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exeloncorp-my.sharepoint.com/personal/alvamm_exelonds_com/Documents/ACE/2022/"/>
    </mc:Choice>
  </mc:AlternateContent>
  <xr:revisionPtr revIDLastSave="0" documentId="8_{C3B48945-84A0-4E38-85AE-5C84917529DF}" xr6:coauthVersionLast="47" xr6:coauthVersionMax="47" xr10:uidLastSave="{00000000-0000-0000-0000-000000000000}"/>
  <bookViews>
    <workbookView xWindow="-110" yWindow="-110" windowWidth="19420" windowHeight="10420" tabRatio="913" xr2:uid="{00000000-000D-0000-FFFF-FFFF00000000}"/>
  </bookViews>
  <sheets>
    <sheet name="ATT H-1A" sheetId="1" r:id="rId1"/>
    <sheet name="1A - ADIT Summary" sheetId="48" r:id="rId2"/>
    <sheet name="1B - ADIT EOY" sheetId="49" r:id="rId3"/>
    <sheet name="1C - ADIT BOY" sheetId="54" r:id="rId4"/>
    <sheet name="1D - ADIT Rate Base Adjustment" sheetId="51" r:id="rId5"/>
    <sheet name="1E - EDIT Amortization" sheetId="52" r:id="rId6"/>
    <sheet name="1F - ADIT Remeasurement" sheetId="53" r:id="rId7"/>
    <sheet name="2 - Other Tax" sheetId="5" r:id="rId8"/>
    <sheet name="3 - Revenue Credits" sheetId="7" r:id="rId9"/>
    <sheet name="4 - 100 Basis Pt ROE" sheetId="8" r:id="rId10"/>
    <sheet name="5 - Cost Support 1" sheetId="9" r:id="rId11"/>
    <sheet name="5a Affiliate Allocations" sheetId="57" r:id="rId12"/>
    <sheet name="5b EBSC Affiliate Allocation" sheetId="56" r:id="rId13"/>
    <sheet name="6-Project Rev Req" sheetId="12" r:id="rId14"/>
    <sheet name="6A-Project True-up" sheetId="13" r:id="rId15"/>
    <sheet name="6B - True-Up Interest " sheetId="14" r:id="rId16"/>
    <sheet name="7 - Cap Add WS" sheetId="47" r:id="rId17"/>
    <sheet name="8 - Securitization" sheetId="16" r:id="rId18"/>
    <sheet name="9 - Rate Base" sheetId="17" r:id="rId19"/>
    <sheet name="9A - Gross Plant &amp; ARO" sheetId="18" r:id="rId20"/>
    <sheet name="10 - Merger Costs" sheetId="19" r:id="rId21"/>
    <sheet name="11A - O&amp;M" sheetId="32" r:id="rId22"/>
    <sheet name="11B - A&amp;G" sheetId="33" r:id="rId23"/>
    <sheet name="12- Depreciation Rates" sheetId="55"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s>
  <definedNames>
    <definedName name="\0" localSheetId="14">#REF!</definedName>
    <definedName name="\0" localSheetId="15">#REF!</definedName>
    <definedName name="\0" localSheetId="16">#REF!</definedName>
    <definedName name="\0">#REF!</definedName>
    <definedName name="\1">'[1]Header Data'!#REF!</definedName>
    <definedName name="\A" localSheetId="16">#REF!</definedName>
    <definedName name="\A">#REF!</definedName>
    <definedName name="\b" localSheetId="16">#REF!</definedName>
    <definedName name="\b">#REF!</definedName>
    <definedName name="\C" localSheetId="16">#REF!</definedName>
    <definedName name="\C">#REF!</definedName>
    <definedName name="\D">#REF!</definedName>
    <definedName name="\E">#REF!</definedName>
    <definedName name="\f">[2]IS!#REF!</definedName>
    <definedName name="\G" localSheetId="16">#REF!</definedName>
    <definedName name="\G">#REF!</definedName>
    <definedName name="\H" localSheetId="16">#REF!</definedName>
    <definedName name="\H">#REF!</definedName>
    <definedName name="\I" localSheetId="16">#REF!</definedName>
    <definedName name="\I">#REF!</definedName>
    <definedName name="\J">#REF!</definedName>
    <definedName name="\k">[2]IS!#REF!</definedName>
    <definedName name="\L" localSheetId="16">#REF!</definedName>
    <definedName name="\L">#REF!</definedName>
    <definedName name="\M" localSheetId="16">#REF!</definedName>
    <definedName name="\M">#REF!</definedName>
    <definedName name="\N" localSheetId="16">#REF!</definedName>
    <definedName name="\N">#REF!</definedName>
    <definedName name="\O">#REF!</definedName>
    <definedName name="\P">#REF!</definedName>
    <definedName name="\P2">#REF!</definedName>
    <definedName name="\q">'[3]Curr adj - depn basis diff'!#REF!</definedName>
    <definedName name="\R" localSheetId="23">#REF!</definedName>
    <definedName name="\R" localSheetId="11">#REF!</definedName>
    <definedName name="\R" localSheetId="12">#REF!</definedName>
    <definedName name="\R" localSheetId="16">#REF!</definedName>
    <definedName name="\R">#REF!</definedName>
    <definedName name="\S" localSheetId="16">#REF!</definedName>
    <definedName name="\S">#REF!</definedName>
    <definedName name="\U" localSheetId="16">#REF!</definedName>
    <definedName name="\U">#REF!</definedName>
    <definedName name="\W">#REF!</definedName>
    <definedName name="__________________________DAT1">'[4]Cost Center List'!#REF!</definedName>
    <definedName name="__________________________DAT2" localSheetId="23">#REF!</definedName>
    <definedName name="__________________________DAT2" localSheetId="11">#REF!</definedName>
    <definedName name="__________________________DAT2" localSheetId="12">#REF!</definedName>
    <definedName name="__________________________DAT2">#REF!</definedName>
    <definedName name="__________________________DAT3" localSheetId="23">#REF!</definedName>
    <definedName name="__________________________DAT3" localSheetId="11">#REF!</definedName>
    <definedName name="__________________________DAT3" localSheetId="12">#REF!</definedName>
    <definedName name="__________________________DAT3">#REF!</definedName>
    <definedName name="_________________________DAT1" localSheetId="23">'[4]Cost Center List'!#REF!</definedName>
    <definedName name="_________________________DAT1" localSheetId="11">'[4]Cost Center List'!#REF!</definedName>
    <definedName name="_________________________DAT1" localSheetId="12">'[4]Cost Center List'!#REF!</definedName>
    <definedName name="_________________________DAT1">'[4]Cost Center List'!#REF!</definedName>
    <definedName name="_________________________DAT2" localSheetId="23">#REF!</definedName>
    <definedName name="_________________________DAT2" localSheetId="11">#REF!</definedName>
    <definedName name="_________________________DAT2" localSheetId="12">#REF!</definedName>
    <definedName name="_________________________DAT2">#REF!</definedName>
    <definedName name="_________________________DAT3" localSheetId="23">#REF!</definedName>
    <definedName name="_________________________DAT3" localSheetId="11">#REF!</definedName>
    <definedName name="_________________________DAT3" localSheetId="12">#REF!</definedName>
    <definedName name="_________________________DAT3">#REF!</definedName>
    <definedName name="________________________DAT1" localSheetId="23">'[4]Cost Center List'!#REF!</definedName>
    <definedName name="________________________DAT1" localSheetId="11">'[4]Cost Center List'!#REF!</definedName>
    <definedName name="________________________DAT1" localSheetId="12">'[4]Cost Center List'!#REF!</definedName>
    <definedName name="________________________DAT1">'[4]Cost Center List'!#REF!</definedName>
    <definedName name="________________________DAT2" localSheetId="23">#REF!</definedName>
    <definedName name="________________________DAT2" localSheetId="11">#REF!</definedName>
    <definedName name="________________________DAT2" localSheetId="12">#REF!</definedName>
    <definedName name="________________________DAT2">#REF!</definedName>
    <definedName name="________________________DAT3" localSheetId="23">#REF!</definedName>
    <definedName name="________________________DAT3" localSheetId="11">#REF!</definedName>
    <definedName name="________________________DAT3" localSheetId="12">#REF!</definedName>
    <definedName name="________________________DAT3">#REF!</definedName>
    <definedName name="_______________________DAT1" localSheetId="23">'[4]Cost Center List'!#REF!</definedName>
    <definedName name="_______________________DAT1" localSheetId="11">'[4]Cost Center List'!#REF!</definedName>
    <definedName name="_______________________DAT1" localSheetId="12">'[4]Cost Center List'!#REF!</definedName>
    <definedName name="_______________________DAT1">'[4]Cost Center List'!#REF!</definedName>
    <definedName name="_______________________DAT2" localSheetId="23">#REF!</definedName>
    <definedName name="_______________________DAT2" localSheetId="11">#REF!</definedName>
    <definedName name="_______________________DAT2" localSheetId="12">#REF!</definedName>
    <definedName name="_______________________DAT2">#REF!</definedName>
    <definedName name="_______________________DAT3" localSheetId="23">#REF!</definedName>
    <definedName name="_______________________DAT3" localSheetId="11">#REF!</definedName>
    <definedName name="_______________________DAT3" localSheetId="12">#REF!</definedName>
    <definedName name="_______________________DAT3">#REF!</definedName>
    <definedName name="______________________DAT1" localSheetId="23">'[4]Cost Center List'!#REF!</definedName>
    <definedName name="______________________DAT1" localSheetId="11">'[4]Cost Center List'!#REF!</definedName>
    <definedName name="______________________DAT1" localSheetId="12">'[4]Cost Center List'!#REF!</definedName>
    <definedName name="______________________DAT1">'[4]Cost Center List'!#REF!</definedName>
    <definedName name="______________________DAT2" localSheetId="23">#REF!</definedName>
    <definedName name="______________________DAT2" localSheetId="11">#REF!</definedName>
    <definedName name="______________________DAT2" localSheetId="12">#REF!</definedName>
    <definedName name="______________________DAT2">#REF!</definedName>
    <definedName name="______________________DAT3" localSheetId="23">#REF!</definedName>
    <definedName name="______________________DAT3" localSheetId="11">#REF!</definedName>
    <definedName name="______________________DAT3" localSheetId="12">#REF!</definedName>
    <definedName name="______________________DAT3">#REF!</definedName>
    <definedName name="_____________________DAT1" localSheetId="23">'[4]Cost Center List'!#REF!</definedName>
    <definedName name="_____________________DAT1" localSheetId="11">'[4]Cost Center List'!#REF!</definedName>
    <definedName name="_____________________DAT1" localSheetId="12">'[4]Cost Center List'!#REF!</definedName>
    <definedName name="_____________________DAT1">'[4]Cost Center List'!#REF!</definedName>
    <definedName name="_____________________DAT2" localSheetId="23">#REF!</definedName>
    <definedName name="_____________________DAT2" localSheetId="11">#REF!</definedName>
    <definedName name="_____________________DAT2" localSheetId="12">#REF!</definedName>
    <definedName name="_____________________DAT2">#REF!</definedName>
    <definedName name="_____________________DAT3" localSheetId="23">#REF!</definedName>
    <definedName name="_____________________DAT3" localSheetId="11">#REF!</definedName>
    <definedName name="_____________________DAT3" localSheetId="12">#REF!</definedName>
    <definedName name="_____________________DAT3">#REF!</definedName>
    <definedName name="____________________DAT1" localSheetId="23">'[4]Cost Center List'!#REF!</definedName>
    <definedName name="____________________DAT1" localSheetId="11">'[4]Cost Center List'!#REF!</definedName>
    <definedName name="____________________DAT1" localSheetId="12">'[4]Cost Center List'!#REF!</definedName>
    <definedName name="____________________DAT1">'[4]Cost Center List'!#REF!</definedName>
    <definedName name="____________________DAT2" localSheetId="23">#REF!</definedName>
    <definedName name="____________________DAT2" localSheetId="11">#REF!</definedName>
    <definedName name="____________________DAT2" localSheetId="12">#REF!</definedName>
    <definedName name="____________________DAT2">#REF!</definedName>
    <definedName name="____________________DAT3" localSheetId="23">#REF!</definedName>
    <definedName name="____________________DAT3" localSheetId="11">#REF!</definedName>
    <definedName name="____________________DAT3" localSheetId="12">#REF!</definedName>
    <definedName name="____________________DAT3">#REF!</definedName>
    <definedName name="___________________DAT1" localSheetId="23">'[4]Cost Center List'!#REF!</definedName>
    <definedName name="___________________DAT1" localSheetId="11">'[4]Cost Center List'!#REF!</definedName>
    <definedName name="___________________DAT1" localSheetId="12">'[4]Cost Center List'!#REF!</definedName>
    <definedName name="___________________DAT1">'[4]Cost Center List'!#REF!</definedName>
    <definedName name="___________________DAT2" localSheetId="23">#REF!</definedName>
    <definedName name="___________________DAT2" localSheetId="11">#REF!</definedName>
    <definedName name="___________________DAT2" localSheetId="12">#REF!</definedName>
    <definedName name="___________________DAT2">#REF!</definedName>
    <definedName name="___________________DAT3" localSheetId="23">#REF!</definedName>
    <definedName name="___________________DAT3" localSheetId="11">#REF!</definedName>
    <definedName name="___________________DAT3" localSheetId="12">#REF!</definedName>
    <definedName name="___________________DAT3">#REF!</definedName>
    <definedName name="__________________DAT1" localSheetId="23">'[4]Cost Center List'!#REF!</definedName>
    <definedName name="__________________DAT1" localSheetId="11">'[4]Cost Center List'!#REF!</definedName>
    <definedName name="__________________DAT1" localSheetId="12">'[4]Cost Center List'!#REF!</definedName>
    <definedName name="__________________DAT1">'[4]Cost Center List'!#REF!</definedName>
    <definedName name="__________________DAT2" localSheetId="23">#REF!</definedName>
    <definedName name="__________________DAT2" localSheetId="11">#REF!</definedName>
    <definedName name="__________________DAT2" localSheetId="12">#REF!</definedName>
    <definedName name="__________________DAT2">#REF!</definedName>
    <definedName name="__________________DAT3" localSheetId="23">#REF!</definedName>
    <definedName name="__________________DAT3" localSheetId="11">#REF!</definedName>
    <definedName name="__________________DAT3" localSheetId="12">#REF!</definedName>
    <definedName name="__________________DAT3">#REF!</definedName>
    <definedName name="_________________DAT1" localSheetId="23">'[4]Cost Center List'!#REF!</definedName>
    <definedName name="_________________DAT1" localSheetId="11">'[4]Cost Center List'!#REF!</definedName>
    <definedName name="_________________DAT1" localSheetId="12">'[4]Cost Center List'!#REF!</definedName>
    <definedName name="_________________DAT1">'[4]Cost Center List'!#REF!</definedName>
    <definedName name="_________________DAT2" localSheetId="23">#REF!</definedName>
    <definedName name="_________________DAT2" localSheetId="11">#REF!</definedName>
    <definedName name="_________________DAT2" localSheetId="12">#REF!</definedName>
    <definedName name="_________________DAT2">#REF!</definedName>
    <definedName name="_________________DAT3" localSheetId="23">#REF!</definedName>
    <definedName name="_________________DAT3" localSheetId="11">#REF!</definedName>
    <definedName name="_________________DAT3" localSheetId="12">#REF!</definedName>
    <definedName name="_________________DAT3">#REF!</definedName>
    <definedName name="_________________H1" localSheetId="23">{"'Metretek HTML'!$A$7:$W$42"}</definedName>
    <definedName name="_________________H1" localSheetId="11">{"'Metretek HTML'!$A$7:$W$42"}</definedName>
    <definedName name="_________________H1" localSheetId="12">{"'Metretek HTML'!$A$7:$W$42"}</definedName>
    <definedName name="_________________H1" localSheetId="14">{"'Metretek HTML'!$A$7:$W$42"}</definedName>
    <definedName name="_________________H1" localSheetId="15">{"'Metretek HTML'!$A$7:$W$42"}</definedName>
    <definedName name="_________________H1" localSheetId="16">{"'Metretek HTML'!$A$7:$W$42"}</definedName>
    <definedName name="_________________H1">{"'Metretek HTML'!$A$7:$W$42"}</definedName>
    <definedName name="_________________PG1">#REF!</definedName>
    <definedName name="_________________PG2">#REF!</definedName>
    <definedName name="_________________PG3">#REF!</definedName>
    <definedName name="_________________PG4">#REF!</definedName>
    <definedName name="________________DAT1">'[4]Cost Center List'!#REF!</definedName>
    <definedName name="________________DAT10" localSheetId="23">#REF!</definedName>
    <definedName name="________________DAT10" localSheetId="11">#REF!</definedName>
    <definedName name="________________DAT10" localSheetId="12">#REF!</definedName>
    <definedName name="________________DAT10">#REF!</definedName>
    <definedName name="________________DAT11" localSheetId="23">#REF!</definedName>
    <definedName name="________________DAT11" localSheetId="11">#REF!</definedName>
    <definedName name="________________DAT11" localSheetId="12">#REF!</definedName>
    <definedName name="________________DAT11">#REF!</definedName>
    <definedName name="________________DAT12" localSheetId="23">#REF!</definedName>
    <definedName name="________________DAT12" localSheetId="11">#REF!</definedName>
    <definedName name="________________DAT12" localSheetId="12">#REF!</definedName>
    <definedName name="________________DAT12">#REF!</definedName>
    <definedName name="________________DAT13">#REF!</definedName>
    <definedName name="________________DAT14">#REF!</definedName>
    <definedName name="________________DAT15">#REF!</definedName>
    <definedName name="________________DAT16">#REF!</definedName>
    <definedName name="________________DAT17">#REF!</definedName>
    <definedName name="________________DAT18">#REF!</definedName>
    <definedName name="________________DAT2">'[5]Rent Revenue'!#REF!</definedName>
    <definedName name="________________DAT3" localSheetId="23">#REF!</definedName>
    <definedName name="________________DAT3" localSheetId="11">#REF!</definedName>
    <definedName name="________________DAT3" localSheetId="12">#REF!</definedName>
    <definedName name="________________DAT3">#REF!</definedName>
    <definedName name="________________DAT4" localSheetId="23">#REF!</definedName>
    <definedName name="________________DAT4" localSheetId="11">#REF!</definedName>
    <definedName name="________________DAT4" localSheetId="12">#REF!</definedName>
    <definedName name="________________DAT4">#REF!</definedName>
    <definedName name="________________DAT5" localSheetId="23">#REF!</definedName>
    <definedName name="________________DAT5" localSheetId="11">#REF!</definedName>
    <definedName name="________________DAT5" localSheetId="12">#REF!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PG1">#REF!</definedName>
    <definedName name="________________PG2">#REF!</definedName>
    <definedName name="________________PG3">#REF!</definedName>
    <definedName name="________________PG4">#REF!</definedName>
    <definedName name="_______________DAT1">'[4]Cost Center List'!#REF!</definedName>
    <definedName name="_______________DAT10" localSheetId="23">#REF!</definedName>
    <definedName name="_______________DAT10" localSheetId="11">#REF!</definedName>
    <definedName name="_______________DAT10" localSheetId="12">#REF!</definedName>
    <definedName name="_______________DAT10">#REF!</definedName>
    <definedName name="_______________DAT11" localSheetId="23">#REF!</definedName>
    <definedName name="_______________DAT11" localSheetId="11">#REF!</definedName>
    <definedName name="_______________DAT11" localSheetId="12">#REF!</definedName>
    <definedName name="_______________DAT11">#REF!</definedName>
    <definedName name="_______________DAT12" localSheetId="23">#REF!</definedName>
    <definedName name="_______________DAT12" localSheetId="11">#REF!</definedName>
    <definedName name="_______________DAT12" localSheetId="12">#REF!</definedName>
    <definedName name="_______________DAT12">#REF!</definedName>
    <definedName name="_______________DAT13">#REF!</definedName>
    <definedName name="_______________DAT14">#REF!</definedName>
    <definedName name="_______________DAT15">#REF!</definedName>
    <definedName name="_______________DAT16">#REF!</definedName>
    <definedName name="_______________DAT17">#REF!</definedName>
    <definedName name="_______________DAT18">#REF!</definedName>
    <definedName name="_______________DAT2">#REF!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PG1">#REF!</definedName>
    <definedName name="_______________PG2">#REF!</definedName>
    <definedName name="_______________PG3">#REF!</definedName>
    <definedName name="_______________PG4">#REF!</definedName>
    <definedName name="______________DAT1">'[4]Cost Center List'!#REF!</definedName>
    <definedName name="______________DAT10" localSheetId="23">#REF!</definedName>
    <definedName name="______________DAT10" localSheetId="11">#REF!</definedName>
    <definedName name="______________DAT10" localSheetId="12">#REF!</definedName>
    <definedName name="______________DAT10">#REF!</definedName>
    <definedName name="______________DAT11" localSheetId="23">#REF!</definedName>
    <definedName name="______________DAT11" localSheetId="11">#REF!</definedName>
    <definedName name="______________DAT11" localSheetId="12">#REF!</definedName>
    <definedName name="______________DAT11">#REF!</definedName>
    <definedName name="______________DAT12" localSheetId="23">#REF!</definedName>
    <definedName name="______________DAT12" localSheetId="11">#REF!</definedName>
    <definedName name="______________DAT12" localSheetId="12">#REF!</definedName>
    <definedName name="______________DAT12">#REF!</definedName>
    <definedName name="______________DAT13">#REF!</definedName>
    <definedName name="______________DAT14">#REF!</definedName>
    <definedName name="______________DAT15">#REF!</definedName>
    <definedName name="______________DAT16">#REF!</definedName>
    <definedName name="______________DAT17">#REF!</definedName>
    <definedName name="______________DAT18">#REF!</definedName>
    <definedName name="______________DAT2">#REF!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PG1">#REF!</definedName>
    <definedName name="______________PG2">#REF!</definedName>
    <definedName name="______________PG3">#REF!</definedName>
    <definedName name="______________PG4">#REF!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PG1">#REF!</definedName>
    <definedName name="_____________PG2">#REF!</definedName>
    <definedName name="_____________PG3">#REF!</definedName>
    <definedName name="_____________PG4">#REF!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PG1">#REF!</definedName>
    <definedName name="____________PG2">#REF!</definedName>
    <definedName name="____________PG3">#REF!</definedName>
    <definedName name="____________PG4">#REF!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PG1">#REF!</definedName>
    <definedName name="___________PG2">#REF!</definedName>
    <definedName name="___________PG3">#REF!</definedName>
    <definedName name="___________PG4">#REF!</definedName>
    <definedName name="___________SUM282">'[6]YTD Summary'!#REF!</definedName>
    <definedName name="__________DAT1" localSheetId="23">#REF!</definedName>
    <definedName name="__________DAT1" localSheetId="11">#REF!</definedName>
    <definedName name="__________DAT1" localSheetId="12">#REF!</definedName>
    <definedName name="__________DAT1">#REF!</definedName>
    <definedName name="__________DAT10" localSheetId="23">#REF!</definedName>
    <definedName name="__________DAT10" localSheetId="11">#REF!</definedName>
    <definedName name="__________DAT10" localSheetId="12">#REF!</definedName>
    <definedName name="__________DAT10">#REF!</definedName>
    <definedName name="__________DAT11" localSheetId="23">#REF!</definedName>
    <definedName name="__________DAT11" localSheetId="11">#REF!</definedName>
    <definedName name="__________DAT11" localSheetId="12">#REF!</definedName>
    <definedName name="__________DAT11">#REF!</definedName>
    <definedName name="__________dat1111">[7]Sheet1!$G$2:$G$29</definedName>
    <definedName name="__________DAT12" localSheetId="23">#REF!</definedName>
    <definedName name="__________DAT12" localSheetId="11">#REF!</definedName>
    <definedName name="__________DAT12" localSheetId="12">#REF!</definedName>
    <definedName name="__________DAT12">#REF!</definedName>
    <definedName name="__________DAT13" localSheetId="23">#REF!</definedName>
    <definedName name="__________DAT13" localSheetId="11">#REF!</definedName>
    <definedName name="__________DAT13" localSheetId="12">#REF!</definedName>
    <definedName name="__________DAT13">#REF!</definedName>
    <definedName name="__________DAT14" localSheetId="23">#REF!</definedName>
    <definedName name="__________DAT14" localSheetId="11">#REF!</definedName>
    <definedName name="__________DAT14" localSheetId="12">#REF!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New2">#REF!</definedName>
    <definedName name="__________New3">#REF!</definedName>
    <definedName name="__________New4">#REF!</definedName>
    <definedName name="__________PG1">#REF!</definedName>
    <definedName name="__________PG2">#REF!</definedName>
    <definedName name="__________PG3">#REF!</definedName>
    <definedName name="__________PG4">#REF!</definedName>
    <definedName name="__________PG5">#REF!</definedName>
    <definedName name="__________PG6">#REF!</definedName>
    <definedName name="__________SUM282">'[6]YTD Summary'!#REF!</definedName>
    <definedName name="_________DAT1" localSheetId="23">#REF!</definedName>
    <definedName name="_________DAT1" localSheetId="11">#REF!</definedName>
    <definedName name="_________DAT1" localSheetId="12">#REF!</definedName>
    <definedName name="_________DAT1">#REF!</definedName>
    <definedName name="_________DAT10" localSheetId="23">#REF!</definedName>
    <definedName name="_________DAT10" localSheetId="11">#REF!</definedName>
    <definedName name="_________DAT10" localSheetId="12">#REF!</definedName>
    <definedName name="_________DAT10">#REF!</definedName>
    <definedName name="_________DAT11" localSheetId="23">#REF!</definedName>
    <definedName name="_________DAT11" localSheetId="11">#REF!</definedName>
    <definedName name="_________DAT11" localSheetId="12">#REF!</definedName>
    <definedName name="_________DAT11">#REF!</definedName>
    <definedName name="_________dat1111">[7]Sheet1!$G$2:$G$29</definedName>
    <definedName name="_________DAT12" localSheetId="23">#REF!</definedName>
    <definedName name="_________DAT12" localSheetId="11">#REF!</definedName>
    <definedName name="_________DAT12" localSheetId="12">#REF!</definedName>
    <definedName name="_________DAT12">#REF!</definedName>
    <definedName name="_________DAT13" localSheetId="23">#REF!</definedName>
    <definedName name="_________DAT13" localSheetId="11">#REF!</definedName>
    <definedName name="_________DAT13" localSheetId="12">#REF!</definedName>
    <definedName name="_________DAT13">#REF!</definedName>
    <definedName name="_________DAT14" localSheetId="23">#REF!</definedName>
    <definedName name="_________DAT14" localSheetId="11">#REF!</definedName>
    <definedName name="_________DAT14" localSheetId="12">#REF!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New2">#REF!</definedName>
    <definedName name="_________New3">#REF!</definedName>
    <definedName name="_________New4">#REF!</definedName>
    <definedName name="_________PG1">#REF!</definedName>
    <definedName name="_________PG2">#REF!</definedName>
    <definedName name="_________PG3">#REF!</definedName>
    <definedName name="_________PG4">#REF!</definedName>
    <definedName name="_________PG5">#REF!</definedName>
    <definedName name="_________PG6">#REF!</definedName>
    <definedName name="_________SUM282">'[6]YTD Summary'!#REF!</definedName>
    <definedName name="________DAT1" localSheetId="23">#REF!</definedName>
    <definedName name="________DAT1" localSheetId="11">#REF!</definedName>
    <definedName name="________DAT1" localSheetId="12">#REF!</definedName>
    <definedName name="________DAT1">#REF!</definedName>
    <definedName name="________DAT10" localSheetId="23">#REF!</definedName>
    <definedName name="________DAT10" localSheetId="11">#REF!</definedName>
    <definedName name="________DAT10" localSheetId="12">#REF!</definedName>
    <definedName name="________DAT10">#REF!</definedName>
    <definedName name="________DAT11" localSheetId="23">#REF!</definedName>
    <definedName name="________DAT11" localSheetId="11">#REF!</definedName>
    <definedName name="________DAT11" localSheetId="12">#REF!</definedName>
    <definedName name="________DAT11">#REF!</definedName>
    <definedName name="________dat1111">[7]Sheet1!$G$2:$G$29</definedName>
    <definedName name="________DAT12" localSheetId="23">#REF!</definedName>
    <definedName name="________DAT12" localSheetId="11">#REF!</definedName>
    <definedName name="________DAT12" localSheetId="12">#REF!</definedName>
    <definedName name="________DAT12">#REF!</definedName>
    <definedName name="________DAT13" localSheetId="23">#REF!</definedName>
    <definedName name="________DAT13" localSheetId="11">#REF!</definedName>
    <definedName name="________DAT13" localSheetId="12">#REF!</definedName>
    <definedName name="________DAT13">#REF!</definedName>
    <definedName name="________DAT14" localSheetId="23">#REF!</definedName>
    <definedName name="________DAT14" localSheetId="11">#REF!</definedName>
    <definedName name="________DAT14" localSheetId="12">#REF!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New2">#REF!</definedName>
    <definedName name="________New3">#REF!</definedName>
    <definedName name="________New4">#REF!</definedName>
    <definedName name="________PG1">#REF!</definedName>
    <definedName name="________PG2">#REF!</definedName>
    <definedName name="________PG3">#REF!</definedName>
    <definedName name="________PG4">#REF!</definedName>
    <definedName name="________PG5">#REF!</definedName>
    <definedName name="________PG6">#REF!</definedName>
    <definedName name="________SUM282">'[8]YTD Summary'!#REF!</definedName>
    <definedName name="________SUM3">'[9]Summ 165_236'!#REF!</definedName>
    <definedName name="________SUM4">'[9]Summ 165_236'!#REF!</definedName>
    <definedName name="_______agr8690">[10]Model!$I$58</definedName>
    <definedName name="_______agr8790">[10]Model!$I$59</definedName>
    <definedName name="_______agr8791">[10]Model!$J$59</definedName>
    <definedName name="_______agr8890">[10]Model!$I$60</definedName>
    <definedName name="_______agr8891">[10]Model!$J$60</definedName>
    <definedName name="_______agr8892">[10]Model!$K$60</definedName>
    <definedName name="_______agr8990">[10]Model!$I$61</definedName>
    <definedName name="_______agr8991">[10]Model!$J$61</definedName>
    <definedName name="_______agr8992">[10]Model!$K$61</definedName>
    <definedName name="_______agr8993">[10]Model!$L$61</definedName>
    <definedName name="_______agr9091">[10]Model!$J$62</definedName>
    <definedName name="_______agr9092">[10]Model!$K$62</definedName>
    <definedName name="_______agr9093">[10]Model!$L$62</definedName>
    <definedName name="_______agr9094">[10]Model!$M$62</definedName>
    <definedName name="_______agr9192">[10]Model!$K$63</definedName>
    <definedName name="_______agr9193">[10]Model!$L$63</definedName>
    <definedName name="_______agr9194">[10]Model!$M$63</definedName>
    <definedName name="_______agr9195">[10]Model!$N$63</definedName>
    <definedName name="_______agr9293">[10]Model!$L$64</definedName>
    <definedName name="_______agr9294">[10]Model!$M$64</definedName>
    <definedName name="_______agr9295">[10]Model!$N$64</definedName>
    <definedName name="_______agr9296">[10]Model!$O$64</definedName>
    <definedName name="_______agr9394">[10]Model!$M$65</definedName>
    <definedName name="_______agr9395">[10]Model!$N$65</definedName>
    <definedName name="_______agr9396">[10]Model!$O$65</definedName>
    <definedName name="_______agr9397">[10]Model!$P$65</definedName>
    <definedName name="_______agr9495">[10]Model!$N$66</definedName>
    <definedName name="_______agr9496">[10]Model!$O$66</definedName>
    <definedName name="_______agr9497">[10]Model!$P$66</definedName>
    <definedName name="_______agr9498">[10]Model!$Q$66</definedName>
    <definedName name="_______agr9596">[10]Model!$O$67</definedName>
    <definedName name="_______agr9597">[10]Model!$P$67</definedName>
    <definedName name="_______agr9598">[10]Model!$Q$67</definedName>
    <definedName name="_______agr9697">[10]Model!$P$68</definedName>
    <definedName name="_______agr9698">[10]Model!$Q$68</definedName>
    <definedName name="_______agr9798">[10]Model!$Q$69</definedName>
    <definedName name="_______DAT1" localSheetId="23">#REF!</definedName>
    <definedName name="_______DAT1" localSheetId="11">#REF!</definedName>
    <definedName name="_______DAT1" localSheetId="12">#REF!</definedName>
    <definedName name="_______DAT1">#REF!</definedName>
    <definedName name="_______DAT10" localSheetId="23">#REF!</definedName>
    <definedName name="_______DAT10" localSheetId="11">#REF!</definedName>
    <definedName name="_______DAT10" localSheetId="12">#REF!</definedName>
    <definedName name="_______DAT10">#REF!</definedName>
    <definedName name="_______DAT11" localSheetId="23">#REF!</definedName>
    <definedName name="_______DAT11" localSheetId="11">#REF!</definedName>
    <definedName name="_______DAT11" localSheetId="12">#REF!</definedName>
    <definedName name="_______DAT11">#REF!</definedName>
    <definedName name="_______dat1111">[7]Sheet1!$G$2:$G$29</definedName>
    <definedName name="_______DAT12" localSheetId="23">#REF!</definedName>
    <definedName name="_______DAT12" localSheetId="11">#REF!</definedName>
    <definedName name="_______DAT12" localSheetId="12">#REF!</definedName>
    <definedName name="_______DAT12">#REF!</definedName>
    <definedName name="_______DAT13" localSheetId="23">#REF!</definedName>
    <definedName name="_______DAT13" localSheetId="11">#REF!</definedName>
    <definedName name="_______DAT13" localSheetId="12">#REF!</definedName>
    <definedName name="_______DAT13">#REF!</definedName>
    <definedName name="_______DAT14" localSheetId="23">#REF!</definedName>
    <definedName name="_______DAT14" localSheetId="11">#REF!</definedName>
    <definedName name="_______DAT14" localSheetId="12">#REF!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New2">#REF!</definedName>
    <definedName name="_______New3">#REF!</definedName>
    <definedName name="_______New4">#REF!</definedName>
    <definedName name="_______PG1">#REF!</definedName>
    <definedName name="_______PG2">#REF!</definedName>
    <definedName name="_______PG3">#REF!</definedName>
    <definedName name="_______PG4">#REF!</definedName>
    <definedName name="_______PG5">#REF!</definedName>
    <definedName name="_______PG6">#REF!</definedName>
    <definedName name="_______qre84">'[10]QRE''s'!$D$1:$D$65536</definedName>
    <definedName name="_______qre8490">[10]Model!$I$126</definedName>
    <definedName name="_______qre8491">[10]Model!$J$126</definedName>
    <definedName name="_______qre8492">[10]Model!$K$126</definedName>
    <definedName name="_______qre8493">[10]Model!$L$126</definedName>
    <definedName name="_______qre8494">[10]Model!$M$126</definedName>
    <definedName name="_______qre8495">[10]Model!$N$126</definedName>
    <definedName name="_______qre8496">[10]Model!$O$126</definedName>
    <definedName name="_______qre8497">[10]Model!$P$126</definedName>
    <definedName name="_______qre8498">[10]Model!$Q$126</definedName>
    <definedName name="_______qre85">'[10]QRE''s'!$E$1:$E$65536</definedName>
    <definedName name="_______qre8590">[10]Model!$I$127</definedName>
    <definedName name="_______qre8591">[10]Model!$J$127</definedName>
    <definedName name="_______qre8592">[10]Model!$K$127</definedName>
    <definedName name="_______qre8593">[10]Model!$L$127</definedName>
    <definedName name="_______qre8594">[10]Model!$M$127</definedName>
    <definedName name="_______qre8595">[10]Model!$N$127</definedName>
    <definedName name="_______qre8596">[10]Model!$O$127</definedName>
    <definedName name="_______qre8597">[10]Model!$P$127</definedName>
    <definedName name="_______qre8598">[10]Model!$Q$127</definedName>
    <definedName name="_______qre86">'[10]QRE''s'!$F$1:$F$65536</definedName>
    <definedName name="_______qre8690">[10]Model!$I$128</definedName>
    <definedName name="_______qre8691">[10]Model!$J$128</definedName>
    <definedName name="_______qre8692">[10]Model!$K$128</definedName>
    <definedName name="_______qre8693">[10]Model!$L$128</definedName>
    <definedName name="_______qre8694">[10]Model!$M$128</definedName>
    <definedName name="_______qre8695">[10]Model!$N$128</definedName>
    <definedName name="_______qre8696">[10]Model!$O$128</definedName>
    <definedName name="_______qre8697">[10]Model!$P$128</definedName>
    <definedName name="_______qre8698">[10]Model!$Q$128</definedName>
    <definedName name="_______qre87">'[10]QRE''s'!$G$1:$G$65536</definedName>
    <definedName name="_______qre8790">[10]Model!$I$129</definedName>
    <definedName name="_______qre8791">[10]Model!$J$129</definedName>
    <definedName name="_______qre8792">[10]Model!$K$129</definedName>
    <definedName name="_______qre8793">[10]Model!$L$129</definedName>
    <definedName name="_______qre8794">[10]Model!$M$129</definedName>
    <definedName name="_______qre8795">[10]Model!$N$129</definedName>
    <definedName name="_______qre8796">[10]Model!$O$129</definedName>
    <definedName name="_______qre8797">[10]Model!$P$129</definedName>
    <definedName name="_______qre8798">[10]Model!$Q$129</definedName>
    <definedName name="_______qre88">'[10]QRE''s'!$H$1:$H$65536</definedName>
    <definedName name="_______qre8890">[10]Model!$I$130</definedName>
    <definedName name="_______qre8891">[10]Model!$J$130</definedName>
    <definedName name="_______qre8892">[10]Model!$K$130</definedName>
    <definedName name="_______qre8893">[10]Model!$L$130</definedName>
    <definedName name="_______qre8894">[10]Model!$M$130</definedName>
    <definedName name="_______qre8895">[10]Model!$N$130</definedName>
    <definedName name="_______qre8896">[10]Model!$O$130</definedName>
    <definedName name="_______qre8897">[10]Model!$P$130</definedName>
    <definedName name="_______qre8898">[10]Model!$Q$130</definedName>
    <definedName name="_______qre89">'[10]QRE''s'!$I$1:$I$65536</definedName>
    <definedName name="_______qre90">'[10]QRE''s'!$J$1:$J$65536</definedName>
    <definedName name="_______qre91">'[10]QRE''s'!$K$1:$K$65536</definedName>
    <definedName name="_______qre92">'[10]QRE''s'!$L$1:$L$65536</definedName>
    <definedName name="_______qre93">'[10]QRE''s'!$M$1:$M$65536</definedName>
    <definedName name="_______qre94">'[10]QRE''s'!$N$1:$N$65536</definedName>
    <definedName name="_______qre95">'[10]QRE''s'!$O$1:$O$65536</definedName>
    <definedName name="_______qre96">'[10]QRE''s'!$P$1:$P$65536</definedName>
    <definedName name="_______qre97">'[10]QRE''s'!$Q$1:$Q$65536</definedName>
    <definedName name="_______qre98">'[10]QRE''s'!$R$1:$R$65536</definedName>
    <definedName name="_______SUM282" localSheetId="23">'[6]YTD Summary'!#REF!</definedName>
    <definedName name="_______SUM282" localSheetId="11">'[6]YTD Summary'!#REF!</definedName>
    <definedName name="_______SUM282" localSheetId="12">'[6]YTD Summary'!#REF!</definedName>
    <definedName name="_______SUM282">'[6]YTD Summary'!#REF!</definedName>
    <definedName name="_______SUM3" localSheetId="23">'[9]Summ 165_236'!#REF!</definedName>
    <definedName name="_______SUM3" localSheetId="11">'[9]Summ 165_236'!#REF!</definedName>
    <definedName name="_______SUM3" localSheetId="12">'[9]Summ 165_236'!#REF!</definedName>
    <definedName name="_______SUM3">'[9]Summ 165_236'!#REF!</definedName>
    <definedName name="_______SUM4" localSheetId="23">'[9]Summ 165_236'!#REF!</definedName>
    <definedName name="_______SUM4" localSheetId="11">'[9]Summ 165_236'!#REF!</definedName>
    <definedName name="_______SUM4" localSheetId="12">'[9]Summ 165_236'!#REF!</definedName>
    <definedName name="_______SUM4">'[9]Summ 165_236'!#REF!</definedName>
    <definedName name="_______tqc90">'[10]QRE''s'!$J$101</definedName>
    <definedName name="_______tqc91">'[10]QRE''s'!$K$101</definedName>
    <definedName name="_______tqc92">'[10]QRE''s'!$L$101</definedName>
    <definedName name="_______tqc93">'[10]QRE''s'!$M$101</definedName>
    <definedName name="_______tqc94">'[10]QRE''s'!$N$101</definedName>
    <definedName name="_______tqc95">'[10]QRE''s'!$O$101</definedName>
    <definedName name="_______tqc96">'[10]QRE''s'!$P$101</definedName>
    <definedName name="_______tqc97">'[10]QRE''s'!$Q$101</definedName>
    <definedName name="_______tqc98">'[10]QRE''s'!$R$101</definedName>
    <definedName name="_______tql90">'[10]QRE''s'!$J$99</definedName>
    <definedName name="_______tql91">'[10]QRE''s'!$K$99</definedName>
    <definedName name="_______tql92">'[10]QRE''s'!$L$99</definedName>
    <definedName name="_______tql93">'[10]QRE''s'!$M$99</definedName>
    <definedName name="_______tql94">'[10]QRE''s'!$N$99</definedName>
    <definedName name="_______tql95">'[10]QRE''s'!$O$99</definedName>
    <definedName name="_______tql96">'[10]QRE''s'!$P$99</definedName>
    <definedName name="_______tql97">'[10]QRE''s'!$Q$99</definedName>
    <definedName name="_______tql98">'[10]QRE''s'!$R$99</definedName>
    <definedName name="_______tqs90">'[10]QRE''s'!$J$100</definedName>
    <definedName name="_______tqs91">'[10]QRE''s'!$K$100</definedName>
    <definedName name="_______tqs92">'[10]QRE''s'!$L$100</definedName>
    <definedName name="_______tqs93">'[10]QRE''s'!$M$100</definedName>
    <definedName name="_______tqs94">'[10]QRE''s'!$N$100</definedName>
    <definedName name="_______tqs95">'[10]QRE''s'!$O$100</definedName>
    <definedName name="_______tqs96">'[10]QRE''s'!$P$100</definedName>
    <definedName name="_______tqs97">'[10]QRE''s'!$Q$100</definedName>
    <definedName name="_______tqs98">'[10]QRE''s'!$R$100</definedName>
    <definedName name="______agr8690">[10]Model!$I$58</definedName>
    <definedName name="______agr8790">[10]Model!$I$59</definedName>
    <definedName name="______agr8791">[10]Model!$J$59</definedName>
    <definedName name="______agr8890">[10]Model!$I$60</definedName>
    <definedName name="______agr8891">[10]Model!$J$60</definedName>
    <definedName name="______agr8892">[10]Model!$K$60</definedName>
    <definedName name="______agr8990">[10]Model!$I$61</definedName>
    <definedName name="______agr8991">[10]Model!$J$61</definedName>
    <definedName name="______agr8992">[10]Model!$K$61</definedName>
    <definedName name="______agr8993">[10]Model!$L$61</definedName>
    <definedName name="______agr9091">[10]Model!$J$62</definedName>
    <definedName name="______agr9092">[10]Model!$K$62</definedName>
    <definedName name="______agr9093">[10]Model!$L$62</definedName>
    <definedName name="______agr9094">[10]Model!$M$62</definedName>
    <definedName name="______agr9192">[10]Model!$K$63</definedName>
    <definedName name="______agr9193">[10]Model!$L$63</definedName>
    <definedName name="______agr9194">[10]Model!$M$63</definedName>
    <definedName name="______agr9195">[10]Model!$N$63</definedName>
    <definedName name="______agr9293">[10]Model!$L$64</definedName>
    <definedName name="______agr9294">[10]Model!$M$64</definedName>
    <definedName name="______agr9295">[10]Model!$N$64</definedName>
    <definedName name="______agr9296">[10]Model!$O$64</definedName>
    <definedName name="______agr9394">[10]Model!$M$65</definedName>
    <definedName name="______agr9395">[10]Model!$N$65</definedName>
    <definedName name="______agr9396">[10]Model!$O$65</definedName>
    <definedName name="______agr9397">[10]Model!$P$65</definedName>
    <definedName name="______agr9495">[10]Model!$N$66</definedName>
    <definedName name="______agr9496">[10]Model!$O$66</definedName>
    <definedName name="______agr9497">[10]Model!$P$66</definedName>
    <definedName name="______agr9498">[10]Model!$Q$66</definedName>
    <definedName name="______agr9596">[10]Model!$O$67</definedName>
    <definedName name="______agr9597">[10]Model!$P$67</definedName>
    <definedName name="______agr9598">[10]Model!$Q$67</definedName>
    <definedName name="______agr9697">[10]Model!$P$68</definedName>
    <definedName name="______agr9698">[10]Model!$Q$68</definedName>
    <definedName name="______agr9798">[10]Model!$Q$69</definedName>
    <definedName name="______DAT1" localSheetId="23">#REF!</definedName>
    <definedName name="______DAT1" localSheetId="11">#REF!</definedName>
    <definedName name="______DAT1" localSheetId="12">#REF!</definedName>
    <definedName name="______DAT1">#REF!</definedName>
    <definedName name="______DAT10" localSheetId="23">#REF!</definedName>
    <definedName name="______DAT10" localSheetId="11">#REF!</definedName>
    <definedName name="______DAT10" localSheetId="12">#REF!</definedName>
    <definedName name="______DAT10">#REF!</definedName>
    <definedName name="______DAT11" localSheetId="23">#REF!</definedName>
    <definedName name="______DAT11" localSheetId="11">#REF!</definedName>
    <definedName name="______DAT11" localSheetId="12">#REF!</definedName>
    <definedName name="______DAT11">#REF!</definedName>
    <definedName name="______dat1111">[7]Sheet1!$G$2:$G$29</definedName>
    <definedName name="______DAT12" localSheetId="23">#REF!</definedName>
    <definedName name="______DAT12" localSheetId="11">#REF!</definedName>
    <definedName name="______DAT12" localSheetId="12">#REF!</definedName>
    <definedName name="______DAT12">#REF!</definedName>
    <definedName name="______DAT13" localSheetId="23">#REF!</definedName>
    <definedName name="______DAT13" localSheetId="11">#REF!</definedName>
    <definedName name="______DAT13" localSheetId="12">#REF!</definedName>
    <definedName name="______DAT13">#REF!</definedName>
    <definedName name="______DAT14" localSheetId="23">#REF!</definedName>
    <definedName name="______DAT14" localSheetId="11">#REF!</definedName>
    <definedName name="______DAT14" localSheetId="12">#REF!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H1" localSheetId="23">{"'Metretek HTML'!$A$7:$W$42"}</definedName>
    <definedName name="______H1" localSheetId="11">{"'Metretek HTML'!$A$7:$W$42"}</definedName>
    <definedName name="______H1" localSheetId="12">{"'Metretek HTML'!$A$7:$W$42"}</definedName>
    <definedName name="______H1" localSheetId="14">{"'Metretek HTML'!$A$7:$W$42"}</definedName>
    <definedName name="______H1" localSheetId="15">{"'Metretek HTML'!$A$7:$W$42"}</definedName>
    <definedName name="______H1" localSheetId="16">{"'Metretek HTML'!$A$7:$W$42"}</definedName>
    <definedName name="______H1">{"'Metretek HTML'!$A$7:$W$42"}</definedName>
    <definedName name="______New2">#REF!</definedName>
    <definedName name="______New3">#REF!</definedName>
    <definedName name="______New4">#REF!</definedName>
    <definedName name="______PG1">#REF!</definedName>
    <definedName name="______PG2">#REF!</definedName>
    <definedName name="______PG3">#REF!</definedName>
    <definedName name="______PG4">#REF!</definedName>
    <definedName name="______PG5">#REF!</definedName>
    <definedName name="______PG6">#REF!</definedName>
    <definedName name="______qre84">'[10]QRE''s'!$D$1:$D$65536</definedName>
    <definedName name="______qre8490">[10]Model!$I$126</definedName>
    <definedName name="______qre8491">[10]Model!$J$126</definedName>
    <definedName name="______qre8492">[10]Model!$K$126</definedName>
    <definedName name="______qre8493">[10]Model!$L$126</definedName>
    <definedName name="______qre8494">[10]Model!$M$126</definedName>
    <definedName name="______qre8495">[10]Model!$N$126</definedName>
    <definedName name="______qre8496">[10]Model!$O$126</definedName>
    <definedName name="______qre8497">[10]Model!$P$126</definedName>
    <definedName name="______qre8498">[10]Model!$Q$126</definedName>
    <definedName name="______qre85">'[10]QRE''s'!$E$1:$E$65536</definedName>
    <definedName name="______qre8590">[10]Model!$I$127</definedName>
    <definedName name="______qre8591">[10]Model!$J$127</definedName>
    <definedName name="______qre8592">[10]Model!$K$127</definedName>
    <definedName name="______qre8593">[10]Model!$L$127</definedName>
    <definedName name="______qre8594">[10]Model!$M$127</definedName>
    <definedName name="______qre8595">[10]Model!$N$127</definedName>
    <definedName name="______qre8596">[10]Model!$O$127</definedName>
    <definedName name="______qre8597">[10]Model!$P$127</definedName>
    <definedName name="______qre8598">[10]Model!$Q$127</definedName>
    <definedName name="______qre86">'[10]QRE''s'!$F$1:$F$65536</definedName>
    <definedName name="______qre8690">[10]Model!$I$128</definedName>
    <definedName name="______qre8691">[10]Model!$J$128</definedName>
    <definedName name="______qre8692">[10]Model!$K$128</definedName>
    <definedName name="______qre8693">[10]Model!$L$128</definedName>
    <definedName name="______qre8694">[10]Model!$M$128</definedName>
    <definedName name="______qre8695">[10]Model!$N$128</definedName>
    <definedName name="______qre8696">[10]Model!$O$128</definedName>
    <definedName name="______qre8697">[10]Model!$P$128</definedName>
    <definedName name="______qre8698">[10]Model!$Q$128</definedName>
    <definedName name="______qre87">'[10]QRE''s'!$G$1:$G$65536</definedName>
    <definedName name="______qre8790">[10]Model!$I$129</definedName>
    <definedName name="______qre8791">[10]Model!$J$129</definedName>
    <definedName name="______qre8792">[10]Model!$K$129</definedName>
    <definedName name="______qre8793">[10]Model!$L$129</definedName>
    <definedName name="______qre8794">[10]Model!$M$129</definedName>
    <definedName name="______qre8795">[10]Model!$N$129</definedName>
    <definedName name="______qre8796">[10]Model!$O$129</definedName>
    <definedName name="______qre8797">[10]Model!$P$129</definedName>
    <definedName name="______qre8798">[10]Model!$Q$129</definedName>
    <definedName name="______qre88">'[10]QRE''s'!$H$1:$H$65536</definedName>
    <definedName name="______qre8890">[10]Model!$I$130</definedName>
    <definedName name="______qre8891">[10]Model!$J$130</definedName>
    <definedName name="______qre8892">[10]Model!$K$130</definedName>
    <definedName name="______qre8893">[10]Model!$L$130</definedName>
    <definedName name="______qre8894">[10]Model!$M$130</definedName>
    <definedName name="______qre8895">[10]Model!$N$130</definedName>
    <definedName name="______qre8896">[10]Model!$O$130</definedName>
    <definedName name="______qre8897">[10]Model!$P$130</definedName>
    <definedName name="______qre8898">[10]Model!$Q$130</definedName>
    <definedName name="______qre89">'[10]QRE''s'!$I$1:$I$65536</definedName>
    <definedName name="______qre90">'[10]QRE''s'!$J$1:$J$65536</definedName>
    <definedName name="______qre91">'[10]QRE''s'!$K$1:$K$65536</definedName>
    <definedName name="______qre92">'[10]QRE''s'!$L$1:$L$65536</definedName>
    <definedName name="______qre93">'[10]QRE''s'!$M$1:$M$65536</definedName>
    <definedName name="______qre94">'[10]QRE''s'!$N$1:$N$65536</definedName>
    <definedName name="______qre95">'[10]QRE''s'!$O$1:$O$65536</definedName>
    <definedName name="______qre96">'[10]QRE''s'!$P$1:$P$65536</definedName>
    <definedName name="______qre97">'[10]QRE''s'!$Q$1:$Q$65536</definedName>
    <definedName name="______qre98">'[10]QRE''s'!$R$1:$R$65536</definedName>
    <definedName name="______SUM282" localSheetId="23">'[6]YTD Summary'!#REF!</definedName>
    <definedName name="______SUM282" localSheetId="11">'[6]YTD Summary'!#REF!</definedName>
    <definedName name="______SUM282" localSheetId="12">'[6]YTD Summary'!#REF!</definedName>
    <definedName name="______SUM282">'[6]YTD Summary'!#REF!</definedName>
    <definedName name="______SUM3" localSheetId="23">'[9]Summ 165_236'!#REF!</definedName>
    <definedName name="______SUM3" localSheetId="11">'[9]Summ 165_236'!#REF!</definedName>
    <definedName name="______SUM3" localSheetId="12">'[9]Summ 165_236'!#REF!</definedName>
    <definedName name="______SUM3">'[9]Summ 165_236'!#REF!</definedName>
    <definedName name="______SUM4" localSheetId="23">'[9]Summ 165_236'!#REF!</definedName>
    <definedName name="______SUM4" localSheetId="11">'[9]Summ 165_236'!#REF!</definedName>
    <definedName name="______SUM4" localSheetId="12">'[9]Summ 165_236'!#REF!</definedName>
    <definedName name="______SUM4">'[9]Summ 165_236'!#REF!</definedName>
    <definedName name="______tqc90">'[10]QRE''s'!$J$101</definedName>
    <definedName name="______tqc91">'[10]QRE''s'!$K$101</definedName>
    <definedName name="______tqc92">'[10]QRE''s'!$L$101</definedName>
    <definedName name="______tqc93">'[10]QRE''s'!$M$101</definedName>
    <definedName name="______tqc94">'[10]QRE''s'!$N$101</definedName>
    <definedName name="______tqc95">'[10]QRE''s'!$O$101</definedName>
    <definedName name="______tqc96">'[10]QRE''s'!$P$101</definedName>
    <definedName name="______tqc97">'[10]QRE''s'!$Q$101</definedName>
    <definedName name="______tqc98">'[10]QRE''s'!$R$101</definedName>
    <definedName name="______tql90">'[10]QRE''s'!$J$99</definedName>
    <definedName name="______tql91">'[10]QRE''s'!$K$99</definedName>
    <definedName name="______tql92">'[10]QRE''s'!$L$99</definedName>
    <definedName name="______tql93">'[10]QRE''s'!$M$99</definedName>
    <definedName name="______tql94">'[10]QRE''s'!$N$99</definedName>
    <definedName name="______tql95">'[10]QRE''s'!$O$99</definedName>
    <definedName name="______tql96">'[10]QRE''s'!$P$99</definedName>
    <definedName name="______tql97">'[10]QRE''s'!$Q$99</definedName>
    <definedName name="______tql98">'[10]QRE''s'!$R$99</definedName>
    <definedName name="______tqs90">'[10]QRE''s'!$J$100</definedName>
    <definedName name="______tqs91">'[10]QRE''s'!$K$100</definedName>
    <definedName name="______tqs92">'[10]QRE''s'!$L$100</definedName>
    <definedName name="______tqs93">'[10]QRE''s'!$M$100</definedName>
    <definedName name="______tqs94">'[10]QRE''s'!$N$100</definedName>
    <definedName name="______tqs95">'[10]QRE''s'!$O$100</definedName>
    <definedName name="______tqs96">'[10]QRE''s'!$P$100</definedName>
    <definedName name="______tqs97">'[10]QRE''s'!$Q$100</definedName>
    <definedName name="______tqs98">'[10]QRE''s'!$R$100</definedName>
    <definedName name="_____agr8690">[10]Model!$I$58</definedName>
    <definedName name="_____agr8790">[10]Model!$I$59</definedName>
    <definedName name="_____agr8791">[10]Model!$J$59</definedName>
    <definedName name="_____agr8890">[10]Model!$I$60</definedName>
    <definedName name="_____agr8891">[10]Model!$J$60</definedName>
    <definedName name="_____agr8892">[10]Model!$K$60</definedName>
    <definedName name="_____agr8990">[10]Model!$I$61</definedName>
    <definedName name="_____agr8991">[10]Model!$J$61</definedName>
    <definedName name="_____agr8992">[10]Model!$K$61</definedName>
    <definedName name="_____agr8993">[10]Model!$L$61</definedName>
    <definedName name="_____agr9091">[10]Model!$J$62</definedName>
    <definedName name="_____agr9092">[10]Model!$K$62</definedName>
    <definedName name="_____agr9093">[10]Model!$L$62</definedName>
    <definedName name="_____agr9094">[10]Model!$M$62</definedName>
    <definedName name="_____agr9192">[10]Model!$K$63</definedName>
    <definedName name="_____agr9193">[10]Model!$L$63</definedName>
    <definedName name="_____agr9194">[10]Model!$M$63</definedName>
    <definedName name="_____agr9195">[10]Model!$N$63</definedName>
    <definedName name="_____agr9293">[10]Model!$L$64</definedName>
    <definedName name="_____agr9294">[10]Model!$M$64</definedName>
    <definedName name="_____agr9295">[10]Model!$N$64</definedName>
    <definedName name="_____agr9296">[10]Model!$O$64</definedName>
    <definedName name="_____agr9394">[10]Model!$M$65</definedName>
    <definedName name="_____agr9395">[10]Model!$N$65</definedName>
    <definedName name="_____agr9396">[10]Model!$O$65</definedName>
    <definedName name="_____agr9397">[10]Model!$P$65</definedName>
    <definedName name="_____agr9495">[10]Model!$N$66</definedName>
    <definedName name="_____agr9496">[10]Model!$O$66</definedName>
    <definedName name="_____agr9497">[10]Model!$P$66</definedName>
    <definedName name="_____agr9498">[10]Model!$Q$66</definedName>
    <definedName name="_____agr9596">[10]Model!$O$67</definedName>
    <definedName name="_____agr9597">[10]Model!$P$67</definedName>
    <definedName name="_____agr9598">[10]Model!$Q$67</definedName>
    <definedName name="_____agr9697">[10]Model!$P$68</definedName>
    <definedName name="_____agr9698">[10]Model!$Q$68</definedName>
    <definedName name="_____agr9798">[10]Model!$Q$69</definedName>
    <definedName name="_____DAT1" localSheetId="23">'[11]Cost Center List'!#REF!</definedName>
    <definedName name="_____DAT1" localSheetId="11">'[11]Cost Center List'!#REF!</definedName>
    <definedName name="_____DAT1" localSheetId="12">'[11]Cost Center List'!#REF!</definedName>
    <definedName name="_____DAT1">'[11]Cost Center List'!#REF!</definedName>
    <definedName name="_____DAT10" localSheetId="23">#REF!</definedName>
    <definedName name="_____DAT10" localSheetId="11">#REF!</definedName>
    <definedName name="_____DAT10" localSheetId="12">#REF!</definedName>
    <definedName name="_____DAT10">#REF!</definedName>
    <definedName name="_____DAT11" localSheetId="23">#REF!</definedName>
    <definedName name="_____DAT11" localSheetId="11">#REF!</definedName>
    <definedName name="_____DAT11" localSheetId="12">#REF!</definedName>
    <definedName name="_____DAT11">#REF!</definedName>
    <definedName name="_____dat1111">[7]Sheet1!$G$2:$G$29</definedName>
    <definedName name="_____DAT12" localSheetId="23">#REF!</definedName>
    <definedName name="_____DAT12" localSheetId="11">#REF!</definedName>
    <definedName name="_____DAT12" localSheetId="12">#REF!</definedName>
    <definedName name="_____DAT12">#REF!</definedName>
    <definedName name="_____DAT13" localSheetId="23">#REF!</definedName>
    <definedName name="_____DAT13" localSheetId="11">#REF!</definedName>
    <definedName name="_____DAT13" localSheetId="12">#REF!</definedName>
    <definedName name="_____DAT13">#REF!</definedName>
    <definedName name="_____DAT14" localSheetId="23">#REF!</definedName>
    <definedName name="_____DAT14" localSheetId="11">#REF!</definedName>
    <definedName name="_____DAT14" localSheetId="12">#REF!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GO2003" localSheetId="16">#REF!</definedName>
    <definedName name="_____DGO2003">#REF!</definedName>
    <definedName name="_____DGO2004" localSheetId="16">#REF!</definedName>
    <definedName name="_____DGO2004">#REF!</definedName>
    <definedName name="_____DGO2005" localSheetId="16">#REF!</definedName>
    <definedName name="_____DGO2005">#REF!</definedName>
    <definedName name="_____DGO2006">#REF!</definedName>
    <definedName name="_____DGO2007">#REF!</definedName>
    <definedName name="_____DGO2008">#REF!</definedName>
    <definedName name="_____H1" localSheetId="23">{"'Metretek HTML'!$A$7:$W$42"}</definedName>
    <definedName name="_____H1" localSheetId="11">{"'Metretek HTML'!$A$7:$W$42"}</definedName>
    <definedName name="_____H1" localSheetId="12">{"'Metretek HTML'!$A$7:$W$42"}</definedName>
    <definedName name="_____H1" localSheetId="14">{"'Metretek HTML'!$A$7:$W$42"}</definedName>
    <definedName name="_____H1" localSheetId="15">{"'Metretek HTML'!$A$7:$W$42"}</definedName>
    <definedName name="_____H1" localSheetId="16">{"'Metretek HTML'!$A$7:$W$42"}</definedName>
    <definedName name="_____H1">{"'Metretek HTML'!$A$7:$W$42"}</definedName>
    <definedName name="_____je1">#REF!</definedName>
    <definedName name="_____JE124">#REF!</definedName>
    <definedName name="_____JE13">#REF!</definedName>
    <definedName name="_____je14">#REF!</definedName>
    <definedName name="_____JE147">#REF!</definedName>
    <definedName name="_____JE16">#REF!</definedName>
    <definedName name="_____JE17">#REF!</definedName>
    <definedName name="_____je2">'[12]JE 120 Jan-Nov Facesheet'!#REF!</definedName>
    <definedName name="_____JE220" localSheetId="23">#REF!</definedName>
    <definedName name="_____JE220" localSheetId="11">#REF!</definedName>
    <definedName name="_____JE220" localSheetId="12">#REF!</definedName>
    <definedName name="_____JE220" localSheetId="16">#REF!</definedName>
    <definedName name="_____JE220">#REF!</definedName>
    <definedName name="_____JE230" localSheetId="16">#REF!</definedName>
    <definedName name="_____JE230">#REF!</definedName>
    <definedName name="_____JE234" localSheetId="16">#REF!</definedName>
    <definedName name="_____JE234">#REF!</definedName>
    <definedName name="_____JE236">#REF!</definedName>
    <definedName name="_____JE237">#REF!</definedName>
    <definedName name="_____JE24">#REF!</definedName>
    <definedName name="_____JE33">#REF!</definedName>
    <definedName name="_____New2">#REF!</definedName>
    <definedName name="_____New3">#REF!</definedName>
    <definedName name="_____New4">#REF!</definedName>
    <definedName name="_____PG1">#REF!</definedName>
    <definedName name="_____PG2">#REF!</definedName>
    <definedName name="_____PG3">#REF!</definedName>
    <definedName name="_____PG4">#REF!</definedName>
    <definedName name="_____PG5">#REF!</definedName>
    <definedName name="_____PG6">#REF!</definedName>
    <definedName name="_____qre84">'[10]QRE''s'!$D$1:$D$65536</definedName>
    <definedName name="_____qre8490">[10]Model!$I$126</definedName>
    <definedName name="_____qre8491">[10]Model!$J$126</definedName>
    <definedName name="_____qre8492">[10]Model!$K$126</definedName>
    <definedName name="_____qre8493">[10]Model!$L$126</definedName>
    <definedName name="_____qre8494">[10]Model!$M$126</definedName>
    <definedName name="_____qre8495">[10]Model!$N$126</definedName>
    <definedName name="_____qre8496">[10]Model!$O$126</definedName>
    <definedName name="_____qre8497">[10]Model!$P$126</definedName>
    <definedName name="_____qre8498">[10]Model!$Q$126</definedName>
    <definedName name="_____qre85">'[10]QRE''s'!$E$1:$E$65536</definedName>
    <definedName name="_____qre8590">[10]Model!$I$127</definedName>
    <definedName name="_____qre8591">[10]Model!$J$127</definedName>
    <definedName name="_____qre8592">[10]Model!$K$127</definedName>
    <definedName name="_____qre8593">[10]Model!$L$127</definedName>
    <definedName name="_____qre8594">[10]Model!$M$127</definedName>
    <definedName name="_____qre8595">[10]Model!$N$127</definedName>
    <definedName name="_____qre8596">[10]Model!$O$127</definedName>
    <definedName name="_____qre8597">[10]Model!$P$127</definedName>
    <definedName name="_____qre8598">[10]Model!$Q$127</definedName>
    <definedName name="_____qre86">'[10]QRE''s'!$F$1:$F$65536</definedName>
    <definedName name="_____qre8690">[10]Model!$I$128</definedName>
    <definedName name="_____qre8691">[10]Model!$J$128</definedName>
    <definedName name="_____qre8692">[10]Model!$K$128</definedName>
    <definedName name="_____qre8693">[10]Model!$L$128</definedName>
    <definedName name="_____qre8694">[10]Model!$M$128</definedName>
    <definedName name="_____qre8695">[10]Model!$N$128</definedName>
    <definedName name="_____qre8696">[10]Model!$O$128</definedName>
    <definedName name="_____qre8697">[10]Model!$P$128</definedName>
    <definedName name="_____qre8698">[10]Model!$Q$128</definedName>
    <definedName name="_____qre87">'[10]QRE''s'!$G$1:$G$65536</definedName>
    <definedName name="_____qre8790">[10]Model!$I$129</definedName>
    <definedName name="_____qre8791">[10]Model!$J$129</definedName>
    <definedName name="_____qre8792">[10]Model!$K$129</definedName>
    <definedName name="_____qre8793">[10]Model!$L$129</definedName>
    <definedName name="_____qre8794">[10]Model!$M$129</definedName>
    <definedName name="_____qre8795">[10]Model!$N$129</definedName>
    <definedName name="_____qre8796">[10]Model!$O$129</definedName>
    <definedName name="_____qre8797">[10]Model!$P$129</definedName>
    <definedName name="_____qre8798">[10]Model!$Q$129</definedName>
    <definedName name="_____qre88">'[10]QRE''s'!$H$1:$H$65536</definedName>
    <definedName name="_____qre8890">[10]Model!$I$130</definedName>
    <definedName name="_____qre8891">[10]Model!$J$130</definedName>
    <definedName name="_____qre8892">[10]Model!$K$130</definedName>
    <definedName name="_____qre8893">[10]Model!$L$130</definedName>
    <definedName name="_____qre8894">[10]Model!$M$130</definedName>
    <definedName name="_____qre8895">[10]Model!$N$130</definedName>
    <definedName name="_____qre8896">[10]Model!$O$130</definedName>
    <definedName name="_____qre8897">[10]Model!$P$130</definedName>
    <definedName name="_____qre8898">[10]Model!$Q$130</definedName>
    <definedName name="_____qre89">'[10]QRE''s'!$I$1:$I$65536</definedName>
    <definedName name="_____qre90">'[10]QRE''s'!$J$1:$J$65536</definedName>
    <definedName name="_____qre91">'[10]QRE''s'!$K$1:$K$65536</definedName>
    <definedName name="_____qre92">'[10]QRE''s'!$L$1:$L$65536</definedName>
    <definedName name="_____qre93">'[10]QRE''s'!$M$1:$M$65536</definedName>
    <definedName name="_____qre94">'[10]QRE''s'!$N$1:$N$65536</definedName>
    <definedName name="_____qre95">'[10]QRE''s'!$O$1:$O$65536</definedName>
    <definedName name="_____qre96">'[10]QRE''s'!$P$1:$P$65536</definedName>
    <definedName name="_____qre97">'[10]QRE''s'!$Q$1:$Q$65536</definedName>
    <definedName name="_____qre98">'[10]QRE''s'!$R$1:$R$65536</definedName>
    <definedName name="_____SUM282" localSheetId="23">'[6]YTD Summary'!#REF!</definedName>
    <definedName name="_____SUM282" localSheetId="11">'[6]YTD Summary'!#REF!</definedName>
    <definedName name="_____SUM282" localSheetId="12">'[6]YTD Summary'!#REF!</definedName>
    <definedName name="_____SUM282">'[6]YTD Summary'!#REF!</definedName>
    <definedName name="_____SUM3" localSheetId="23">'[13]Summ 165_236'!#REF!</definedName>
    <definedName name="_____SUM3" localSheetId="11">'[13]Summ 165_236'!#REF!</definedName>
    <definedName name="_____SUM3" localSheetId="12">'[13]Summ 165_236'!#REF!</definedName>
    <definedName name="_____SUM3">'[13]Summ 165_236'!#REF!</definedName>
    <definedName name="_____SUM4" localSheetId="23">'[13]Summ 165_236'!#REF!</definedName>
    <definedName name="_____SUM4" localSheetId="11">'[13]Summ 165_236'!#REF!</definedName>
    <definedName name="_____SUM4" localSheetId="12">'[13]Summ 165_236'!#REF!</definedName>
    <definedName name="_____SUM4">'[13]Summ 165_236'!#REF!</definedName>
    <definedName name="_____tqc90">'[10]QRE''s'!$J$101</definedName>
    <definedName name="_____tqc91">'[10]QRE''s'!$K$101</definedName>
    <definedName name="_____tqc92">'[10]QRE''s'!$L$101</definedName>
    <definedName name="_____tqc93">'[10]QRE''s'!$M$101</definedName>
    <definedName name="_____tqc94">'[10]QRE''s'!$N$101</definedName>
    <definedName name="_____tqc95">'[10]QRE''s'!$O$101</definedName>
    <definedName name="_____tqc96">'[10]QRE''s'!$P$101</definedName>
    <definedName name="_____tqc97">'[10]QRE''s'!$Q$101</definedName>
    <definedName name="_____tqc98">'[10]QRE''s'!$R$101</definedName>
    <definedName name="_____tql90">'[10]QRE''s'!$J$99</definedName>
    <definedName name="_____tql91">'[10]QRE''s'!$K$99</definedName>
    <definedName name="_____tql92">'[10]QRE''s'!$L$99</definedName>
    <definedName name="_____tql93">'[10]QRE''s'!$M$99</definedName>
    <definedName name="_____tql94">'[10]QRE''s'!$N$99</definedName>
    <definedName name="_____tql95">'[10]QRE''s'!$O$99</definedName>
    <definedName name="_____tql96">'[10]QRE''s'!$P$99</definedName>
    <definedName name="_____tql97">'[10]QRE''s'!$Q$99</definedName>
    <definedName name="_____tql98">'[10]QRE''s'!$R$99</definedName>
    <definedName name="_____tqs90">'[10]QRE''s'!$J$100</definedName>
    <definedName name="_____tqs91">'[10]QRE''s'!$K$100</definedName>
    <definedName name="_____tqs92">'[10]QRE''s'!$L$100</definedName>
    <definedName name="_____tqs93">'[10]QRE''s'!$M$100</definedName>
    <definedName name="_____tqs94">'[10]QRE''s'!$N$100</definedName>
    <definedName name="_____tqs95">'[10]QRE''s'!$O$100</definedName>
    <definedName name="_____tqs96">'[10]QRE''s'!$P$100</definedName>
    <definedName name="_____tqs97">'[10]QRE''s'!$Q$100</definedName>
    <definedName name="_____tqs98">'[10]QRE''s'!$R$100</definedName>
    <definedName name="____agr8690">[10]Model!$I$58</definedName>
    <definedName name="____agr8790">[10]Model!$I$59</definedName>
    <definedName name="____agr8791">[10]Model!$J$59</definedName>
    <definedName name="____agr8890">[10]Model!$I$60</definedName>
    <definedName name="____agr8891">[10]Model!$J$60</definedName>
    <definedName name="____agr8892">[10]Model!$K$60</definedName>
    <definedName name="____agr8990">[10]Model!$I$61</definedName>
    <definedName name="____agr8991">[10]Model!$J$61</definedName>
    <definedName name="____agr8992">[10]Model!$K$61</definedName>
    <definedName name="____agr8993">[10]Model!$L$61</definedName>
    <definedName name="____agr9091">[10]Model!$J$62</definedName>
    <definedName name="____agr9092">[10]Model!$K$62</definedName>
    <definedName name="____agr9093">[10]Model!$L$62</definedName>
    <definedName name="____agr9094">[10]Model!$M$62</definedName>
    <definedName name="____agr9192">[10]Model!$K$63</definedName>
    <definedName name="____agr9193">[10]Model!$L$63</definedName>
    <definedName name="____agr9194">[10]Model!$M$63</definedName>
    <definedName name="____agr9195">[10]Model!$N$63</definedName>
    <definedName name="____agr9293">[10]Model!$L$64</definedName>
    <definedName name="____agr9294">[10]Model!$M$64</definedName>
    <definedName name="____agr9295">[10]Model!$N$64</definedName>
    <definedName name="____agr9296">[10]Model!$O$64</definedName>
    <definedName name="____agr9394">[10]Model!$M$65</definedName>
    <definedName name="____agr9395">[10]Model!$N$65</definedName>
    <definedName name="____agr9396">[10]Model!$O$65</definedName>
    <definedName name="____agr9397">[10]Model!$P$65</definedName>
    <definedName name="____agr9495">[10]Model!$N$66</definedName>
    <definedName name="____agr9496">[10]Model!$O$66</definedName>
    <definedName name="____agr9497">[10]Model!$P$66</definedName>
    <definedName name="____agr9498">[10]Model!$Q$66</definedName>
    <definedName name="____agr9596">[10]Model!$O$67</definedName>
    <definedName name="____agr9597">[10]Model!$P$67</definedName>
    <definedName name="____agr9598">[10]Model!$Q$67</definedName>
    <definedName name="____agr9697">[10]Model!$P$68</definedName>
    <definedName name="____agr9698">[10]Model!$Q$68</definedName>
    <definedName name="____agr9798">[10]Model!$Q$69</definedName>
    <definedName name="____DAT1" localSheetId="23">#REF!</definedName>
    <definedName name="____DAT1" localSheetId="11">#REF!</definedName>
    <definedName name="____DAT1" localSheetId="12">#REF!</definedName>
    <definedName name="____DAT1" localSheetId="16">#REF!</definedName>
    <definedName name="____DAT1">#REF!</definedName>
    <definedName name="____DAT10" localSheetId="23">#REF!</definedName>
    <definedName name="____DAT10" localSheetId="11">#REF!</definedName>
    <definedName name="____DAT10" localSheetId="12">#REF!</definedName>
    <definedName name="____DAT10">#REF!</definedName>
    <definedName name="____DAT11">#REF!</definedName>
    <definedName name="____dat1111">[7]Sheet1!$G$2:$G$29</definedName>
    <definedName name="____DAT12" localSheetId="23">#REF!</definedName>
    <definedName name="____DAT12" localSheetId="11">#REF!</definedName>
    <definedName name="____DAT12" localSheetId="12">#REF!</definedName>
    <definedName name="____DAT12">#REF!</definedName>
    <definedName name="____DAT13" localSheetId="23">#REF!</definedName>
    <definedName name="____DAT13" localSheetId="11">#REF!</definedName>
    <definedName name="____DAT13" localSheetId="12">#REF!</definedName>
    <definedName name="____DAT13">#REF!</definedName>
    <definedName name="____DAT14" localSheetId="23">#REF!</definedName>
    <definedName name="____DAT14" localSheetId="11">#REF!</definedName>
    <definedName name="____DAT14" localSheetId="12">#REF!</definedName>
    <definedName name="____DAT14">#REF!</definedName>
    <definedName name="____DAT15">#REF!</definedName>
    <definedName name="____DAT16">#REF!</definedName>
    <definedName name="____DAT17">#REF!</definedName>
    <definedName name="____DAT18">#REF!</definedName>
    <definedName name="____DAT19">#REF!</definedName>
    <definedName name="____DAT2" localSheetId="16">#REF!</definedName>
    <definedName name="____DAT2">#REF!</definedName>
    <definedName name="____DAT3" localSheetId="16">#REF!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GO2003">#REF!</definedName>
    <definedName name="____DGO2004">#REF!</definedName>
    <definedName name="____DGO2005">#REF!</definedName>
    <definedName name="____DGO2006">#REF!</definedName>
    <definedName name="____DGO2007">#REF!</definedName>
    <definedName name="____DGO2008">#REF!</definedName>
    <definedName name="____gas2">#REF!</definedName>
    <definedName name="____gas2006">#REF!</definedName>
    <definedName name="____H1" localSheetId="23">{"'Metretek HTML'!$A$7:$W$42"}</definedName>
    <definedName name="____H1" localSheetId="11">{"'Metretek HTML'!$A$7:$W$42"}</definedName>
    <definedName name="____H1" localSheetId="12">{"'Metretek HTML'!$A$7:$W$42"}</definedName>
    <definedName name="____H1" localSheetId="14">{"'Metretek HTML'!$A$7:$W$42"}</definedName>
    <definedName name="____H1" localSheetId="15">{"'Metretek HTML'!$A$7:$W$42"}</definedName>
    <definedName name="____H1" localSheetId="16">{"'Metretek HTML'!$A$7:$W$42"}</definedName>
    <definedName name="____H1">{"'Metretek HTML'!$A$7:$W$42"}</definedName>
    <definedName name="____je1">#REF!</definedName>
    <definedName name="____JE124">#REF!</definedName>
    <definedName name="____JE13">#REF!</definedName>
    <definedName name="____je14">#REF!</definedName>
    <definedName name="____JE147">#REF!</definedName>
    <definedName name="____JE16">#REF!</definedName>
    <definedName name="____JE17">#REF!</definedName>
    <definedName name="____je2">'[12]JE 120 Jan-Nov Facesheet'!#REF!</definedName>
    <definedName name="____JE220" localSheetId="23">#REF!</definedName>
    <definedName name="____JE220" localSheetId="11">#REF!</definedName>
    <definedName name="____JE220" localSheetId="12">#REF!</definedName>
    <definedName name="____JE220" localSheetId="16">#REF!</definedName>
    <definedName name="____JE220">#REF!</definedName>
    <definedName name="____JE230" localSheetId="16">#REF!</definedName>
    <definedName name="____JE230">#REF!</definedName>
    <definedName name="____JE234" localSheetId="16">#REF!</definedName>
    <definedName name="____JE234">#REF!</definedName>
    <definedName name="____JE236">#REF!</definedName>
    <definedName name="____JE237">#REF!</definedName>
    <definedName name="____JE24">#REF!</definedName>
    <definedName name="____JE33">#REF!</definedName>
    <definedName name="____New2">#REF!</definedName>
    <definedName name="____New3">#REF!</definedName>
    <definedName name="____New4">#REF!</definedName>
    <definedName name="____PG1">#REF!</definedName>
    <definedName name="____PG2">#REF!</definedName>
    <definedName name="____PG3">#REF!</definedName>
    <definedName name="____PG4">#REF!</definedName>
    <definedName name="____PG5">#REF!</definedName>
    <definedName name="____PG6">#REF!</definedName>
    <definedName name="____qre84">'[10]QRE''s'!$D$1:$D$65536</definedName>
    <definedName name="____qre8490">[10]Model!$I$126</definedName>
    <definedName name="____qre8491">[10]Model!$J$126</definedName>
    <definedName name="____qre8492">[10]Model!$K$126</definedName>
    <definedName name="____qre8493">[10]Model!$L$126</definedName>
    <definedName name="____qre8494">[10]Model!$M$126</definedName>
    <definedName name="____qre8495">[10]Model!$N$126</definedName>
    <definedName name="____qre8496">[10]Model!$O$126</definedName>
    <definedName name="____qre8497">[10]Model!$P$126</definedName>
    <definedName name="____qre8498">[10]Model!$Q$126</definedName>
    <definedName name="____qre85">'[10]QRE''s'!$E$1:$E$65536</definedName>
    <definedName name="____qre8590">[10]Model!$I$127</definedName>
    <definedName name="____qre8591">[10]Model!$J$127</definedName>
    <definedName name="____qre8592">[10]Model!$K$127</definedName>
    <definedName name="____qre8593">[10]Model!$L$127</definedName>
    <definedName name="____qre8594">[10]Model!$M$127</definedName>
    <definedName name="____qre8595">[10]Model!$N$127</definedName>
    <definedName name="____qre8596">[10]Model!$O$127</definedName>
    <definedName name="____qre8597">[10]Model!$P$127</definedName>
    <definedName name="____qre8598">[10]Model!$Q$127</definedName>
    <definedName name="____qre86">'[10]QRE''s'!$F$1:$F$65536</definedName>
    <definedName name="____qre8690">[10]Model!$I$128</definedName>
    <definedName name="____qre8691">[10]Model!$J$128</definedName>
    <definedName name="____qre8692">[10]Model!$K$128</definedName>
    <definedName name="____qre8693">[10]Model!$L$128</definedName>
    <definedName name="____qre8694">[10]Model!$M$128</definedName>
    <definedName name="____qre8695">[10]Model!$N$128</definedName>
    <definedName name="____qre8696">[10]Model!$O$128</definedName>
    <definedName name="____qre8697">[10]Model!$P$128</definedName>
    <definedName name="____qre8698">[10]Model!$Q$128</definedName>
    <definedName name="____qre87">'[10]QRE''s'!$G$1:$G$65536</definedName>
    <definedName name="____qre8790">[10]Model!$I$129</definedName>
    <definedName name="____qre8791">[10]Model!$J$129</definedName>
    <definedName name="____qre8792">[10]Model!$K$129</definedName>
    <definedName name="____qre8793">[10]Model!$L$129</definedName>
    <definedName name="____qre8794">[10]Model!$M$129</definedName>
    <definedName name="____qre8795">[10]Model!$N$129</definedName>
    <definedName name="____qre8796">[10]Model!$O$129</definedName>
    <definedName name="____qre8797">[10]Model!$P$129</definedName>
    <definedName name="____qre8798">[10]Model!$Q$129</definedName>
    <definedName name="____qre88">'[10]QRE''s'!$H$1:$H$65536</definedName>
    <definedName name="____qre8890">[10]Model!$I$130</definedName>
    <definedName name="____qre8891">[10]Model!$J$130</definedName>
    <definedName name="____qre8892">[10]Model!$K$130</definedName>
    <definedName name="____qre8893">[10]Model!$L$130</definedName>
    <definedName name="____qre8894">[10]Model!$M$130</definedName>
    <definedName name="____qre8895">[10]Model!$N$130</definedName>
    <definedName name="____qre8896">[10]Model!$O$130</definedName>
    <definedName name="____qre8897">[10]Model!$P$130</definedName>
    <definedName name="____qre8898">[10]Model!$Q$130</definedName>
    <definedName name="____qre89">'[10]QRE''s'!$I$1:$I$65536</definedName>
    <definedName name="____qre90">'[10]QRE''s'!$J$1:$J$65536</definedName>
    <definedName name="____qre91">'[10]QRE''s'!$K$1:$K$65536</definedName>
    <definedName name="____qre92">'[10]QRE''s'!$L$1:$L$65536</definedName>
    <definedName name="____qre93">'[10]QRE''s'!$M$1:$M$65536</definedName>
    <definedName name="____qre94">'[10]QRE''s'!$N$1:$N$65536</definedName>
    <definedName name="____qre95">'[10]QRE''s'!$O$1:$O$65536</definedName>
    <definedName name="____qre96">'[10]QRE''s'!$P$1:$P$65536</definedName>
    <definedName name="____qre97">'[10]QRE''s'!$Q$1:$Q$65536</definedName>
    <definedName name="____qre98">'[10]QRE''s'!$R$1:$R$65536</definedName>
    <definedName name="____SUM282" localSheetId="23">'[6]YTD Summary'!#REF!</definedName>
    <definedName name="____SUM282" localSheetId="11">'[6]YTD Summary'!#REF!</definedName>
    <definedName name="____SUM282" localSheetId="12">'[6]YTD Summary'!#REF!</definedName>
    <definedName name="____SUM282">'[6]YTD Summary'!#REF!</definedName>
    <definedName name="____SUM3" localSheetId="23">'[9]Summ 165_236'!#REF!</definedName>
    <definedName name="____SUM3" localSheetId="11">'[9]Summ 165_236'!#REF!</definedName>
    <definedName name="____SUM3" localSheetId="12">'[9]Summ 165_236'!#REF!</definedName>
    <definedName name="____SUM3">'[9]Summ 165_236'!#REF!</definedName>
    <definedName name="____SUM4" localSheetId="23">'[9]Summ 165_236'!#REF!</definedName>
    <definedName name="____SUM4" localSheetId="11">'[9]Summ 165_236'!#REF!</definedName>
    <definedName name="____SUM4" localSheetId="12">'[9]Summ 165_236'!#REF!</definedName>
    <definedName name="____SUM4">'[9]Summ 165_236'!#REF!</definedName>
    <definedName name="____tqc90">'[10]QRE''s'!$J$101</definedName>
    <definedName name="____tqc91">'[10]QRE''s'!$K$101</definedName>
    <definedName name="____tqc92">'[10]QRE''s'!$L$101</definedName>
    <definedName name="____tqc93">'[10]QRE''s'!$M$101</definedName>
    <definedName name="____tqc94">'[10]QRE''s'!$N$101</definedName>
    <definedName name="____tqc95">'[10]QRE''s'!$O$101</definedName>
    <definedName name="____tqc96">'[10]QRE''s'!$P$101</definedName>
    <definedName name="____tqc97">'[10]QRE''s'!$Q$101</definedName>
    <definedName name="____tqc98">'[10]QRE''s'!$R$101</definedName>
    <definedName name="____tql90">'[10]QRE''s'!$J$99</definedName>
    <definedName name="____tql91">'[10]QRE''s'!$K$99</definedName>
    <definedName name="____tql92">'[10]QRE''s'!$L$99</definedName>
    <definedName name="____tql93">'[10]QRE''s'!$M$99</definedName>
    <definedName name="____tql94">'[10]QRE''s'!$N$99</definedName>
    <definedName name="____tql95">'[10]QRE''s'!$O$99</definedName>
    <definedName name="____tql96">'[10]QRE''s'!$P$99</definedName>
    <definedName name="____tql97">'[10]QRE''s'!$Q$99</definedName>
    <definedName name="____tql98">'[10]QRE''s'!$R$99</definedName>
    <definedName name="____tqs90">'[10]QRE''s'!$J$100</definedName>
    <definedName name="____tqs91">'[10]QRE''s'!$K$100</definedName>
    <definedName name="____tqs92">'[10]QRE''s'!$L$100</definedName>
    <definedName name="____tqs93">'[10]QRE''s'!$M$100</definedName>
    <definedName name="____tqs94">'[10]QRE''s'!$N$100</definedName>
    <definedName name="____tqs95">'[10]QRE''s'!$O$100</definedName>
    <definedName name="____tqs96">'[10]QRE''s'!$P$100</definedName>
    <definedName name="____tqs97">'[10]QRE''s'!$Q$100</definedName>
    <definedName name="____tqs98">'[10]QRE''s'!$R$100</definedName>
    <definedName name="___agr8690">[10]Model!$I$58</definedName>
    <definedName name="___agr8790">[10]Model!$I$59</definedName>
    <definedName name="___agr8791">[10]Model!$J$59</definedName>
    <definedName name="___agr8890">[10]Model!$I$60</definedName>
    <definedName name="___agr8891">[10]Model!$J$60</definedName>
    <definedName name="___agr8892">[10]Model!$K$60</definedName>
    <definedName name="___agr8990">[10]Model!$I$61</definedName>
    <definedName name="___agr8991">[10]Model!$J$61</definedName>
    <definedName name="___agr8992">[10]Model!$K$61</definedName>
    <definedName name="___agr8993">[10]Model!$L$61</definedName>
    <definedName name="___agr9091">[10]Model!$J$62</definedName>
    <definedName name="___agr9092">[10]Model!$K$62</definedName>
    <definedName name="___agr9093">[10]Model!$L$62</definedName>
    <definedName name="___agr9094">[10]Model!$M$62</definedName>
    <definedName name="___agr9192">[10]Model!$K$63</definedName>
    <definedName name="___agr9193">[10]Model!$L$63</definedName>
    <definedName name="___agr9194">[10]Model!$M$63</definedName>
    <definedName name="___agr9195">[10]Model!$N$63</definedName>
    <definedName name="___agr9293">[10]Model!$L$64</definedName>
    <definedName name="___agr9294">[10]Model!$M$64</definedName>
    <definedName name="___agr9295">[10]Model!$N$64</definedName>
    <definedName name="___agr9296">[10]Model!$O$64</definedName>
    <definedName name="___agr9394">[10]Model!$M$65</definedName>
    <definedName name="___agr9395">[10]Model!$N$65</definedName>
    <definedName name="___agr9396">[10]Model!$O$65</definedName>
    <definedName name="___agr9397">[10]Model!$P$65</definedName>
    <definedName name="___agr9495">[10]Model!$N$66</definedName>
    <definedName name="___agr9496">[10]Model!$O$66</definedName>
    <definedName name="___agr9497">[10]Model!$P$66</definedName>
    <definedName name="___agr9498">[10]Model!$Q$66</definedName>
    <definedName name="___agr9596">[10]Model!$O$67</definedName>
    <definedName name="___agr9597">[10]Model!$P$67</definedName>
    <definedName name="___agr9598">[10]Model!$Q$67</definedName>
    <definedName name="___agr9697">[10]Model!$P$68</definedName>
    <definedName name="___agr9698">[10]Model!$Q$68</definedName>
    <definedName name="___agr9798">[10]Model!$Q$69</definedName>
    <definedName name="___DAT1" localSheetId="23">'[11]Cost Center List'!#REF!</definedName>
    <definedName name="___DAT1" localSheetId="11">'[11]Cost Center List'!#REF!</definedName>
    <definedName name="___DAT1" localSheetId="12">'[11]Cost Center List'!#REF!</definedName>
    <definedName name="___DAT1">'[11]Cost Center List'!#REF!</definedName>
    <definedName name="___DAT10" localSheetId="23">#REF!</definedName>
    <definedName name="___DAT10" localSheetId="11">#REF!</definedName>
    <definedName name="___DAT10" localSheetId="12">#REF!</definedName>
    <definedName name="___DAT10" localSheetId="16">#REF!</definedName>
    <definedName name="___DAT10">#REF!</definedName>
    <definedName name="___DAT11" localSheetId="16">#REF!</definedName>
    <definedName name="___DAT11">#REF!</definedName>
    <definedName name="___dat1111">[7]Sheet1!$G$2:$G$29</definedName>
    <definedName name="___DAT12" localSheetId="23">#REF!</definedName>
    <definedName name="___DAT12" localSheetId="11">#REF!</definedName>
    <definedName name="___DAT12" localSheetId="12">#REF!</definedName>
    <definedName name="___DAT12">#REF!</definedName>
    <definedName name="___DAT13" localSheetId="23">#REF!</definedName>
    <definedName name="___DAT13" localSheetId="11">#REF!</definedName>
    <definedName name="___DAT13" localSheetId="12">#REF!</definedName>
    <definedName name="___DAT13">#REF!</definedName>
    <definedName name="___DAT14" localSheetId="23">#REF!</definedName>
    <definedName name="___DAT14" localSheetId="11">#REF!</definedName>
    <definedName name="___DAT14" localSheetId="12">#REF!</definedName>
    <definedName name="___DAT14">#REF!</definedName>
    <definedName name="___DAT15">#REF!</definedName>
    <definedName name="___DAT16">#REF!</definedName>
    <definedName name="___DAT17">#REF!</definedName>
    <definedName name="___DAT18">#REF!</definedName>
    <definedName name="___DAT19">#REF!</definedName>
    <definedName name="___DAT2">'[5]Rent Revenue'!#REF!</definedName>
    <definedName name="___DAT3" localSheetId="23">#REF!</definedName>
    <definedName name="___DAT3" localSheetId="11">#REF!</definedName>
    <definedName name="___DAT3" localSheetId="12">#REF!</definedName>
    <definedName name="___DAT3" localSheetId="16">#REF!</definedName>
    <definedName name="___DAT3">#REF!</definedName>
    <definedName name="___DAT4" localSheetId="16">#REF!</definedName>
    <definedName name="___DAT4">#REF!</definedName>
    <definedName name="___DAT5" localSheetId="16">#REF!</definedName>
    <definedName name="___DAT5">#REF!</definedName>
    <definedName name="___DAT6">#REF!</definedName>
    <definedName name="___DAT7">#REF!</definedName>
    <definedName name="___DAT8">#REF!</definedName>
    <definedName name="___DAT9">#REF!</definedName>
    <definedName name="___DGO2003">#REF!</definedName>
    <definedName name="___DGO2004">#REF!</definedName>
    <definedName name="___DGO2005">#REF!</definedName>
    <definedName name="___DGO2006">#REF!</definedName>
    <definedName name="___DGO2007">#REF!</definedName>
    <definedName name="___DGO2008">#REF!</definedName>
    <definedName name="___gas2">#REF!</definedName>
    <definedName name="___gas2006">#REF!</definedName>
    <definedName name="___H1" localSheetId="23">{"'Metretek HTML'!$A$7:$W$42"}</definedName>
    <definedName name="___H1" localSheetId="11">{"'Metretek HTML'!$A$7:$W$42"}</definedName>
    <definedName name="___H1" localSheetId="12">{"'Metretek HTML'!$A$7:$W$42"}</definedName>
    <definedName name="___H1" localSheetId="14">{"'Metretek HTML'!$A$7:$W$42"}</definedName>
    <definedName name="___H1" localSheetId="15">{"'Metretek HTML'!$A$7:$W$42"}</definedName>
    <definedName name="___H1" localSheetId="16">{"'Metretek HTML'!$A$7:$W$42"}</definedName>
    <definedName name="___H1">{"'Metretek HTML'!$A$7:$W$42"}</definedName>
    <definedName name="___je1">#REF!</definedName>
    <definedName name="___JE124">#REF!</definedName>
    <definedName name="___JE13">#REF!</definedName>
    <definedName name="___je14">#REF!</definedName>
    <definedName name="___JE147">#REF!</definedName>
    <definedName name="___JE16">#REF!</definedName>
    <definedName name="___JE17">#REF!</definedName>
    <definedName name="___je2">'[12]JE 120 Jan-Nov Facesheet'!#REF!</definedName>
    <definedName name="___JE220" localSheetId="23">#REF!</definedName>
    <definedName name="___JE220" localSheetId="11">#REF!</definedName>
    <definedName name="___JE220" localSheetId="12">#REF!</definedName>
    <definedName name="___JE220" localSheetId="16">#REF!</definedName>
    <definedName name="___JE220">#REF!</definedName>
    <definedName name="___JE230" localSheetId="16">#REF!</definedName>
    <definedName name="___JE230">#REF!</definedName>
    <definedName name="___JE234" localSheetId="16">#REF!</definedName>
    <definedName name="___JE234">#REF!</definedName>
    <definedName name="___JE236">#REF!</definedName>
    <definedName name="___JE237">#REF!</definedName>
    <definedName name="___JE24">#REF!</definedName>
    <definedName name="___JE33">#REF!</definedName>
    <definedName name="___New2">#REF!</definedName>
    <definedName name="___New3">#REF!</definedName>
    <definedName name="___New4">#REF!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qre84">'[10]QRE''s'!$D$1:$D$65536</definedName>
    <definedName name="___qre8490">[10]Model!$I$126</definedName>
    <definedName name="___qre8491">[10]Model!$J$126</definedName>
    <definedName name="___qre8492">[10]Model!$K$126</definedName>
    <definedName name="___qre8493">[10]Model!$L$126</definedName>
    <definedName name="___qre8494">[10]Model!$M$126</definedName>
    <definedName name="___qre8495">[10]Model!$N$126</definedName>
    <definedName name="___qre8496">[10]Model!$O$126</definedName>
    <definedName name="___qre8497">[10]Model!$P$126</definedName>
    <definedName name="___qre8498">[10]Model!$Q$126</definedName>
    <definedName name="___qre85">'[10]QRE''s'!$E$1:$E$65536</definedName>
    <definedName name="___qre8590">[10]Model!$I$127</definedName>
    <definedName name="___qre8591">[10]Model!$J$127</definedName>
    <definedName name="___qre8592">[10]Model!$K$127</definedName>
    <definedName name="___qre8593">[10]Model!$L$127</definedName>
    <definedName name="___qre8594">[10]Model!$M$127</definedName>
    <definedName name="___qre8595">[10]Model!$N$127</definedName>
    <definedName name="___qre8596">[10]Model!$O$127</definedName>
    <definedName name="___qre8597">[10]Model!$P$127</definedName>
    <definedName name="___qre8598">[10]Model!$Q$127</definedName>
    <definedName name="___qre86">'[10]QRE''s'!$F$1:$F$65536</definedName>
    <definedName name="___qre8690">[10]Model!$I$128</definedName>
    <definedName name="___qre8691">[10]Model!$J$128</definedName>
    <definedName name="___qre8692">[10]Model!$K$128</definedName>
    <definedName name="___qre8693">[10]Model!$L$128</definedName>
    <definedName name="___qre8694">[10]Model!$M$128</definedName>
    <definedName name="___qre8695">[10]Model!$N$128</definedName>
    <definedName name="___qre8696">[10]Model!$O$128</definedName>
    <definedName name="___qre8697">[10]Model!$P$128</definedName>
    <definedName name="___qre8698">[10]Model!$Q$128</definedName>
    <definedName name="___qre87">'[10]QRE''s'!$G$1:$G$65536</definedName>
    <definedName name="___qre8790">[10]Model!$I$129</definedName>
    <definedName name="___qre8791">[10]Model!$J$129</definedName>
    <definedName name="___qre8792">[10]Model!$K$129</definedName>
    <definedName name="___qre8793">[10]Model!$L$129</definedName>
    <definedName name="___qre8794">[10]Model!$M$129</definedName>
    <definedName name="___qre8795">[10]Model!$N$129</definedName>
    <definedName name="___qre8796">[10]Model!$O$129</definedName>
    <definedName name="___qre8797">[10]Model!$P$129</definedName>
    <definedName name="___qre8798">[10]Model!$Q$129</definedName>
    <definedName name="___qre88">'[10]QRE''s'!$H$1:$H$65536</definedName>
    <definedName name="___qre8890">[10]Model!$I$130</definedName>
    <definedName name="___qre8891">[10]Model!$J$130</definedName>
    <definedName name="___qre8892">[10]Model!$K$130</definedName>
    <definedName name="___qre8893">[10]Model!$L$130</definedName>
    <definedName name="___qre8894">[10]Model!$M$130</definedName>
    <definedName name="___qre8895">[10]Model!$N$130</definedName>
    <definedName name="___qre8896">[10]Model!$O$130</definedName>
    <definedName name="___qre8897">[10]Model!$P$130</definedName>
    <definedName name="___qre8898">[10]Model!$Q$130</definedName>
    <definedName name="___qre89">'[10]QRE''s'!$I$1:$I$65536</definedName>
    <definedName name="___qre90">'[10]QRE''s'!$J$1:$J$65536</definedName>
    <definedName name="___qre91">'[10]QRE''s'!$K$1:$K$65536</definedName>
    <definedName name="___qre92">'[10]QRE''s'!$L$1:$L$65536</definedName>
    <definedName name="___qre93">'[10]QRE''s'!$M$1:$M$65536</definedName>
    <definedName name="___qre94">'[10]QRE''s'!$N$1:$N$65536</definedName>
    <definedName name="___qre95">'[10]QRE''s'!$O$1:$O$65536</definedName>
    <definedName name="___qre96">'[10]QRE''s'!$P$1:$P$65536</definedName>
    <definedName name="___qre97">'[10]QRE''s'!$Q$1:$Q$65536</definedName>
    <definedName name="___qre98">'[10]QRE''s'!$R$1:$R$65536</definedName>
    <definedName name="___SUM282" localSheetId="23">'[6]YTD Summary'!#REF!</definedName>
    <definedName name="___SUM282" localSheetId="11">'[6]YTD Summary'!#REF!</definedName>
    <definedName name="___SUM282" localSheetId="12">'[6]YTD Summary'!#REF!</definedName>
    <definedName name="___SUM282">'[6]YTD Summary'!#REF!</definedName>
    <definedName name="___SUM3" localSheetId="23">'[9]Summ 165_236'!#REF!</definedName>
    <definedName name="___SUM3" localSheetId="11">'[9]Summ 165_236'!#REF!</definedName>
    <definedName name="___SUM3" localSheetId="12">'[9]Summ 165_236'!#REF!</definedName>
    <definedName name="___SUM3">'[9]Summ 165_236'!#REF!</definedName>
    <definedName name="___SUM4" localSheetId="23">'[9]Summ 165_236'!#REF!</definedName>
    <definedName name="___SUM4" localSheetId="11">'[9]Summ 165_236'!#REF!</definedName>
    <definedName name="___SUM4" localSheetId="12">'[9]Summ 165_236'!#REF!</definedName>
    <definedName name="___SUM4">'[9]Summ 165_236'!#REF!</definedName>
    <definedName name="___tqc90">'[10]QRE''s'!$J$101</definedName>
    <definedName name="___tqc91">'[10]QRE''s'!$K$101</definedName>
    <definedName name="___tqc92">'[10]QRE''s'!$L$101</definedName>
    <definedName name="___tqc93">'[10]QRE''s'!$M$101</definedName>
    <definedName name="___tqc94">'[10]QRE''s'!$N$101</definedName>
    <definedName name="___tqc95">'[10]QRE''s'!$O$101</definedName>
    <definedName name="___tqc96">'[10]QRE''s'!$P$101</definedName>
    <definedName name="___tqc97">'[10]QRE''s'!$Q$101</definedName>
    <definedName name="___tqc98">'[10]QRE''s'!$R$101</definedName>
    <definedName name="___tql90">'[10]QRE''s'!$J$99</definedName>
    <definedName name="___tql91">'[10]QRE''s'!$K$99</definedName>
    <definedName name="___tql92">'[10]QRE''s'!$L$99</definedName>
    <definedName name="___tql93">'[10]QRE''s'!$M$99</definedName>
    <definedName name="___tql94">'[10]QRE''s'!$N$99</definedName>
    <definedName name="___tql95">'[10]QRE''s'!$O$99</definedName>
    <definedName name="___tql96">'[10]QRE''s'!$P$99</definedName>
    <definedName name="___tql97">'[10]QRE''s'!$Q$99</definedName>
    <definedName name="___tql98">'[10]QRE''s'!$R$99</definedName>
    <definedName name="___tqs90">'[10]QRE''s'!$J$100</definedName>
    <definedName name="___tqs91">'[10]QRE''s'!$K$100</definedName>
    <definedName name="___tqs92">'[10]QRE''s'!$L$100</definedName>
    <definedName name="___tqs93">'[10]QRE''s'!$M$100</definedName>
    <definedName name="___tqs94">'[10]QRE''s'!$N$100</definedName>
    <definedName name="___tqs95">'[10]QRE''s'!$O$100</definedName>
    <definedName name="___tqs96">'[10]QRE''s'!$P$100</definedName>
    <definedName name="___tqs97">'[10]QRE''s'!$Q$100</definedName>
    <definedName name="___tqs98">'[10]QRE''s'!$R$100</definedName>
    <definedName name="__123Graph_A" hidden="1">'[14]AL2 151'!#REF!</definedName>
    <definedName name="__123Graph_B" localSheetId="14" hidden="1">[15]Inputs!#REF!</definedName>
    <definedName name="__123Graph_B" localSheetId="15" hidden="1">[15]Inputs!#REF!</definedName>
    <definedName name="__123Graph_B" localSheetId="16" hidden="1">[15]Inputs!#REF!</definedName>
    <definedName name="__123Graph_B" localSheetId="19" hidden="1">[15]Inputs!#REF!</definedName>
    <definedName name="__123Graph_B" hidden="1">[15]Inputs!#REF!</definedName>
    <definedName name="__123Graph_C" hidden="1">'[14]AL2 151'!#REF!</definedName>
    <definedName name="__123Graph_D" localSheetId="16" hidden="1">[16]Assump!#REF!</definedName>
    <definedName name="__123Graph_D" localSheetId="19" hidden="1">[16]Assump!#REF!</definedName>
    <definedName name="__123Graph_D" hidden="1">[16]Assump!#REF!</definedName>
    <definedName name="__123Graph_E" hidden="1">'[14]AL2 151'!#REF!</definedName>
    <definedName name="__123Graph_F" hidden="1">'[14]AL2 151'!#REF!</definedName>
    <definedName name="__123Graph_X" hidden="1">'[14]AL2 151'!#REF!</definedName>
    <definedName name="__agr8690">[10]Model!$I$58</definedName>
    <definedName name="__agr8790">[10]Model!$I$59</definedName>
    <definedName name="__agr8791">[10]Model!$J$59</definedName>
    <definedName name="__agr8890">[10]Model!$I$60</definedName>
    <definedName name="__agr8891">[10]Model!$J$60</definedName>
    <definedName name="__agr8892">[10]Model!$K$60</definedName>
    <definedName name="__agr8990">[10]Model!$I$61</definedName>
    <definedName name="__agr8991">[10]Model!$J$61</definedName>
    <definedName name="__agr8992">[10]Model!$K$61</definedName>
    <definedName name="__agr8993">[10]Model!$L$61</definedName>
    <definedName name="__agr9091">[10]Model!$J$62</definedName>
    <definedName name="__agr9092">[10]Model!$K$62</definedName>
    <definedName name="__agr9093">[10]Model!$L$62</definedName>
    <definedName name="__agr9094">[10]Model!$M$62</definedName>
    <definedName name="__agr9192">[10]Model!$K$63</definedName>
    <definedName name="__agr9193">[10]Model!$L$63</definedName>
    <definedName name="__agr9194">[10]Model!$M$63</definedName>
    <definedName name="__agr9195">[10]Model!$N$63</definedName>
    <definedName name="__agr9293">[10]Model!$L$64</definedName>
    <definedName name="__agr9294">[10]Model!$M$64</definedName>
    <definedName name="__agr9295">[10]Model!$N$64</definedName>
    <definedName name="__agr9296">[10]Model!$O$64</definedName>
    <definedName name="__agr9394">[10]Model!$M$65</definedName>
    <definedName name="__agr9395">[10]Model!$N$65</definedName>
    <definedName name="__agr9396">[10]Model!$O$65</definedName>
    <definedName name="__agr9397">[10]Model!$P$65</definedName>
    <definedName name="__agr9495">[10]Model!$N$66</definedName>
    <definedName name="__agr9496">[10]Model!$O$66</definedName>
    <definedName name="__agr9497">[10]Model!$P$66</definedName>
    <definedName name="__agr9498">[10]Model!$Q$66</definedName>
    <definedName name="__agr9596">[10]Model!$O$67</definedName>
    <definedName name="__agr9597">[10]Model!$P$67</definedName>
    <definedName name="__agr9598">[10]Model!$Q$67</definedName>
    <definedName name="__agr9697">[10]Model!$P$68</definedName>
    <definedName name="__agr9698">[10]Model!$Q$68</definedName>
    <definedName name="__agr9798">[10]Model!$Q$69</definedName>
    <definedName name="__CPK1" localSheetId="23">#REF!</definedName>
    <definedName name="__CPK1" localSheetId="11">#REF!</definedName>
    <definedName name="__CPK1" localSheetId="12">#REF!</definedName>
    <definedName name="__CPK1">#REF!</definedName>
    <definedName name="__CPK2" localSheetId="23">#REF!</definedName>
    <definedName name="__CPK2" localSheetId="11">#REF!</definedName>
    <definedName name="__CPK2" localSheetId="12">#REF!</definedName>
    <definedName name="__CPK2">#REF!</definedName>
    <definedName name="__CPK3" localSheetId="23">#REF!</definedName>
    <definedName name="__CPK3" localSheetId="11">#REF!</definedName>
    <definedName name="__CPK3" localSheetId="12">#REF!</definedName>
    <definedName name="__CPK3">#REF!</definedName>
    <definedName name="__DAT1" localSheetId="23">'[11]Cost Center List'!#REF!</definedName>
    <definedName name="__DAT1" localSheetId="11">'[11]Cost Center List'!#REF!</definedName>
    <definedName name="__DAT1" localSheetId="12">'[11]Cost Center List'!#REF!</definedName>
    <definedName name="__DAT1" localSheetId="16">'[11]Cost Center List'!#REF!</definedName>
    <definedName name="__DAT1">'[11]Cost Center List'!#REF!</definedName>
    <definedName name="__DAT10" localSheetId="23">#REF!</definedName>
    <definedName name="__DAT10" localSheetId="11">#REF!</definedName>
    <definedName name="__DAT10" localSheetId="12">#REF!</definedName>
    <definedName name="__DAT10" localSheetId="16">#REF!</definedName>
    <definedName name="__DAT10">#REF!</definedName>
    <definedName name="__DAT11" localSheetId="16">#REF!</definedName>
    <definedName name="__DAT11">#REF!</definedName>
    <definedName name="__dat1111">[7]Sheet1!$G$2:$G$29</definedName>
    <definedName name="__DAT12" localSheetId="23">#REF!</definedName>
    <definedName name="__DAT12" localSheetId="11">#REF!</definedName>
    <definedName name="__DAT12" localSheetId="12">#REF!</definedName>
    <definedName name="__DAT12">#REF!</definedName>
    <definedName name="__DAT13" localSheetId="23">#REF!</definedName>
    <definedName name="__DAT13" localSheetId="11">#REF!</definedName>
    <definedName name="__DAT13" localSheetId="12">#REF!</definedName>
    <definedName name="__DAT13">#REF!</definedName>
    <definedName name="__DAT14" localSheetId="23">#REF!</definedName>
    <definedName name="__DAT14" localSheetId="11">#REF!</definedName>
    <definedName name="__DAT14" localSheetId="12">#REF!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GO2003">#REF!</definedName>
    <definedName name="__DGO2004">#REF!</definedName>
    <definedName name="__DGO2005">#REF!</definedName>
    <definedName name="__DGO2006">#REF!</definedName>
    <definedName name="__DGO2007">#REF!</definedName>
    <definedName name="__DGO2008">#REF!</definedName>
    <definedName name="__EGR1">#N/A</definedName>
    <definedName name="__EGR2">#N/A</definedName>
    <definedName name="__EGR3">#N/A</definedName>
    <definedName name="__gas2" localSheetId="16">#REF!</definedName>
    <definedName name="__gas2">#REF!</definedName>
    <definedName name="__gas2006" localSheetId="16">#REF!</definedName>
    <definedName name="__gas2006">#REF!</definedName>
    <definedName name="__H1" localSheetId="23">{"'Metretek HTML'!$A$7:$W$42"}</definedName>
    <definedName name="__H1" localSheetId="11">{"'Metretek HTML'!$A$7:$W$42"}</definedName>
    <definedName name="__H1" localSheetId="12">{"'Metretek HTML'!$A$7:$W$42"}</definedName>
    <definedName name="__H1" localSheetId="14">{"'Metretek HTML'!$A$7:$W$42"}</definedName>
    <definedName name="__H1" localSheetId="15">{"'Metretek HTML'!$A$7:$W$42"}</definedName>
    <definedName name="__H1" localSheetId="16">{"'Metretek HTML'!$A$7:$W$42"}</definedName>
    <definedName name="__H1">{"'Metretek HTML'!$A$7:$W$42"}</definedName>
    <definedName name="__je1">#REF!</definedName>
    <definedName name="__JE124">#REF!</definedName>
    <definedName name="__JE13">#REF!</definedName>
    <definedName name="__je14">#REF!</definedName>
    <definedName name="__JE147">#REF!</definedName>
    <definedName name="__JE16">#REF!</definedName>
    <definedName name="__JE17">#REF!</definedName>
    <definedName name="__je2">'[12]JE 120 Jan-Nov Facesheet'!#REF!</definedName>
    <definedName name="__JE220" localSheetId="23">#REF!</definedName>
    <definedName name="__JE220" localSheetId="11">#REF!</definedName>
    <definedName name="__JE220" localSheetId="12">#REF!</definedName>
    <definedName name="__JE220" localSheetId="16">#REF!</definedName>
    <definedName name="__JE220">#REF!</definedName>
    <definedName name="__JE230" localSheetId="16">#REF!</definedName>
    <definedName name="__JE230">#REF!</definedName>
    <definedName name="__JE234" localSheetId="16">#REF!</definedName>
    <definedName name="__JE234">#REF!</definedName>
    <definedName name="__JE236">#REF!</definedName>
    <definedName name="__JE237">#REF!</definedName>
    <definedName name="__JE24">#REF!</definedName>
    <definedName name="__JE33">#REF!</definedName>
    <definedName name="__New2">#REF!</definedName>
    <definedName name="__New3">#REF!</definedName>
    <definedName name="__New4">#REF!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qre84">'[10]QRE''s'!$D$1:$D$65536</definedName>
    <definedName name="__qre8490">[10]Model!$I$126</definedName>
    <definedName name="__qre8491">[10]Model!$J$126</definedName>
    <definedName name="__qre8492">[10]Model!$K$126</definedName>
    <definedName name="__qre8493">[10]Model!$L$126</definedName>
    <definedName name="__qre8494">[10]Model!$M$126</definedName>
    <definedName name="__qre8495">[10]Model!$N$126</definedName>
    <definedName name="__qre8496">[10]Model!$O$126</definedName>
    <definedName name="__qre8497">[10]Model!$P$126</definedName>
    <definedName name="__qre8498">[10]Model!$Q$126</definedName>
    <definedName name="__qre85">'[10]QRE''s'!$E$1:$E$65536</definedName>
    <definedName name="__qre8590">[10]Model!$I$127</definedName>
    <definedName name="__qre8591">[10]Model!$J$127</definedName>
    <definedName name="__qre8592">[10]Model!$K$127</definedName>
    <definedName name="__qre8593">[10]Model!$L$127</definedName>
    <definedName name="__qre8594">[10]Model!$M$127</definedName>
    <definedName name="__qre8595">[10]Model!$N$127</definedName>
    <definedName name="__qre8596">[10]Model!$O$127</definedName>
    <definedName name="__qre8597">[10]Model!$P$127</definedName>
    <definedName name="__qre8598">[10]Model!$Q$127</definedName>
    <definedName name="__qre86">'[10]QRE''s'!$F$1:$F$65536</definedName>
    <definedName name="__qre8690">[10]Model!$I$128</definedName>
    <definedName name="__qre8691">[10]Model!$J$128</definedName>
    <definedName name="__qre8692">[10]Model!$K$128</definedName>
    <definedName name="__qre8693">[10]Model!$L$128</definedName>
    <definedName name="__qre8694">[10]Model!$M$128</definedName>
    <definedName name="__qre8695">[10]Model!$N$128</definedName>
    <definedName name="__qre8696">[10]Model!$O$128</definedName>
    <definedName name="__qre8697">[10]Model!$P$128</definedName>
    <definedName name="__qre8698">[10]Model!$Q$128</definedName>
    <definedName name="__qre87">'[10]QRE''s'!$G$1:$G$65536</definedName>
    <definedName name="__qre8790">[10]Model!$I$129</definedName>
    <definedName name="__qre8791">[10]Model!$J$129</definedName>
    <definedName name="__qre8792">[10]Model!$K$129</definedName>
    <definedName name="__qre8793">[10]Model!$L$129</definedName>
    <definedName name="__qre8794">[10]Model!$M$129</definedName>
    <definedName name="__qre8795">[10]Model!$N$129</definedName>
    <definedName name="__qre8796">[10]Model!$O$129</definedName>
    <definedName name="__qre8797">[10]Model!$P$129</definedName>
    <definedName name="__qre8798">[10]Model!$Q$129</definedName>
    <definedName name="__qre88">'[10]QRE''s'!$H$1:$H$65536</definedName>
    <definedName name="__qre8890">[10]Model!$I$130</definedName>
    <definedName name="__qre8891">[10]Model!$J$130</definedName>
    <definedName name="__qre8892">[10]Model!$K$130</definedName>
    <definedName name="__qre8893">[10]Model!$L$130</definedName>
    <definedName name="__qre8894">[10]Model!$M$130</definedName>
    <definedName name="__qre8895">[10]Model!$N$130</definedName>
    <definedName name="__qre8896">[10]Model!$O$130</definedName>
    <definedName name="__qre8897">[10]Model!$P$130</definedName>
    <definedName name="__qre8898">[10]Model!$Q$130</definedName>
    <definedName name="__qre89">'[10]QRE''s'!$I$1:$I$65536</definedName>
    <definedName name="__qre90">'[10]QRE''s'!$J$1:$J$65536</definedName>
    <definedName name="__qre91">'[10]QRE''s'!$K$1:$K$65536</definedName>
    <definedName name="__qre92">'[10]QRE''s'!$L$1:$L$65536</definedName>
    <definedName name="__qre93">'[10]QRE''s'!$M$1:$M$65536</definedName>
    <definedName name="__qre94">'[10]QRE''s'!$N$1:$N$65536</definedName>
    <definedName name="__qre95">'[10]QRE''s'!$O$1:$O$65536</definedName>
    <definedName name="__qre96">'[10]QRE''s'!$P$1:$P$65536</definedName>
    <definedName name="__qre97">'[10]QRE''s'!$Q$1:$Q$65536</definedName>
    <definedName name="__qre98">'[10]QRE''s'!$R$1:$R$65536</definedName>
    <definedName name="__sam1" localSheetId="23">#REF!</definedName>
    <definedName name="__sam1" localSheetId="11">#REF!</definedName>
    <definedName name="__sam1" localSheetId="12">#REF!</definedName>
    <definedName name="__sam1">#REF!</definedName>
    <definedName name="__ss1" localSheetId="23">#REF!</definedName>
    <definedName name="__ss1" localSheetId="11">#REF!</definedName>
    <definedName name="__ss1" localSheetId="12">#REF!</definedName>
    <definedName name="__ss1">#REF!</definedName>
    <definedName name="__SUM282" localSheetId="23">'[6]YTD Summary'!#REF!</definedName>
    <definedName name="__SUM282" localSheetId="11">'[6]YTD Summary'!#REF!</definedName>
    <definedName name="__SUM282" localSheetId="12">'[6]YTD Summary'!#REF!</definedName>
    <definedName name="__SUM282" localSheetId="16">'[6]YTD Summary'!#REF!</definedName>
    <definedName name="__SUM282">'[6]YTD Summary'!#REF!</definedName>
    <definedName name="__SUM3">'[9]Summ 165_236'!#REF!</definedName>
    <definedName name="__SUM4">'[9]Summ 165_236'!#REF!</definedName>
    <definedName name="__tet12" localSheetId="23" hidden="1">{"assumptions",#N/A,FALSE,"Scenario 1";"valuation",#N/A,FALSE,"Scenario 1"}</definedName>
    <definedName name="__tet12" localSheetId="11" hidden="1">{"assumptions",#N/A,FALSE,"Scenario 1";"valuation",#N/A,FALSE,"Scenario 1"}</definedName>
    <definedName name="__tet12" localSheetId="12" hidden="1">{"assumptions",#N/A,FALSE,"Scenario 1";"valuation",#N/A,FALSE,"Scenario 1"}</definedName>
    <definedName name="__tet12" hidden="1">{"assumptions",#N/A,FALSE,"Scenario 1";"valuation",#N/A,FALSE,"Scenario 1"}</definedName>
    <definedName name="__tet5" localSheetId="23" hidden="1">{"assumptions",#N/A,FALSE,"Scenario 1";"valuation",#N/A,FALSE,"Scenario 1"}</definedName>
    <definedName name="__tet5" localSheetId="11" hidden="1">{"assumptions",#N/A,FALSE,"Scenario 1";"valuation",#N/A,FALSE,"Scenario 1"}</definedName>
    <definedName name="__tet5" localSheetId="12" hidden="1">{"assumptions",#N/A,FALSE,"Scenario 1";"valuation",#N/A,FALSE,"Scenario 1"}</definedName>
    <definedName name="__tet5" hidden="1">{"assumptions",#N/A,FALSE,"Scenario 1";"valuation",#N/A,FALSE,"Scenario 1"}</definedName>
    <definedName name="__tqc90">'[10]QRE''s'!$J$101</definedName>
    <definedName name="__tqc91">'[10]QRE''s'!$K$101</definedName>
    <definedName name="__tqc92">'[10]QRE''s'!$L$101</definedName>
    <definedName name="__tqc93">'[10]QRE''s'!$M$101</definedName>
    <definedName name="__tqc94">'[10]QRE''s'!$N$101</definedName>
    <definedName name="__tqc95">'[10]QRE''s'!$O$101</definedName>
    <definedName name="__tqc96">'[10]QRE''s'!$P$101</definedName>
    <definedName name="__tqc97">'[10]QRE''s'!$Q$101</definedName>
    <definedName name="__tqc98">'[10]QRE''s'!$R$101</definedName>
    <definedName name="__tql90">'[10]QRE''s'!$J$99</definedName>
    <definedName name="__tql91">'[10]QRE''s'!$K$99</definedName>
    <definedName name="__tql92">'[10]QRE''s'!$L$99</definedName>
    <definedName name="__tql93">'[10]QRE''s'!$M$99</definedName>
    <definedName name="__tql94">'[10]QRE''s'!$N$99</definedName>
    <definedName name="__tql95">'[10]QRE''s'!$O$99</definedName>
    <definedName name="__tql96">'[10]QRE''s'!$P$99</definedName>
    <definedName name="__tql97">'[10]QRE''s'!$Q$99</definedName>
    <definedName name="__tql98">'[10]QRE''s'!$R$99</definedName>
    <definedName name="__tqs90">'[10]QRE''s'!$J$100</definedName>
    <definedName name="__tqs91">'[10]QRE''s'!$K$100</definedName>
    <definedName name="__tqs92">'[10]QRE''s'!$L$100</definedName>
    <definedName name="__tqs93">'[10]QRE''s'!$M$100</definedName>
    <definedName name="__tqs94">'[10]QRE''s'!$N$100</definedName>
    <definedName name="__tqs95">'[10]QRE''s'!$O$100</definedName>
    <definedName name="__tqs96">'[10]QRE''s'!$P$100</definedName>
    <definedName name="__tqs97">'[10]QRE''s'!$Q$100</definedName>
    <definedName name="__tqs98">'[10]QRE''s'!$R$100</definedName>
    <definedName name="_1__123Graph_ACONTRACT_BY_B_U" hidden="1">'[10]QRE Charts'!$D$275:$Q$275</definedName>
    <definedName name="_10__123Graph_AWAGES_BY_B_U" hidden="1">'[17]QRE Charts'!$D$223:$R$223</definedName>
    <definedName name="_10__123Graph_BQRE_S_BY_TYPE" hidden="1">'[10]QRE''s'!$D$100:$R$100</definedName>
    <definedName name="_11__123Graph_BCONTRACT_BY_B_U" hidden="1">'[17]QRE Charts'!$D$276:$Q$276</definedName>
    <definedName name="_11__123Graph_BSENS_COMPARISON" hidden="1">'[10]QRE Charts'!$E$366:$O$366</definedName>
    <definedName name="_12__123Graph_BQRE_S_BY_CO." hidden="1">'[17]QRE Charts'!$D$302:$R$302</definedName>
    <definedName name="_12__123Graph_BSUPPLIES_BY_B_U" hidden="1">'[10]QRE Charts'!$D$250:$Q$250</definedName>
    <definedName name="_123Graph_B.1" localSheetId="23" hidden="1">#REF!</definedName>
    <definedName name="_123Graph_B.1" localSheetId="11" hidden="1">#REF!</definedName>
    <definedName name="_123Graph_B.1" localSheetId="12" hidden="1">#REF!</definedName>
    <definedName name="_123Graph_B.1" hidden="1">#REF!</definedName>
    <definedName name="_13__123Graph_BQRE_S_BY_TYPE" hidden="1">'[17]QRE''s'!$D$100:$R$100</definedName>
    <definedName name="_13__123Graph_BTAX_CREDIT" hidden="1">'[10]QRE Charts'!$E$332:$E$342</definedName>
    <definedName name="_14__123Graph_BSENS_COMPARISON" hidden="1">'[17]QRE Charts'!$E$366:$O$366</definedName>
    <definedName name="_14__123Graph_BWAGES_BY_B_U" hidden="1">'[10]QRE Charts'!$D$224:$R$224</definedName>
    <definedName name="_15__123Graph_BSUPPLIES_BY_B_U" hidden="1">'[17]QRE Charts'!$D$250:$Q$250</definedName>
    <definedName name="_15__123Graph_CCONTRACT_BY_B_U" hidden="1">'[10]QRE Charts'!$D$277:$Q$277</definedName>
    <definedName name="_16__123Graph_BTAX_CREDIT" hidden="1">'[17]QRE Charts'!$E$332:$E$342</definedName>
    <definedName name="_16__123Graph_CQRE_S_BY_CO." hidden="1">'[10]QRE Charts'!$D$303:$R$303</definedName>
    <definedName name="_17__123Graph_BWAGES_BY_B_U" hidden="1">'[17]QRE Charts'!$D$224:$R$224</definedName>
    <definedName name="_17__123Graph_CQRE_S_BY_TYPE" hidden="1">'[10]QRE''s'!$D$101:$R$101</definedName>
    <definedName name="_18__123Graph_CCONTRACT_BY_B_U" hidden="1">'[17]QRE Charts'!$D$277:$Q$277</definedName>
    <definedName name="_18__123Graph_CSENS_COMPARISON" hidden="1">'[10]QRE Charts'!$E$367:$O$367</definedName>
    <definedName name="_19__123Graph_CQRE_S_BY_CO." hidden="1">'[17]QRE Charts'!$D$303:$R$303</definedName>
    <definedName name="_19__123Graph_CSUPPLIES_BY_B_U" hidden="1">'[10]QRE Charts'!$D$251:$Q$251</definedName>
    <definedName name="_1JE220_WP" localSheetId="23">#REF!</definedName>
    <definedName name="_1JE220_WP" localSheetId="11">#REF!</definedName>
    <definedName name="_1JE220_WP" localSheetId="12">#REF!</definedName>
    <definedName name="_1JE220_WP" localSheetId="16">#REF!</definedName>
    <definedName name="_1JE220_WP">#REF!</definedName>
    <definedName name="_1K" localSheetId="20" hidden="1">[18]Masterdata!#REF!</definedName>
    <definedName name="_1K" localSheetId="14" hidden="1">[18]Masterdata!#REF!</definedName>
    <definedName name="_1K" localSheetId="13" hidden="1">[18]Masterdata!#REF!</definedName>
    <definedName name="_1K" localSheetId="19" hidden="1">[18]Masterdata!#REF!</definedName>
    <definedName name="_1K" hidden="1">[18]Masterdata!#REF!</definedName>
    <definedName name="_2__123Graph_AQRE_S_BY_CO." hidden="1">'[10]QRE Charts'!$D$301:$R$301</definedName>
    <definedName name="_20__123Graph_CQRE_S_BY_TYPE" hidden="1">'[17]QRE''s'!$D$101:$R$101</definedName>
    <definedName name="_20__123Graph_CWAGES_BY_B_U" hidden="1">'[10]QRE Charts'!$D$225:$R$225</definedName>
    <definedName name="_21__123Graph_CSENS_COMPARISON" hidden="1">'[17]QRE Charts'!$E$367:$O$367</definedName>
    <definedName name="_21__123Graph_DCONTRACT_BY_B_U" hidden="1">'[10]QRE Charts'!$D$278:$Q$278</definedName>
    <definedName name="_22__123Graph_CSUPPLIES_BY_B_U" hidden="1">'[17]QRE Charts'!$D$251:$Q$251</definedName>
    <definedName name="_22__123Graph_DQRE_S_BY_CO." hidden="1">'[10]QRE Charts'!$D$304:$R$304</definedName>
    <definedName name="_23__123Graph_CWAGES_BY_B_U" hidden="1">'[17]QRE Charts'!$D$225:$R$225</definedName>
    <definedName name="_23__123Graph_DSUPPLIES_BY_B_U" hidden="1">'[10]QRE Charts'!$D$252:$Q$252</definedName>
    <definedName name="_24__123Graph_DCONTRACT_BY_B_U" hidden="1">'[17]QRE Charts'!$D$278:$Q$278</definedName>
    <definedName name="_24__123Graph_DWAGES_BY_B_U" hidden="1">'[10]QRE Charts'!$D$226:$R$226</definedName>
    <definedName name="_25__123Graph_DQRE_S_BY_CO." hidden="1">'[17]QRE Charts'!$D$304:$R$304</definedName>
    <definedName name="_25__123Graph_ECONTRACT_BY_B_U" hidden="1">'[10]QRE Charts'!$D$279:$Q$279</definedName>
    <definedName name="_26__123Graph_DSUPPLIES_BY_B_U" hidden="1">'[17]QRE Charts'!$D$252:$Q$252</definedName>
    <definedName name="_26__123Graph_EQRE_S_BY_CO." hidden="1">'[10]QRE Charts'!$D$305:$R$305</definedName>
    <definedName name="_27__123Graph_DWAGES_BY_B_U" hidden="1">'[17]QRE Charts'!$D$226:$R$226</definedName>
    <definedName name="_27__123Graph_ESUPPLIES_BY_B_U" hidden="1">'[10]QRE Charts'!$D$253:$Q$253</definedName>
    <definedName name="_28__123Graph_ECONTRACT_BY_B_U" hidden="1">'[17]QRE Charts'!$D$279:$Q$279</definedName>
    <definedName name="_28__123Graph_EWAGES_BY_B_U" hidden="1">'[10]QRE Charts'!$D$227:$R$227</definedName>
    <definedName name="_29__123Graph_EQRE_S_BY_CO." hidden="1">'[17]QRE Charts'!$D$305:$R$305</definedName>
    <definedName name="_29__123Graph_FCONTRACT_BY_B_U" hidden="1">'[10]QRE Charts'!$D$280:$Q$280</definedName>
    <definedName name="_2JE220_WP" localSheetId="23">#REF!</definedName>
    <definedName name="_2JE220_WP" localSheetId="11">#REF!</definedName>
    <definedName name="_2JE220_WP" localSheetId="12">#REF!</definedName>
    <definedName name="_2JE220_WP" localSheetId="16">#REF!</definedName>
    <definedName name="_2JE220_WP">#REF!</definedName>
    <definedName name="_2K" localSheetId="20" hidden="1">[18]Masterdata!#REF!</definedName>
    <definedName name="_2K" localSheetId="14" hidden="1">[18]Masterdata!#REF!</definedName>
    <definedName name="_2K" localSheetId="13" hidden="1">[18]Masterdata!#REF!</definedName>
    <definedName name="_2K" localSheetId="19" hidden="1">[18]Masterdata!#REF!</definedName>
    <definedName name="_2K" hidden="1">[18]Masterdata!#REF!</definedName>
    <definedName name="_2QTR" localSheetId="23">#REF!</definedName>
    <definedName name="_2QTR" localSheetId="11">#REF!</definedName>
    <definedName name="_2QTR" localSheetId="12">#REF!</definedName>
    <definedName name="_2QTR" localSheetId="16">#REF!</definedName>
    <definedName name="_2QTR">#REF!</definedName>
    <definedName name="_2S" localSheetId="20" hidden="1">[18]Masterdata!#REF!</definedName>
    <definedName name="_2S" localSheetId="14" hidden="1">[18]Masterdata!#REF!</definedName>
    <definedName name="_2S" localSheetId="13" hidden="1">[18]Masterdata!#REF!</definedName>
    <definedName name="_2S" localSheetId="19" hidden="1">[18]Masterdata!#REF!</definedName>
    <definedName name="_2S" hidden="1">[18]Masterdata!#REF!</definedName>
    <definedName name="_3_" localSheetId="16">[2]IS!#REF!</definedName>
    <definedName name="_3_">[2]IS!#REF!</definedName>
    <definedName name="_3__123Graph_AQRE_S_BY_TYPE" hidden="1">'[10]QRE''s'!$D$99:$R$99</definedName>
    <definedName name="_30__123Graph_ESUPPLIES_BY_B_U" hidden="1">'[17]QRE Charts'!$D$253:$Q$253</definedName>
    <definedName name="_30__123Graph_FQRE_S_BY_CO." hidden="1">'[10]QRE Charts'!$D$306:$R$306</definedName>
    <definedName name="_31__123Graph_EWAGES_BY_B_U" hidden="1">'[17]QRE Charts'!$D$227:$R$227</definedName>
    <definedName name="_31__123Graph_FSUPPLIES_BY_B_U" hidden="1">'[10]QRE Charts'!$D$254:$Q$254</definedName>
    <definedName name="_32__123Graph_FCONTRACT_BY_B_U" hidden="1">'[17]QRE Charts'!$D$280:$Q$280</definedName>
    <definedName name="_32__123Graph_FWAGES_BY_B_U" hidden="1">'[10]QRE Charts'!$D$228:$R$228</definedName>
    <definedName name="_33__123Graph_FQRE_S_BY_CO." hidden="1">'[17]QRE Charts'!$D$306:$R$306</definedName>
    <definedName name="_33__123Graph_XCONTRACT_BY_B_U" hidden="1">'[10]QRE Charts'!$D$222:$R$222</definedName>
    <definedName name="_34__123Graph_FSUPPLIES_BY_B_U" hidden="1">'[17]QRE Charts'!$D$254:$Q$254</definedName>
    <definedName name="_34__123Graph_XQRE_S_BY_CO." hidden="1">'[10]QRE Charts'!$D$222:$R$222</definedName>
    <definedName name="_35__123Graph_FWAGES_BY_B_U" hidden="1">'[17]QRE Charts'!$D$228:$R$228</definedName>
    <definedName name="_35__123Graph_XQRE_S_BY_TYPE" hidden="1">'[10]QRE Charts'!$D$222:$R$222</definedName>
    <definedName name="_36__123Graph_XCONTRACT_BY_B_U" hidden="1">'[17]QRE Charts'!$D$222:$R$222</definedName>
    <definedName name="_36__123Graph_XSUPPLIES_BY_B_U" hidden="1">'[10]QRE Charts'!$D$222:$R$222</definedName>
    <definedName name="_37__123Graph_XQRE_S_BY_CO." hidden="1">'[17]QRE Charts'!$D$222:$R$222</definedName>
    <definedName name="_37__123Graph_XTAX_CREDIT" hidden="1">'[10]QRE Charts'!$C$332:$C$342</definedName>
    <definedName name="_38__123Graph_XQRE_S_BY_TYPE" hidden="1">'[17]QRE Charts'!$D$222:$R$222</definedName>
    <definedName name="_39__123Graph_XSUPPLIES_BY_B_U" hidden="1">'[17]QRE Charts'!$D$222:$R$222</definedName>
    <definedName name="_4__123Graph_ACONTRACT_BY_B_U" hidden="1">'[17]QRE Charts'!$D$275:$Q$275</definedName>
    <definedName name="_4__123Graph_ASENS_COMPARISON" hidden="1">'[10]QRE Charts'!$E$365:$O$365</definedName>
    <definedName name="_40__123Graph_XTAX_CREDIT" hidden="1">'[17]QRE Charts'!$C$332:$C$342</definedName>
    <definedName name="_4JE220_WP" localSheetId="23">#REF!</definedName>
    <definedName name="_4JE220_WP" localSheetId="11">#REF!</definedName>
    <definedName name="_4JE220_WP" localSheetId="12">#REF!</definedName>
    <definedName name="_4JE220_WP" localSheetId="16">#REF!</definedName>
    <definedName name="_4JE220_WP">#REF!</definedName>
    <definedName name="_4S" localSheetId="20" hidden="1">[18]Masterdata!#REF!</definedName>
    <definedName name="_4S" localSheetId="14" hidden="1">[18]Masterdata!#REF!</definedName>
    <definedName name="_4S" localSheetId="13" hidden="1">[18]Masterdata!#REF!</definedName>
    <definedName name="_4S" localSheetId="19" hidden="1">[18]Masterdata!#REF!</definedName>
    <definedName name="_4S" hidden="1">[18]Masterdata!#REF!</definedName>
    <definedName name="_5__123Graph_AQRE_S_BY_CO." hidden="1">'[17]QRE Charts'!$D$301:$R$301</definedName>
    <definedName name="_5__123Graph_ASUPPLIES_BY_B_U" hidden="1">'[10]QRE Charts'!$D$249:$Q$249</definedName>
    <definedName name="_6__123Graph_AQRE_S_BY_TYPE" hidden="1">'[17]QRE''s'!$D$99:$R$99</definedName>
    <definedName name="_6__123Graph_ATAX_CREDIT" hidden="1">'[10]QRE Charts'!$D$332:$D$342</definedName>
    <definedName name="_6501" localSheetId="23">#REF!</definedName>
    <definedName name="_6501" localSheetId="11">#REF!</definedName>
    <definedName name="_6501" localSheetId="12">#REF!</definedName>
    <definedName name="_6501">#REF!</definedName>
    <definedName name="_6532" localSheetId="23">#REF!</definedName>
    <definedName name="_6532" localSheetId="11">#REF!</definedName>
    <definedName name="_6532" localSheetId="12">#REF!</definedName>
    <definedName name="_6532" localSheetId="16">#REF!</definedName>
    <definedName name="_6532">#REF!</definedName>
    <definedName name="_6533" localSheetId="16">#REF!</definedName>
    <definedName name="_6533">#REF!</definedName>
    <definedName name="_6540">#REF!</definedName>
    <definedName name="_6543" localSheetId="16">#REF!</definedName>
    <definedName name="_6543">#REF!</definedName>
    <definedName name="_6546">#REF!</definedName>
    <definedName name="_7__123Graph_ASENS_COMPARISON" hidden="1">'[17]QRE Charts'!$E$365:$O$365</definedName>
    <definedName name="_7__123Graph_AWAGES_BY_B_U" hidden="1">'[10]QRE Charts'!$D$223:$R$223</definedName>
    <definedName name="_8__123Graph_ASUPPLIES_BY_B_U" hidden="1">'[17]QRE Charts'!$D$249:$Q$249</definedName>
    <definedName name="_8__123Graph_BCONTRACT_BY_B_U" hidden="1">'[10]QRE Charts'!$D$276:$Q$276</definedName>
    <definedName name="_84_PHASE1">[10]Comparison!$E$9:$E$165</definedName>
    <definedName name="_85_PHASE1">[10]Comparison!$I$9:$I$165</definedName>
    <definedName name="_86_PHASE1">[10]Comparison!$M$9:$M$165</definedName>
    <definedName name="_87_PHASE1">[10]Comparison!$Q$9:$Q$165</definedName>
    <definedName name="_88_PHASE1">[10]Comparison!$U$9:$U$165</definedName>
    <definedName name="_88TOTALS" localSheetId="23">#REF!</definedName>
    <definedName name="_88TOTALS" localSheetId="11">#REF!</definedName>
    <definedName name="_88TOTALS" localSheetId="12">#REF!</definedName>
    <definedName name="_88TOTALS" localSheetId="16">#REF!</definedName>
    <definedName name="_88TOTALS">#REF!</definedName>
    <definedName name="_89_PHASE1">[10]Comparison!$AD$9:$AD$165</definedName>
    <definedName name="_9__123Graph_ATAX_CREDIT" hidden="1">'[17]QRE Charts'!$D$332:$D$342</definedName>
    <definedName name="_9__123Graph_BQRE_S_BY_CO." hidden="1">'[10]QRE Charts'!$D$302:$R$302</definedName>
    <definedName name="_90_PHASE1">[10]Comparison!$AH$9:$AH$165</definedName>
    <definedName name="_91_PHASE1">[10]Comparison!$AL$9:$AL$165</definedName>
    <definedName name="_92_PHASE1">[10]Comparison!$AP$9:$AP$165</definedName>
    <definedName name="_93_PHASE1">[10]Comparison!$AT$9:$AT$165</definedName>
    <definedName name="_94_PHASE1">[10]Comparison!$AX$9:$AX$165</definedName>
    <definedName name="_95_PHASE1">[10]Comparison!$BB$9:$BB$165</definedName>
    <definedName name="_96_PHASE1">[10]Comparison!$BF$9:$BF$165</definedName>
    <definedName name="_97_PHASE1">[10]Comparison!$BJ$9:$BJ$165</definedName>
    <definedName name="_98_PHASE1">[10]Comparison!$BN$9:$BN$165</definedName>
    <definedName name="_agr100101" localSheetId="23">#REF!</definedName>
    <definedName name="_agr100101" localSheetId="11">#REF!</definedName>
    <definedName name="_agr100101" localSheetId="12">#REF!</definedName>
    <definedName name="_agr100101" localSheetId="16">#REF!</definedName>
    <definedName name="_agr100101">#REF!</definedName>
    <definedName name="_agr100102" localSheetId="16">#REF!</definedName>
    <definedName name="_agr100102">#REF!</definedName>
    <definedName name="_agr100103" localSheetId="16">#REF!</definedName>
    <definedName name="_agr100103">#REF!</definedName>
    <definedName name="_agr101102">#REF!</definedName>
    <definedName name="_agr101103">#REF!</definedName>
    <definedName name="_agr102103">#REF!</definedName>
    <definedName name="_agr8590">#REF!</definedName>
    <definedName name="_agr8690">[10]Model!$I$58</definedName>
    <definedName name="_agr8691" localSheetId="23">#REF!</definedName>
    <definedName name="_agr8691" localSheetId="11">#REF!</definedName>
    <definedName name="_agr8691" localSheetId="12">#REF!</definedName>
    <definedName name="_agr8691" localSheetId="16">#REF!</definedName>
    <definedName name="_agr8691">#REF!</definedName>
    <definedName name="_agr8790">[10]Model!$I$59</definedName>
    <definedName name="_agr8791">[10]Model!$J$59</definedName>
    <definedName name="_agr8792" localSheetId="23">#REF!</definedName>
    <definedName name="_agr8792" localSheetId="11">#REF!</definedName>
    <definedName name="_agr8792" localSheetId="12">#REF!</definedName>
    <definedName name="_agr8792" localSheetId="16">#REF!</definedName>
    <definedName name="_agr8792">#REF!</definedName>
    <definedName name="_agr8890">[10]Model!$I$60</definedName>
    <definedName name="_agr8891">[10]Model!$J$60</definedName>
    <definedName name="_agr8892">[10]Model!$K$60</definedName>
    <definedName name="_agr8893" localSheetId="23">#REF!</definedName>
    <definedName name="_agr8893" localSheetId="11">#REF!</definedName>
    <definedName name="_agr8893" localSheetId="12">#REF!</definedName>
    <definedName name="_agr8893" localSheetId="16">#REF!</definedName>
    <definedName name="_agr8893">#REF!</definedName>
    <definedName name="_agr8990">[10]Model!$I$61</definedName>
    <definedName name="_agr8991">[10]Model!$J$61</definedName>
    <definedName name="_agr8992">[10]Model!$K$61</definedName>
    <definedName name="_agr8993">[10]Model!$L$61</definedName>
    <definedName name="_agr8994" localSheetId="23">#REF!</definedName>
    <definedName name="_agr8994" localSheetId="11">#REF!</definedName>
    <definedName name="_agr8994" localSheetId="12">#REF!</definedName>
    <definedName name="_agr8994" localSheetId="16">#REF!</definedName>
    <definedName name="_agr8994">#REF!</definedName>
    <definedName name="_agr9091">[10]Model!$J$62</definedName>
    <definedName name="_agr9092">[10]Model!$K$62</definedName>
    <definedName name="_agr9093">[10]Model!$L$62</definedName>
    <definedName name="_agr9094">[10]Model!$M$62</definedName>
    <definedName name="_agr9095" localSheetId="23">#REF!</definedName>
    <definedName name="_agr9095" localSheetId="11">#REF!</definedName>
    <definedName name="_agr9095" localSheetId="12">#REF!</definedName>
    <definedName name="_agr9095" localSheetId="16">#REF!</definedName>
    <definedName name="_agr9095">#REF!</definedName>
    <definedName name="_agr9192">[10]Model!$K$63</definedName>
    <definedName name="_agr9193">[10]Model!$L$63</definedName>
    <definedName name="_agr9194">[10]Model!$M$63</definedName>
    <definedName name="_agr9195">[10]Model!$N$63</definedName>
    <definedName name="_agr9196" localSheetId="23">#REF!</definedName>
    <definedName name="_agr9196" localSheetId="11">#REF!</definedName>
    <definedName name="_agr9196" localSheetId="12">#REF!</definedName>
    <definedName name="_agr9196" localSheetId="16">#REF!</definedName>
    <definedName name="_agr9196">#REF!</definedName>
    <definedName name="_agr9293">[10]Model!$L$64</definedName>
    <definedName name="_agr9294">[10]Model!$M$64</definedName>
    <definedName name="_agr9295">[10]Model!$N$64</definedName>
    <definedName name="_agr9296">[10]Model!$O$64</definedName>
    <definedName name="_agr9297" localSheetId="23">#REF!</definedName>
    <definedName name="_agr9297" localSheetId="11">#REF!</definedName>
    <definedName name="_agr9297" localSheetId="12">#REF!</definedName>
    <definedName name="_agr9297" localSheetId="16">#REF!</definedName>
    <definedName name="_agr9297">#REF!</definedName>
    <definedName name="_agr9394">[10]Model!$M$65</definedName>
    <definedName name="_agr9395">[10]Model!$N$65</definedName>
    <definedName name="_agr9396">[10]Model!$O$65</definedName>
    <definedName name="_agr9397">[10]Model!$P$65</definedName>
    <definedName name="_agr9398" localSheetId="23">#REF!</definedName>
    <definedName name="_agr9398" localSheetId="11">#REF!</definedName>
    <definedName name="_agr9398" localSheetId="12">#REF!</definedName>
    <definedName name="_agr9398" localSheetId="16">#REF!</definedName>
    <definedName name="_agr9398">#REF!</definedName>
    <definedName name="_agr9495">[10]Model!$N$66</definedName>
    <definedName name="_agr9496">[10]Model!$O$66</definedName>
    <definedName name="_agr9497">[10]Model!$P$66</definedName>
    <definedName name="_agr9498">[10]Model!$Q$66</definedName>
    <definedName name="_agr9499" localSheetId="23">#REF!</definedName>
    <definedName name="_agr9499" localSheetId="11">#REF!</definedName>
    <definedName name="_agr9499" localSheetId="12">#REF!</definedName>
    <definedName name="_agr9499" localSheetId="16">#REF!</definedName>
    <definedName name="_agr9499">#REF!</definedName>
    <definedName name="_agr95100" localSheetId="16">#REF!</definedName>
    <definedName name="_agr95100">#REF!</definedName>
    <definedName name="_agr9596">[10]Model!$O$67</definedName>
    <definedName name="_agr9597">[10]Model!$P$67</definedName>
    <definedName name="_agr9598">[10]Model!$Q$67</definedName>
    <definedName name="_agr9599" localSheetId="23">#REF!</definedName>
    <definedName name="_agr9599" localSheetId="11">#REF!</definedName>
    <definedName name="_agr9599" localSheetId="12">#REF!</definedName>
    <definedName name="_agr9599" localSheetId="16">#REF!</definedName>
    <definedName name="_agr9599">#REF!</definedName>
    <definedName name="_agr96100" localSheetId="16">#REF!</definedName>
    <definedName name="_agr96100">#REF!</definedName>
    <definedName name="_agr96101" localSheetId="16">#REF!</definedName>
    <definedName name="_agr96101">#REF!</definedName>
    <definedName name="_agr9697">[10]Model!$P$68</definedName>
    <definedName name="_agr9698">[10]Model!$Q$68</definedName>
    <definedName name="_agr9699" localSheetId="23">#REF!</definedName>
    <definedName name="_agr9699" localSheetId="11">#REF!</definedName>
    <definedName name="_agr9699" localSheetId="12">#REF!</definedName>
    <definedName name="_agr9699" localSheetId="16">#REF!</definedName>
    <definedName name="_agr9699">#REF!</definedName>
    <definedName name="_agr97100" localSheetId="16">#REF!</definedName>
    <definedName name="_agr97100">#REF!</definedName>
    <definedName name="_agr97101" localSheetId="16">#REF!</definedName>
    <definedName name="_agr97101">#REF!</definedName>
    <definedName name="_agr97102">#REF!</definedName>
    <definedName name="_agr9798">[10]Model!$Q$69</definedName>
    <definedName name="_agr9799" localSheetId="23">#REF!</definedName>
    <definedName name="_agr9799" localSheetId="11">#REF!</definedName>
    <definedName name="_agr9799" localSheetId="12">#REF!</definedName>
    <definedName name="_agr9799" localSheetId="16">#REF!</definedName>
    <definedName name="_agr9799">#REF!</definedName>
    <definedName name="_agr98100" localSheetId="16">#REF!</definedName>
    <definedName name="_agr98100">#REF!</definedName>
    <definedName name="_agr98101" localSheetId="16">#REF!</definedName>
    <definedName name="_agr98101">#REF!</definedName>
    <definedName name="_agr98102">#REF!</definedName>
    <definedName name="_agr98103">#REF!</definedName>
    <definedName name="_agr9899">#REF!</definedName>
    <definedName name="_agr99100">#REF!</definedName>
    <definedName name="_agr99101">#REF!</definedName>
    <definedName name="_agr99102">#REF!</definedName>
    <definedName name="_agr99103">#REF!</definedName>
    <definedName name="_cal1">#REF!</definedName>
    <definedName name="_cal2">#REF!</definedName>
    <definedName name="_cal3">#REF!</definedName>
    <definedName name="_cal4">#REF!</definedName>
    <definedName name="_cal5">#REF!</definedName>
    <definedName name="_cal6">#REF!</definedName>
    <definedName name="_CLI1">#REF!</definedName>
    <definedName name="_CLI10">#REF!</definedName>
    <definedName name="_CLI2">#REF!</definedName>
    <definedName name="_CPK1">#REF!</definedName>
    <definedName name="_CPK2">#REF!</definedName>
    <definedName name="_CPK3">#REF!</definedName>
    <definedName name="_DAT1">'[4]Cost Center List'!#REF!</definedName>
    <definedName name="_DAT10" localSheetId="23">#REF!</definedName>
    <definedName name="_DAT10" localSheetId="11">#REF!</definedName>
    <definedName name="_DAT10" localSheetId="12">#REF!</definedName>
    <definedName name="_DAT10" localSheetId="16">#REF!</definedName>
    <definedName name="_DAT10">#REF!</definedName>
    <definedName name="_DAT11" localSheetId="16">#REF!</definedName>
    <definedName name="_DAT11">#REF!</definedName>
    <definedName name="_dat1111">[7]Sheet1!$G$2:$G$29</definedName>
    <definedName name="_DAT12" localSheetId="23">#REF!</definedName>
    <definedName name="_DAT12" localSheetId="11">#REF!</definedName>
    <definedName name="_DAT12" localSheetId="12">#REF!</definedName>
    <definedName name="_DAT12">#REF!</definedName>
    <definedName name="_DAT13" localSheetId="23">#REF!</definedName>
    <definedName name="_DAT13" localSheetId="11">#REF!</definedName>
    <definedName name="_DAT13" localSheetId="12">#REF!</definedName>
    <definedName name="_DAT13">#REF!</definedName>
    <definedName name="_DAT14" localSheetId="23">#REF!</definedName>
    <definedName name="_DAT14" localSheetId="11">#REF!</definedName>
    <definedName name="_DAT14" localSheetId="12">#REF!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GO2003">#REF!</definedName>
    <definedName name="_DGO2004">#REF!</definedName>
    <definedName name="_DGO2005">#REF!</definedName>
    <definedName name="_DGO2006">#REF!</definedName>
    <definedName name="_DGO2007">#REF!</definedName>
    <definedName name="_DGO2008">#REF!</definedName>
    <definedName name="_Dist_Bin" hidden="1">#REF!</definedName>
    <definedName name="_Dist_Values" hidden="1">#REF!</definedName>
    <definedName name="_EGR1">#N/A</definedName>
    <definedName name="_EGR2">#N/A</definedName>
    <definedName name="_EGR3">#N/A</definedName>
    <definedName name="_ety90" localSheetId="16">#REF!</definedName>
    <definedName name="_ety90">#REF!</definedName>
    <definedName name="_ety91" localSheetId="16">#REF!</definedName>
    <definedName name="_ety91">#REF!</definedName>
    <definedName name="_ety92" localSheetId="16">#REF!</definedName>
    <definedName name="_ety92">#REF!</definedName>
    <definedName name="_ety93">#REF!</definedName>
    <definedName name="_ety94">#REF!</definedName>
    <definedName name="_ety95">#REF!</definedName>
    <definedName name="_ety96">#REF!</definedName>
    <definedName name="_ety97">#REF!</definedName>
    <definedName name="_ety98">#REF!</definedName>
    <definedName name="_ety99">#REF!</definedName>
    <definedName name="_fbp100">#REF!</definedName>
    <definedName name="_fbp101">#REF!</definedName>
    <definedName name="_fbp102">#REF!</definedName>
    <definedName name="_fbp103">#REF!</definedName>
    <definedName name="_fbp90">#REF!</definedName>
    <definedName name="_fbp91">#REF!</definedName>
    <definedName name="_fbp92">#REF!</definedName>
    <definedName name="_fbp93">#REF!</definedName>
    <definedName name="_fbp94">#REF!</definedName>
    <definedName name="_fbp95">#REF!</definedName>
    <definedName name="_fbp96">#REF!</definedName>
    <definedName name="_fbp97">#REF!</definedName>
    <definedName name="_fbp98">#REF!</definedName>
    <definedName name="_fbp99">#REF!</definedName>
    <definedName name="_FEB01" localSheetId="20" hidden="1">{#N/A,#N/A,FALSE,"EMPPAY"}</definedName>
    <definedName name="_FEB01" localSheetId="23" hidden="1">{#N/A,#N/A,FALSE,"EMPPAY"}</definedName>
    <definedName name="_FEB01" localSheetId="11" hidden="1">{#N/A,#N/A,FALSE,"EMPPAY"}</definedName>
    <definedName name="_FEB01" localSheetId="12" hidden="1">{#N/A,#N/A,FALSE,"EMPPAY"}</definedName>
    <definedName name="_FEB01" localSheetId="14" hidden="1">{#N/A,#N/A,FALSE,"EMPPAY"}</definedName>
    <definedName name="_FEB01" localSheetId="15" hidden="1">{#N/A,#N/A,FALSE,"EMPPAY"}</definedName>
    <definedName name="_FEB01" localSheetId="13" hidden="1">{#N/A,#N/A,FALSE,"EMPPAY"}</definedName>
    <definedName name="_FEB01" hidden="1">{#N/A,#N/A,FALSE,"EMPPAY"}</definedName>
    <definedName name="_FED179">[19]DEPR96!#REF!</definedName>
    <definedName name="_Fill" localSheetId="20" hidden="1">#REF!</definedName>
    <definedName name="_Fill" localSheetId="14" hidden="1">#REF!</definedName>
    <definedName name="_Fill" localSheetId="13" hidden="1">#REF!</definedName>
    <definedName name="_Fill" localSheetId="16" hidden="1">#REF!</definedName>
    <definedName name="_Fill" localSheetId="18" hidden="1">#REF!</definedName>
    <definedName name="_Fill" localSheetId="19" hidden="1">#REF!</definedName>
    <definedName name="_Fill" hidden="1">#REF!</definedName>
    <definedName name="_Fill.1" hidden="1">#REF!</definedName>
    <definedName name="_xlnm._FilterDatabase" localSheetId="9" hidden="1">'4 - 100 Basis Pt ROE'!$A$1:$I$323</definedName>
    <definedName name="_xlnm._FilterDatabase" localSheetId="0" hidden="1">'ATT H-1A'!$A$1:$H$378</definedName>
    <definedName name="_gas2" localSheetId="23">#REF!</definedName>
    <definedName name="_gas2" localSheetId="11">#REF!</definedName>
    <definedName name="_gas2" localSheetId="12">#REF!</definedName>
    <definedName name="_gas2" localSheetId="16">#REF!</definedName>
    <definedName name="_gas2">#REF!</definedName>
    <definedName name="_gas2006" localSheetId="16">#REF!</definedName>
    <definedName name="_gas2006">#REF!</definedName>
    <definedName name="_H1" localSheetId="23">{"'Metretek HTML'!$A$7:$W$42"}</definedName>
    <definedName name="_H1" localSheetId="11">{"'Metretek HTML'!$A$7:$W$42"}</definedName>
    <definedName name="_H1" localSheetId="12">{"'Metretek HTML'!$A$7:$W$42"}</definedName>
    <definedName name="_H1" localSheetId="14">{"'Metretek HTML'!$A$7:$W$42"}</definedName>
    <definedName name="_H1" localSheetId="15">{"'Metretek HTML'!$A$7:$W$42"}</definedName>
    <definedName name="_H1" localSheetId="16">{"'Metretek HTML'!$A$7:$W$42"}</definedName>
    <definedName name="_H1">{"'Metretek HTML'!$A$7:$W$42"}</definedName>
    <definedName name="_JAN01" localSheetId="20" hidden="1">{#N/A,#N/A,FALSE,"EMPPAY"}</definedName>
    <definedName name="_JAN01" localSheetId="23" hidden="1">{#N/A,#N/A,FALSE,"EMPPAY"}</definedName>
    <definedName name="_JAN01" localSheetId="11" hidden="1">{#N/A,#N/A,FALSE,"EMPPAY"}</definedName>
    <definedName name="_JAN01" localSheetId="12" hidden="1">{#N/A,#N/A,FALSE,"EMPPAY"}</definedName>
    <definedName name="_JAN01" localSheetId="14" hidden="1">{#N/A,#N/A,FALSE,"EMPPAY"}</definedName>
    <definedName name="_JAN01" localSheetId="15" hidden="1">{#N/A,#N/A,FALSE,"EMPPAY"}</definedName>
    <definedName name="_JAN01" localSheetId="13" hidden="1">{#N/A,#N/A,FALSE,"EMPPAY"}</definedName>
    <definedName name="_JAN01" hidden="1">{#N/A,#N/A,FALSE,"EMPPAY"}</definedName>
    <definedName name="_JAN2001" localSheetId="20" hidden="1">{#N/A,#N/A,FALSE,"EMPPAY"}</definedName>
    <definedName name="_JAN2001" localSheetId="23" hidden="1">{#N/A,#N/A,FALSE,"EMPPAY"}</definedName>
    <definedName name="_JAN2001" localSheetId="11" hidden="1">{#N/A,#N/A,FALSE,"EMPPAY"}</definedName>
    <definedName name="_JAN2001" localSheetId="12" hidden="1">{#N/A,#N/A,FALSE,"EMPPAY"}</definedName>
    <definedName name="_JAN2001" localSheetId="14" hidden="1">{#N/A,#N/A,FALSE,"EMPPAY"}</definedName>
    <definedName name="_JAN2001" localSheetId="15" hidden="1">{#N/A,#N/A,FALSE,"EMPPAY"}</definedName>
    <definedName name="_JAN2001" localSheetId="13" hidden="1">{#N/A,#N/A,FALSE,"EMPPAY"}</definedName>
    <definedName name="_JAN2001" hidden="1">{#N/A,#N/A,FALSE,"EMPPAY"}</definedName>
    <definedName name="_je1" localSheetId="16">#REF!</definedName>
    <definedName name="_je1">#REF!</definedName>
    <definedName name="_JE124" localSheetId="16">#REF!</definedName>
    <definedName name="_JE124">#REF!</definedName>
    <definedName name="_JE13" localSheetId="16">#REF!</definedName>
    <definedName name="_JE13">#REF!</definedName>
    <definedName name="_je14">#REF!</definedName>
    <definedName name="_JE147">#REF!</definedName>
    <definedName name="_JE16">#REF!</definedName>
    <definedName name="_JE17">#REF!</definedName>
    <definedName name="_je2">'[12]JE 120 Jan-Nov Facesheet'!#REF!</definedName>
    <definedName name="_JE220" localSheetId="23">#REF!</definedName>
    <definedName name="_JE220" localSheetId="11">#REF!</definedName>
    <definedName name="_JE220" localSheetId="12">#REF!</definedName>
    <definedName name="_JE220" localSheetId="16">#REF!</definedName>
    <definedName name="_JE220">#REF!</definedName>
    <definedName name="_JE230" localSheetId="16">#REF!</definedName>
    <definedName name="_JE230">#REF!</definedName>
    <definedName name="_JE234" localSheetId="16">#REF!</definedName>
    <definedName name="_JE234">#REF!</definedName>
    <definedName name="_JE236">#REF!</definedName>
    <definedName name="_JE237">#REF!</definedName>
    <definedName name="_JE24">#REF!</definedName>
    <definedName name="_JE33">#REF!</definedName>
    <definedName name="_Key.1" hidden="1">#REF!</definedName>
    <definedName name="_Key1" localSheetId="19" hidden="1">'[20]Wage SPG 99'!#REF!</definedName>
    <definedName name="_Key1" hidden="1">'[20]Wage SPG 99'!#REF!</definedName>
    <definedName name="_Key2" localSheetId="19" hidden="1">'[20]Wage SPG 99'!#REF!</definedName>
    <definedName name="_Key2" hidden="1">'[20]Wage SPG 99'!#REF!</definedName>
    <definedName name="_MatInverse_In" localSheetId="23" hidden="1">#REF!</definedName>
    <definedName name="_MatInverse_In" localSheetId="11" hidden="1">#REF!</definedName>
    <definedName name="_MatInverse_In" localSheetId="12" hidden="1">#REF!</definedName>
    <definedName name="_MatInverse_In" hidden="1">#REF!</definedName>
    <definedName name="_MatInverse_Out" localSheetId="23" hidden="1">#REF!</definedName>
    <definedName name="_MatInverse_Out" localSheetId="11" hidden="1">#REF!</definedName>
    <definedName name="_MatInverse_Out" localSheetId="12" hidden="1">#REF!</definedName>
    <definedName name="_MatInverse_Out" hidden="1">#REF!</definedName>
    <definedName name="_MatMult_A" localSheetId="23" hidden="1">#REF!</definedName>
    <definedName name="_MatMult_A" localSheetId="11" hidden="1">#REF!</definedName>
    <definedName name="_MatMult_A" localSheetId="12" hidden="1">#REF!</definedName>
    <definedName name="_MatMult_A" hidden="1">#REF!</definedName>
    <definedName name="_MatMult_AxB" hidden="1">#REF!</definedName>
    <definedName name="_MatMult_B" hidden="1">#REF!</definedName>
    <definedName name="_New2" localSheetId="16">#REF!</definedName>
    <definedName name="_New2">#REF!</definedName>
    <definedName name="_New3" localSheetId="16">#REF!</definedName>
    <definedName name="_New3">#REF!</definedName>
    <definedName name="_New4" localSheetId="16">#REF!</definedName>
    <definedName name="_New4">#REF!</definedName>
    <definedName name="_Order.1" hidden="1">255</definedName>
    <definedName name="_Order1">255</definedName>
    <definedName name="_Order2" localSheetId="20" hidden="1">0</definedName>
    <definedName name="_Order2" localSheetId="14" hidden="1">0</definedName>
    <definedName name="_Order2" localSheetId="13" hidden="1">0</definedName>
    <definedName name="_Order2" localSheetId="18" hidden="1">0</definedName>
    <definedName name="_Order2" localSheetId="19" hidden="1">0</definedName>
    <definedName name="_Order2">255</definedName>
    <definedName name="_p.choice" localSheetId="16">#REF!</definedName>
    <definedName name="_p.choice">#REF!</definedName>
    <definedName name="_Parse_In" hidden="1">#REF!</definedName>
    <definedName name="_Parse_Out" hidden="1">#REF!</definedName>
    <definedName name="_PG1" localSheetId="16">#REF!</definedName>
    <definedName name="_PG1">#REF!</definedName>
    <definedName name="_PG2">#REF!</definedName>
    <definedName name="_PG3">#REF!</definedName>
    <definedName name="_PG4">#REF!</definedName>
    <definedName name="_PG5">#REF!</definedName>
    <definedName name="_PG6">#REF!</definedName>
    <definedName name="_PG7">#REF!</definedName>
    <definedName name="_PG8">#REF!</definedName>
    <definedName name="_qre84">'[10]QRE''s'!$D$1:$D$65536</definedName>
    <definedName name="_qre84100" localSheetId="23">#REF!</definedName>
    <definedName name="_qre84100" localSheetId="11">#REF!</definedName>
    <definedName name="_qre84100" localSheetId="12">#REF!</definedName>
    <definedName name="_qre84100" localSheetId="16">#REF!</definedName>
    <definedName name="_qre84100">#REF!</definedName>
    <definedName name="_qre84101" localSheetId="16">#REF!</definedName>
    <definedName name="_qre84101">#REF!</definedName>
    <definedName name="_qre84102" localSheetId="16">#REF!</definedName>
    <definedName name="_qre84102">#REF!</definedName>
    <definedName name="_qre84103">#REF!</definedName>
    <definedName name="_qre8490">[10]Model!$I$126</definedName>
    <definedName name="_qre8491">[10]Model!$J$126</definedName>
    <definedName name="_qre8492">[10]Model!$K$126</definedName>
    <definedName name="_qre8493">[10]Model!$L$126</definedName>
    <definedName name="_qre8494">[10]Model!$M$126</definedName>
    <definedName name="_qre8495">[10]Model!$N$126</definedName>
    <definedName name="_qre8496">[10]Model!$O$126</definedName>
    <definedName name="_qre8497">[10]Model!$P$126</definedName>
    <definedName name="_qre8498">[10]Model!$Q$126</definedName>
    <definedName name="_qre8499" localSheetId="23">#REF!</definedName>
    <definedName name="_qre8499" localSheetId="11">#REF!</definedName>
    <definedName name="_qre8499" localSheetId="12">#REF!</definedName>
    <definedName name="_qre8499" localSheetId="16">#REF!</definedName>
    <definedName name="_qre8499">#REF!</definedName>
    <definedName name="_qre85">'[10]QRE''s'!$E$1:$E$65536</definedName>
    <definedName name="_qre85100" localSheetId="23">#REF!</definedName>
    <definedName name="_qre85100" localSheetId="11">#REF!</definedName>
    <definedName name="_qre85100" localSheetId="12">#REF!</definedName>
    <definedName name="_qre85100" localSheetId="16">#REF!</definedName>
    <definedName name="_qre85100">#REF!</definedName>
    <definedName name="_qre85101" localSheetId="16">#REF!</definedName>
    <definedName name="_qre85101">#REF!</definedName>
    <definedName name="_qre85102" localSheetId="16">#REF!</definedName>
    <definedName name="_qre85102">#REF!</definedName>
    <definedName name="_qre85103">#REF!</definedName>
    <definedName name="_qre8590">[10]Model!$I$127</definedName>
    <definedName name="_qre8591">[10]Model!$J$127</definedName>
    <definedName name="_qre8592">[10]Model!$K$127</definedName>
    <definedName name="_qre8593">[10]Model!$L$127</definedName>
    <definedName name="_qre8594">[10]Model!$M$127</definedName>
    <definedName name="_qre8595">[10]Model!$N$127</definedName>
    <definedName name="_qre8596">[10]Model!$O$127</definedName>
    <definedName name="_qre8597">[10]Model!$P$127</definedName>
    <definedName name="_qre8598">[10]Model!$Q$127</definedName>
    <definedName name="_qre8599" localSheetId="23">#REF!</definedName>
    <definedName name="_qre8599" localSheetId="11">#REF!</definedName>
    <definedName name="_qre8599" localSheetId="12">#REF!</definedName>
    <definedName name="_qre8599" localSheetId="16">#REF!</definedName>
    <definedName name="_qre8599">#REF!</definedName>
    <definedName name="_qre86">'[10]QRE''s'!$F$1:$F$65536</definedName>
    <definedName name="_qre86100" localSheetId="23">#REF!</definedName>
    <definedName name="_qre86100" localSheetId="11">#REF!</definedName>
    <definedName name="_qre86100" localSheetId="12">#REF!</definedName>
    <definedName name="_qre86100" localSheetId="16">#REF!</definedName>
    <definedName name="_qre86100">#REF!</definedName>
    <definedName name="_qre86101" localSheetId="16">#REF!</definedName>
    <definedName name="_qre86101">#REF!</definedName>
    <definedName name="_qre86102" localSheetId="16">#REF!</definedName>
    <definedName name="_qre86102">#REF!</definedName>
    <definedName name="_qre86103">#REF!</definedName>
    <definedName name="_qre8690">[10]Model!$I$128</definedName>
    <definedName name="_qre8691">[10]Model!$J$128</definedName>
    <definedName name="_qre8692">[10]Model!$K$128</definedName>
    <definedName name="_qre8693">[10]Model!$L$128</definedName>
    <definedName name="_qre8694">[10]Model!$M$128</definedName>
    <definedName name="_qre8695">[10]Model!$N$128</definedName>
    <definedName name="_qre8696">[10]Model!$O$128</definedName>
    <definedName name="_qre8697">[10]Model!$P$128</definedName>
    <definedName name="_qre8698">[10]Model!$Q$128</definedName>
    <definedName name="_qre8699" localSheetId="23">#REF!</definedName>
    <definedName name="_qre8699" localSheetId="11">#REF!</definedName>
    <definedName name="_qre8699" localSheetId="12">#REF!</definedName>
    <definedName name="_qre8699" localSheetId="16">#REF!</definedName>
    <definedName name="_qre8699">#REF!</definedName>
    <definedName name="_qre87">'[10]QRE''s'!$G$1:$G$65536</definedName>
    <definedName name="_qre87100" localSheetId="23">#REF!</definedName>
    <definedName name="_qre87100" localSheetId="11">#REF!</definedName>
    <definedName name="_qre87100" localSheetId="12">#REF!</definedName>
    <definedName name="_qre87100" localSheetId="16">#REF!</definedName>
    <definedName name="_qre87100">#REF!</definedName>
    <definedName name="_qre87101" localSheetId="16">#REF!</definedName>
    <definedName name="_qre87101">#REF!</definedName>
    <definedName name="_qre87102" localSheetId="16">#REF!</definedName>
    <definedName name="_qre87102">#REF!</definedName>
    <definedName name="_qre87103">#REF!</definedName>
    <definedName name="_qre8790">[10]Model!$I$129</definedName>
    <definedName name="_qre8791">[10]Model!$J$129</definedName>
    <definedName name="_qre8792">[10]Model!$K$129</definedName>
    <definedName name="_qre8793">[10]Model!$L$129</definedName>
    <definedName name="_qre8794">[10]Model!$M$129</definedName>
    <definedName name="_qre8795">[10]Model!$N$129</definedName>
    <definedName name="_qre8796">[10]Model!$O$129</definedName>
    <definedName name="_qre8797">[10]Model!$P$129</definedName>
    <definedName name="_qre8798">[10]Model!$Q$129</definedName>
    <definedName name="_qre8799" localSheetId="23">#REF!</definedName>
    <definedName name="_qre8799" localSheetId="11">#REF!</definedName>
    <definedName name="_qre8799" localSheetId="12">#REF!</definedName>
    <definedName name="_qre8799" localSheetId="16">#REF!</definedName>
    <definedName name="_qre8799">#REF!</definedName>
    <definedName name="_qre88">'[10]QRE''s'!$H$1:$H$65536</definedName>
    <definedName name="_qre88100" localSheetId="23">#REF!</definedName>
    <definedName name="_qre88100" localSheetId="11">#REF!</definedName>
    <definedName name="_qre88100" localSheetId="12">#REF!</definedName>
    <definedName name="_qre88100" localSheetId="16">#REF!</definedName>
    <definedName name="_qre88100">#REF!</definedName>
    <definedName name="_qre88101" localSheetId="16">#REF!</definedName>
    <definedName name="_qre88101">#REF!</definedName>
    <definedName name="_qre88102" localSheetId="16">#REF!</definedName>
    <definedName name="_qre88102">#REF!</definedName>
    <definedName name="_qre88103">#REF!</definedName>
    <definedName name="_qre8890">[10]Model!$I$130</definedName>
    <definedName name="_qre8891">[10]Model!$J$130</definedName>
    <definedName name="_qre8892">[10]Model!$K$130</definedName>
    <definedName name="_qre8893">[10]Model!$L$130</definedName>
    <definedName name="_qre8894">[10]Model!$M$130</definedName>
    <definedName name="_qre8895">[10]Model!$N$130</definedName>
    <definedName name="_qre8896">[10]Model!$O$130</definedName>
    <definedName name="_qre8897">[10]Model!$P$130</definedName>
    <definedName name="_qre8898">[10]Model!$Q$130</definedName>
    <definedName name="_qre8899" localSheetId="23">#REF!</definedName>
    <definedName name="_qre8899" localSheetId="11">#REF!</definedName>
    <definedName name="_qre8899" localSheetId="12">#REF!</definedName>
    <definedName name="_qre8899" localSheetId="16">#REF!</definedName>
    <definedName name="_qre8899">#REF!</definedName>
    <definedName name="_qre89">'[10]QRE''s'!$I$1:$I$65536</definedName>
    <definedName name="_qre90">'[10]QRE''s'!$J$1:$J$65536</definedName>
    <definedName name="_qre91">'[10]QRE''s'!$K$1:$K$65536</definedName>
    <definedName name="_qre92">'[10]QRE''s'!$L$1:$L$65536</definedName>
    <definedName name="_qre93">'[10]QRE''s'!$M$1:$M$65536</definedName>
    <definedName name="_qre94">'[10]QRE''s'!$N$1:$N$65536</definedName>
    <definedName name="_qre95">'[10]QRE''s'!$O$1:$O$65536</definedName>
    <definedName name="_qre96">'[10]QRE''s'!$P$1:$P$65536</definedName>
    <definedName name="_qre97">'[10]QRE''s'!$Q$1:$Q$65536</definedName>
    <definedName name="_qre98">'[10]QRE''s'!$R$1:$R$65536</definedName>
    <definedName name="_Regression_Int">1</definedName>
    <definedName name="_Regression_Out" hidden="1">#REF!</definedName>
    <definedName name="_Regression_X" hidden="1">#REF!</definedName>
    <definedName name="_Regression_Y" hidden="1">#REF!</definedName>
    <definedName name="_ryr56565" localSheetId="20" hidden="1">{#N/A,#N/A,FALSE,"Monthly SAIFI";#N/A,#N/A,FALSE,"Yearly SAIFI";#N/A,#N/A,FALSE,"Monthly CAIDI";#N/A,#N/A,FALSE,"Yearly CAIDI";#N/A,#N/A,FALSE,"Monthly SAIDI";#N/A,#N/A,FALSE,"Yearly SAIDI";#N/A,#N/A,FALSE,"Monthly MAIFI";#N/A,#N/A,FALSE,"Yearly MAIFI";#N/A,#N/A,FALSE,"Monthly Cust &gt;=4 Int"}</definedName>
    <definedName name="_ryr56565" localSheetId="23" hidden="1">{#N/A,#N/A,FALSE,"Monthly SAIFI";#N/A,#N/A,FALSE,"Yearly SAIFI";#N/A,#N/A,FALSE,"Monthly CAIDI";#N/A,#N/A,FALSE,"Yearly CAIDI";#N/A,#N/A,FALSE,"Monthly SAIDI";#N/A,#N/A,FALSE,"Yearly SAIDI";#N/A,#N/A,FALSE,"Monthly MAIFI";#N/A,#N/A,FALSE,"Yearly MAIFI";#N/A,#N/A,FALSE,"Monthly Cust &gt;=4 Int"}</definedName>
    <definedName name="_ryr56565" localSheetId="11" hidden="1">{#N/A,#N/A,FALSE,"Monthly SAIFI";#N/A,#N/A,FALSE,"Yearly SAIFI";#N/A,#N/A,FALSE,"Monthly CAIDI";#N/A,#N/A,FALSE,"Yearly CAIDI";#N/A,#N/A,FALSE,"Monthly SAIDI";#N/A,#N/A,FALSE,"Yearly SAIDI";#N/A,#N/A,FALSE,"Monthly MAIFI";#N/A,#N/A,FALSE,"Yearly MAIFI";#N/A,#N/A,FALSE,"Monthly Cust &gt;=4 Int"}</definedName>
    <definedName name="_ryr56565" localSheetId="12" hidden="1">{#N/A,#N/A,FALSE,"Monthly SAIFI";#N/A,#N/A,FALSE,"Yearly SAIFI";#N/A,#N/A,FALSE,"Monthly CAIDI";#N/A,#N/A,FALSE,"Yearly CAIDI";#N/A,#N/A,FALSE,"Monthly SAIDI";#N/A,#N/A,FALSE,"Yearly SAIDI";#N/A,#N/A,FALSE,"Monthly MAIFI";#N/A,#N/A,FALSE,"Yearly MAIFI";#N/A,#N/A,FALSE,"Monthly Cust &gt;=4 Int"}</definedName>
    <definedName name="_ryr56565" localSheetId="14" hidden="1">{#N/A,#N/A,FALSE,"Monthly SAIFI";#N/A,#N/A,FALSE,"Yearly SAIFI";#N/A,#N/A,FALSE,"Monthly CAIDI";#N/A,#N/A,FALSE,"Yearly CAIDI";#N/A,#N/A,FALSE,"Monthly SAIDI";#N/A,#N/A,FALSE,"Yearly SAIDI";#N/A,#N/A,FALSE,"Monthly MAIFI";#N/A,#N/A,FALSE,"Yearly MAIFI";#N/A,#N/A,FALSE,"Monthly Cust &gt;=4 Int"}</definedName>
    <definedName name="_ryr56565" localSheetId="15" hidden="1">{#N/A,#N/A,FALSE,"Monthly SAIFI";#N/A,#N/A,FALSE,"Yearly SAIFI";#N/A,#N/A,FALSE,"Monthly CAIDI";#N/A,#N/A,FALSE,"Yearly CAIDI";#N/A,#N/A,FALSE,"Monthly SAIDI";#N/A,#N/A,FALSE,"Yearly SAIDI";#N/A,#N/A,FALSE,"Monthly MAIFI";#N/A,#N/A,FALSE,"Yearly MAIFI";#N/A,#N/A,FALSE,"Monthly Cust &gt;=4 Int"}</definedName>
    <definedName name="_ryr56565" localSheetId="13"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am1">#REF!</definedName>
    <definedName name="_Sort" hidden="1">#REF!</definedName>
    <definedName name="_Sort.1" hidden="1">#REF!</definedName>
    <definedName name="_sr01" localSheetId="16">#REF!</definedName>
    <definedName name="_sr01">#REF!</definedName>
    <definedName name="_sr02" localSheetId="16">#REF!</definedName>
    <definedName name="_sr02">#REF!</definedName>
    <definedName name="_sr03" localSheetId="16">#REF!</definedName>
    <definedName name="_sr03">#REF!</definedName>
    <definedName name="_sr90">#REF!</definedName>
    <definedName name="_sr91">#REF!</definedName>
    <definedName name="_sr92">#REF!</definedName>
    <definedName name="_sr93">#REF!</definedName>
    <definedName name="_sr94">#REF!</definedName>
    <definedName name="_sr95">#REF!</definedName>
    <definedName name="_sr96">#REF!</definedName>
    <definedName name="_sr97">#REF!</definedName>
    <definedName name="_sr98">#REF!</definedName>
    <definedName name="_sr99">#REF!</definedName>
    <definedName name="_ss1">#REF!</definedName>
    <definedName name="_sty90">#REF!</definedName>
    <definedName name="_sty91">#REF!</definedName>
    <definedName name="_sty92">#REF!</definedName>
    <definedName name="_sty93">#REF!</definedName>
    <definedName name="_sty94">#REF!</definedName>
    <definedName name="_sty95">#REF!</definedName>
    <definedName name="_sty96">#REF!</definedName>
    <definedName name="_sty97">#REF!</definedName>
    <definedName name="_sty98">#REF!</definedName>
    <definedName name="_sty99">#REF!</definedName>
    <definedName name="_SUM282">'[6]YTD Summary'!#REF!</definedName>
    <definedName name="_SUM3">'[21]Summ 165_236'!#REF!</definedName>
    <definedName name="_SUM4">'[21]Summ 165_236'!#REF!</definedName>
    <definedName name="_Table1_Out" localSheetId="23" hidden="1">#REF!</definedName>
    <definedName name="_Table1_Out" localSheetId="11" hidden="1">#REF!</definedName>
    <definedName name="_Table1_Out" localSheetId="12" hidden="1">#REF!</definedName>
    <definedName name="_Table1_Out" hidden="1">#REF!</definedName>
    <definedName name="_Tax1999" localSheetId="23">#REF!</definedName>
    <definedName name="_Tax1999" localSheetId="11">#REF!</definedName>
    <definedName name="_Tax1999" localSheetId="12">#REF!</definedName>
    <definedName name="_Tax1999">#REF!</definedName>
    <definedName name="_tet12" localSheetId="23" hidden="1">{"assumptions",#N/A,FALSE,"Scenario 1";"valuation",#N/A,FALSE,"Scenario 1"}</definedName>
    <definedName name="_tet12" localSheetId="11" hidden="1">{"assumptions",#N/A,FALSE,"Scenario 1";"valuation",#N/A,FALSE,"Scenario 1"}</definedName>
    <definedName name="_tet12" localSheetId="12" hidden="1">{"assumptions",#N/A,FALSE,"Scenario 1";"valuation",#N/A,FALSE,"Scenario 1"}</definedName>
    <definedName name="_tet12" hidden="1">{"assumptions",#N/A,FALSE,"Scenario 1";"valuation",#N/A,FALSE,"Scenario 1"}</definedName>
    <definedName name="_tet5" localSheetId="23" hidden="1">{"assumptions",#N/A,FALSE,"Scenario 1";"valuation",#N/A,FALSE,"Scenario 1"}</definedName>
    <definedName name="_tet5" localSheetId="11" hidden="1">{"assumptions",#N/A,FALSE,"Scenario 1";"valuation",#N/A,FALSE,"Scenario 1"}</definedName>
    <definedName name="_tet5" localSheetId="12" hidden="1">{"assumptions",#N/A,FALSE,"Scenario 1";"valuation",#N/A,FALSE,"Scenario 1"}</definedName>
    <definedName name="_tet5" hidden="1">{"assumptions",#N/A,FALSE,"Scenario 1";"valuation",#N/A,FALSE,"Scenario 1"}</definedName>
    <definedName name="_tqc100" localSheetId="16">#REF!</definedName>
    <definedName name="_tqc100">#REF!</definedName>
    <definedName name="_tqc101" localSheetId="16">#REF!</definedName>
    <definedName name="_tqc101">#REF!</definedName>
    <definedName name="_tqc102" localSheetId="16">#REF!</definedName>
    <definedName name="_tqc102">#REF!</definedName>
    <definedName name="_tqc103">#REF!</definedName>
    <definedName name="_tqc90">'[10]QRE''s'!$J$101</definedName>
    <definedName name="_tqc91">'[10]QRE''s'!$K$101</definedName>
    <definedName name="_tqc92">'[10]QRE''s'!$L$101</definedName>
    <definedName name="_tqc93">'[10]QRE''s'!$M$101</definedName>
    <definedName name="_tqc94">'[10]QRE''s'!$N$101</definedName>
    <definedName name="_tqc95">'[10]QRE''s'!$O$101</definedName>
    <definedName name="_tqc96">'[10]QRE''s'!$P$101</definedName>
    <definedName name="_tqc97">'[10]QRE''s'!$Q$101</definedName>
    <definedName name="_tqc98">'[10]QRE''s'!$R$101</definedName>
    <definedName name="_tqc99" localSheetId="23">#REF!</definedName>
    <definedName name="_tqc99" localSheetId="11">#REF!</definedName>
    <definedName name="_tqc99" localSheetId="12">#REF!</definedName>
    <definedName name="_tqc99" localSheetId="16">#REF!</definedName>
    <definedName name="_tqc99">#REF!</definedName>
    <definedName name="_tql100" localSheetId="16">#REF!</definedName>
    <definedName name="_tql100">#REF!</definedName>
    <definedName name="_tql101" localSheetId="16">#REF!</definedName>
    <definedName name="_tql101">#REF!</definedName>
    <definedName name="_tql102">#REF!</definedName>
    <definedName name="_tql103">#REF!</definedName>
    <definedName name="_tql90">'[10]QRE''s'!$J$99</definedName>
    <definedName name="_tql91">'[10]QRE''s'!$K$99</definedName>
    <definedName name="_tql92">'[10]QRE''s'!$L$99</definedName>
    <definedName name="_tql93">'[10]QRE''s'!$M$99</definedName>
    <definedName name="_tql94">'[10]QRE''s'!$N$99</definedName>
    <definedName name="_tql95">'[10]QRE''s'!$O$99</definedName>
    <definedName name="_tql96">'[10]QRE''s'!$P$99</definedName>
    <definedName name="_tql97">'[10]QRE''s'!$Q$99</definedName>
    <definedName name="_tql98">'[10]QRE''s'!$R$99</definedName>
    <definedName name="_tql99" localSheetId="23">#REF!</definedName>
    <definedName name="_tql99" localSheetId="11">#REF!</definedName>
    <definedName name="_tql99" localSheetId="12">#REF!</definedName>
    <definedName name="_tql99" localSheetId="16">#REF!</definedName>
    <definedName name="_tql99">#REF!</definedName>
    <definedName name="_tqs100" localSheetId="16">#REF!</definedName>
    <definedName name="_tqs100">#REF!</definedName>
    <definedName name="_tqs101" localSheetId="16">#REF!</definedName>
    <definedName name="_tqs101">#REF!</definedName>
    <definedName name="_tqs102">#REF!</definedName>
    <definedName name="_tqs103">#REF!</definedName>
    <definedName name="_tqs90">'[10]QRE''s'!$J$100</definedName>
    <definedName name="_tqs91">'[10]QRE''s'!$K$100</definedName>
    <definedName name="_tqs92">'[10]QRE''s'!$L$100</definedName>
    <definedName name="_tqs93">'[10]QRE''s'!$M$100</definedName>
    <definedName name="_tqs94">'[10]QRE''s'!$N$100</definedName>
    <definedName name="_tqs95">'[10]QRE''s'!$O$100</definedName>
    <definedName name="_tqs96">'[10]QRE''s'!$P$100</definedName>
    <definedName name="_tqs97">'[10]QRE''s'!$Q$100</definedName>
    <definedName name="_tqs98">'[10]QRE''s'!$R$100</definedName>
    <definedName name="_tqs99" localSheetId="23">#REF!</definedName>
    <definedName name="_tqs99" localSheetId="11">#REF!</definedName>
    <definedName name="_tqs99" localSheetId="12">#REF!</definedName>
    <definedName name="_tqs99" localSheetId="16">#REF!</definedName>
    <definedName name="_tqs99">#REF!</definedName>
    <definedName name="A" localSheetId="20" hidden="1">{#N/A,#N/A,FALSE,"EMPPAY"}</definedName>
    <definedName name="A" localSheetId="23">#REF!</definedName>
    <definedName name="A" localSheetId="11">#REF!</definedName>
    <definedName name="A" localSheetId="12">#REF!</definedName>
    <definedName name="A" localSheetId="14" hidden="1">{#N/A,#N/A,FALSE,"EMPPAY"}</definedName>
    <definedName name="A" localSheetId="13" hidden="1">{#N/A,#N/A,FALSE,"EMPPAY"}</definedName>
    <definedName name="A" localSheetId="16">#REF!</definedName>
    <definedName name="A" localSheetId="18" hidden="1">{#N/A,#N/A,FALSE,"EMPPAY"}</definedName>
    <definedName name="A">#REF!</definedName>
    <definedName name="a.1" localSheetId="23" hidden="1">{"LBO Summary",#N/A,FALSE,"Summary"}</definedName>
    <definedName name="a.1" localSheetId="11" hidden="1">{"LBO Summary",#N/A,FALSE,"Summary"}</definedName>
    <definedName name="a.1" localSheetId="12" hidden="1">{"LBO Summary",#N/A,FALSE,"Summary"}</definedName>
    <definedName name="a.1" hidden="1">{"LBO Summary",#N/A,FALSE,"Summary"}</definedName>
    <definedName name="AA" localSheetId="16">#REF!</definedName>
    <definedName name="AA">#REF!</definedName>
    <definedName name="AA.print" localSheetId="16">#REF!</definedName>
    <definedName name="AA.print">#REF!</definedName>
    <definedName name="aaa" localSheetId="20" hidden="1">{#N/A,#N/A,FALSE,"O&amp;M by processes";#N/A,#N/A,FALSE,"Elec Act vs Bud";#N/A,#N/A,FALSE,"G&amp;A";#N/A,#N/A,FALSE,"BGS";#N/A,#N/A,FALSE,"Res Cost"}</definedName>
    <definedName name="aaa" localSheetId="23" hidden="1">{#N/A,#N/A,FALSE,"O&amp;M by processes";#N/A,#N/A,FALSE,"Elec Act vs Bud";#N/A,#N/A,FALSE,"G&amp;A";#N/A,#N/A,FALSE,"BGS";#N/A,#N/A,FALSE,"Res Cost"}</definedName>
    <definedName name="aaa" localSheetId="11" hidden="1">{#N/A,#N/A,FALSE,"O&amp;M by processes";#N/A,#N/A,FALSE,"Elec Act vs Bud";#N/A,#N/A,FALSE,"G&amp;A";#N/A,#N/A,FALSE,"BGS";#N/A,#N/A,FALSE,"Res Cost"}</definedName>
    <definedName name="aaa" localSheetId="12" hidden="1">{#N/A,#N/A,FALSE,"O&amp;M by processes";#N/A,#N/A,FALSE,"Elec Act vs Bud";#N/A,#N/A,FALSE,"G&amp;A";#N/A,#N/A,FALSE,"BGS";#N/A,#N/A,FALSE,"Res Cost"}</definedName>
    <definedName name="aaa" localSheetId="14" hidden="1">{#N/A,#N/A,FALSE,"O&amp;M by processes";#N/A,#N/A,FALSE,"Elec Act vs Bud";#N/A,#N/A,FALSE,"G&amp;A";#N/A,#N/A,FALSE,"BGS";#N/A,#N/A,FALSE,"Res Cost"}</definedName>
    <definedName name="aaa" localSheetId="15" hidden="1">{#N/A,#N/A,FALSE,"O&amp;M by processes";#N/A,#N/A,FALSE,"Elec Act vs Bud";#N/A,#N/A,FALSE,"G&amp;A";#N/A,#N/A,FALSE,"BGS";#N/A,#N/A,FALSE,"Res Cost"}</definedName>
    <definedName name="aaa" localSheetId="13" hidden="1">{#N/A,#N/A,FALSE,"O&amp;M by processes";#N/A,#N/A,FALSE,"Elec Act vs Bud";#N/A,#N/A,FALSE,"G&amp;A";#N/A,#N/A,FALSE,"BGS";#N/A,#N/A,FALSE,"Res Cost"}</definedName>
    <definedName name="aaa" localSheetId="16" hidden="1">{#N/A,#N/A,FALSE,"O&amp;M by processes";#N/A,#N/A,FALSE,"Elec Act vs Bud";#N/A,#N/A,FALSE,"G&amp;A";#N/A,#N/A,FALSE,"BGS";#N/A,#N/A,FALSE,"Res Cost"}</definedName>
    <definedName name="aaa" localSheetId="18" hidden="1">{#N/A,#N/A,FALSE,"O&amp;M by processes";#N/A,#N/A,FALSE,"Elec Act vs Bud";#N/A,#N/A,FALSE,"G&amp;A";#N/A,#N/A,FALSE,"BGS";#N/A,#N/A,FALSE,"Res Cost"}</definedName>
    <definedName name="aaa" localSheetId="19"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20" hidden="1">{#N/A,#N/A,FALSE,"O&amp;M by processes";#N/A,#N/A,FALSE,"Elec Act vs Bud";#N/A,#N/A,FALSE,"G&amp;A";#N/A,#N/A,FALSE,"BGS";#N/A,#N/A,FALSE,"Res Cost"}</definedName>
    <definedName name="aaaaaaaaaaaaaaa" localSheetId="23" hidden="1">{#N/A,#N/A,FALSE,"O&amp;M by processes";#N/A,#N/A,FALSE,"Elec Act vs Bud";#N/A,#N/A,FALSE,"G&amp;A";#N/A,#N/A,FALSE,"BGS";#N/A,#N/A,FALSE,"Res Cost"}</definedName>
    <definedName name="aaaaaaaaaaaaaaa" localSheetId="11" hidden="1">{#N/A,#N/A,FALSE,"O&amp;M by processes";#N/A,#N/A,FALSE,"Elec Act vs Bud";#N/A,#N/A,FALSE,"G&amp;A";#N/A,#N/A,FALSE,"BGS";#N/A,#N/A,FALSE,"Res Cost"}</definedName>
    <definedName name="aaaaaaaaaaaaaaa" localSheetId="12" hidden="1">{#N/A,#N/A,FALSE,"O&amp;M by processes";#N/A,#N/A,FALSE,"Elec Act vs Bud";#N/A,#N/A,FALSE,"G&amp;A";#N/A,#N/A,FALSE,"BGS";#N/A,#N/A,FALSE,"Res Cost"}</definedName>
    <definedName name="aaaaaaaaaaaaaaa" localSheetId="14" hidden="1">{#N/A,#N/A,FALSE,"O&amp;M by processes";#N/A,#N/A,FALSE,"Elec Act vs Bud";#N/A,#N/A,FALSE,"G&amp;A";#N/A,#N/A,FALSE,"BGS";#N/A,#N/A,FALSE,"Res Cost"}</definedName>
    <definedName name="aaaaaaaaaaaaaaa" localSheetId="15" hidden="1">{#N/A,#N/A,FALSE,"O&amp;M by processes";#N/A,#N/A,FALSE,"Elec Act vs Bud";#N/A,#N/A,FALSE,"G&amp;A";#N/A,#N/A,FALSE,"BGS";#N/A,#N/A,FALSE,"Res Cost"}</definedName>
    <definedName name="aaaaaaaaaaaaaaa" localSheetId="13" hidden="1">{#N/A,#N/A,FALSE,"O&amp;M by processes";#N/A,#N/A,FALSE,"Elec Act vs Bud";#N/A,#N/A,FALSE,"G&amp;A";#N/A,#N/A,FALSE,"BGS";#N/A,#N/A,FALSE,"Res Cost"}</definedName>
    <definedName name="aaaaaaaaaaaaaaa" localSheetId="16" hidden="1">{#N/A,#N/A,FALSE,"O&amp;M by processes";#N/A,#N/A,FALSE,"Elec Act vs Bud";#N/A,#N/A,FALSE,"G&amp;A";#N/A,#N/A,FALSE,"BGS";#N/A,#N/A,FALSE,"Res Cost"}</definedName>
    <definedName name="aaaaaaaaaaaaaaa" localSheetId="18" hidden="1">{#N/A,#N/A,FALSE,"O&amp;M by processes";#N/A,#N/A,FALSE,"Elec Act vs Bud";#N/A,#N/A,FALSE,"G&amp;A";#N/A,#N/A,FALSE,"BGS";#N/A,#N/A,FALSE,"Res Cost"}</definedName>
    <definedName name="aaaaaaaaaaaaaaa" localSheetId="19" hidden="1">{#N/A,#N/A,FALSE,"O&amp;M by processes";#N/A,#N/A,FALSE,"Elec Act vs Bud";#N/A,#N/A,FALSE,"G&amp;A";#N/A,#N/A,FALSE,"BGS";#N/A,#N/A,FALSE,"Res Cost"}</definedName>
    <definedName name="aaaaaaaaaaaaaaa" hidden="1">{#N/A,#N/A,FALSE,"O&amp;M by processes";#N/A,#N/A,FALSE,"Elec Act vs Bud";#N/A,#N/A,FALSE,"G&amp;A";#N/A,#N/A,FALSE,"BGS";#N/A,#N/A,FALSE,"Res Cost"}</definedName>
    <definedName name="ab" localSheetId="23">{"'Metretek HTML'!$A$7:$W$42"}</definedName>
    <definedName name="ab" localSheetId="11">{"'Metretek HTML'!$A$7:$W$42"}</definedName>
    <definedName name="ab" localSheetId="12">{"'Metretek HTML'!$A$7:$W$42"}</definedName>
    <definedName name="ab" localSheetId="14">{"'Metretek HTML'!$A$7:$W$42"}</definedName>
    <definedName name="ab" localSheetId="15">{"'Metretek HTML'!$A$7:$W$42"}</definedName>
    <definedName name="ab" localSheetId="16">{"'Metretek HTML'!$A$7:$W$42"}</definedName>
    <definedName name="ab">{"'Metretek HTML'!$A$7:$W$42"}</definedName>
    <definedName name="AB.print">#REF!</definedName>
    <definedName name="above">OFFSET(!A1,-1,0)</definedName>
    <definedName name="AC" localSheetId="23">[19]DEPR96!#REF!</definedName>
    <definedName name="AC" localSheetId="11">[19]DEPR96!#REF!</definedName>
    <definedName name="AC" localSheetId="12">[19]DEPR96!#REF!</definedName>
    <definedName name="AC" localSheetId="16">[19]DEPR96!#REF!</definedName>
    <definedName name="AC">[19]DEPR96!#REF!</definedName>
    <definedName name="AC_255">'[22]AC 255'!$A$1:$M$32</definedName>
    <definedName name="AC_282" localSheetId="23">[23]December!#REF!</definedName>
    <definedName name="AC_282" localSheetId="11">[23]December!#REF!</definedName>
    <definedName name="AC_282" localSheetId="12">[23]December!#REF!</definedName>
    <definedName name="AC_282">[23]December!#REF!</definedName>
    <definedName name="Accounts_Payable" localSheetId="23">#REF!</definedName>
    <definedName name="Accounts_Payable" localSheetId="11">#REF!</definedName>
    <definedName name="Accounts_Payable" localSheetId="12">#REF!</definedName>
    <definedName name="Accounts_Payable" localSheetId="16">#REF!</definedName>
    <definedName name="Accounts_Payable">#REF!</definedName>
    <definedName name="Accounts_Receivable" localSheetId="16">#REF!</definedName>
    <definedName name="Accounts_Receivable">#REF!</definedName>
    <definedName name="Accounts_Receivable_Customer___Net" localSheetId="16">#REF!</definedName>
    <definedName name="Accounts_Receivable_Customer___Net">#REF!</definedName>
    <definedName name="Accrued_Interest_Payable">#REF!</definedName>
    <definedName name="Accrued_Payroll">#REF!</definedName>
    <definedName name="Accrued_Unbilled_Revenue">#REF!</definedName>
    <definedName name="Accrued_Unbilled_Revenues">#REF!</definedName>
    <definedName name="acct281">[6]December!#REF!</definedName>
    <definedName name="ACCTTextLen" localSheetId="23">#REF!</definedName>
    <definedName name="ACCTTextLen" localSheetId="11">#REF!</definedName>
    <definedName name="ACCTTextLen" localSheetId="12">#REF!</definedName>
    <definedName name="ACCTTextLen">#REF!</definedName>
    <definedName name="Accum._Other_Comprehensive_Income" localSheetId="23">#REF!</definedName>
    <definedName name="Accum._Other_Comprehensive_Income" localSheetId="11">#REF!</definedName>
    <definedName name="Accum._Other_Comprehensive_Income" localSheetId="12">#REF!</definedName>
    <definedName name="Accum._Other_Comprehensive_Income" localSheetId="16">#REF!</definedName>
    <definedName name="Accum._Other_Comprehensive_Income">#REF!</definedName>
    <definedName name="ACQ" localSheetId="23">[19]DEPR96!#REF!</definedName>
    <definedName name="ACQ" localSheetId="11">[19]DEPR96!#REF!</definedName>
    <definedName name="ACQ" localSheetId="12">[19]DEPR96!#REF!</definedName>
    <definedName name="ACQ" localSheetId="16">[19]DEPR96!#REF!</definedName>
    <definedName name="ACQ">[19]DEPR96!#REF!</definedName>
    <definedName name="ACRS" localSheetId="23">#REF!</definedName>
    <definedName name="ACRS" localSheetId="11">#REF!</definedName>
    <definedName name="ACRS" localSheetId="12">#REF!</definedName>
    <definedName name="ACRS" localSheetId="16">#REF!</definedName>
    <definedName name="ACRS">#REF!</definedName>
    <definedName name="Active1" localSheetId="16">#REF!</definedName>
    <definedName name="Active1">#REF!</definedName>
    <definedName name="Active2" localSheetId="16">#REF!</definedName>
    <definedName name="Active2">#REF!</definedName>
    <definedName name="ActivityType">'[24]Activity Type'!$1:$1048576</definedName>
    <definedName name="ACTTextLen" localSheetId="23">#REF!</definedName>
    <definedName name="ACTTextLen" localSheetId="11">#REF!</definedName>
    <definedName name="ACTTextLen" localSheetId="12">#REF!</definedName>
    <definedName name="ACTTextLen">#REF!</definedName>
    <definedName name="Actual">[25]Assumptions!$E$52</definedName>
    <definedName name="adds2008" localSheetId="23">#REF!</definedName>
    <definedName name="adds2008" localSheetId="11">#REF!</definedName>
    <definedName name="adds2008" localSheetId="12">#REF!</definedName>
    <definedName name="adds2008" localSheetId="16">#REF!</definedName>
    <definedName name="adds2008">#REF!</definedName>
    <definedName name="adfsadfds" localSheetId="20" hidden="1">{#N/A,#N/A,FALSE,"Monthly SAIFI";#N/A,#N/A,FALSE,"Yearly SAIFI";#N/A,#N/A,FALSE,"Monthly CAIDI";#N/A,#N/A,FALSE,"Yearly CAIDI";#N/A,#N/A,FALSE,"Monthly SAIDI";#N/A,#N/A,FALSE,"Yearly SAIDI";#N/A,#N/A,FALSE,"Monthly MAIFI";#N/A,#N/A,FALSE,"Yearly MAIFI";#N/A,#N/A,FALSE,"Monthly Cust &gt;=4 Int"}</definedName>
    <definedName name="adfsadfds" localSheetId="23" hidden="1">{#N/A,#N/A,FALSE,"Monthly SAIFI";#N/A,#N/A,FALSE,"Yearly SAIFI";#N/A,#N/A,FALSE,"Monthly CAIDI";#N/A,#N/A,FALSE,"Yearly CAIDI";#N/A,#N/A,FALSE,"Monthly SAIDI";#N/A,#N/A,FALSE,"Yearly SAIDI";#N/A,#N/A,FALSE,"Monthly MAIFI";#N/A,#N/A,FALSE,"Yearly MAIFI";#N/A,#N/A,FALSE,"Monthly Cust &gt;=4 Int"}</definedName>
    <definedName name="adfsadfds" localSheetId="11" hidden="1">{#N/A,#N/A,FALSE,"Monthly SAIFI";#N/A,#N/A,FALSE,"Yearly SAIFI";#N/A,#N/A,FALSE,"Monthly CAIDI";#N/A,#N/A,FALSE,"Yearly CAIDI";#N/A,#N/A,FALSE,"Monthly SAIDI";#N/A,#N/A,FALSE,"Yearly SAIDI";#N/A,#N/A,FALSE,"Monthly MAIFI";#N/A,#N/A,FALSE,"Yearly MAIFI";#N/A,#N/A,FALSE,"Monthly Cust &gt;=4 Int"}</definedName>
    <definedName name="adfsadfds" localSheetId="12" hidden="1">{#N/A,#N/A,FALSE,"Monthly SAIFI";#N/A,#N/A,FALSE,"Yearly SAIFI";#N/A,#N/A,FALSE,"Monthly CAIDI";#N/A,#N/A,FALSE,"Yearly CAIDI";#N/A,#N/A,FALSE,"Monthly SAIDI";#N/A,#N/A,FALSE,"Yearly SAIDI";#N/A,#N/A,FALSE,"Monthly MAIFI";#N/A,#N/A,FALSE,"Yearly MAIFI";#N/A,#N/A,FALSE,"Monthly Cust &gt;=4 Int"}</definedName>
    <definedName name="adfsadfds" localSheetId="14" hidden="1">{#N/A,#N/A,FALSE,"Monthly SAIFI";#N/A,#N/A,FALSE,"Yearly SAIFI";#N/A,#N/A,FALSE,"Monthly CAIDI";#N/A,#N/A,FALSE,"Yearly CAIDI";#N/A,#N/A,FALSE,"Monthly SAIDI";#N/A,#N/A,FALSE,"Yearly SAIDI";#N/A,#N/A,FALSE,"Monthly MAIFI";#N/A,#N/A,FALSE,"Yearly MAIFI";#N/A,#N/A,FALSE,"Monthly Cust &gt;=4 Int"}</definedName>
    <definedName name="adfsadfds" localSheetId="15" hidden="1">{#N/A,#N/A,FALSE,"Monthly SAIFI";#N/A,#N/A,FALSE,"Yearly SAIFI";#N/A,#N/A,FALSE,"Monthly CAIDI";#N/A,#N/A,FALSE,"Yearly CAIDI";#N/A,#N/A,FALSE,"Monthly SAIDI";#N/A,#N/A,FALSE,"Yearly SAIDI";#N/A,#N/A,FALSE,"Monthly MAIFI";#N/A,#N/A,FALSE,"Yearly MAIFI";#N/A,#N/A,FALSE,"Monthly Cust &gt;=4 Int"}</definedName>
    <definedName name="adfsadfds" localSheetId="13"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IT_TST">'[26]A.2 PTP'!$P$55</definedName>
    <definedName name="Adjustments_to_Reconcile_Net_Income_to_Net_Cash" localSheetId="23">#REF!</definedName>
    <definedName name="Adjustments_to_Reconcile_Net_Income_to_Net_Cash" localSheetId="11">#REF!</definedName>
    <definedName name="Adjustments_to_Reconcile_Net_Income_to_Net_Cash" localSheetId="12">#REF!</definedName>
    <definedName name="Adjustments_to_Reconcile_Net_Income_to_Net_Cash" localSheetId="16">#REF!</definedName>
    <definedName name="Adjustments_to_Reconcile_Net_Income_to_Net_Cash">#REF!</definedName>
    <definedName name="Admin___Other_Labor_included_in_O_M" localSheetId="16">#REF!</definedName>
    <definedName name="Admin___Other_Labor_included_in_O_M">#REF!</definedName>
    <definedName name="ads" localSheetId="16">#REF!</definedName>
    <definedName name="ads">#REF!</definedName>
    <definedName name="ADTL">'[26]C. Input'!$F$144</definedName>
    <definedName name="Affiliate_Interest_Expense__Revenue" localSheetId="23">#REF!</definedName>
    <definedName name="Affiliate_Interest_Expense__Revenue" localSheetId="11">#REF!</definedName>
    <definedName name="Affiliate_Interest_Expense__Revenue" localSheetId="12">#REF!</definedName>
    <definedName name="Affiliate_Interest_Expense__Revenue" localSheetId="16">#REF!</definedName>
    <definedName name="Affiliate_Interest_Expense__Revenue">#REF!</definedName>
    <definedName name="AFUDC_Credit_Interest_Capitalized" localSheetId="16">#REF!</definedName>
    <definedName name="AFUDC_Credit_Interest_Capitalized">#REF!</definedName>
    <definedName name="ag_1">'[27]Input Page'!$G$7</definedName>
    <definedName name="ag_cap_indirect">'[28]Input Page'!$G$7</definedName>
    <definedName name="ag_mix_cap">'[28]Input Page'!$G$8</definedName>
    <definedName name="ag_mix_total">'[28]Input Page'!$G$9</definedName>
    <definedName name="AG_TST">'[26]A.2 PTP'!$P$111</definedName>
    <definedName name="AG1_01" localSheetId="23">#REF!</definedName>
    <definedName name="AG1_01" localSheetId="11">#REF!</definedName>
    <definedName name="AG1_01" localSheetId="12">#REF!</definedName>
    <definedName name="AG1_01" localSheetId="16">#REF!</definedName>
    <definedName name="AG1_01">#REF!</definedName>
    <definedName name="AG1_01B" localSheetId="16">#REF!</definedName>
    <definedName name="AG1_01B">#REF!</definedName>
    <definedName name="AG2_01" localSheetId="16">#REF!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ging" localSheetId="23" hidden="1">{#N/A,#N/A,FALSE,"Aging Summary";#N/A,#N/A,FALSE,"Ratio Analysis";#N/A,#N/A,FALSE,"Test 120 Day Accts";#N/A,#N/A,FALSE,"Tickmarks"}</definedName>
    <definedName name="aging" localSheetId="11" hidden="1">{#N/A,#N/A,FALSE,"Aging Summary";#N/A,#N/A,FALSE,"Ratio Analysis";#N/A,#N/A,FALSE,"Test 120 Day Accts";#N/A,#N/A,FALSE,"Tickmarks"}</definedName>
    <definedName name="aging" localSheetId="12" hidden="1">{#N/A,#N/A,FALSE,"Aging Summary";#N/A,#N/A,FALSE,"Ratio Analysis";#N/A,#N/A,FALSE,"Test 120 Day Accts";#N/A,#N/A,FALSE,"Tickmarks"}</definedName>
    <definedName name="aging" localSheetId="14" hidden="1">{#N/A,#N/A,FALSE,"Aging Summary";#N/A,#N/A,FALSE,"Ratio Analysis";#N/A,#N/A,FALSE,"Test 120 Day Accts";#N/A,#N/A,FALSE,"Tickmarks"}</definedName>
    <definedName name="aging" localSheetId="15" hidden="1">{#N/A,#N/A,FALSE,"Aging Summary";#N/A,#N/A,FALSE,"Ratio Analysis";#N/A,#N/A,FALSE,"Test 120 Day Accts";#N/A,#N/A,FALSE,"Tickmarks"}</definedName>
    <definedName name="aging" hidden="1">{#N/A,#N/A,FALSE,"Aging Summary";#N/A,#N/A,FALSE,"Ratio Analysis";#N/A,#N/A,FALSE,"Test 120 Day Accts";#N/A,#N/A,FALSE,"Tickmarks"}</definedName>
    <definedName name="AGXP">'[26]C. Input'!$F$201</definedName>
    <definedName name="aircdy" localSheetId="23">#REF!</definedName>
    <definedName name="aircdy" localSheetId="11">#REF!</definedName>
    <definedName name="aircdy" localSheetId="12">#REF!</definedName>
    <definedName name="aircdy" localSheetId="16">#REF!</definedName>
    <definedName name="aircdy">#REF!</definedName>
    <definedName name="aircgrtm1" localSheetId="23">[10]AIRC!#REF!</definedName>
    <definedName name="aircgrtm1" localSheetId="11">[10]AIRC!#REF!</definedName>
    <definedName name="aircgrtm1" localSheetId="12">[10]AIRC!#REF!</definedName>
    <definedName name="aircgrtm1" localSheetId="16">[10]AIRC!#REF!</definedName>
    <definedName name="aircgrtm1">[10]AIRC!#REF!</definedName>
    <definedName name="aircgrtm2" localSheetId="23">[10]AIRC!#REF!</definedName>
    <definedName name="aircgrtm2" localSheetId="11">[10]AIRC!#REF!</definedName>
    <definedName name="aircgrtm2" localSheetId="12">[10]AIRC!#REF!</definedName>
    <definedName name="aircgrtm2" localSheetId="16">[10]AIRC!#REF!</definedName>
    <definedName name="aircgrtm2">[10]AIRC!#REF!</definedName>
    <definedName name="aircgrtm3">[10]AIRC!#REF!</definedName>
    <definedName name="aircgrtm4">[10]AIRC!#REF!</definedName>
    <definedName name="aircqre">[10]AIRC!$C$15</definedName>
    <definedName name="aircqrelabel">[10]AIRC!$B$15</definedName>
    <definedName name="airctitle">[10]AIRC!$A$1</definedName>
    <definedName name="airctm1">[10]AIRC!#REF!</definedName>
    <definedName name="airctm2">[10]AIRC!#REF!</definedName>
    <definedName name="airctm3">[10]AIRC!#REF!</definedName>
    <definedName name="airctm4">[10]AIRC!#REF!</definedName>
    <definedName name="ALERT1" localSheetId="23">#REF!</definedName>
    <definedName name="ALERT1" localSheetId="11">#REF!</definedName>
    <definedName name="ALERT1" localSheetId="12">#REF!</definedName>
    <definedName name="ALERT1" localSheetId="16">#REF!</definedName>
    <definedName name="ALERT1">#REF!</definedName>
    <definedName name="ALERT2" localSheetId="16">#REF!</definedName>
    <definedName name="ALERT2">#REF!</definedName>
    <definedName name="ALERT3" localSheetId="16">#REF!</definedName>
    <definedName name="ALERT3">#REF!</definedName>
    <definedName name="Alignment" hidden="1">"a1"</definedName>
    <definedName name="ALL_QRES">[10]Sens_QRE_Factor!$D$8:$R$98</definedName>
    <definedName name="ALL_QRES0.75">'[10]QRE Charts'!$E$365</definedName>
    <definedName name="ALL_QRES0.80">'[10]QRE Charts'!$F$365</definedName>
    <definedName name="ALL_QRES0.85">'[10]QRE Charts'!$G$365</definedName>
    <definedName name="ALL_QRES0.90">'[10]QRE Charts'!$H$365</definedName>
    <definedName name="ALL_QRES0.95">'[10]QRE Charts'!$I$365</definedName>
    <definedName name="ALL_QRES1.00">'[10]QRE Charts'!$J$365</definedName>
    <definedName name="ALL_QRES1.05">'[10]QRE Charts'!$K$365</definedName>
    <definedName name="ALL_QRES1.10">'[10]QRE Charts'!$L$365</definedName>
    <definedName name="ALL_QRES1.15">'[10]QRE Charts'!$M$365</definedName>
    <definedName name="ALL_QRES1.20">'[10]QRE Charts'!$N$365</definedName>
    <definedName name="ALL_QRES1.25">'[10]QRE Charts'!$O$365</definedName>
    <definedName name="ALL_SENS_FACT" localSheetId="23">#REF!</definedName>
    <definedName name="ALL_SENS_FACT" localSheetId="11">#REF!</definedName>
    <definedName name="ALL_SENS_FACT" localSheetId="12">#REF!</definedName>
    <definedName name="ALL_SENS_FACT" localSheetId="16">#REF!</definedName>
    <definedName name="ALL_SENS_FACT">#REF!</definedName>
    <definedName name="AllASS">[29]ALL!$B$25</definedName>
    <definedName name="ALLCGI">[29]ALL!$D$25</definedName>
    <definedName name="ALLOC" localSheetId="23">#REF!</definedName>
    <definedName name="ALLOC" localSheetId="11">#REF!</definedName>
    <definedName name="ALLOC" localSheetId="12">#REF!</definedName>
    <definedName name="ALLOC" localSheetId="16">#REF!</definedName>
    <definedName name="ALLOC">#REF!</definedName>
    <definedName name="Allocator.gross.plant">'[30]Appendix A'!$H$30</definedName>
    <definedName name="Allocator.net.plant">'[30]Appendix A'!$H$33</definedName>
    <definedName name="Allocator.wages.salary">'[30]Appendix A'!$H$18</definedName>
    <definedName name="ALLOW" localSheetId="23">#REF!</definedName>
    <definedName name="ALLOW" localSheetId="11">#REF!</definedName>
    <definedName name="ALLOW" localSheetId="12">#REF!</definedName>
    <definedName name="ALLOW" localSheetId="16">#REF!</definedName>
    <definedName name="ALLOW">#REF!</definedName>
    <definedName name="Allow_for_Funds_Used_During_Const." localSheetId="16">#REF!</definedName>
    <definedName name="Allow_for_Funds_Used_During_Const.">#REF!</definedName>
    <definedName name="ALLRD">[29]ALL!$C$25</definedName>
    <definedName name="ALLSKP">[29]ALL!$E$25</definedName>
    <definedName name="ALLYRS_MESSAGE" localSheetId="23">#REF!</definedName>
    <definedName name="ALLYRS_MESSAGE" localSheetId="11">#REF!</definedName>
    <definedName name="ALLYRS_MESSAGE" localSheetId="12">#REF!</definedName>
    <definedName name="ALLYRS_MESSAGE" localSheetId="16">#REF!</definedName>
    <definedName name="ALLYRS_MESSAGE">#REF!</definedName>
    <definedName name="ALOC" localSheetId="23">#REF!</definedName>
    <definedName name="ALOC" localSheetId="11">#REF!</definedName>
    <definedName name="ALOC" localSheetId="12">#REF!</definedName>
    <definedName name="ALOC">#REF!</definedName>
    <definedName name="ALOC_2">#REF!</definedName>
    <definedName name="alsdfa" localSheetId="20" hidden="1">{#N/A,#N/A,FALSE,"Monthly SAIFI";#N/A,#N/A,FALSE,"Yearly SAIFI";#N/A,#N/A,FALSE,"Monthly CAIDI";#N/A,#N/A,FALSE,"Yearly CAIDI";#N/A,#N/A,FALSE,"Monthly SAIDI";#N/A,#N/A,FALSE,"Yearly SAIDI";#N/A,#N/A,FALSE,"Monthly MAIFI";#N/A,#N/A,FALSE,"Yearly MAIFI";#N/A,#N/A,FALSE,"Monthly Cust &gt;=4 Int"}</definedName>
    <definedName name="alsdfa" localSheetId="23" hidden="1">{#N/A,#N/A,FALSE,"Monthly SAIFI";#N/A,#N/A,FALSE,"Yearly SAIFI";#N/A,#N/A,FALSE,"Monthly CAIDI";#N/A,#N/A,FALSE,"Yearly CAIDI";#N/A,#N/A,FALSE,"Monthly SAIDI";#N/A,#N/A,FALSE,"Yearly SAIDI";#N/A,#N/A,FALSE,"Monthly MAIFI";#N/A,#N/A,FALSE,"Yearly MAIFI";#N/A,#N/A,FALSE,"Monthly Cust &gt;=4 Int"}</definedName>
    <definedName name="alsdfa" localSheetId="11" hidden="1">{#N/A,#N/A,FALSE,"Monthly SAIFI";#N/A,#N/A,FALSE,"Yearly SAIFI";#N/A,#N/A,FALSE,"Monthly CAIDI";#N/A,#N/A,FALSE,"Yearly CAIDI";#N/A,#N/A,FALSE,"Monthly SAIDI";#N/A,#N/A,FALSE,"Yearly SAIDI";#N/A,#N/A,FALSE,"Monthly MAIFI";#N/A,#N/A,FALSE,"Yearly MAIFI";#N/A,#N/A,FALSE,"Monthly Cust &gt;=4 Int"}</definedName>
    <definedName name="alsdfa" localSheetId="12" hidden="1">{#N/A,#N/A,FALSE,"Monthly SAIFI";#N/A,#N/A,FALSE,"Yearly SAIFI";#N/A,#N/A,FALSE,"Monthly CAIDI";#N/A,#N/A,FALSE,"Yearly CAIDI";#N/A,#N/A,FALSE,"Monthly SAIDI";#N/A,#N/A,FALSE,"Yearly SAIDI";#N/A,#N/A,FALSE,"Monthly MAIFI";#N/A,#N/A,FALSE,"Yearly MAIFI";#N/A,#N/A,FALSE,"Monthly Cust &gt;=4 Int"}</definedName>
    <definedName name="alsdfa" localSheetId="14" hidden="1">{#N/A,#N/A,FALSE,"Monthly SAIFI";#N/A,#N/A,FALSE,"Yearly SAIFI";#N/A,#N/A,FALSE,"Monthly CAIDI";#N/A,#N/A,FALSE,"Yearly CAIDI";#N/A,#N/A,FALSE,"Monthly SAIDI";#N/A,#N/A,FALSE,"Yearly SAIDI";#N/A,#N/A,FALSE,"Monthly MAIFI";#N/A,#N/A,FALSE,"Yearly MAIFI";#N/A,#N/A,FALSE,"Monthly Cust &gt;=4 Int"}</definedName>
    <definedName name="alsdfa" localSheetId="15" hidden="1">{#N/A,#N/A,FALSE,"Monthly SAIFI";#N/A,#N/A,FALSE,"Yearly SAIFI";#N/A,#N/A,FALSE,"Monthly CAIDI";#N/A,#N/A,FALSE,"Yearly CAIDI";#N/A,#N/A,FALSE,"Monthly SAIDI";#N/A,#N/A,FALSE,"Yearly SAIDI";#N/A,#N/A,FALSE,"Monthly MAIFI";#N/A,#N/A,FALSE,"Yearly MAIFI";#N/A,#N/A,FALSE,"Monthly Cust &gt;=4 Int"}</definedName>
    <definedName name="alsdfa" localSheetId="13"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MIN" localSheetId="16">[31]Pepco!#REF!</definedName>
    <definedName name="ALTMIN">[31]Pepco!#REF!</definedName>
    <definedName name="AMERICA" localSheetId="23">#REF!</definedName>
    <definedName name="AMERICA" localSheetId="11">#REF!</definedName>
    <definedName name="AMERICA" localSheetId="12">#REF!</definedName>
    <definedName name="AMERICA" localSheetId="16">#REF!</definedName>
    <definedName name="AMERICA">#REF!</definedName>
    <definedName name="AMOR_BOM" localSheetId="16">#REF!</definedName>
    <definedName name="AMOR_BOM">#REF!</definedName>
    <definedName name="AMOR_EOM" localSheetId="16">#REF!</definedName>
    <definedName name="AMOR_EOM">#REF!</definedName>
    <definedName name="AMORT">#REF!</definedName>
    <definedName name="Amort_04">'[26]D.16.1.2 Table B 2004'!$A$24:$U$35</definedName>
    <definedName name="Amort_05">'[26]D.16.1.3 Table B 2005'!$A$24:$U$36</definedName>
    <definedName name="Amort_06">'[26]D.16.1.4 Table B 2006'!$A$24:$U$37</definedName>
    <definedName name="Amort_07">'[26]D.16.1.5 Table B 2007'!$A$24:$U$38</definedName>
    <definedName name="Amort_08">'[26]D.16.1.6 Table B 2008'!$A$24:$U$39</definedName>
    <definedName name="Amort_09">'[26]D.16.1.7 Table B 2009'!$A$24:$U$39</definedName>
    <definedName name="Amort_10">'[26]D.16.1.8 Table B 2010'!$A$24:$U$39</definedName>
    <definedName name="Amort_11">'[26]D.16.1.9 Table B 2011'!$A$24:$U$39</definedName>
    <definedName name="Amort_12">'[26]D.16.1.10 Table B 2012'!$A$24:$U$39</definedName>
    <definedName name="Amortization___Other_Assets" localSheetId="23">#REF!</definedName>
    <definedName name="Amortization___Other_Assets" localSheetId="11">#REF!</definedName>
    <definedName name="Amortization___Other_Assets" localSheetId="12">#REF!</definedName>
    <definedName name="Amortization___Other_Assets" localSheetId="16">#REF!</definedName>
    <definedName name="Amortization___Other_Assets">#REF!</definedName>
    <definedName name="AMOUNT" localSheetId="23">#REF!</definedName>
    <definedName name="AMOUNT" localSheetId="11">#REF!</definedName>
    <definedName name="AMOUNT" localSheetId="12">#REF!</definedName>
    <definedName name="AMOUNT">#REF!</definedName>
    <definedName name="ANNSUM" localSheetId="16">#REF!</definedName>
    <definedName name="ANNSUM">#REF!</definedName>
    <definedName name="Annualization_Rate">#REF!</definedName>
    <definedName name="anscount" hidden="1">1</definedName>
    <definedName name="AO.print" localSheetId="16">#REF!</definedName>
    <definedName name="AO.print">#REF!</definedName>
    <definedName name="APA" localSheetId="16">#REF!</definedName>
    <definedName name="APA">#REF!</definedName>
    <definedName name="APN">'[32]Gas Ferc 2 2003'!$V$2</definedName>
    <definedName name="APR" localSheetId="23">[33]load!#REF!</definedName>
    <definedName name="APR" localSheetId="11">[33]load!#REF!</definedName>
    <definedName name="APR" localSheetId="12">[33]load!#REF!</definedName>
    <definedName name="APR">[33]load!#REF!</definedName>
    <definedName name="APR_13_WRKSHT_SUM" localSheetId="23">#REF!</definedName>
    <definedName name="APR_13_WRKSHT_SUM" localSheetId="11">#REF!</definedName>
    <definedName name="APR_13_WRKSHT_SUM" localSheetId="12">#REF!</definedName>
    <definedName name="APR_13_WRKSHT_SUM" localSheetId="16">#REF!</definedName>
    <definedName name="APR_13_WRKSHT_SUM">#REF!</definedName>
    <definedName name="apr2pre" localSheetId="16">#REF!</definedName>
    <definedName name="apr2pre">#REF!</definedName>
    <definedName name="ARB_04">'[26]D.16.1.2 Table B 2004'!$A$39:$U$50</definedName>
    <definedName name="ARB_05">'[26]D.16.1.3 Table B 2005'!$A$40:$U$52</definedName>
    <definedName name="ARB_06">'[26]D.16.1.4 Table B 2006'!$A$41:$U$54</definedName>
    <definedName name="ARB_07">'[26]D.16.1.5 Table B 2007'!$A$42:$U$56</definedName>
    <definedName name="ARB_08">'[26]D.16.1.6 Table B 2008'!$A$43:$U$58</definedName>
    <definedName name="ARB_09">'[26]D.16.1.7 Table B 2009'!$A$43:$U$58</definedName>
    <definedName name="ARB_10">'[26]D.16.1.8 Table B 2010'!$A$43:$U$58</definedName>
    <definedName name="ARB_11">'[26]D.16.1.9 Table B 2011'!$A$43:$U$58</definedName>
    <definedName name="AREA">#N/A</definedName>
    <definedName name="AS" localSheetId="23">{"'Metretek HTML'!$A$7:$W$42"}</definedName>
    <definedName name="AS" localSheetId="11">{"'Metretek HTML'!$A$7:$W$42"}</definedName>
    <definedName name="AS" localSheetId="12">{"'Metretek HTML'!$A$7:$W$42"}</definedName>
    <definedName name="AS" localSheetId="14">{"'Metretek HTML'!$A$7:$W$42"}</definedName>
    <definedName name="AS" localSheetId="15">{"'Metretek HTML'!$A$7:$W$42"}</definedName>
    <definedName name="AS" localSheetId="16">{"'Metretek HTML'!$A$7:$W$42"}</definedName>
    <definedName name="AS">{"'Metretek HTML'!$A$7:$W$42"}</definedName>
    <definedName name="AS2DocOpenMode" hidden="1">"AS2DocumentEdit"</definedName>
    <definedName name="ASD">#REF!</definedName>
    <definedName name="ASD_LEXTERNAL">#REF!</definedName>
    <definedName name="asda" localSheetId="23">[31]Pepco!#REF!</definedName>
    <definedName name="asda" localSheetId="11">[31]Pepco!#REF!</definedName>
    <definedName name="asda" localSheetId="12">[31]Pepco!#REF!</definedName>
    <definedName name="asda" localSheetId="16">[31]Pepco!#REF!</definedName>
    <definedName name="asda">[31]Pepco!#REF!</definedName>
    <definedName name="asdf" localSheetId="20" hidden="1">{#N/A,#N/A,FALSE,"Monthly SAIFI";#N/A,#N/A,FALSE,"Yearly SAIFI";#N/A,#N/A,FALSE,"Monthly CAIDI";#N/A,#N/A,FALSE,"Yearly CAIDI";#N/A,#N/A,FALSE,"Monthly SAIDI";#N/A,#N/A,FALSE,"Yearly SAIDI";#N/A,#N/A,FALSE,"Monthly MAIFI";#N/A,#N/A,FALSE,"Yearly MAIFI";#N/A,#N/A,FALSE,"Monthly Cust &gt;=4 Int"}</definedName>
    <definedName name="asdf" localSheetId="23" hidden="1">{#N/A,#N/A,FALSE,"Monthly SAIFI";#N/A,#N/A,FALSE,"Yearly SAIFI";#N/A,#N/A,FALSE,"Monthly CAIDI";#N/A,#N/A,FALSE,"Yearly CAIDI";#N/A,#N/A,FALSE,"Monthly SAIDI";#N/A,#N/A,FALSE,"Yearly SAIDI";#N/A,#N/A,FALSE,"Monthly MAIFI";#N/A,#N/A,FALSE,"Yearly MAIFI";#N/A,#N/A,FALSE,"Monthly Cust &gt;=4 Int"}</definedName>
    <definedName name="asdf" localSheetId="11" hidden="1">{#N/A,#N/A,FALSE,"Monthly SAIFI";#N/A,#N/A,FALSE,"Yearly SAIFI";#N/A,#N/A,FALSE,"Monthly CAIDI";#N/A,#N/A,FALSE,"Yearly CAIDI";#N/A,#N/A,FALSE,"Monthly SAIDI";#N/A,#N/A,FALSE,"Yearly SAIDI";#N/A,#N/A,FALSE,"Monthly MAIFI";#N/A,#N/A,FALSE,"Yearly MAIFI";#N/A,#N/A,FALSE,"Monthly Cust &gt;=4 Int"}</definedName>
    <definedName name="asdf" localSheetId="12" hidden="1">{#N/A,#N/A,FALSE,"Monthly SAIFI";#N/A,#N/A,FALSE,"Yearly SAIFI";#N/A,#N/A,FALSE,"Monthly CAIDI";#N/A,#N/A,FALSE,"Yearly CAIDI";#N/A,#N/A,FALSE,"Monthly SAIDI";#N/A,#N/A,FALSE,"Yearly SAIDI";#N/A,#N/A,FALSE,"Monthly MAIFI";#N/A,#N/A,FALSE,"Yearly MAIFI";#N/A,#N/A,FALSE,"Monthly Cust &gt;=4 Int"}</definedName>
    <definedName name="asdf" localSheetId="14" hidden="1">{#N/A,#N/A,FALSE,"Monthly SAIFI";#N/A,#N/A,FALSE,"Yearly SAIFI";#N/A,#N/A,FALSE,"Monthly CAIDI";#N/A,#N/A,FALSE,"Yearly CAIDI";#N/A,#N/A,FALSE,"Monthly SAIDI";#N/A,#N/A,FALSE,"Yearly SAIDI";#N/A,#N/A,FALSE,"Monthly MAIFI";#N/A,#N/A,FALSE,"Yearly MAIFI";#N/A,#N/A,FALSE,"Monthly Cust &gt;=4 Int"}</definedName>
    <definedName name="asdf" localSheetId="15" hidden="1">{#N/A,#N/A,FALSE,"Monthly SAIFI";#N/A,#N/A,FALSE,"Yearly SAIFI";#N/A,#N/A,FALSE,"Monthly CAIDI";#N/A,#N/A,FALSE,"Yearly CAIDI";#N/A,#N/A,FALSE,"Monthly SAIDI";#N/A,#N/A,FALSE,"Yearly SAIDI";#N/A,#N/A,FALSE,"Monthly MAIFI";#N/A,#N/A,FALSE,"Yearly MAIFI";#N/A,#N/A,FALSE,"Monthly Cust &gt;=4 Int"}</definedName>
    <definedName name="asdf" localSheetId="13"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20" hidden="1">{#N/A,#N/A,FALSE,"Monthly SAIFI";#N/A,#N/A,FALSE,"Yearly SAIFI";#N/A,#N/A,FALSE,"Monthly CAIDI";#N/A,#N/A,FALSE,"Yearly CAIDI";#N/A,#N/A,FALSE,"Monthly SAIDI";#N/A,#N/A,FALSE,"Yearly SAIDI";#N/A,#N/A,FALSE,"Monthly MAIFI";#N/A,#N/A,FALSE,"Yearly MAIFI";#N/A,#N/A,FALSE,"Monthly Cust &gt;=4 Int"}</definedName>
    <definedName name="asdfasdfasdfasdfsdfa" localSheetId="23" hidden="1">{#N/A,#N/A,FALSE,"Monthly SAIFI";#N/A,#N/A,FALSE,"Yearly SAIFI";#N/A,#N/A,FALSE,"Monthly CAIDI";#N/A,#N/A,FALSE,"Yearly CAIDI";#N/A,#N/A,FALSE,"Monthly SAIDI";#N/A,#N/A,FALSE,"Yearly SAIDI";#N/A,#N/A,FALSE,"Monthly MAIFI";#N/A,#N/A,FALSE,"Yearly MAIFI";#N/A,#N/A,FALSE,"Monthly Cust &gt;=4 Int"}</definedName>
    <definedName name="asdfasdfasdfasdfsdfa" localSheetId="11" hidden="1">{#N/A,#N/A,FALSE,"Monthly SAIFI";#N/A,#N/A,FALSE,"Yearly SAIFI";#N/A,#N/A,FALSE,"Monthly CAIDI";#N/A,#N/A,FALSE,"Yearly CAIDI";#N/A,#N/A,FALSE,"Monthly SAIDI";#N/A,#N/A,FALSE,"Yearly SAIDI";#N/A,#N/A,FALSE,"Monthly MAIFI";#N/A,#N/A,FALSE,"Yearly MAIFI";#N/A,#N/A,FALSE,"Monthly Cust &gt;=4 Int"}</definedName>
    <definedName name="asdfasdfasdfasdfsdfa" localSheetId="12" hidden="1">{#N/A,#N/A,FALSE,"Monthly SAIFI";#N/A,#N/A,FALSE,"Yearly SAIFI";#N/A,#N/A,FALSE,"Monthly CAIDI";#N/A,#N/A,FALSE,"Yearly CAIDI";#N/A,#N/A,FALSE,"Monthly SAIDI";#N/A,#N/A,FALSE,"Yearly SAIDI";#N/A,#N/A,FALSE,"Monthly MAIFI";#N/A,#N/A,FALSE,"Yearly MAIFI";#N/A,#N/A,FALSE,"Monthly Cust &gt;=4 Int"}</definedName>
    <definedName name="asdfasdfasdfasdfsdfa" localSheetId="14" hidden="1">{#N/A,#N/A,FALSE,"Monthly SAIFI";#N/A,#N/A,FALSE,"Yearly SAIFI";#N/A,#N/A,FALSE,"Monthly CAIDI";#N/A,#N/A,FALSE,"Yearly CAIDI";#N/A,#N/A,FALSE,"Monthly SAIDI";#N/A,#N/A,FALSE,"Yearly SAIDI";#N/A,#N/A,FALSE,"Monthly MAIFI";#N/A,#N/A,FALSE,"Yearly MAIFI";#N/A,#N/A,FALSE,"Monthly Cust &gt;=4 Int"}</definedName>
    <definedName name="asdfasdfasdfasdfsdfa" localSheetId="15" hidden="1">{#N/A,#N/A,FALSE,"Monthly SAIFI";#N/A,#N/A,FALSE,"Yearly SAIFI";#N/A,#N/A,FALSE,"Monthly CAIDI";#N/A,#N/A,FALSE,"Yearly CAIDI";#N/A,#N/A,FALSE,"Monthly SAIDI";#N/A,#N/A,FALSE,"Yearly SAIDI";#N/A,#N/A,FALSE,"Monthly MAIFI";#N/A,#N/A,FALSE,"Yearly MAIFI";#N/A,#N/A,FALSE,"Monthly Cust &gt;=4 Int"}</definedName>
    <definedName name="asdfasdfasdfasdfsdfa" localSheetId="13"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20" hidden="1">{#N/A,#N/A,FALSE,"Monthly SAIFI";#N/A,#N/A,FALSE,"Yearly SAIFI";#N/A,#N/A,FALSE,"Monthly CAIDI";#N/A,#N/A,FALSE,"Yearly CAIDI";#N/A,#N/A,FALSE,"Monthly SAIDI";#N/A,#N/A,FALSE,"Yearly SAIDI";#N/A,#N/A,FALSE,"Monthly MAIFI";#N/A,#N/A,FALSE,"Yearly MAIFI";#N/A,#N/A,FALSE,"Monthly Cust &gt;=4 Int"}</definedName>
    <definedName name="ashaita" localSheetId="23" hidden="1">{#N/A,#N/A,FALSE,"Monthly SAIFI";#N/A,#N/A,FALSE,"Yearly SAIFI";#N/A,#N/A,FALSE,"Monthly CAIDI";#N/A,#N/A,FALSE,"Yearly CAIDI";#N/A,#N/A,FALSE,"Monthly SAIDI";#N/A,#N/A,FALSE,"Yearly SAIDI";#N/A,#N/A,FALSE,"Monthly MAIFI";#N/A,#N/A,FALSE,"Yearly MAIFI";#N/A,#N/A,FALSE,"Monthly Cust &gt;=4 Int"}</definedName>
    <definedName name="ashaita" localSheetId="11" hidden="1">{#N/A,#N/A,FALSE,"Monthly SAIFI";#N/A,#N/A,FALSE,"Yearly SAIFI";#N/A,#N/A,FALSE,"Monthly CAIDI";#N/A,#N/A,FALSE,"Yearly CAIDI";#N/A,#N/A,FALSE,"Monthly SAIDI";#N/A,#N/A,FALSE,"Yearly SAIDI";#N/A,#N/A,FALSE,"Monthly MAIFI";#N/A,#N/A,FALSE,"Yearly MAIFI";#N/A,#N/A,FALSE,"Monthly Cust &gt;=4 Int"}</definedName>
    <definedName name="ashaita" localSheetId="12" hidden="1">{#N/A,#N/A,FALSE,"Monthly SAIFI";#N/A,#N/A,FALSE,"Yearly SAIFI";#N/A,#N/A,FALSE,"Monthly CAIDI";#N/A,#N/A,FALSE,"Yearly CAIDI";#N/A,#N/A,FALSE,"Monthly SAIDI";#N/A,#N/A,FALSE,"Yearly SAIDI";#N/A,#N/A,FALSE,"Monthly MAIFI";#N/A,#N/A,FALSE,"Yearly MAIFI";#N/A,#N/A,FALSE,"Monthly Cust &gt;=4 Int"}</definedName>
    <definedName name="ashaita" localSheetId="14" hidden="1">{#N/A,#N/A,FALSE,"Monthly SAIFI";#N/A,#N/A,FALSE,"Yearly SAIFI";#N/A,#N/A,FALSE,"Monthly CAIDI";#N/A,#N/A,FALSE,"Yearly CAIDI";#N/A,#N/A,FALSE,"Monthly SAIDI";#N/A,#N/A,FALSE,"Yearly SAIDI";#N/A,#N/A,FALSE,"Monthly MAIFI";#N/A,#N/A,FALSE,"Yearly MAIFI";#N/A,#N/A,FALSE,"Monthly Cust &gt;=4 Int"}</definedName>
    <definedName name="ashaita" localSheetId="15" hidden="1">{#N/A,#N/A,FALSE,"Monthly SAIFI";#N/A,#N/A,FALSE,"Yearly SAIFI";#N/A,#N/A,FALSE,"Monthly CAIDI";#N/A,#N/A,FALSE,"Yearly CAIDI";#N/A,#N/A,FALSE,"Monthly SAIDI";#N/A,#N/A,FALSE,"Yearly SAIDI";#N/A,#N/A,FALSE,"Monthly MAIFI";#N/A,#N/A,FALSE,"Yearly MAIFI";#N/A,#N/A,FALSE,"Monthly Cust &gt;=4 Int"}</definedName>
    <definedName name="ashaita" localSheetId="13"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OFDATE" localSheetId="16">#REF!</definedName>
    <definedName name="ASOFDATE">#REF!</definedName>
    <definedName name="AsOfMonthText">[34]Input!$B$6</definedName>
    <definedName name="assd" localSheetId="20" hidden="1">{#N/A,#N/A,FALSE,"Monthly SAIFI";#N/A,#N/A,FALSE,"Yearly SAIFI";#N/A,#N/A,FALSE,"Monthly CAIDI";#N/A,#N/A,FALSE,"Yearly CAIDI";#N/A,#N/A,FALSE,"Monthly SAIDI";#N/A,#N/A,FALSE,"Yearly SAIDI";#N/A,#N/A,FALSE,"Monthly MAIFI";#N/A,#N/A,FALSE,"Yearly MAIFI";#N/A,#N/A,FALSE,"Monthly Cust &gt;=4 Int"}</definedName>
    <definedName name="assd" localSheetId="23" hidden="1">{#N/A,#N/A,FALSE,"Monthly SAIFI";#N/A,#N/A,FALSE,"Yearly SAIFI";#N/A,#N/A,FALSE,"Monthly CAIDI";#N/A,#N/A,FALSE,"Yearly CAIDI";#N/A,#N/A,FALSE,"Monthly SAIDI";#N/A,#N/A,FALSE,"Yearly SAIDI";#N/A,#N/A,FALSE,"Monthly MAIFI";#N/A,#N/A,FALSE,"Yearly MAIFI";#N/A,#N/A,FALSE,"Monthly Cust &gt;=4 Int"}</definedName>
    <definedName name="assd" localSheetId="11" hidden="1">{#N/A,#N/A,FALSE,"Monthly SAIFI";#N/A,#N/A,FALSE,"Yearly SAIFI";#N/A,#N/A,FALSE,"Monthly CAIDI";#N/A,#N/A,FALSE,"Yearly CAIDI";#N/A,#N/A,FALSE,"Monthly SAIDI";#N/A,#N/A,FALSE,"Yearly SAIDI";#N/A,#N/A,FALSE,"Monthly MAIFI";#N/A,#N/A,FALSE,"Yearly MAIFI";#N/A,#N/A,FALSE,"Monthly Cust &gt;=4 Int"}</definedName>
    <definedName name="assd" localSheetId="12" hidden="1">{#N/A,#N/A,FALSE,"Monthly SAIFI";#N/A,#N/A,FALSE,"Yearly SAIFI";#N/A,#N/A,FALSE,"Monthly CAIDI";#N/A,#N/A,FALSE,"Yearly CAIDI";#N/A,#N/A,FALSE,"Monthly SAIDI";#N/A,#N/A,FALSE,"Yearly SAIDI";#N/A,#N/A,FALSE,"Monthly MAIFI";#N/A,#N/A,FALSE,"Yearly MAIFI";#N/A,#N/A,FALSE,"Monthly Cust &gt;=4 Int"}</definedName>
    <definedName name="assd" localSheetId="14" hidden="1">{#N/A,#N/A,FALSE,"Monthly SAIFI";#N/A,#N/A,FALSE,"Yearly SAIFI";#N/A,#N/A,FALSE,"Monthly CAIDI";#N/A,#N/A,FALSE,"Yearly CAIDI";#N/A,#N/A,FALSE,"Monthly SAIDI";#N/A,#N/A,FALSE,"Yearly SAIDI";#N/A,#N/A,FALSE,"Monthly MAIFI";#N/A,#N/A,FALSE,"Yearly MAIFI";#N/A,#N/A,FALSE,"Monthly Cust &gt;=4 Int"}</definedName>
    <definedName name="assd" localSheetId="15" hidden="1">{#N/A,#N/A,FALSE,"Monthly SAIFI";#N/A,#N/A,FALSE,"Yearly SAIFI";#N/A,#N/A,FALSE,"Monthly CAIDI";#N/A,#N/A,FALSE,"Yearly CAIDI";#N/A,#N/A,FALSE,"Monthly SAIDI";#N/A,#N/A,FALSE,"Yearly SAIDI";#N/A,#N/A,FALSE,"Monthly MAIFI";#N/A,#N/A,FALSE,"Yearly MAIFI";#N/A,#N/A,FALSE,"Monthly Cust &gt;=4 Int"}</definedName>
    <definedName name="assd" localSheetId="13"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T">#REF!</definedName>
    <definedName name="Asset_Retirement_Obligations" localSheetId="16">#REF!</definedName>
    <definedName name="Asset_Retirement_Obligations">#REF!</definedName>
    <definedName name="ASSET_SALES__input" localSheetId="16">#REF!</definedName>
    <definedName name="ASSET_SALES__input">#REF!</definedName>
    <definedName name="ASSET_SHEET">#REF!</definedName>
    <definedName name="Assets_from_Risk_Mgt___Trading">#REF!</definedName>
    <definedName name="Assets_from_Risk_Mgt___Trading___Current">#REF!</definedName>
    <definedName name="Assets_Held_for_Sale">#REF!</definedName>
    <definedName name="Assets_Held_for_Sale_YR_2005" localSheetId="16">'[35]Aday IS DECo &amp; Other'!#REF!</definedName>
    <definedName name="Assets_Held_for_Sale_YR_2005">'[35]Aday IS DECo &amp; Other'!#REF!</definedName>
    <definedName name="Assets_Held_for_Sale_YR_2006" localSheetId="16">'[35]Aday IS DECo &amp; Other'!#REF!</definedName>
    <definedName name="Assets_Held_for_Sale_YR_2006">'[35]Aday IS DECo &amp; Other'!#REF!</definedName>
    <definedName name="Assets_Held_for_Sale_YR_2007" localSheetId="16">'[35]Aday IS DECo &amp; Other'!#REF!</definedName>
    <definedName name="Assets_Held_for_Sale_YR_2007">'[35]Aday IS DECo &amp; Other'!#REF!</definedName>
    <definedName name="Assets_Held_for_Sale_YR_2008" localSheetId="16">'[35]Aday IS DECo &amp; Other'!#REF!</definedName>
    <definedName name="Assets_Held_for_Sale_YR_2008">'[35]Aday IS DECo &amp; Other'!#REF!</definedName>
    <definedName name="ASSUMPT" localSheetId="23">#REF!</definedName>
    <definedName name="ASSUMPT" localSheetId="11">#REF!</definedName>
    <definedName name="ASSUMPT" localSheetId="12">#REF!</definedName>
    <definedName name="ASSUMPT">#REF!</definedName>
    <definedName name="AUG" localSheetId="23">#REF!</definedName>
    <definedName name="AUG" localSheetId="11">#REF!</definedName>
    <definedName name="AUG" localSheetId="12">#REF!</definedName>
    <definedName name="AUG" localSheetId="16">#REF!</definedName>
    <definedName name="AUG">#REF!</definedName>
    <definedName name="AV.FM.1..adjusted..print" localSheetId="16">#REF!</definedName>
    <definedName name="AV.FM.1..adjusted..print">#REF!</definedName>
    <definedName name="AV.FM.1.print">#REF!</definedName>
    <definedName name="AVG">#REF!</definedName>
    <definedName name="avoidint">"V2001-12-31"</definedName>
    <definedName name="az" localSheetId="23">{"'Metretek HTML'!$A$7:$W$42"}</definedName>
    <definedName name="az" localSheetId="11">{"'Metretek HTML'!$A$7:$W$42"}</definedName>
    <definedName name="az" localSheetId="12">{"'Metretek HTML'!$A$7:$W$42"}</definedName>
    <definedName name="az" localSheetId="14">{"'Metretek HTML'!$A$7:$W$42"}</definedName>
    <definedName name="az" localSheetId="15">{"'Metretek HTML'!$A$7:$W$42"}</definedName>
    <definedName name="az" localSheetId="16">{"'Metretek HTML'!$A$7:$W$42"}</definedName>
    <definedName name="az">{"'Metretek HTML'!$A$7:$W$42"}</definedName>
    <definedName name="B">#REF!</definedName>
    <definedName name="b_u_10">'[10]QRE''s'!$A$39:$IV$94</definedName>
    <definedName name="b_u_11">'[10]QRE''s'!$A$43:$IV$94</definedName>
    <definedName name="b_u_12">'[10]QRE''s'!$A$47:$IV$94</definedName>
    <definedName name="b_u_13">'[10]QRE''s'!$A$51:$IV$94</definedName>
    <definedName name="b_u_14">'[10]QRE''s'!$A$55:$IV$94</definedName>
    <definedName name="b_u_15">'[10]QRE''s'!$A$59:$IV$94</definedName>
    <definedName name="b_u_16">'[10]QRE''s'!$A$63:$IV$94</definedName>
    <definedName name="b_u_17">'[10]QRE''s'!$A$67:$IV$94</definedName>
    <definedName name="b_u_18">'[10]QRE''s'!$A$71:$IV$94</definedName>
    <definedName name="b_u_19">'[10]QRE''s'!$A$75:$IV$94</definedName>
    <definedName name="b_u_2">'[10]QRE''s'!$A$11:$IV$94</definedName>
    <definedName name="b_u_20">'[10]QRE''s'!$A$79:$IV$94</definedName>
    <definedName name="b_u_21">'[10]QRE''s'!$A$83:$IV$94</definedName>
    <definedName name="b_u_22">'[10]QRE''s'!$A$87:$IV$94</definedName>
    <definedName name="b_u_23">'[10]QRE''s'!$A$91:$IV$94</definedName>
    <definedName name="b_u_3">'[10]QRE''s'!$A$11:$IV$94</definedName>
    <definedName name="b_u_4">'[10]QRE''s'!$A$15:$IV$94</definedName>
    <definedName name="b_u_5">'[10]QRE''s'!$A$19:$IV$94</definedName>
    <definedName name="b_u_6">'[10]QRE''s'!$A$23:$IV$94</definedName>
    <definedName name="b_u_7">'[10]QRE''s'!$A$27:$IV$94</definedName>
    <definedName name="b_u_8">'[10]QRE''s'!$A$31:$IV$94</definedName>
    <definedName name="b_u_9">'[10]QRE''s'!$A$35:$IV$94</definedName>
    <definedName name="BA.print" localSheetId="23">#REF!</definedName>
    <definedName name="BA.print" localSheetId="11">#REF!</definedName>
    <definedName name="BA.print" localSheetId="12">#REF!</definedName>
    <definedName name="BA.print" localSheetId="16">#REF!</definedName>
    <definedName name="BA.print">#REF!</definedName>
    <definedName name="BadErrMsg" localSheetId="23">#REF!</definedName>
    <definedName name="BadErrMsg" localSheetId="11">#REF!</definedName>
    <definedName name="BadErrMsg" localSheetId="12">#REF!</definedName>
    <definedName name="BadErrMsg">#REF!</definedName>
    <definedName name="BAL" localSheetId="16">#REF!</definedName>
    <definedName name="BAL">#REF!</definedName>
    <definedName name="BALANCE">'[36]MTHLY BAL.'!$A$6:$O$89</definedName>
    <definedName name="Balance_Sheet_Assets" localSheetId="23">#REF!</definedName>
    <definedName name="Balance_Sheet_Assets" localSheetId="11">#REF!</definedName>
    <definedName name="Balance_Sheet_Assets" localSheetId="12">#REF!</definedName>
    <definedName name="Balance_Sheet_Assets" localSheetId="16">#REF!</definedName>
    <definedName name="Balance_Sheet_Assets">#REF!</definedName>
    <definedName name="Balance_Sheet_Liabilities___Capital" localSheetId="16">#REF!</definedName>
    <definedName name="Balance_Sheet_Liabilities___Capital">#REF!</definedName>
    <definedName name="BalanceSheet">#REF!</definedName>
    <definedName name="BalanceSheetDates">#REF!</definedName>
    <definedName name="BALBCK">#REF!</definedName>
    <definedName name="BALP">#REF!</definedName>
    <definedName name="BALPBOD">#REF!</definedName>
    <definedName name="Base">#REF!</definedName>
    <definedName name="BASE_DETAIL_QRE">[10]Sens_QRE_Factor!$D$8:$H$98</definedName>
    <definedName name="BASE_MESSAGE" localSheetId="23">#REF!</definedName>
    <definedName name="BASE_MESSAGE" localSheetId="11">#REF!</definedName>
    <definedName name="BASE_MESSAGE" localSheetId="12">#REF!</definedName>
    <definedName name="BASE_MESSAGE" localSheetId="16">#REF!</definedName>
    <definedName name="BASE_MESSAGE">#REF!</definedName>
    <definedName name="BASE_QRES">[10]Sens_QRE_Factor!$D$8:$H$98</definedName>
    <definedName name="BASE_QRES0.75">'[10]QRE Charts'!$E$366</definedName>
    <definedName name="BASE_QRES0.80">'[10]QRE Charts'!$F$366</definedName>
    <definedName name="BASE_QRES0.85">'[10]QRE Charts'!$G$366</definedName>
    <definedName name="BASE_QRES0.90">'[10]QRE Charts'!$H$366</definedName>
    <definedName name="BASE_QRES0.95">'[10]QRE Charts'!$I$366</definedName>
    <definedName name="BASE_QRES1.00">'[10]QRE Charts'!$J$366</definedName>
    <definedName name="BASE_QRES1.05">'[10]QRE Charts'!$K$366</definedName>
    <definedName name="BASE_QRES1.10">'[10]QRE Charts'!$L$366</definedName>
    <definedName name="BASE_QRES1.15">'[10]QRE Charts'!$M$366</definedName>
    <definedName name="BASE_QRES1.20">'[10]QRE Charts'!$N$366</definedName>
    <definedName name="BASE_QRES1.25">'[10]QRE Charts'!$O$366</definedName>
    <definedName name="BASE_SENS_FACT" localSheetId="23">#REF!</definedName>
    <definedName name="BASE_SENS_FACT" localSheetId="11">#REF!</definedName>
    <definedName name="BASE_SENS_FACT" localSheetId="12">#REF!</definedName>
    <definedName name="BASE_SENS_FACT" localSheetId="16">#REF!</definedName>
    <definedName name="BASE_SENS_FACT">#REF!</definedName>
    <definedName name="BASIC" localSheetId="23">#REF!</definedName>
    <definedName name="BASIC" localSheetId="11">#REF!</definedName>
    <definedName name="BASIC" localSheetId="12">#REF!</definedName>
    <definedName name="BASIC">#REF!</definedName>
    <definedName name="Basic_Data" localSheetId="16">#REF!</definedName>
    <definedName name="Basic_Data">#REF!</definedName>
    <definedName name="Basis_Points">[25]Assumptions!$H$15</definedName>
    <definedName name="BB" localSheetId="23">#REF!</definedName>
    <definedName name="BB" localSheetId="11">#REF!</definedName>
    <definedName name="BB" localSheetId="12">#REF!</definedName>
    <definedName name="BB" localSheetId="16">#REF!</definedName>
    <definedName name="BB">#REF!</definedName>
    <definedName name="BB.print" localSheetId="16">#REF!</definedName>
    <definedName name="BB.print">#REF!</definedName>
    <definedName name="bbb" localSheetId="20" hidden="1">{#N/A,#N/A,FALSE,"O&amp;M by processes";#N/A,#N/A,FALSE,"Elec Act vs Bud";#N/A,#N/A,FALSE,"G&amp;A";#N/A,#N/A,FALSE,"BGS";#N/A,#N/A,FALSE,"Res Cost"}</definedName>
    <definedName name="bbb" localSheetId="23" hidden="1">{#N/A,#N/A,FALSE,"O&amp;M by processes";#N/A,#N/A,FALSE,"Elec Act vs Bud";#N/A,#N/A,FALSE,"G&amp;A";#N/A,#N/A,FALSE,"BGS";#N/A,#N/A,FALSE,"Res Cost"}</definedName>
    <definedName name="bbb" localSheetId="11" hidden="1">{#N/A,#N/A,FALSE,"O&amp;M by processes";#N/A,#N/A,FALSE,"Elec Act vs Bud";#N/A,#N/A,FALSE,"G&amp;A";#N/A,#N/A,FALSE,"BGS";#N/A,#N/A,FALSE,"Res Cost"}</definedName>
    <definedName name="bbb" localSheetId="12" hidden="1">{#N/A,#N/A,FALSE,"O&amp;M by processes";#N/A,#N/A,FALSE,"Elec Act vs Bud";#N/A,#N/A,FALSE,"G&amp;A";#N/A,#N/A,FALSE,"BGS";#N/A,#N/A,FALSE,"Res Cost"}</definedName>
    <definedName name="bbb" localSheetId="14" hidden="1">{#N/A,#N/A,FALSE,"O&amp;M by processes";#N/A,#N/A,FALSE,"Elec Act vs Bud";#N/A,#N/A,FALSE,"G&amp;A";#N/A,#N/A,FALSE,"BGS";#N/A,#N/A,FALSE,"Res Cost"}</definedName>
    <definedName name="bbb" localSheetId="15" hidden="1">{#N/A,#N/A,FALSE,"O&amp;M by processes";#N/A,#N/A,FALSE,"Elec Act vs Bud";#N/A,#N/A,FALSE,"G&amp;A";#N/A,#N/A,FALSE,"BGS";#N/A,#N/A,FALSE,"Res Cost"}</definedName>
    <definedName name="bbb" localSheetId="13" hidden="1">{#N/A,#N/A,FALSE,"O&amp;M by processes";#N/A,#N/A,FALSE,"Elec Act vs Bud";#N/A,#N/A,FALSE,"G&amp;A";#N/A,#N/A,FALSE,"BGS";#N/A,#N/A,FALSE,"Res Cost"}</definedName>
    <definedName name="bbb" localSheetId="16" hidden="1">{#N/A,#N/A,FALSE,"O&amp;M by processes";#N/A,#N/A,FALSE,"Elec Act vs Bud";#N/A,#N/A,FALSE,"G&amp;A";#N/A,#N/A,FALSE,"BGS";#N/A,#N/A,FALSE,"Res Cost"}</definedName>
    <definedName name="bbb" localSheetId="18" hidden="1">{#N/A,#N/A,FALSE,"O&amp;M by processes";#N/A,#N/A,FALSE,"Elec Act vs Bud";#N/A,#N/A,FALSE,"G&amp;A";#N/A,#N/A,FALSE,"BGS";#N/A,#N/A,FALSE,"Res Cost"}</definedName>
    <definedName name="bbb" localSheetId="19"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20" hidden="1">{#N/A,#N/A,FALSE,"O&amp;M by processes";#N/A,#N/A,FALSE,"Elec Act vs Bud";#N/A,#N/A,FALSE,"G&amp;A";#N/A,#N/A,FALSE,"BGS";#N/A,#N/A,FALSE,"Res Cost"}</definedName>
    <definedName name="bbbb" localSheetId="23" hidden="1">{#N/A,#N/A,FALSE,"O&amp;M by processes";#N/A,#N/A,FALSE,"Elec Act vs Bud";#N/A,#N/A,FALSE,"G&amp;A";#N/A,#N/A,FALSE,"BGS";#N/A,#N/A,FALSE,"Res Cost"}</definedName>
    <definedName name="bbbb" localSheetId="11" hidden="1">{#N/A,#N/A,FALSE,"O&amp;M by processes";#N/A,#N/A,FALSE,"Elec Act vs Bud";#N/A,#N/A,FALSE,"G&amp;A";#N/A,#N/A,FALSE,"BGS";#N/A,#N/A,FALSE,"Res Cost"}</definedName>
    <definedName name="bbbb" localSheetId="12" hidden="1">{#N/A,#N/A,FALSE,"O&amp;M by processes";#N/A,#N/A,FALSE,"Elec Act vs Bud";#N/A,#N/A,FALSE,"G&amp;A";#N/A,#N/A,FALSE,"BGS";#N/A,#N/A,FALSE,"Res Cost"}</definedName>
    <definedName name="bbbb" localSheetId="14" hidden="1">{#N/A,#N/A,FALSE,"O&amp;M by processes";#N/A,#N/A,FALSE,"Elec Act vs Bud";#N/A,#N/A,FALSE,"G&amp;A";#N/A,#N/A,FALSE,"BGS";#N/A,#N/A,FALSE,"Res Cost"}</definedName>
    <definedName name="bbbb" localSheetId="15" hidden="1">{#N/A,#N/A,FALSE,"O&amp;M by processes";#N/A,#N/A,FALSE,"Elec Act vs Bud";#N/A,#N/A,FALSE,"G&amp;A";#N/A,#N/A,FALSE,"BGS";#N/A,#N/A,FALSE,"Res Cost"}</definedName>
    <definedName name="bbbb" localSheetId="13" hidden="1">{#N/A,#N/A,FALSE,"O&amp;M by processes";#N/A,#N/A,FALSE,"Elec Act vs Bud";#N/A,#N/A,FALSE,"G&amp;A";#N/A,#N/A,FALSE,"BGS";#N/A,#N/A,FALSE,"Res Cost"}</definedName>
    <definedName name="bbbb" localSheetId="16" hidden="1">{#N/A,#N/A,FALSE,"O&amp;M by processes";#N/A,#N/A,FALSE,"Elec Act vs Bud";#N/A,#N/A,FALSE,"G&amp;A";#N/A,#N/A,FALSE,"BGS";#N/A,#N/A,FALSE,"Res Cost"}</definedName>
    <definedName name="bbbb" localSheetId="18" hidden="1">{#N/A,#N/A,FALSE,"O&amp;M by processes";#N/A,#N/A,FALSE,"Elec Act vs Bud";#N/A,#N/A,FALSE,"G&amp;A";#N/A,#N/A,FALSE,"BGS";#N/A,#N/A,FALSE,"Res Cost"}</definedName>
    <definedName name="bbbb" localSheetId="19"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20" hidden="1">{#N/A,#N/A,FALSE,"O&amp;M by processes";#N/A,#N/A,FALSE,"Elec Act vs Bud";#N/A,#N/A,FALSE,"G&amp;A";#N/A,#N/A,FALSE,"BGS";#N/A,#N/A,FALSE,"Res Cost"}</definedName>
    <definedName name="bbbbb" localSheetId="23" hidden="1">{#N/A,#N/A,FALSE,"O&amp;M by processes";#N/A,#N/A,FALSE,"Elec Act vs Bud";#N/A,#N/A,FALSE,"G&amp;A";#N/A,#N/A,FALSE,"BGS";#N/A,#N/A,FALSE,"Res Cost"}</definedName>
    <definedName name="bbbbb" localSheetId="11" hidden="1">{#N/A,#N/A,FALSE,"O&amp;M by processes";#N/A,#N/A,FALSE,"Elec Act vs Bud";#N/A,#N/A,FALSE,"G&amp;A";#N/A,#N/A,FALSE,"BGS";#N/A,#N/A,FALSE,"Res Cost"}</definedName>
    <definedName name="bbbbb" localSheetId="12" hidden="1">{#N/A,#N/A,FALSE,"O&amp;M by processes";#N/A,#N/A,FALSE,"Elec Act vs Bud";#N/A,#N/A,FALSE,"G&amp;A";#N/A,#N/A,FALSE,"BGS";#N/A,#N/A,FALSE,"Res Cost"}</definedName>
    <definedName name="bbbbb" localSheetId="14" hidden="1">{#N/A,#N/A,FALSE,"O&amp;M by processes";#N/A,#N/A,FALSE,"Elec Act vs Bud";#N/A,#N/A,FALSE,"G&amp;A";#N/A,#N/A,FALSE,"BGS";#N/A,#N/A,FALSE,"Res Cost"}</definedName>
    <definedName name="bbbbb" localSheetId="15" hidden="1">{#N/A,#N/A,FALSE,"O&amp;M by processes";#N/A,#N/A,FALSE,"Elec Act vs Bud";#N/A,#N/A,FALSE,"G&amp;A";#N/A,#N/A,FALSE,"BGS";#N/A,#N/A,FALSE,"Res Cost"}</definedName>
    <definedName name="bbbbb" localSheetId="13" hidden="1">{#N/A,#N/A,FALSE,"O&amp;M by processes";#N/A,#N/A,FALSE,"Elec Act vs Bud";#N/A,#N/A,FALSE,"G&amp;A";#N/A,#N/A,FALSE,"BGS";#N/A,#N/A,FALSE,"Res Cost"}</definedName>
    <definedName name="bbbbb" localSheetId="16" hidden="1">{#N/A,#N/A,FALSE,"O&amp;M by processes";#N/A,#N/A,FALSE,"Elec Act vs Bud";#N/A,#N/A,FALSE,"G&amp;A";#N/A,#N/A,FALSE,"BGS";#N/A,#N/A,FALSE,"Res Cost"}</definedName>
    <definedName name="bbbbb" localSheetId="18" hidden="1">{#N/A,#N/A,FALSE,"O&amp;M by processes";#N/A,#N/A,FALSE,"Elec Act vs Bud";#N/A,#N/A,FALSE,"G&amp;A";#N/A,#N/A,FALSE,"BGS";#N/A,#N/A,FALSE,"Res Cost"}</definedName>
    <definedName name="bbbbb" localSheetId="19"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20" hidden="1">{#N/A,#N/A,FALSE,"O&amp;M by processes";#N/A,#N/A,FALSE,"Elec Act vs Bud";#N/A,#N/A,FALSE,"G&amp;A";#N/A,#N/A,FALSE,"BGS";#N/A,#N/A,FALSE,"Res Cost"}</definedName>
    <definedName name="bbc" localSheetId="23" hidden="1">{#N/A,#N/A,FALSE,"O&amp;M by processes";#N/A,#N/A,FALSE,"Elec Act vs Bud";#N/A,#N/A,FALSE,"G&amp;A";#N/A,#N/A,FALSE,"BGS";#N/A,#N/A,FALSE,"Res Cost"}</definedName>
    <definedName name="bbc" localSheetId="11" hidden="1">{#N/A,#N/A,FALSE,"O&amp;M by processes";#N/A,#N/A,FALSE,"Elec Act vs Bud";#N/A,#N/A,FALSE,"G&amp;A";#N/A,#N/A,FALSE,"BGS";#N/A,#N/A,FALSE,"Res Cost"}</definedName>
    <definedName name="bbc" localSheetId="12" hidden="1">{#N/A,#N/A,FALSE,"O&amp;M by processes";#N/A,#N/A,FALSE,"Elec Act vs Bud";#N/A,#N/A,FALSE,"G&amp;A";#N/A,#N/A,FALSE,"BGS";#N/A,#N/A,FALSE,"Res Cost"}</definedName>
    <definedName name="bbc" localSheetId="14" hidden="1">{#N/A,#N/A,FALSE,"O&amp;M by processes";#N/A,#N/A,FALSE,"Elec Act vs Bud";#N/A,#N/A,FALSE,"G&amp;A";#N/A,#N/A,FALSE,"BGS";#N/A,#N/A,FALSE,"Res Cost"}</definedName>
    <definedName name="bbc" localSheetId="15" hidden="1">{#N/A,#N/A,FALSE,"O&amp;M by processes";#N/A,#N/A,FALSE,"Elec Act vs Bud";#N/A,#N/A,FALSE,"G&amp;A";#N/A,#N/A,FALSE,"BGS";#N/A,#N/A,FALSE,"Res Cost"}</definedName>
    <definedName name="bbc" localSheetId="13" hidden="1">{#N/A,#N/A,FALSE,"O&amp;M by processes";#N/A,#N/A,FALSE,"Elec Act vs Bud";#N/A,#N/A,FALSE,"G&amp;A";#N/A,#N/A,FALSE,"BGS";#N/A,#N/A,FALSE,"Res Cost"}</definedName>
    <definedName name="bbc" localSheetId="16" hidden="1">{#N/A,#N/A,FALSE,"O&amp;M by processes";#N/A,#N/A,FALSE,"Elec Act vs Bud";#N/A,#N/A,FALSE,"G&amp;A";#N/A,#N/A,FALSE,"BGS";#N/A,#N/A,FALSE,"Res Cost"}</definedName>
    <definedName name="bbc" localSheetId="18" hidden="1">{#N/A,#N/A,FALSE,"O&amp;M by processes";#N/A,#N/A,FALSE,"Elec Act vs Bud";#N/A,#N/A,FALSE,"G&amp;A";#N/A,#N/A,FALSE,"BGS";#N/A,#N/A,FALSE,"Res Cost"}</definedName>
    <definedName name="bbc" localSheetId="19" hidden="1">{#N/A,#N/A,FALSE,"O&amp;M by processes";#N/A,#N/A,FALSE,"Elec Act vs Bud";#N/A,#N/A,FALSE,"G&amp;A";#N/A,#N/A,FALSE,"BGS";#N/A,#N/A,FALSE,"Res Cost"}</definedName>
    <definedName name="bbc" hidden="1">{#N/A,#N/A,FALSE,"O&amp;M by processes";#N/A,#N/A,FALSE,"Elec Act vs Bud";#N/A,#N/A,FALSE,"G&amp;A";#N/A,#N/A,FALSE,"BGS";#N/A,#N/A,FALSE,"Res Cost"}</definedName>
    <definedName name="bdis">#REF!</definedName>
    <definedName name="beg_coal" localSheetId="23">'[37]Input Page'!#REF!</definedName>
    <definedName name="beg_coal" localSheetId="11">'[37]Input Page'!#REF!</definedName>
    <definedName name="beg_coal" localSheetId="12">'[37]Input Page'!#REF!</definedName>
    <definedName name="beg_coal">'[37]Input Page'!#REF!</definedName>
    <definedName name="beg_CWIP">'[37]Input Page'!$E$19</definedName>
    <definedName name="BEGINT" localSheetId="23">#REF!</definedName>
    <definedName name="BEGINT" localSheetId="11">#REF!</definedName>
    <definedName name="BEGINT" localSheetId="12">#REF!</definedName>
    <definedName name="BEGINT">#REF!</definedName>
    <definedName name="below">OFFSET(!A1,1,0)</definedName>
    <definedName name="benefit" localSheetId="23">#REF!</definedName>
    <definedName name="benefit" localSheetId="11">#REF!</definedName>
    <definedName name="benefit" localSheetId="12">#REF!</definedName>
    <definedName name="benefit">#REF!</definedName>
    <definedName name="Benefits">350</definedName>
    <definedName name="beny" localSheetId="20" hidden="1">{#N/A,#N/A,FALSE,"Monthly SAIFI";#N/A,#N/A,FALSE,"Yearly SAIFI";#N/A,#N/A,FALSE,"Monthly CAIDI";#N/A,#N/A,FALSE,"Yearly CAIDI";#N/A,#N/A,FALSE,"Monthly SAIDI";#N/A,#N/A,FALSE,"Yearly SAIDI";#N/A,#N/A,FALSE,"Monthly MAIFI";#N/A,#N/A,FALSE,"Yearly MAIFI";#N/A,#N/A,FALSE,"Monthly Cust &gt;=4 Int"}</definedName>
    <definedName name="beny" localSheetId="23" hidden="1">{#N/A,#N/A,FALSE,"Monthly SAIFI";#N/A,#N/A,FALSE,"Yearly SAIFI";#N/A,#N/A,FALSE,"Monthly CAIDI";#N/A,#N/A,FALSE,"Yearly CAIDI";#N/A,#N/A,FALSE,"Monthly SAIDI";#N/A,#N/A,FALSE,"Yearly SAIDI";#N/A,#N/A,FALSE,"Monthly MAIFI";#N/A,#N/A,FALSE,"Yearly MAIFI";#N/A,#N/A,FALSE,"Monthly Cust &gt;=4 Int"}</definedName>
    <definedName name="beny" localSheetId="11" hidden="1">{#N/A,#N/A,FALSE,"Monthly SAIFI";#N/A,#N/A,FALSE,"Yearly SAIFI";#N/A,#N/A,FALSE,"Monthly CAIDI";#N/A,#N/A,FALSE,"Yearly CAIDI";#N/A,#N/A,FALSE,"Monthly SAIDI";#N/A,#N/A,FALSE,"Yearly SAIDI";#N/A,#N/A,FALSE,"Monthly MAIFI";#N/A,#N/A,FALSE,"Yearly MAIFI";#N/A,#N/A,FALSE,"Monthly Cust &gt;=4 Int"}</definedName>
    <definedName name="beny" localSheetId="12" hidden="1">{#N/A,#N/A,FALSE,"Monthly SAIFI";#N/A,#N/A,FALSE,"Yearly SAIFI";#N/A,#N/A,FALSE,"Monthly CAIDI";#N/A,#N/A,FALSE,"Yearly CAIDI";#N/A,#N/A,FALSE,"Monthly SAIDI";#N/A,#N/A,FALSE,"Yearly SAIDI";#N/A,#N/A,FALSE,"Monthly MAIFI";#N/A,#N/A,FALSE,"Yearly MAIFI";#N/A,#N/A,FALSE,"Monthly Cust &gt;=4 Int"}</definedName>
    <definedName name="beny" localSheetId="14" hidden="1">{#N/A,#N/A,FALSE,"Monthly SAIFI";#N/A,#N/A,FALSE,"Yearly SAIFI";#N/A,#N/A,FALSE,"Monthly CAIDI";#N/A,#N/A,FALSE,"Yearly CAIDI";#N/A,#N/A,FALSE,"Monthly SAIDI";#N/A,#N/A,FALSE,"Yearly SAIDI";#N/A,#N/A,FALSE,"Monthly MAIFI";#N/A,#N/A,FALSE,"Yearly MAIFI";#N/A,#N/A,FALSE,"Monthly Cust &gt;=4 Int"}</definedName>
    <definedName name="beny" localSheetId="15" hidden="1">{#N/A,#N/A,FALSE,"Monthly SAIFI";#N/A,#N/A,FALSE,"Yearly SAIFI";#N/A,#N/A,FALSE,"Monthly CAIDI";#N/A,#N/A,FALSE,"Yearly CAIDI";#N/A,#N/A,FALSE,"Monthly SAIDI";#N/A,#N/A,FALSE,"Yearly SAIDI";#N/A,#N/A,FALSE,"Monthly MAIFI";#N/A,#N/A,FALSE,"Yearly MAIFI";#N/A,#N/A,FALSE,"Monthly Cust &gt;=4 Int"}</definedName>
    <definedName name="beny" localSheetId="13"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localSheetId="14" hidden="1">#REF!</definedName>
    <definedName name="BEx0017DGUEDPCFJUPUZOOLJCS2B" localSheetId="15" hidden="1">#REF!</definedName>
    <definedName name="BEx0017DGUEDPCFJUPUZOOLJCS2B" localSheetId="16" hidden="1">#REF!</definedName>
    <definedName name="BEx0017DGUEDPCFJUPUZOOLJCS2B" localSheetId="19" hidden="1">#REF!</definedName>
    <definedName name="BEx0017DGUEDPCFJUPUZOOLJCS2B" hidden="1">#REF!</definedName>
    <definedName name="BEx001CNWHJ5RULCSFM36ZCGJ1UH" localSheetId="16" hidden="1">#REF!</definedName>
    <definedName name="BEx001CNWHJ5RULCSFM36ZCGJ1UH" localSheetId="19" hidden="1">#REF!</definedName>
    <definedName name="BEx001CNWHJ5RULCSFM36ZCGJ1UH" hidden="1">#REF!</definedName>
    <definedName name="BEx004791UAJIJSN57OT7YBLNP82" localSheetId="16" hidden="1">#REF!</definedName>
    <definedName name="BEx004791UAJIJSN57OT7YBLNP82" localSheetId="19" hidden="1">#REF!</definedName>
    <definedName name="BEx004791UAJIJSN57OT7YBLNP82" hidden="1">#REF!</definedName>
    <definedName name="BEx008P2NVFDLBHL7IZ5WTMVOQ1F" localSheetId="19" hidden="1">#REF!</definedName>
    <definedName name="BEx008P2NVFDLBHL7IZ5WTMVOQ1F" hidden="1">#REF!</definedName>
    <definedName name="BEx009G00IN0JUIAQ4WE9NHTMQE2" localSheetId="19" hidden="1">#REF!</definedName>
    <definedName name="BEx009G00IN0JUIAQ4WE9NHTMQE2" hidden="1">#REF!</definedName>
    <definedName name="BEx00DXTY2JDVGWQKV8H7FG4SV30" localSheetId="19" hidden="1">#REF!</definedName>
    <definedName name="BEx00DXTY2JDVGWQKV8H7FG4SV30" hidden="1">#REF!</definedName>
    <definedName name="BEx00GHLTYRH5N2S6P78YW1CD30N" localSheetId="19" hidden="1">#REF!</definedName>
    <definedName name="BEx00GHLTYRH5N2S6P78YW1CD30N" hidden="1">#REF!</definedName>
    <definedName name="BEx00JC31DY11L45SEU4B10BIN6W" localSheetId="19" hidden="1">#REF!</definedName>
    <definedName name="BEx00JC31DY11L45SEU4B10BIN6W" hidden="1">#REF!</definedName>
    <definedName name="BEx00KZHZBHP3TDV1YMX4B19B95O" localSheetId="19" hidden="1">#REF!</definedName>
    <definedName name="BEx00KZHZBHP3TDV1YMX4B19B95O" hidden="1">#REF!</definedName>
    <definedName name="BEx00MBY8XXUOHIZ4LHXHPD7WYD5" localSheetId="19" hidden="1">#REF!</definedName>
    <definedName name="BEx00MBY8XXUOHIZ4LHXHPD7WYD5" hidden="1">#REF!</definedName>
    <definedName name="BEx00O4PAWETUBT0XVI1C4OHM15U" localSheetId="19" hidden="1">'[38]10.08.5 - 2008 Capital - TDBU'!#REF!</definedName>
    <definedName name="BEx00O4PAWETUBT0XVI1C4OHM15U" hidden="1">'[38]10.08.5 - 2008 Capital - TDBU'!#REF!</definedName>
    <definedName name="BEx01HY6E3GJ66ABU5ABN26V6Q13" localSheetId="14" hidden="1">#REF!</definedName>
    <definedName name="BEx01HY6E3GJ66ABU5ABN26V6Q13" localSheetId="15" hidden="1">#REF!</definedName>
    <definedName name="BEx01HY6E3GJ66ABU5ABN26V6Q13" localSheetId="16" hidden="1">#REF!</definedName>
    <definedName name="BEx01HY6E3GJ66ABU5ABN26V6Q13" localSheetId="19" hidden="1">#REF!</definedName>
    <definedName name="BEx01HY6E3GJ66ABU5ABN26V6Q13" hidden="1">#REF!</definedName>
    <definedName name="BEx01PQPVA98GRAAKX3HEZZ0XK5C" localSheetId="16" hidden="1">#REF!</definedName>
    <definedName name="BEx01PQPVA98GRAAKX3HEZZ0XK5C" localSheetId="19" hidden="1">#REF!</definedName>
    <definedName name="BEx01PQPVA98GRAAKX3HEZZ0XK5C" hidden="1">#REF!</definedName>
    <definedName name="BEx01PW5YQKEGAR8JDDI5OARYXDF" localSheetId="16" hidden="1">#REF!</definedName>
    <definedName name="BEx01PW5YQKEGAR8JDDI5OARYXDF" localSheetId="19" hidden="1">#REF!</definedName>
    <definedName name="BEx01PW5YQKEGAR8JDDI5OARYXDF" hidden="1">#REF!</definedName>
    <definedName name="BEx01XJ94SHJ1YQ7ORPW0RQGKI2H" localSheetId="19" hidden="1">#REF!</definedName>
    <definedName name="BEx01XJ94SHJ1YQ7ORPW0RQGKI2H" hidden="1">#REF!</definedName>
    <definedName name="BEx0262TTS9LPE4KF6VUW72201AB" localSheetId="19" hidden="1">#REF!</definedName>
    <definedName name="BEx0262TTS9LPE4KF6VUW72201AB" hidden="1">#REF!</definedName>
    <definedName name="BEx02PPH4OWYB9ZB2611OC9DA9MZ" localSheetId="19" hidden="1">#REF!</definedName>
    <definedName name="BEx02PPH4OWYB9ZB2611OC9DA9MZ" hidden="1">#REF!</definedName>
    <definedName name="BEx02Q08R9G839Q4RFGG9026C7PX" localSheetId="19" hidden="1">#REF!</definedName>
    <definedName name="BEx02Q08R9G839Q4RFGG9026C7PX" hidden="1">#REF!</definedName>
    <definedName name="BEx02SEL3Z1QWGAHXDPUA9WLTTPS" localSheetId="19" hidden="1">#REF!</definedName>
    <definedName name="BEx02SEL3Z1QWGAHXDPUA9WLTTPS" hidden="1">#REF!</definedName>
    <definedName name="BEx02Y3KJZH5BGDM9QEZ1PVVI114" localSheetId="19" hidden="1">#REF!</definedName>
    <definedName name="BEx02Y3KJZH5BGDM9QEZ1PVVI114" hidden="1">#REF!</definedName>
    <definedName name="BEx0313GRLLASDTVPW5DHTXHE74M" localSheetId="19" hidden="1">#REF!</definedName>
    <definedName name="BEx0313GRLLASDTVPW5DHTXHE74M" hidden="1">#REF!</definedName>
    <definedName name="BEx1F0SOZ3H5XUHXD7O01TCR8T6J" localSheetId="19" hidden="1">#REF!</definedName>
    <definedName name="BEx1F0SOZ3H5XUHXD7O01TCR8T6J" hidden="1">#REF!</definedName>
    <definedName name="BEx1F9HL824UCNCVZ2U62J4KZCX8" localSheetId="19" hidden="1">#REF!</definedName>
    <definedName name="BEx1F9HL824UCNCVZ2U62J4KZCX8" hidden="1">#REF!</definedName>
    <definedName name="BEx1FEVSJKTI1Q1Z874QZVFSJSVA" localSheetId="19" hidden="1">#REF!</definedName>
    <definedName name="BEx1FEVSJKTI1Q1Z874QZVFSJSVA" hidden="1">#REF!</definedName>
    <definedName name="BEx1FGDRUHHLI1GBHELT4PK0LY4V" localSheetId="19" hidden="1">#REF!</definedName>
    <definedName name="BEx1FGDRUHHLI1GBHELT4PK0LY4V" hidden="1">#REF!</definedName>
    <definedName name="BEx1FJZ7GKO99IYTP6GGGF7EUL3Z" localSheetId="19" hidden="1">#REF!</definedName>
    <definedName name="BEx1FJZ7GKO99IYTP6GGGF7EUL3Z" hidden="1">#REF!</definedName>
    <definedName name="BEx1FXBADB31WUEH8U617C5F40X9" localSheetId="19" hidden="1">#REF!</definedName>
    <definedName name="BEx1FXBADB31WUEH8U617C5F40X9" hidden="1">#REF!</definedName>
    <definedName name="BEx1FZV2CM77TBH1R6YYV9P06KA2" localSheetId="19" hidden="1">#REF!</definedName>
    <definedName name="BEx1FZV2CM77TBH1R6YYV9P06KA2" hidden="1">#REF!</definedName>
    <definedName name="BEx1G59AY8195JTUM6P18VXUFJ3E" localSheetId="19" hidden="1">#REF!</definedName>
    <definedName name="BEx1G59AY8195JTUM6P18VXUFJ3E" hidden="1">#REF!</definedName>
    <definedName name="BEx1GRFPRSO5UT952RBFGUHDUZN5" localSheetId="19" hidden="1">#REF!</definedName>
    <definedName name="BEx1GRFPRSO5UT952RBFGUHDUZN5" hidden="1">#REF!</definedName>
    <definedName name="BEx1GVMRHFXUP6XYYY9NR12PV5TF" localSheetId="19" hidden="1">#REF!</definedName>
    <definedName name="BEx1GVMRHFXUP6XYYY9NR12PV5TF" hidden="1">#REF!</definedName>
    <definedName name="BEx1H6KIT7BHUH6MDDWC935V9N47" localSheetId="19" hidden="1">#REF!</definedName>
    <definedName name="BEx1H6KIT7BHUH6MDDWC935V9N47" hidden="1">#REF!</definedName>
    <definedName name="BEx1HDGOOJ3SKHYMWUZJ1P0RQZ9N" localSheetId="19" hidden="1">#REF!</definedName>
    <definedName name="BEx1HDGOOJ3SKHYMWUZJ1P0RQZ9N" hidden="1">#REF!</definedName>
    <definedName name="BEx1HDM5ZXSJG6JQEMSFV52PZ10V" localSheetId="19" hidden="1">#REF!</definedName>
    <definedName name="BEx1HDM5ZXSJG6JQEMSFV52PZ10V" hidden="1">#REF!</definedName>
    <definedName name="BEx1HETBBZVN5F43LKOFMC4QB0CR" localSheetId="19" hidden="1">#REF!</definedName>
    <definedName name="BEx1HETBBZVN5F43LKOFMC4QB0CR" hidden="1">#REF!</definedName>
    <definedName name="BEx1HGWNWPLNXICOTP90TKQVVE4E" localSheetId="19" hidden="1">#REF!</definedName>
    <definedName name="BEx1HGWNWPLNXICOTP90TKQVVE4E" hidden="1">#REF!</definedName>
    <definedName name="BEx1HIPLJZABY0EMUOTZN0EQMDPU" localSheetId="19" hidden="1">#REF!</definedName>
    <definedName name="BEx1HIPLJZABY0EMUOTZN0EQMDPU" hidden="1">#REF!</definedName>
    <definedName name="BEx1HO94JIRX219MPWMB5E5XZ04X" localSheetId="19" hidden="1">#REF!</definedName>
    <definedName name="BEx1HO94JIRX219MPWMB5E5XZ04X" hidden="1">#REF!</definedName>
    <definedName name="BEx1HQNF6KHM21E3XLW0NMSSEI9S" localSheetId="19" hidden="1">#REF!</definedName>
    <definedName name="BEx1HQNF6KHM21E3XLW0NMSSEI9S" hidden="1">#REF!</definedName>
    <definedName name="BEx1HSLNWIW4S97ZBYY7I7M5YVH4" localSheetId="19" hidden="1">#REF!</definedName>
    <definedName name="BEx1HSLNWIW4S97ZBYY7I7M5YVH4" hidden="1">#REF!</definedName>
    <definedName name="BEx1HU8WGEGZ07PO2AYJ3Q7JV682" localSheetId="19" hidden="1">'[38]10.08.3 - 2008 Expense - TDBU'!#REF!</definedName>
    <definedName name="BEx1HU8WGEGZ07PO2AYJ3Q7JV682" hidden="1">'[38]10.08.3 - 2008 Expense - TDBU'!#REF!</definedName>
    <definedName name="BEx1I4QKTILCKZUSOJCVZN7SNHL5" localSheetId="14" hidden="1">#REF!</definedName>
    <definedName name="BEx1I4QKTILCKZUSOJCVZN7SNHL5" localSheetId="15" hidden="1">#REF!</definedName>
    <definedName name="BEx1I4QKTILCKZUSOJCVZN7SNHL5" localSheetId="16" hidden="1">#REF!</definedName>
    <definedName name="BEx1I4QKTILCKZUSOJCVZN7SNHL5" localSheetId="19" hidden="1">#REF!</definedName>
    <definedName name="BEx1I4QKTILCKZUSOJCVZN7SNHL5" hidden="1">#REF!</definedName>
    <definedName name="BEx1IE0ZP7RIFM9FI24S9I6AAJ14" localSheetId="16" hidden="1">#REF!</definedName>
    <definedName name="BEx1IE0ZP7RIFM9FI24S9I6AAJ14" localSheetId="19" hidden="1">#REF!</definedName>
    <definedName name="BEx1IE0ZP7RIFM9FI24S9I6AAJ14" hidden="1">#REF!</definedName>
    <definedName name="BEx1IGQ5B697MNDOE06MVSR0H58E" localSheetId="16" hidden="1">#REF!</definedName>
    <definedName name="BEx1IGQ5B697MNDOE06MVSR0H58E" localSheetId="19" hidden="1">#REF!</definedName>
    <definedName name="BEx1IGQ5B697MNDOE06MVSR0H58E" hidden="1">#REF!</definedName>
    <definedName name="BEx1IKRPW8MLB9Y485M1TL2IT9SH" localSheetId="19" hidden="1">#REF!</definedName>
    <definedName name="BEx1IKRPW8MLB9Y485M1TL2IT9SH" hidden="1">#REF!</definedName>
    <definedName name="BEx1J0CSSHDJGBJUHVOEMCF2P4DL" localSheetId="19" hidden="1">#REF!</definedName>
    <definedName name="BEx1J0CSSHDJGBJUHVOEMCF2P4DL" hidden="1">#REF!</definedName>
    <definedName name="BEx1J61RRF9LJ3V3R5OY3WJ6VBWR" localSheetId="19" hidden="1">#REF!</definedName>
    <definedName name="BEx1J61RRF9LJ3V3R5OY3WJ6VBWR" hidden="1">#REF!</definedName>
    <definedName name="BEx1J7E8VCGLPYU82QXVUG5N3ZAI" localSheetId="19" hidden="1">#REF!</definedName>
    <definedName name="BEx1J7E8VCGLPYU82QXVUG5N3ZAI" hidden="1">#REF!</definedName>
    <definedName name="BEx1JGE2YQWH8S25USOY08XVGO0D" localSheetId="19" hidden="1">#REF!</definedName>
    <definedName name="BEx1JGE2YQWH8S25USOY08XVGO0D" hidden="1">#REF!</definedName>
    <definedName name="BEx1JJJC9T1W7HY4V7HP1S1W4JO1" localSheetId="19" hidden="1">#REF!</definedName>
    <definedName name="BEx1JJJC9T1W7HY4V7HP1S1W4JO1" hidden="1">#REF!</definedName>
    <definedName name="BEx1JKKZSJ7DI4PTFVI9VVFMB1X2" localSheetId="19" hidden="1">#REF!</definedName>
    <definedName name="BEx1JKKZSJ7DI4PTFVI9VVFMB1X2" hidden="1">#REF!</definedName>
    <definedName name="BEx1JUBQFRVMASSFK4B3V0AD7YP9" localSheetId="19" hidden="1">#REF!</definedName>
    <definedName name="BEx1JUBQFRVMASSFK4B3V0AD7YP9" hidden="1">#REF!</definedName>
    <definedName name="BEx1JVTNDJQ0189VAB5O88Z9N2B1" localSheetId="19" hidden="1">#REF!</definedName>
    <definedName name="BEx1JVTNDJQ0189VAB5O88Z9N2B1" hidden="1">#REF!</definedName>
    <definedName name="BEx1JXBM5W4YRWNQ0P95QQS6JWD6" localSheetId="19" hidden="1">#REF!</definedName>
    <definedName name="BEx1JXBM5W4YRWNQ0P95QQS6JWD6" hidden="1">#REF!</definedName>
    <definedName name="BEx1K4D3BL8221FE5HGCB9VDX83Q" localSheetId="19" hidden="1">'[38]10.08.5 - 2008 Capital - TDBU'!#REF!</definedName>
    <definedName name="BEx1K4D3BL8221FE5HGCB9VDX83Q" hidden="1">'[38]10.08.5 - 2008 Capital - TDBU'!#REF!</definedName>
    <definedName name="BEx1K95QRKBCQOHKAK00IAOF748I" localSheetId="14" hidden="1">#REF!</definedName>
    <definedName name="BEx1K95QRKBCQOHKAK00IAOF748I" localSheetId="15" hidden="1">#REF!</definedName>
    <definedName name="BEx1K95QRKBCQOHKAK00IAOF748I" localSheetId="16" hidden="1">#REF!</definedName>
    <definedName name="BEx1K95QRKBCQOHKAK00IAOF748I" localSheetId="19" hidden="1">#REF!</definedName>
    <definedName name="BEx1K95QRKBCQOHKAK00IAOF748I" hidden="1">#REF!</definedName>
    <definedName name="BEx1KGCOC0TV99C9CNDK7IZRHVGO" localSheetId="16" hidden="1">#REF!</definedName>
    <definedName name="BEx1KGCOC0TV99C9CNDK7IZRHVGO" localSheetId="19" hidden="1">#REF!</definedName>
    <definedName name="BEx1KGCOC0TV99C9CNDK7IZRHVGO" hidden="1">#REF!</definedName>
    <definedName name="BEx1KGY9QEHZ9QSARMQUTQKRK4UX" localSheetId="16" hidden="1">#REF!</definedName>
    <definedName name="BEx1KGY9QEHZ9QSARMQUTQKRK4UX" localSheetId="19" hidden="1">#REF!</definedName>
    <definedName name="BEx1KGY9QEHZ9QSARMQUTQKRK4UX" hidden="1">#REF!</definedName>
    <definedName name="BEx1KKP1ELIF2UII2FWVGL7M1X7J" localSheetId="19" hidden="1">#REF!</definedName>
    <definedName name="BEx1KKP1ELIF2UII2FWVGL7M1X7J" hidden="1">#REF!</definedName>
    <definedName name="BEx1KUVWMB0QCWA3RBE4CADFVRIS" localSheetId="19" hidden="1">#REF!</definedName>
    <definedName name="BEx1KUVWMB0QCWA3RBE4CADFVRIS" hidden="1">#REF!</definedName>
    <definedName name="BEx1L2OG1SDFK2TPXELJ77YP4NI2" localSheetId="19" hidden="1">#REF!</definedName>
    <definedName name="BEx1L2OG1SDFK2TPXELJ77YP4NI2" hidden="1">#REF!</definedName>
    <definedName name="BEx1L6Q60MWRDJB4L20LK0XPA0Z2" localSheetId="19" hidden="1">#REF!</definedName>
    <definedName name="BEx1L6Q60MWRDJB4L20LK0XPA0Z2" hidden="1">#REF!</definedName>
    <definedName name="BEx1LAX8UE95OMEMCKW7PJJO7FX5" localSheetId="19" hidden="1">#REF!</definedName>
    <definedName name="BEx1LAX8UE95OMEMCKW7PJJO7FX5" hidden="1">#REF!</definedName>
    <definedName name="BEx1LD63FP2Z4BR9TKSHOZW9KKZ5" localSheetId="19" hidden="1">#REF!</definedName>
    <definedName name="BEx1LD63FP2Z4BR9TKSHOZW9KKZ5" hidden="1">#REF!</definedName>
    <definedName name="BEx1LDMB9RW982DUILM2WPT5VWQ3" localSheetId="19" hidden="1">#REF!</definedName>
    <definedName name="BEx1LDMB9RW982DUILM2WPT5VWQ3" hidden="1">#REF!</definedName>
    <definedName name="BEx1LR3VGF6TOZ4ZPIXZ96JKRKKD" localSheetId="19" hidden="1">#REF!</definedName>
    <definedName name="BEx1LR3VGF6TOZ4ZPIXZ96JKRKKD" hidden="1">#REF!</definedName>
    <definedName name="BEx1LRPGDQCOEMW8YT80J1XCDCIV" localSheetId="19" hidden="1">#REF!</definedName>
    <definedName name="BEx1LRPGDQCOEMW8YT80J1XCDCIV" hidden="1">#REF!</definedName>
    <definedName name="BEx1LRUSJW4JG54X07QWD9R27WV9" localSheetId="19" hidden="1">#REF!</definedName>
    <definedName name="BEx1LRUSJW4JG54X07QWD9R27WV9" hidden="1">#REF!</definedName>
    <definedName name="BEx1LU92C01NBTGCF0WADTO32CU2" localSheetId="19" hidden="1">#REF!</definedName>
    <definedName name="BEx1LU92C01NBTGCF0WADTO32CU2" hidden="1">#REF!</definedName>
    <definedName name="BEx1M1WBK5T0LP1AK2JYV6W87ID6" localSheetId="19" hidden="1">#REF!</definedName>
    <definedName name="BEx1M1WBK5T0LP1AK2JYV6W87ID6" hidden="1">#REF!</definedName>
    <definedName name="BEx1M51HHDYGIT8PON7U8ICL2S95" localSheetId="19" hidden="1">#REF!</definedName>
    <definedName name="BEx1M51HHDYGIT8PON7U8ICL2S95" hidden="1">#REF!</definedName>
    <definedName name="BEx1M68NRL0QD9UQV1RA9L68505H" localSheetId="19" hidden="1">#REF!</definedName>
    <definedName name="BEx1M68NRL0QD9UQV1RA9L68505H" hidden="1">#REF!</definedName>
    <definedName name="BEx1MQ0S8ZPM3QRPBJFVO8KGKJO2" localSheetId="19" hidden="1">#REF!</definedName>
    <definedName name="BEx1MQ0S8ZPM3QRPBJFVO8KGKJO2" hidden="1">#REF!</definedName>
    <definedName name="BEx1MTRKKVCHOZ0YGID6HZ49LJTO" localSheetId="19" hidden="1">#REF!</definedName>
    <definedName name="BEx1MTRKKVCHOZ0YGID6HZ49LJTO" hidden="1">#REF!</definedName>
    <definedName name="BEx1N3CUJ3UX61X38ZAJVPEN4KMC" localSheetId="19" hidden="1">#REF!</definedName>
    <definedName name="BEx1N3CUJ3UX61X38ZAJVPEN4KMC" hidden="1">#REF!</definedName>
    <definedName name="BEx1NM34KQTO1LDNSAFD1L82UZFG" localSheetId="19" hidden="1">#REF!</definedName>
    <definedName name="BEx1NM34KQTO1LDNSAFD1L82UZFG" hidden="1">#REF!</definedName>
    <definedName name="BEx1NNQJ0R56EJAAW1MXNECZ55XH" localSheetId="19" hidden="1">'[38]10.08.5 - 2008 Capital - TDBU'!#REF!</definedName>
    <definedName name="BEx1NNQJ0R56EJAAW1MXNECZ55XH" hidden="1">'[38]10.08.5 - 2008 Capital - TDBU'!#REF!</definedName>
    <definedName name="BEx1NO6TXZVOGCUWCCRTXRXWW0XL" localSheetId="14" hidden="1">#REF!</definedName>
    <definedName name="BEx1NO6TXZVOGCUWCCRTXRXWW0XL" localSheetId="15" hidden="1">#REF!</definedName>
    <definedName name="BEx1NO6TXZVOGCUWCCRTXRXWW0XL" localSheetId="16" hidden="1">#REF!</definedName>
    <definedName name="BEx1NO6TXZVOGCUWCCRTXRXWW0XL" localSheetId="19" hidden="1">#REF!</definedName>
    <definedName name="BEx1NO6TXZVOGCUWCCRTXRXWW0XL" hidden="1">#REF!</definedName>
    <definedName name="BEx1NS8EU5P9FQV3S0WRTXI5L361" localSheetId="16" hidden="1">#REF!</definedName>
    <definedName name="BEx1NS8EU5P9FQV3S0WRTXI5L361" localSheetId="19" hidden="1">#REF!</definedName>
    <definedName name="BEx1NS8EU5P9FQV3S0WRTXI5L361" hidden="1">#REF!</definedName>
    <definedName name="BEx1NUBX5VUYZFKQH69FN6BTLWCR" localSheetId="16" hidden="1">#REF!</definedName>
    <definedName name="BEx1NUBX5VUYZFKQH69FN6BTLWCR" localSheetId="19" hidden="1">#REF!</definedName>
    <definedName name="BEx1NUBX5VUYZFKQH69FN6BTLWCR" hidden="1">#REF!</definedName>
    <definedName name="BEx1NZ4K1L8UON80Y2A4RASKWGNP" localSheetId="19" hidden="1">#REF!</definedName>
    <definedName name="BEx1NZ4K1L8UON80Y2A4RASKWGNP" hidden="1">#REF!</definedName>
    <definedName name="BEx1O24FHGT1KV1PHK1VQ1OUH4VP" localSheetId="19" hidden="1">#REF!</definedName>
    <definedName name="BEx1O24FHGT1KV1PHK1VQ1OUH4VP" hidden="1">#REF!</definedName>
    <definedName name="BEx1OFB62PDZZNV8TCVH2GJNNOSC" localSheetId="19" hidden="1">#REF!</definedName>
    <definedName name="BEx1OFB62PDZZNV8TCVH2GJNNOSC" hidden="1">#REF!</definedName>
    <definedName name="BEx1OLAZ915OGYWP0QP1QQWDLCRX" localSheetId="19" hidden="1">#REF!</definedName>
    <definedName name="BEx1OLAZ915OGYWP0QP1QQWDLCRX" hidden="1">#REF!</definedName>
    <definedName name="BEx1OO5ER042IS6IC4TLDI75JNVH" localSheetId="19" hidden="1">#REF!</definedName>
    <definedName name="BEx1OO5ER042IS6IC4TLDI75JNVH" hidden="1">#REF!</definedName>
    <definedName name="BEx1OTE544O0H6QOAIX6QZKHCDFW" localSheetId="19" hidden="1">#REF!</definedName>
    <definedName name="BEx1OTE544O0H6QOAIX6QZKHCDFW" hidden="1">#REF!</definedName>
    <definedName name="BEx1OTE54CBSUT8FWKRALEDCUWN4" localSheetId="19" hidden="1">#REF!</definedName>
    <definedName name="BEx1OTE54CBSUT8FWKRALEDCUWN4" hidden="1">#REF!</definedName>
    <definedName name="BEx1OVSMPADTX95QUOX34KZQ8EDY" localSheetId="19" hidden="1">#REF!</definedName>
    <definedName name="BEx1OVSMPADTX95QUOX34KZQ8EDY" hidden="1">#REF!</definedName>
    <definedName name="BEx1OX544IO9FQJI7YYQGZCEHB3O" localSheetId="19" hidden="1">#REF!</definedName>
    <definedName name="BEx1OX544IO9FQJI7YYQGZCEHB3O" hidden="1">#REF!</definedName>
    <definedName name="BEx1OY6SVEUT2EQ26P7EKEND342G" localSheetId="19" hidden="1">#REF!</definedName>
    <definedName name="BEx1OY6SVEUT2EQ26P7EKEND342G" hidden="1">#REF!</definedName>
    <definedName name="BEx1OYN1LPIPI12O9G6F7QAOS9T4" localSheetId="19" hidden="1">#REF!</definedName>
    <definedName name="BEx1OYN1LPIPI12O9G6F7QAOS9T4" hidden="1">#REF!</definedName>
    <definedName name="BEx1P1HHKJA799O3YZXQAX6KFH58" localSheetId="19" hidden="1">#REF!</definedName>
    <definedName name="BEx1P1HHKJA799O3YZXQAX6KFH58" hidden="1">#REF!</definedName>
    <definedName name="BEx1P34W467WGPOXPK292QFJIPHJ" localSheetId="19" hidden="1">#REF!</definedName>
    <definedName name="BEx1P34W467WGPOXPK292QFJIPHJ" hidden="1">#REF!</definedName>
    <definedName name="BEx1P58EB7DAA5Y346WUQVQR9QEO" localSheetId="19" hidden="1">#REF!</definedName>
    <definedName name="BEx1P58EB7DAA5Y346WUQVQR9QEO" hidden="1">#REF!</definedName>
    <definedName name="BEx1P7S1J4TKGVJ43C2Q2R3M9WRB" localSheetId="19" hidden="1">#REF!</definedName>
    <definedName name="BEx1P7S1J4TKGVJ43C2Q2R3M9WRB" hidden="1">#REF!</definedName>
    <definedName name="BEx1PA11BLPVZM8RC5BL46WX8YB5" localSheetId="19" hidden="1">#REF!</definedName>
    <definedName name="BEx1PA11BLPVZM8RC5BL46WX8YB5" hidden="1">#REF!</definedName>
    <definedName name="BEx1PBZ4BEFIPGMQXT9T8S4PZ2IM" localSheetId="19" hidden="1">#REF!</definedName>
    <definedName name="BEx1PBZ4BEFIPGMQXT9T8S4PZ2IM" hidden="1">#REF!</definedName>
    <definedName name="BEx1PKINWPH6BLUM5BTUM1OMO78L" localSheetId="19" hidden="1">#REF!</definedName>
    <definedName name="BEx1PKINWPH6BLUM5BTUM1OMO78L" hidden="1">#REF!</definedName>
    <definedName name="BEx1PLF2CFSXBZPVI6CJ534EIJDN" localSheetId="19" hidden="1">#REF!</definedName>
    <definedName name="BEx1PLF2CFSXBZPVI6CJ534EIJDN" hidden="1">#REF!</definedName>
    <definedName name="BEx1PMWZB2DO6EM9BKLUICZJ65HD" localSheetId="19" hidden="1">#REF!</definedName>
    <definedName name="BEx1PMWZB2DO6EM9BKLUICZJ65HD" hidden="1">#REF!</definedName>
    <definedName name="BEx1PUK290DX9LHEN2RS5E5L92YR" localSheetId="19" hidden="1">#REF!</definedName>
    <definedName name="BEx1PUK290DX9LHEN2RS5E5L92YR" hidden="1">#REF!</definedName>
    <definedName name="BEx1PWNKPN825TMXC0L3V3FWMXS4" localSheetId="19" hidden="1">'[38]10.08.2 - 2008 Expense'!#REF!</definedName>
    <definedName name="BEx1PWNKPN825TMXC0L3V3FWMXS4" hidden="1">'[38]10.08.2 - 2008 Expense'!#REF!</definedName>
    <definedName name="BEx1Q21TG5PWZ4V504UC7VGQ9FEI" localSheetId="14" hidden="1">#REF!</definedName>
    <definedName name="BEx1Q21TG5PWZ4V504UC7VGQ9FEI" localSheetId="15" hidden="1">#REF!</definedName>
    <definedName name="BEx1Q21TG5PWZ4V504UC7VGQ9FEI" localSheetId="16" hidden="1">#REF!</definedName>
    <definedName name="BEx1Q21TG5PWZ4V504UC7VGQ9FEI" localSheetId="19" hidden="1">#REF!</definedName>
    <definedName name="BEx1Q21TG5PWZ4V504UC7VGQ9FEI" hidden="1">#REF!</definedName>
    <definedName name="BEx1QA54J2A4I7IBQR19BTY28ZMR" localSheetId="16" hidden="1">#REF!</definedName>
    <definedName name="BEx1QA54J2A4I7IBQR19BTY28ZMR" localSheetId="19" hidden="1">#REF!</definedName>
    <definedName name="BEx1QA54J2A4I7IBQR19BTY28ZMR" hidden="1">#REF!</definedName>
    <definedName name="BEx1QMKTAIQ9VGEWQ95YM98EUX0H" localSheetId="16" hidden="1">#REF!</definedName>
    <definedName name="BEx1QMKTAIQ9VGEWQ95YM98EUX0H" localSheetId="19" hidden="1">#REF!</definedName>
    <definedName name="BEx1QMKTAIQ9VGEWQ95YM98EUX0H" hidden="1">#REF!</definedName>
    <definedName name="BEx1QMQAHG3KQUK59DVM68SWKZIZ" localSheetId="19" hidden="1">#REF!</definedName>
    <definedName name="BEx1QMQAHG3KQUK59DVM68SWKZIZ" hidden="1">#REF!</definedName>
    <definedName name="BEx1R9YFKJCMSEST8OVCAO5E47FO" localSheetId="19" hidden="1">#REF!</definedName>
    <definedName name="BEx1R9YFKJCMSEST8OVCAO5E47FO" hidden="1">#REF!</definedName>
    <definedName name="BEx1RBGC06B3T52OIC0EQ1KGVP1I" localSheetId="19" hidden="1">#REF!</definedName>
    <definedName name="BEx1RBGC06B3T52OIC0EQ1KGVP1I" hidden="1">#REF!</definedName>
    <definedName name="BEx1RG3NJLA83JCT26IM1NH7FHA3" localSheetId="19" hidden="1">#REF!</definedName>
    <definedName name="BEx1RG3NJLA83JCT26IM1NH7FHA3" hidden="1">#REF!</definedName>
    <definedName name="BEx1RPJGA9DKDGRAYU2BHE6FRJ0N" localSheetId="19" hidden="1">#REF!</definedName>
    <definedName name="BEx1RPJGA9DKDGRAYU2BHE6FRJ0N" hidden="1">#REF!</definedName>
    <definedName name="BEx1RRC7X4NI1CU4EO5XYE2GVARJ" localSheetId="19" hidden="1">#REF!</definedName>
    <definedName name="BEx1RRC7X4NI1CU4EO5XYE2GVARJ" hidden="1">#REF!</definedName>
    <definedName name="BEx1RZA1NCGT832L7EMR7GMF588W" localSheetId="19" hidden="1">#REF!</definedName>
    <definedName name="BEx1RZA1NCGT832L7EMR7GMF588W" hidden="1">#REF!</definedName>
    <definedName name="BEx1S0XGIPUSZQUCSGWSK10GKW7Y" localSheetId="19" hidden="1">#REF!</definedName>
    <definedName name="BEx1S0XGIPUSZQUCSGWSK10GKW7Y" hidden="1">#REF!</definedName>
    <definedName name="BEx1S5VFNKIXHTTCWSV60UC50EZ8" localSheetId="19" hidden="1">#REF!</definedName>
    <definedName name="BEx1S5VFNKIXHTTCWSV60UC50EZ8" hidden="1">#REF!</definedName>
    <definedName name="BEx1SFGNVAFMGBWWJ1P5SP00N381" localSheetId="19" hidden="1">#REF!</definedName>
    <definedName name="BEx1SFGNVAFMGBWWJ1P5SP00N381" hidden="1">#REF!</definedName>
    <definedName name="BEx1SFGP1BMG8LP140SHD1AEEPXP" localSheetId="19" hidden="1">'[38]10.08.3 - 2008 Expense - TDBU'!#REF!</definedName>
    <definedName name="BEx1SFGP1BMG8LP140SHD1AEEPXP" hidden="1">'[38]10.08.3 - 2008 Expense - TDBU'!#REF!</definedName>
    <definedName name="BEx1SK3U02H0RGKEYXW7ZMCEOF3V" localSheetId="14" hidden="1">#REF!</definedName>
    <definedName name="BEx1SK3U02H0RGKEYXW7ZMCEOF3V" localSheetId="15" hidden="1">#REF!</definedName>
    <definedName name="BEx1SK3U02H0RGKEYXW7ZMCEOF3V" localSheetId="16" hidden="1">#REF!</definedName>
    <definedName name="BEx1SK3U02H0RGKEYXW7ZMCEOF3V" localSheetId="19" hidden="1">#REF!</definedName>
    <definedName name="BEx1SK3U02H0RGKEYXW7ZMCEOF3V" hidden="1">#REF!</definedName>
    <definedName name="BEx1SO5L68CL3H1IC2HQ6TPY8U6F" localSheetId="16" hidden="1">#REF!</definedName>
    <definedName name="BEx1SO5L68CL3H1IC2HQ6TPY8U6F" localSheetId="19" hidden="1">#REF!</definedName>
    <definedName name="BEx1SO5L68CL3H1IC2HQ6TPY8U6F" hidden="1">#REF!</definedName>
    <definedName name="BEx1SSNEZINBJT29QVS62VS1THT4" localSheetId="16" hidden="1">#REF!</definedName>
    <definedName name="BEx1SSNEZINBJT29QVS62VS1THT4" localSheetId="19" hidden="1">#REF!</definedName>
    <definedName name="BEx1SSNEZINBJT29QVS62VS1THT4" hidden="1">#REF!</definedName>
    <definedName name="BEx1SVNCHNANBJIDIQVB8AFK4HAN" localSheetId="19" hidden="1">#REF!</definedName>
    <definedName name="BEx1SVNCHNANBJIDIQVB8AFK4HAN" hidden="1">#REF!</definedName>
    <definedName name="BEx1TE2YGKCOGDSQUWA9TLZW5GV4" localSheetId="19" hidden="1">#REF!</definedName>
    <definedName name="BEx1TE2YGKCOGDSQUWA9TLZW5GV4" hidden="1">#REF!</definedName>
    <definedName name="BEx1TJ0WLS9O7KNSGIPWTYHDYI1D" localSheetId="19" hidden="1">#REF!</definedName>
    <definedName name="BEx1TJ0WLS9O7KNSGIPWTYHDYI1D" hidden="1">#REF!</definedName>
    <definedName name="BEx1TLF98B75D1P3EJQ1GRYKUU6P" localSheetId="19" hidden="1">#REF!</definedName>
    <definedName name="BEx1TLF98B75D1P3EJQ1GRYKUU6P" hidden="1">#REF!</definedName>
    <definedName name="BEx1TYRAHXVPGDVF5KTTB3900F58" localSheetId="19" hidden="1">'[38]10.08.4 -2008 Capital'!#REF!</definedName>
    <definedName name="BEx1TYRAHXVPGDVF5KTTB3900F58" hidden="1">'[38]10.08.4 -2008 Capital'!#REF!</definedName>
    <definedName name="BEx1U15M7LVVFZENH830B2BGWC04" localSheetId="14" hidden="1">#REF!</definedName>
    <definedName name="BEx1U15M7LVVFZENH830B2BGWC04" localSheetId="15" hidden="1">#REF!</definedName>
    <definedName name="BEx1U15M7LVVFZENH830B2BGWC04" localSheetId="16" hidden="1">#REF!</definedName>
    <definedName name="BEx1U15M7LVVFZENH830B2BGWC04" localSheetId="19" hidden="1">#REF!</definedName>
    <definedName name="BEx1U15M7LVVFZENH830B2BGWC04" hidden="1">#REF!</definedName>
    <definedName name="BEx1U5NGVTXGL4CIPVT5O034KGGR" localSheetId="14" hidden="1">'[38]10.08.3 - 2008 Expense - TDBU'!#REF!</definedName>
    <definedName name="BEx1U5NGVTXGL4CIPVT5O034KGGR" localSheetId="15" hidden="1">'[38]10.08.3 - 2008 Expense - TDBU'!#REF!</definedName>
    <definedName name="BEx1U5NGVTXGL4CIPVT5O034KGGR" localSheetId="19" hidden="1">'[38]10.08.3 - 2008 Expense - TDBU'!#REF!</definedName>
    <definedName name="BEx1U5NGVTXGL4CIPVT5O034KGGR" hidden="1">'[38]10.08.3 - 2008 Expense - TDBU'!#REF!</definedName>
    <definedName name="BEx1U7WFO8OZKB1EBF4H386JW91L" localSheetId="14" hidden="1">#REF!</definedName>
    <definedName name="BEx1U7WFO8OZKB1EBF4H386JW91L" localSheetId="15" hidden="1">#REF!</definedName>
    <definedName name="BEx1U7WFO8OZKB1EBF4H386JW91L" localSheetId="16" hidden="1">#REF!</definedName>
    <definedName name="BEx1U7WFO8OZKB1EBF4H386JW91L" localSheetId="19" hidden="1">#REF!</definedName>
    <definedName name="BEx1U7WFO8OZKB1EBF4H386JW91L" hidden="1">#REF!</definedName>
    <definedName name="BEx1U87938YR9N6HYI24KVBKLOS3" localSheetId="16" hidden="1">#REF!</definedName>
    <definedName name="BEx1U87938YR9N6HYI24KVBKLOS3" localSheetId="19" hidden="1">#REF!</definedName>
    <definedName name="BEx1U87938YR9N6HYI24KVBKLOS3" hidden="1">#REF!</definedName>
    <definedName name="BEx1UESH4KDWHYESQU2IE55RS3LI" localSheetId="16" hidden="1">#REF!</definedName>
    <definedName name="BEx1UESH4KDWHYESQU2IE55RS3LI" localSheetId="19" hidden="1">#REF!</definedName>
    <definedName name="BEx1UESH4KDWHYESQU2IE55RS3LI" hidden="1">#REF!</definedName>
    <definedName name="BEx1UFZM4VZBYSPNK43H7Y6HNB2B" localSheetId="19" hidden="1">#REF!</definedName>
    <definedName name="BEx1UFZM4VZBYSPNK43H7Y6HNB2B" hidden="1">#REF!</definedName>
    <definedName name="BEx1UI8N9KTCPSOJ7RDW0T8UEBNP" localSheetId="19" hidden="1">#REF!</definedName>
    <definedName name="BEx1UI8N9KTCPSOJ7RDW0T8UEBNP" hidden="1">#REF!</definedName>
    <definedName name="BEx1UML0HHJFHA5TBOYQ24I3RV1W" localSheetId="19" hidden="1">#REF!</definedName>
    <definedName name="BEx1UML0HHJFHA5TBOYQ24I3RV1W" hidden="1">#REF!</definedName>
    <definedName name="BEx1UUDIQPZ23XQ79GUL0RAWRSCK" localSheetId="19" hidden="1">#REF!</definedName>
    <definedName name="BEx1UUDIQPZ23XQ79GUL0RAWRSCK" hidden="1">#REF!</definedName>
    <definedName name="BEx1UUTSK2C11SHV8AJXLYCJP9N4" localSheetId="19" hidden="1">#REF!</definedName>
    <definedName name="BEx1UUTSK2C11SHV8AJXLYCJP9N4" hidden="1">#REF!</definedName>
    <definedName name="BEx1V67SEV778NVW68J8W5SND1J7" localSheetId="19" hidden="1">#REF!</definedName>
    <definedName name="BEx1V67SEV778NVW68J8W5SND1J7" hidden="1">#REF!</definedName>
    <definedName name="BEx1VAK6RBDZVE57N471WHPORUOE" localSheetId="19" hidden="1">#REF!</definedName>
    <definedName name="BEx1VAK6RBDZVE57N471WHPORUOE" hidden="1">#REF!</definedName>
    <definedName name="BEx1VIY9SQLRESD11CC4PHYT0XSG" localSheetId="19" hidden="1">#REF!</definedName>
    <definedName name="BEx1VIY9SQLRESD11CC4PHYT0XSG" hidden="1">#REF!</definedName>
    <definedName name="BEx1WC67EH10SC38QWX3WEA5KH3A" localSheetId="19" hidden="1">#REF!</definedName>
    <definedName name="BEx1WC67EH10SC38QWX3WEA5KH3A" hidden="1">#REF!</definedName>
    <definedName name="BEx1WGYTKZZIPM1577W5FEYKFH3V" localSheetId="19" hidden="1">#REF!</definedName>
    <definedName name="BEx1WGYTKZZIPM1577W5FEYKFH3V" hidden="1">#REF!</definedName>
    <definedName name="BEx1WHPURIV3D3PTJJ359H1OP7ZV" localSheetId="19" hidden="1">#REF!</definedName>
    <definedName name="BEx1WHPURIV3D3PTJJ359H1OP7ZV" hidden="1">#REF!</definedName>
    <definedName name="BEx1WLWY2CR1WRD694JJSWSDFAIR" localSheetId="19" hidden="1">#REF!</definedName>
    <definedName name="BEx1WLWY2CR1WRD694JJSWSDFAIR" hidden="1">#REF!</definedName>
    <definedName name="BEx1WMD1LWPWRIK6GGAJRJAHJM8I" localSheetId="19" hidden="1">#REF!</definedName>
    <definedName name="BEx1WMD1LWPWRIK6GGAJRJAHJM8I" hidden="1">#REF!</definedName>
    <definedName name="BEx1WR0D41MR174LBF3P9E3K0J51" localSheetId="19" hidden="1">#REF!</definedName>
    <definedName name="BEx1WR0D41MR174LBF3P9E3K0J51" hidden="1">#REF!</definedName>
    <definedName name="BEx1WUB1FAS5PHU33TJ60SUHR618" localSheetId="19" hidden="1">#REF!</definedName>
    <definedName name="BEx1WUB1FAS5PHU33TJ60SUHR618" hidden="1">#REF!</definedName>
    <definedName name="BEx1WX04G0INSPPG9NTNR3DYR6PZ" localSheetId="19" hidden="1">#REF!</definedName>
    <definedName name="BEx1WX04G0INSPPG9NTNR3DYR6PZ" hidden="1">#REF!</definedName>
    <definedName name="BEx1X1SS6VBZVRNQ2BCV14SDSN2T" localSheetId="19" hidden="1">#REF!</definedName>
    <definedName name="BEx1X1SS6VBZVRNQ2BCV14SDSN2T" hidden="1">#REF!</definedName>
    <definedName name="BEx1X3LHU9DPG01VWX2IF65TRATF" localSheetId="19" hidden="1">#REF!</definedName>
    <definedName name="BEx1X3LHU9DPG01VWX2IF65TRATF" hidden="1">#REF!</definedName>
    <definedName name="BEx1XK8AAMO0AH0Z1OUKW30CA7EQ" localSheetId="19" hidden="1">#REF!</definedName>
    <definedName name="BEx1XK8AAMO0AH0Z1OUKW30CA7EQ" hidden="1">#REF!</definedName>
    <definedName name="BEx1XL4MZ7C80495GHQRWOBS16PQ" localSheetId="19" hidden="1">#REF!</definedName>
    <definedName name="BEx1XL4MZ7C80495GHQRWOBS16PQ" hidden="1">#REF!</definedName>
    <definedName name="BEx1Y2IGS2K95E1M51PEF9KJZ0KB" localSheetId="19" hidden="1">#REF!</definedName>
    <definedName name="BEx1Y2IGS2K95E1M51PEF9KJZ0KB" hidden="1">#REF!</definedName>
    <definedName name="BEx1Y3PKK83X2FN9SAALFHOWKMRQ" localSheetId="19" hidden="1">#REF!</definedName>
    <definedName name="BEx1Y3PKK83X2FN9SAALFHOWKMRQ" hidden="1">#REF!</definedName>
    <definedName name="BEx1Y40E3PP1FR4Z1T8TYMERO4NV" localSheetId="19" hidden="1">#REF!</definedName>
    <definedName name="BEx1Y40E3PP1FR4Z1T8TYMERO4NV" hidden="1">#REF!</definedName>
    <definedName name="BEx1YESSUDLAERX6LBB8V56M8SLC" localSheetId="19" hidden="1">#REF!</definedName>
    <definedName name="BEx1YESSUDLAERX6LBB8V56M8SLC" hidden="1">#REF!</definedName>
    <definedName name="BEx1YL3DJ7Y4AZ01ERCOGW0FJ26T" localSheetId="19" hidden="1">#REF!</definedName>
    <definedName name="BEx1YL3DJ7Y4AZ01ERCOGW0FJ26T" hidden="1">#REF!</definedName>
    <definedName name="BEx1Z2RYHSVD1H37817SN93VMURZ" localSheetId="19" hidden="1">#REF!</definedName>
    <definedName name="BEx1Z2RYHSVD1H37817SN93VMURZ" hidden="1">#REF!</definedName>
    <definedName name="BEx3AMAKWI6458B67VKZO56MCNJW" localSheetId="19" hidden="1">#REF!</definedName>
    <definedName name="BEx3AMAKWI6458B67VKZO56MCNJW" hidden="1">#REF!</definedName>
    <definedName name="BEx3AOOVM42G82TNF53W0EKXLUSI" localSheetId="19" hidden="1">#REF!</definedName>
    <definedName name="BEx3AOOVM42G82TNF53W0EKXLUSI" hidden="1">#REF!</definedName>
    <definedName name="BEx3AZH9W4SUFCAHNDOQ728R9V4L" localSheetId="19" hidden="1">#REF!</definedName>
    <definedName name="BEx3AZH9W4SUFCAHNDOQ728R9V4L" hidden="1">#REF!</definedName>
    <definedName name="BEx3B3OD51ISAN2LLIBMULN0U4ZC" localSheetId="19" hidden="1">#REF!</definedName>
    <definedName name="BEx3B3OD51ISAN2LLIBMULN0U4ZC" hidden="1">#REF!</definedName>
    <definedName name="BEx3BAKI5N8MFGVWZWCRJQZ879OO" localSheetId="19" hidden="1">#REF!</definedName>
    <definedName name="BEx3BAKI5N8MFGVWZWCRJQZ879OO" hidden="1">#REF!</definedName>
    <definedName name="BEx3BG9I89VA2OLYT4PV61JDXU69" localSheetId="19" hidden="1">#REF!</definedName>
    <definedName name="BEx3BG9I89VA2OLYT4PV61JDXU69" hidden="1">#REF!</definedName>
    <definedName name="BEx3BG9J3N0QW0HQLPDKHG4LNUP8" localSheetId="19" hidden="1">#REF!</definedName>
    <definedName name="BEx3BG9J3N0QW0HQLPDKHG4LNUP8" hidden="1">#REF!</definedName>
    <definedName name="BEx3BNR9ES4KY7Q1DK83KC5NDGL8" localSheetId="19" hidden="1">#REF!</definedName>
    <definedName name="BEx3BNR9ES4KY7Q1DK83KC5NDGL8" hidden="1">#REF!</definedName>
    <definedName name="BEx3BQR5VZXNQ4H949ORM8ESU3B3" localSheetId="19" hidden="1">#REF!</definedName>
    <definedName name="BEx3BQR5VZXNQ4H949ORM8ESU3B3" hidden="1">#REF!</definedName>
    <definedName name="BEx3BTLL3ASJN134DLEQTQM70VZM" localSheetId="19" hidden="1">#REF!</definedName>
    <definedName name="BEx3BTLL3ASJN134DLEQTQM70VZM" hidden="1">#REF!</definedName>
    <definedName name="BEx3BW5CTV0DJU5AQS3ZQFK2VLF3" localSheetId="19" hidden="1">#REF!</definedName>
    <definedName name="BEx3BW5CTV0DJU5AQS3ZQFK2VLF3" hidden="1">#REF!</definedName>
    <definedName name="BEx3BWAOSJWUXB8I63LLLOB0IJP1" localSheetId="19" hidden="1">#REF!</definedName>
    <definedName name="BEx3BWAOSJWUXB8I63LLLOB0IJP1" hidden="1">#REF!</definedName>
    <definedName name="BEx3BYP0FG369M7G3JEFLMMXAKTS" localSheetId="19" hidden="1">#REF!</definedName>
    <definedName name="BEx3BYP0FG369M7G3JEFLMMXAKTS" hidden="1">#REF!</definedName>
    <definedName name="BEx3C2QR0WUD19QSVO8EMIPNQJKH" localSheetId="19" hidden="1">#REF!</definedName>
    <definedName name="BEx3C2QR0WUD19QSVO8EMIPNQJKH" hidden="1">#REF!</definedName>
    <definedName name="BEx3C8AAGO4EJFEL0JJN2VY0HYIB" localSheetId="19" hidden="1">#REF!</definedName>
    <definedName name="BEx3C8AAGO4EJFEL0JJN2VY0HYIB" hidden="1">#REF!</definedName>
    <definedName name="BEx3CCS3VNR1KW2R7DKSQFZ17QW0" localSheetId="19" hidden="1">#REF!</definedName>
    <definedName name="BEx3CCS3VNR1KW2R7DKSQFZ17QW0" hidden="1">#REF!</definedName>
    <definedName name="BEx3CJTRYTU2EE1EL7M6DVFD01KO" localSheetId="19" hidden="1">#REF!</definedName>
    <definedName name="BEx3CJTRYTU2EE1EL7M6DVFD01KO" hidden="1">#REF!</definedName>
    <definedName name="BEx3CKFCCPZZ6ROLAT5C1DZNIC1U" localSheetId="19" hidden="1">#REF!</definedName>
    <definedName name="BEx3CKFCCPZZ6ROLAT5C1DZNIC1U" hidden="1">#REF!</definedName>
    <definedName name="BEx3CN4AESXZTH159TR8B9DJG12Z" localSheetId="19" hidden="1">#REF!</definedName>
    <definedName name="BEx3CN4AESXZTH159TR8B9DJG12Z" hidden="1">#REF!</definedName>
    <definedName name="BEx3CO0SVO4WLH0DO43DCHYDTH1P" localSheetId="19" hidden="1">#REF!</definedName>
    <definedName name="BEx3CO0SVO4WLH0DO43DCHYDTH1P" hidden="1">#REF!</definedName>
    <definedName name="BEx3D9G6QTSPF9UYI4X0XY0VE896" localSheetId="19" hidden="1">#REF!</definedName>
    <definedName name="BEx3D9G6QTSPF9UYI4X0XY0VE896" hidden="1">#REF!</definedName>
    <definedName name="BEx3DCQU9PBRXIMLO62KS5RLH447" localSheetId="19" hidden="1">#REF!</definedName>
    <definedName name="BEx3DCQU9PBRXIMLO62KS5RLH447" hidden="1">#REF!</definedName>
    <definedName name="BEx3E9K8R6R3TVXS3UM0127D8DNP" localSheetId="19" hidden="1">#REF!</definedName>
    <definedName name="BEx3E9K8R6R3TVXS3UM0127D8DNP" hidden="1">#REF!</definedName>
    <definedName name="BEx3EE23XC21IEMZ81C84ZBTBZA8" localSheetId="19" hidden="1">#REF!</definedName>
    <definedName name="BEx3EE23XC21IEMZ81C84ZBTBZA8" hidden="1">#REF!</definedName>
    <definedName name="BEx3EF99FD6QNNCNOKDEE67JHTUJ" localSheetId="19" hidden="1">#REF!</definedName>
    <definedName name="BEx3EF99FD6QNNCNOKDEE67JHTUJ" hidden="1">#REF!</definedName>
    <definedName name="BEx3EHCSERZ2O2OAG8Y95UPG2IY9" localSheetId="19" hidden="1">#REF!</definedName>
    <definedName name="BEx3EHCSERZ2O2OAG8Y95UPG2IY9" hidden="1">#REF!</definedName>
    <definedName name="BEx3EJR3TCJDYS7ZXNDS5N9KTGIK" localSheetId="19" hidden="1">#REF!</definedName>
    <definedName name="BEx3EJR3TCJDYS7ZXNDS5N9KTGIK" hidden="1">#REF!</definedName>
    <definedName name="BEx3ELJTTBS6P05CNISMGOJOA60V" localSheetId="19" hidden="1">#REF!</definedName>
    <definedName name="BEx3ELJTTBS6P05CNISMGOJOA60V" hidden="1">#REF!</definedName>
    <definedName name="BEx3EQSLJBDDJRHNX19PBFCKNY2I" localSheetId="19" hidden="1">#REF!</definedName>
    <definedName name="BEx3EQSLJBDDJRHNX19PBFCKNY2I" hidden="1">#REF!</definedName>
    <definedName name="BEx3EUUAX947Q5N6MY6W0KSNY78Y" localSheetId="19" hidden="1">#REF!</definedName>
    <definedName name="BEx3EUUAX947Q5N6MY6W0KSNY78Y" hidden="1">#REF!</definedName>
    <definedName name="BEx3EYVWCTX3E5LGECYH82ENAGBU" localSheetId="19" hidden="1">#REF!</definedName>
    <definedName name="BEx3EYVWCTX3E5LGECYH82ENAGBU" hidden="1">#REF!</definedName>
    <definedName name="BEx3F0JC8H5K4UPZ6HTO1OZ2OOOA" localSheetId="19" hidden="1">#REF!</definedName>
    <definedName name="BEx3F0JC8H5K4UPZ6HTO1OZ2OOOA" hidden="1">#REF!</definedName>
    <definedName name="BEx3F86EA79UA9R15EEYT5ZAYQGI" localSheetId="19" hidden="1">#REF!</definedName>
    <definedName name="BEx3F86EA79UA9R15EEYT5ZAYQGI" hidden="1">#REF!</definedName>
    <definedName name="BEx3FF2JGKF9FOM69W2I5I0JVUSZ" localSheetId="19" hidden="1">#REF!</definedName>
    <definedName name="BEx3FF2JGKF9FOM69W2I5I0JVUSZ" hidden="1">#REF!</definedName>
    <definedName name="BEx3FHMD1P5XBCH23ZKIFO6ZTCNB" localSheetId="19" hidden="1">#REF!</definedName>
    <definedName name="BEx3FHMD1P5XBCH23ZKIFO6ZTCNB" hidden="1">#REF!</definedName>
    <definedName name="BEx3FI2G3YYIACQHXNXEA15M8ZK5" localSheetId="19" hidden="1">#REF!</definedName>
    <definedName name="BEx3FI2G3YYIACQHXNXEA15M8ZK5" hidden="1">#REF!</definedName>
    <definedName name="BEx3FJ9MHSLDK8W91GO85FX1GX57" localSheetId="19" hidden="1">#REF!</definedName>
    <definedName name="BEx3FJ9MHSLDK8W91GO85FX1GX57" hidden="1">#REF!</definedName>
    <definedName name="BEx3FNM4HIBMXBBXPV7LKCWA3GHW" localSheetId="19" hidden="1">#REF!</definedName>
    <definedName name="BEx3FNM4HIBMXBBXPV7LKCWA3GHW" hidden="1">#REF!</definedName>
    <definedName name="BEx3FR251HFU7A33PU01SJUENL2B" localSheetId="19" hidden="1">#REF!</definedName>
    <definedName name="BEx3FR251HFU7A33PU01SJUENL2B" hidden="1">#REF!</definedName>
    <definedName name="BEx3FRIE1T53ZMO1E61ZGQ9THDOQ" localSheetId="19" hidden="1">'[38]10.08.5 - 2008 Capital - TDBU'!#REF!</definedName>
    <definedName name="BEx3FRIE1T53ZMO1E61ZGQ9THDOQ" hidden="1">'[38]10.08.5 - 2008 Capital - TDBU'!#REF!</definedName>
    <definedName name="BEx3FX7EJL47JSLSWP3EOC265WAE" localSheetId="14" hidden="1">#REF!</definedName>
    <definedName name="BEx3FX7EJL47JSLSWP3EOC265WAE" localSheetId="15" hidden="1">#REF!</definedName>
    <definedName name="BEx3FX7EJL47JSLSWP3EOC265WAE" localSheetId="16" hidden="1">#REF!</definedName>
    <definedName name="BEx3FX7EJL47JSLSWP3EOC265WAE" localSheetId="19" hidden="1">#REF!</definedName>
    <definedName name="BEx3FX7EJL47JSLSWP3EOC265WAE" hidden="1">#REF!</definedName>
    <definedName name="BEx3G201R8NLJ6FIHO2QS0SW9QVV" localSheetId="16" hidden="1">#REF!</definedName>
    <definedName name="BEx3G201R8NLJ6FIHO2QS0SW9QVV" localSheetId="19" hidden="1">#REF!</definedName>
    <definedName name="BEx3G201R8NLJ6FIHO2QS0SW9QVV" hidden="1">#REF!</definedName>
    <definedName name="BEx3G2LL2II66XY5YCDPG4JE13A3" localSheetId="16" hidden="1">#REF!</definedName>
    <definedName name="BEx3G2LL2II66XY5YCDPG4JE13A3" localSheetId="19" hidden="1">#REF!</definedName>
    <definedName name="BEx3G2LL2II66XY5YCDPG4JE13A3" hidden="1">#REF!</definedName>
    <definedName name="BEx3G2WA0DTYY9D8AGHHOBTPE2B2" localSheetId="19" hidden="1">#REF!</definedName>
    <definedName name="BEx3G2WA0DTYY9D8AGHHOBTPE2B2" hidden="1">#REF!</definedName>
    <definedName name="BEx3G3HT0ZM1BO84RTJMXZ1842C6" localSheetId="19" hidden="1">'[38]10.08.5 - 2008 Capital - TDBU'!#REF!</definedName>
    <definedName name="BEx3G3HT0ZM1BO84RTJMXZ1842C6" hidden="1">'[38]10.08.5 - 2008 Capital - TDBU'!#REF!</definedName>
    <definedName name="BEx3GCXR6IAS0B6WJ03GJVH7CO52" localSheetId="14" hidden="1">#REF!</definedName>
    <definedName name="BEx3GCXR6IAS0B6WJ03GJVH7CO52" localSheetId="15" hidden="1">#REF!</definedName>
    <definedName name="BEx3GCXR6IAS0B6WJ03GJVH7CO52" localSheetId="16" hidden="1">#REF!</definedName>
    <definedName name="BEx3GCXR6IAS0B6WJ03GJVH7CO52" localSheetId="19" hidden="1">#REF!</definedName>
    <definedName name="BEx3GCXR6IAS0B6WJ03GJVH7CO52" hidden="1">#REF!</definedName>
    <definedName name="BEx3GEVV18SEQDI1JGY7EN6D1GT1" localSheetId="16" hidden="1">#REF!</definedName>
    <definedName name="BEx3GEVV18SEQDI1JGY7EN6D1GT1" localSheetId="19" hidden="1">#REF!</definedName>
    <definedName name="BEx3GEVV18SEQDI1JGY7EN6D1GT1" hidden="1">#REF!</definedName>
    <definedName name="BEx3GKFH64MKQX61S7DYTZ15JCPY" localSheetId="16" hidden="1">#REF!</definedName>
    <definedName name="BEx3GKFH64MKQX61S7DYTZ15JCPY" localSheetId="19" hidden="1">#REF!</definedName>
    <definedName name="BEx3GKFH64MKQX61S7DYTZ15JCPY" hidden="1">#REF!</definedName>
    <definedName name="BEx3GMJ1Y6UU02DLRL0QXCEKDA6C" localSheetId="19" hidden="1">#REF!</definedName>
    <definedName name="BEx3GMJ1Y6UU02DLRL0QXCEKDA6C" hidden="1">#REF!</definedName>
    <definedName name="BEx3GN4LY0135CBDIN1TU2UEODGF" localSheetId="19" hidden="1">#REF!</definedName>
    <definedName name="BEx3GN4LY0135CBDIN1TU2UEODGF" hidden="1">#REF!</definedName>
    <definedName name="BEx3GPDH2AH4QKT4OOSN563XUHBD" localSheetId="19" hidden="1">#REF!</definedName>
    <definedName name="BEx3GPDH2AH4QKT4OOSN563XUHBD" hidden="1">#REF!</definedName>
    <definedName name="BEx3GVD97A24S6H24BSXJFP4JCW6" localSheetId="19" hidden="1">#REF!</definedName>
    <definedName name="BEx3GVD97A24S6H24BSXJFP4JCW6" hidden="1">#REF!</definedName>
    <definedName name="BEx3H5UX2GZFZZT657YR76RHW5I6" localSheetId="19" hidden="1">#REF!</definedName>
    <definedName name="BEx3H5UX2GZFZZT657YR76RHW5I6" hidden="1">#REF!</definedName>
    <definedName name="BEx3HMSEFOP6DBM4R97XA6B7NFG6" localSheetId="19" hidden="1">#REF!</definedName>
    <definedName name="BEx3HMSEFOP6DBM4R97XA6B7NFG6" hidden="1">#REF!</definedName>
    <definedName name="BEx3HNZM1GOP9RT8C2AXOMFXIMQ8" localSheetId="19" hidden="1">#REF!</definedName>
    <definedName name="BEx3HNZM1GOP9RT8C2AXOMFXIMQ8" hidden="1">#REF!</definedName>
    <definedName name="BEx3HWJ5SQSD2CVCQNR183X44FR8" localSheetId="19" hidden="1">#REF!</definedName>
    <definedName name="BEx3HWJ5SQSD2CVCQNR183X44FR8" hidden="1">#REF!</definedName>
    <definedName name="BEx3I09YVXO0G4X7KGSA4WGORM35" localSheetId="19" hidden="1">#REF!</definedName>
    <definedName name="BEx3I09YVXO0G4X7KGSA4WGORM35" hidden="1">#REF!</definedName>
    <definedName name="BEx3I7BLM11AXCZ8E4JU8ZIAXPAS" localSheetId="19" hidden="1">#REF!</definedName>
    <definedName name="BEx3I7BLM11AXCZ8E4JU8ZIAXPAS" hidden="1">#REF!</definedName>
    <definedName name="BEx3ICF1GY8HQEBIU9S43PDJ90BX" localSheetId="19" hidden="1">#REF!</definedName>
    <definedName name="BEx3ICF1GY8HQEBIU9S43PDJ90BX" hidden="1">#REF!</definedName>
    <definedName name="BEx3IYAH2DEBFWO8F94H4MXE3RLY" localSheetId="19" hidden="1">#REF!</definedName>
    <definedName name="BEx3IYAH2DEBFWO8F94H4MXE3RLY" hidden="1">#REF!</definedName>
    <definedName name="BEx3IZXXSYEW50379N2EAFWO8DZV" localSheetId="19" hidden="1">#REF!</definedName>
    <definedName name="BEx3IZXXSYEW50379N2EAFWO8DZV" hidden="1">#REF!</definedName>
    <definedName name="BEx3J1VZVGTKT4ATPO9O5JCSFTTR" localSheetId="19" hidden="1">#REF!</definedName>
    <definedName name="BEx3J1VZVGTKT4ATPO9O5JCSFTTR" hidden="1">#REF!</definedName>
    <definedName name="BEx3JC2TY7JNAAC3L7QHVPQXLGQ8" localSheetId="19" hidden="1">#REF!</definedName>
    <definedName name="BEx3JC2TY7JNAAC3L7QHVPQXLGQ8" hidden="1">#REF!</definedName>
    <definedName name="BEx3JHMINP1THWDI6C83QR21FBGR" localSheetId="19" hidden="1">#REF!</definedName>
    <definedName name="BEx3JHMINP1THWDI6C83QR21FBGR" hidden="1">#REF!</definedName>
    <definedName name="BEx3JX23SYDIGOGM4Y0CQFBW8ZBV" localSheetId="19" hidden="1">#REF!</definedName>
    <definedName name="BEx3JX23SYDIGOGM4Y0CQFBW8ZBV" hidden="1">#REF!</definedName>
    <definedName name="BEx3JXCXCVBZJGV5VEG9MJEI01AL" localSheetId="19" hidden="1">#REF!</definedName>
    <definedName name="BEx3JXCXCVBZJGV5VEG9MJEI01AL" hidden="1">#REF!</definedName>
    <definedName name="BEx3JY98ZGQOIJAD31AKR12C64LP" localSheetId="19" hidden="1">#REF!</definedName>
    <definedName name="BEx3JY98ZGQOIJAD31AKR12C64LP" hidden="1">#REF!</definedName>
    <definedName name="BEx3JYK2N7X59TPJSKYZ77ENY8SS" localSheetId="19" hidden="1">#REF!</definedName>
    <definedName name="BEx3JYK2N7X59TPJSKYZ77ENY8SS" hidden="1">#REF!</definedName>
    <definedName name="BEx3K4EII7GU1CG0BN7UL15M6J8Z" localSheetId="19" hidden="1">#REF!</definedName>
    <definedName name="BEx3K4EII7GU1CG0BN7UL15M6J8Z" hidden="1">#REF!</definedName>
    <definedName name="BEx3K4ZXQUQ2KYZF74B84SO48XMW" localSheetId="19" hidden="1">#REF!</definedName>
    <definedName name="BEx3K4ZXQUQ2KYZF74B84SO48XMW" hidden="1">#REF!</definedName>
    <definedName name="BEx3K5QZUNWBEQQWDCJDXXFBV4QK" localSheetId="19" hidden="1">#REF!</definedName>
    <definedName name="BEx3K5QZUNWBEQQWDCJDXXFBV4QK" hidden="1">#REF!</definedName>
    <definedName name="BEx3KC6WKRCQX6L4P34ZM7CCJFBT" localSheetId="19" hidden="1">#REF!</definedName>
    <definedName name="BEx3KC6WKRCQX6L4P34ZM7CCJFBT" hidden="1">#REF!</definedName>
    <definedName name="BEx3KEFXUCVNVPH7KSEGAZYX13B5" localSheetId="19" hidden="1">#REF!</definedName>
    <definedName name="BEx3KEFXUCVNVPH7KSEGAZYX13B5" hidden="1">#REF!</definedName>
    <definedName name="BEx3KFXUAF6YXAA47B7Q6X9B3VGB" localSheetId="19" hidden="1">#REF!</definedName>
    <definedName name="BEx3KFXUAF6YXAA47B7Q6X9B3VGB" hidden="1">#REF!</definedName>
    <definedName name="BEx3KIXQYOGMPK4WJJAVBRX4NR28" localSheetId="19" hidden="1">#REF!</definedName>
    <definedName name="BEx3KIXQYOGMPK4WJJAVBRX4NR28" hidden="1">#REF!</definedName>
    <definedName name="BEx3KJOMVOSFZVJUL3GKCNP6DQDS" localSheetId="19" hidden="1">#REF!</definedName>
    <definedName name="BEx3KJOMVOSFZVJUL3GKCNP6DQDS" hidden="1">#REF!</definedName>
    <definedName name="BEx3KP2VRBMORK0QEAZUYCXL3DHJ" localSheetId="19" hidden="1">#REF!</definedName>
    <definedName name="BEx3KP2VRBMORK0QEAZUYCXL3DHJ" hidden="1">#REF!</definedName>
    <definedName name="BEx3L4IN3LI4C26SITKTGAH27CDU" localSheetId="19" hidden="1">#REF!</definedName>
    <definedName name="BEx3L4IN3LI4C26SITKTGAH27CDU" hidden="1">#REF!</definedName>
    <definedName name="BEx3L4YQ0J7ZU0M5QM6YIPCEYC9K" localSheetId="19" hidden="1">#REF!</definedName>
    <definedName name="BEx3L4YQ0J7ZU0M5QM6YIPCEYC9K" hidden="1">#REF!</definedName>
    <definedName name="BEx3L60DJOR7NQN42G7YSAODP1EX" localSheetId="19" hidden="1">#REF!</definedName>
    <definedName name="BEx3L60DJOR7NQN42G7YSAODP1EX" hidden="1">#REF!</definedName>
    <definedName name="BEx3L7D0PI38HWZ7VADU16C9E33D" localSheetId="19" hidden="1">#REF!</definedName>
    <definedName name="BEx3L7D0PI38HWZ7VADU16C9E33D" hidden="1">#REF!</definedName>
    <definedName name="BEx3L7NTB2BHXP26B5F4A3PRTY0Z" localSheetId="19" hidden="1">#REF!</definedName>
    <definedName name="BEx3L7NTB2BHXP26B5F4A3PRTY0Z" hidden="1">#REF!</definedName>
    <definedName name="BEx3LM1PR4Y7KINKMTMKR984GX8Q" localSheetId="19" hidden="1">#REF!</definedName>
    <definedName name="BEx3LM1PR4Y7KINKMTMKR984GX8Q" hidden="1">#REF!</definedName>
    <definedName name="BEx3LPCEZ1C0XEKNCM3YT09JWCUO" localSheetId="19" hidden="1">#REF!</definedName>
    <definedName name="BEx3LPCEZ1C0XEKNCM3YT09JWCUO" hidden="1">#REF!</definedName>
    <definedName name="BEx3LTU80DDHQRJRLVN79J3RC5Z0" localSheetId="19" hidden="1">#REF!</definedName>
    <definedName name="BEx3LTU80DDHQRJRLVN79J3RC5Z0" hidden="1">#REF!</definedName>
    <definedName name="BEx3LUL5EICSTN6KP1M6B7NAHYVO" localSheetId="19" hidden="1">#REF!</definedName>
    <definedName name="BEx3LUL5EICSTN6KP1M6B7NAHYVO" hidden="1">#REF!</definedName>
    <definedName name="BEx3M1MR1K1NQD03H74BFWOK4MWQ" localSheetId="19" hidden="1">#REF!</definedName>
    <definedName name="BEx3M1MR1K1NQD03H74BFWOK4MWQ" hidden="1">#REF!</definedName>
    <definedName name="BEx3M4H77MYUKOOD31H9F80NMVK8" localSheetId="19" hidden="1">#REF!</definedName>
    <definedName name="BEx3M4H77MYUKOOD31H9F80NMVK8" hidden="1">#REF!</definedName>
    <definedName name="BEx3M885DQ9KX2HJ6T6P6HDY9GC4" localSheetId="19" hidden="1">#REF!</definedName>
    <definedName name="BEx3M885DQ9KX2HJ6T6P6HDY9GC4" hidden="1">#REF!</definedName>
    <definedName name="BEx3M9VFX329PZWYC4DMZ6P3W9R2" localSheetId="19" hidden="1">#REF!</definedName>
    <definedName name="BEx3M9VFX329PZWYC4DMZ6P3W9R2" hidden="1">#REF!</definedName>
    <definedName name="BEx3MCQ0L5NQSPA1DGA0QTYSLHNP" localSheetId="19" hidden="1">#REF!</definedName>
    <definedName name="BEx3MCQ0L5NQSPA1DGA0QTYSLHNP" hidden="1">#REF!</definedName>
    <definedName name="BEx3MCQ0VEBV0CZXDS505L38EQ8N" localSheetId="19" hidden="1">#REF!</definedName>
    <definedName name="BEx3MCQ0VEBV0CZXDS505L38EQ8N" hidden="1">#REF!</definedName>
    <definedName name="BEx3ME2HC294KYAUDR73NXYGVDW0" localSheetId="19" hidden="1">#REF!</definedName>
    <definedName name="BEx3ME2HC294KYAUDR73NXYGVDW0" hidden="1">#REF!</definedName>
    <definedName name="BEx3MEYV5LQY0BAL7V3CFAFVOM3T" localSheetId="19" hidden="1">#REF!</definedName>
    <definedName name="BEx3MEYV5LQY0BAL7V3CFAFVOM3T" hidden="1">#REF!</definedName>
    <definedName name="BEx3MREOFWJQEYMCMBL7ZE06NBN6" localSheetId="19" hidden="1">#REF!</definedName>
    <definedName name="BEx3MREOFWJQEYMCMBL7ZE06NBN6" hidden="1">#REF!</definedName>
    <definedName name="BEx3MRPHDEYR919ZKPYTH3O7DQTY" localSheetId="19" hidden="1">#REF!</definedName>
    <definedName name="BEx3MRPHDEYR919ZKPYTH3O7DQTY" hidden="1">#REF!</definedName>
    <definedName name="BEx3NKXF7GYXHBK75UI6MDRUSU0J" localSheetId="19" hidden="1">#REF!</definedName>
    <definedName name="BEx3NKXF7GYXHBK75UI6MDRUSU0J" hidden="1">#REF!</definedName>
    <definedName name="BEx3NLIZ7PHF2XE59ECZ3MD04ZG1" localSheetId="19" hidden="1">#REF!</definedName>
    <definedName name="BEx3NLIZ7PHF2XE59ECZ3MD04ZG1" hidden="1">#REF!</definedName>
    <definedName name="BEx3NMQ4BVC94728AUM7CCX7UHTU" localSheetId="19" hidden="1">#REF!</definedName>
    <definedName name="BEx3NMQ4BVC94728AUM7CCX7UHTU" hidden="1">#REF!</definedName>
    <definedName name="BEx3NNBPZUO6BZU0DLA11SQERG4L" localSheetId="19" hidden="1">#REF!</definedName>
    <definedName name="BEx3NNBPZUO6BZU0DLA11SQERG4L" hidden="1">#REF!</definedName>
    <definedName name="BEx3NR2I4OUFP3Z2QZEDU2PIFIDI" localSheetId="19" hidden="1">#REF!</definedName>
    <definedName name="BEx3NR2I4OUFP3Z2QZEDU2PIFIDI" hidden="1">#REF!</definedName>
    <definedName name="BEx3NVV3RL4UV2EU430NY5LKTPXD" localSheetId="19" hidden="1">#REF!</definedName>
    <definedName name="BEx3NVV3RL4UV2EU430NY5LKTPXD" hidden="1">#REF!</definedName>
    <definedName name="BEx3O1420BO99ELGBDOEK6YUS2AH" localSheetId="19" hidden="1">#REF!</definedName>
    <definedName name="BEx3O1420BO99ELGBDOEK6YUS2AH" hidden="1">#REF!</definedName>
    <definedName name="BEx3O19B8FTTAPVT5DZXQGQXWFR8" localSheetId="19" hidden="1">#REF!</definedName>
    <definedName name="BEx3O19B8FTTAPVT5DZXQGQXWFR8" hidden="1">#REF!</definedName>
    <definedName name="BEx3O208V4211X3WMWUFFIW28Y5U" localSheetId="19" hidden="1">#REF!</definedName>
    <definedName name="BEx3O208V4211X3WMWUFFIW28Y5U" hidden="1">#REF!</definedName>
    <definedName name="BEx3O7JY7N5U41CVEUHYIEK343YH" localSheetId="19" hidden="1">#REF!</definedName>
    <definedName name="BEx3O7JY7N5U41CVEUHYIEK343YH" hidden="1">#REF!</definedName>
    <definedName name="BEx3O85IKWARA6NCJOLRBRJFMEWW" localSheetId="19" hidden="1">[39]Table!#REF!</definedName>
    <definedName name="BEx3O85IKWARA6NCJOLRBRJFMEWW" hidden="1">[39]Table!#REF!</definedName>
    <definedName name="BEx3OFCGQH8N5QT3C8M44CX5CLHX" localSheetId="14" hidden="1">#REF!</definedName>
    <definedName name="BEx3OFCGQH8N5QT3C8M44CX5CLHX" localSheetId="15" hidden="1">#REF!</definedName>
    <definedName name="BEx3OFCGQH8N5QT3C8M44CX5CLHX" localSheetId="16" hidden="1">#REF!</definedName>
    <definedName name="BEx3OFCGQH8N5QT3C8M44CX5CLHX" localSheetId="19" hidden="1">#REF!</definedName>
    <definedName name="BEx3OFCGQH8N5QT3C8M44CX5CLHX" hidden="1">#REF!</definedName>
    <definedName name="BEx3OJZSCGFRW7SVGBFI0X9DNVMM" localSheetId="16" hidden="1">#REF!</definedName>
    <definedName name="BEx3OJZSCGFRW7SVGBFI0X9DNVMM" localSheetId="19" hidden="1">#REF!</definedName>
    <definedName name="BEx3OJZSCGFRW7SVGBFI0X9DNVMM" hidden="1">#REF!</definedName>
    <definedName name="BEx3ORSBUXAF21MKEY90YJV9AY9A" localSheetId="16" hidden="1">#REF!</definedName>
    <definedName name="BEx3ORSBUXAF21MKEY90YJV9AY9A" localSheetId="19" hidden="1">#REF!</definedName>
    <definedName name="BEx3ORSBUXAF21MKEY90YJV9AY9A" hidden="1">#REF!</definedName>
    <definedName name="BEx3OV8BH6PYNZT7C246LOAU9SVX" localSheetId="19" hidden="1">#REF!</definedName>
    <definedName name="BEx3OV8BH6PYNZT7C246LOAU9SVX" hidden="1">#REF!</definedName>
    <definedName name="BEx3OXRYJZUEY6E72UJU0PHLMYAR" localSheetId="19" hidden="1">#REF!</definedName>
    <definedName name="BEx3OXRYJZUEY6E72UJU0PHLMYAR" hidden="1">#REF!</definedName>
    <definedName name="BEx3P59TTRSGQY888P5C1O7M2PQT" localSheetId="19" hidden="1">#REF!</definedName>
    <definedName name="BEx3P59TTRSGQY888P5C1O7M2PQT" hidden="1">#REF!</definedName>
    <definedName name="BEx3PDNRRNKD5GOUBUQFXAHIXLD9" localSheetId="19" hidden="1">#REF!</definedName>
    <definedName name="BEx3PDNRRNKD5GOUBUQFXAHIXLD9" hidden="1">#REF!</definedName>
    <definedName name="BEx3PDT8GNPWLLN02IH1XPV90XYK" localSheetId="19" hidden="1">#REF!</definedName>
    <definedName name="BEx3PDT8GNPWLLN02IH1XPV90XYK" hidden="1">#REF!</definedName>
    <definedName name="BEx3PG24EE6BFX4WK0PD7YR4MWXE" localSheetId="19" hidden="1">#REF!</definedName>
    <definedName name="BEx3PG24EE6BFX4WK0PD7YR4MWXE" hidden="1">#REF!</definedName>
    <definedName name="BEx3PKEMDW8KZEP11IL927C5O7I2" localSheetId="19" hidden="1">#REF!</definedName>
    <definedName name="BEx3PKEMDW8KZEP11IL927C5O7I2" hidden="1">#REF!</definedName>
    <definedName name="BEx3PKJZ1Z7L9S6KV8KXVS6B2FX4" localSheetId="19" hidden="1">#REF!</definedName>
    <definedName name="BEx3PKJZ1Z7L9S6KV8KXVS6B2FX4" hidden="1">#REF!</definedName>
    <definedName name="BEx3PMNG53Z5HY138H99QOMTX8W3" localSheetId="19" hidden="1">#REF!</definedName>
    <definedName name="BEx3PMNG53Z5HY138H99QOMTX8W3" hidden="1">#REF!</definedName>
    <definedName name="BEx3PP1RRSFZ8UC0JC9R91W6LNKW" localSheetId="19" hidden="1">#REF!</definedName>
    <definedName name="BEx3PP1RRSFZ8UC0JC9R91W6LNKW" hidden="1">#REF!</definedName>
    <definedName name="BEx3PPCKN624WDXN9HIU6BDOOFL1" localSheetId="19" hidden="1">#REF!</definedName>
    <definedName name="BEx3PPCKN624WDXN9HIU6BDOOFL1" hidden="1">#REF!</definedName>
    <definedName name="BEx3PVXYZC8WB9ZJE7OCKUXZ46EA" localSheetId="19" hidden="1">#REF!</definedName>
    <definedName name="BEx3PVXYZC8WB9ZJE7OCKUXZ46EA" hidden="1">#REF!</definedName>
    <definedName name="BEx3Q0VWPU5EQECK7MQ47TYJ3SWW" localSheetId="19" hidden="1">#REF!</definedName>
    <definedName name="BEx3Q0VWPU5EQECK7MQ47TYJ3SWW" hidden="1">#REF!</definedName>
    <definedName name="BEx3Q7BZ9PUXK2RLIOFSIS9AHU1B" localSheetId="19" hidden="1">#REF!</definedName>
    <definedName name="BEx3Q7BZ9PUXK2RLIOFSIS9AHU1B" hidden="1">#REF!</definedName>
    <definedName name="BEx3Q8J42S9VU6EAN2Y28MR6DF88" localSheetId="19" hidden="1">#REF!</definedName>
    <definedName name="BEx3Q8J42S9VU6EAN2Y28MR6DF88" hidden="1">#REF!</definedName>
    <definedName name="BEx3QEDFOYFY5NBTININ5W4RLD4Q" localSheetId="19" hidden="1">#REF!</definedName>
    <definedName name="BEx3QEDFOYFY5NBTININ5W4RLD4Q" hidden="1">#REF!</definedName>
    <definedName name="BEx3QIKJ3U962US1Q564NZDLU8LD" localSheetId="19" hidden="1">#REF!</definedName>
    <definedName name="BEx3QIKJ3U962US1Q564NZDLU8LD" hidden="1">#REF!</definedName>
    <definedName name="BEx3QLKKMOCYGB7DSNC29XGRU52O" localSheetId="19" hidden="1">#REF!</definedName>
    <definedName name="BEx3QLKKMOCYGB7DSNC29XGRU52O" hidden="1">#REF!</definedName>
    <definedName name="BEx3QR9D45DHW50VQ7Y3Q1AXPOB9" localSheetId="19" hidden="1">#REF!</definedName>
    <definedName name="BEx3QR9D45DHW50VQ7Y3Q1AXPOB9" hidden="1">#REF!</definedName>
    <definedName name="BEx3QSWT2S5KWG6U2V9711IYDQBM" localSheetId="19" hidden="1">#REF!</definedName>
    <definedName name="BEx3QSWT2S5KWG6U2V9711IYDQBM" hidden="1">#REF!</definedName>
    <definedName name="BEx3QU9AM2D9N0887SF1H9427JKU" localSheetId="19" hidden="1">#REF!</definedName>
    <definedName name="BEx3QU9AM2D9N0887SF1H9427JKU" hidden="1">#REF!</definedName>
    <definedName name="BEx3QVGG7Q2X4HZHJAM35A8T3VR7" localSheetId="19" hidden="1">#REF!</definedName>
    <definedName name="BEx3QVGG7Q2X4HZHJAM35A8T3VR7" hidden="1">#REF!</definedName>
    <definedName name="BEx3R0JUB9YN8PHPPQTAMIT1IHWK" localSheetId="19" hidden="1">#REF!</definedName>
    <definedName name="BEx3R0JUB9YN8PHPPQTAMIT1IHWK" hidden="1">#REF!</definedName>
    <definedName name="BEx3R81NFRO7M81VHVKOBFT0QBIL" localSheetId="19" hidden="1">#REF!</definedName>
    <definedName name="BEx3R81NFRO7M81VHVKOBFT0QBIL" hidden="1">#REF!</definedName>
    <definedName name="BEx3R8N7YCUKJFKXRC8VVKDGUCWT" localSheetId="19" hidden="1">#REF!</definedName>
    <definedName name="BEx3R8N7YCUKJFKXRC8VVKDGUCWT" hidden="1">#REF!</definedName>
    <definedName name="BEx3RFJCSRTFFKD3A8DC3F4ZHW92" localSheetId="19" hidden="1">#REF!</definedName>
    <definedName name="BEx3RFJCSRTFFKD3A8DC3F4ZHW92" hidden="1">#REF!</definedName>
    <definedName name="BEx3RHC2ZD5UFS6QD4OPFCNNMWH1" localSheetId="19" hidden="1">#REF!</definedName>
    <definedName name="BEx3RHC2ZD5UFS6QD4OPFCNNMWH1" hidden="1">#REF!</definedName>
    <definedName name="BEx3RHMVYSP3UJFE4JFGYN439AJK" localSheetId="19" hidden="1">#REF!</definedName>
    <definedName name="BEx3RHMVYSP3UJFE4JFGYN439AJK" hidden="1">#REF!</definedName>
    <definedName name="BEx3RKHARL8IJX5B7DY70B7NIRVT" localSheetId="19" hidden="1">#REF!</definedName>
    <definedName name="BEx3RKHARL8IJX5B7DY70B7NIRVT" hidden="1">#REF!</definedName>
    <definedName name="BEx3RQ10QIWBAPHALAA91BUUCM2X" localSheetId="19" hidden="1">#REF!</definedName>
    <definedName name="BEx3RQ10QIWBAPHALAA91BUUCM2X" hidden="1">#REF!</definedName>
    <definedName name="BEx3RV4E1WT43SZBUN09RTB8EK1O" localSheetId="19" hidden="1">#REF!</definedName>
    <definedName name="BEx3RV4E1WT43SZBUN09RTB8EK1O" hidden="1">#REF!</definedName>
    <definedName name="BEx3RXO31FBRRLV0JNYV5WKXBI0B" localSheetId="19" hidden="1">#REF!</definedName>
    <definedName name="BEx3RXO31FBRRLV0JNYV5WKXBI0B" hidden="1">#REF!</definedName>
    <definedName name="BEx3RXYU0QLFXSFTM5EB20GD03W5" localSheetId="19" hidden="1">#REF!</definedName>
    <definedName name="BEx3RXYU0QLFXSFTM5EB20GD03W5" hidden="1">#REF!</definedName>
    <definedName name="BEx3RYKLC3QQO3XTUN7BEW2AQL98" localSheetId="19" hidden="1">#REF!</definedName>
    <definedName name="BEx3RYKLC3QQO3XTUN7BEW2AQL98" hidden="1">#REF!</definedName>
    <definedName name="BEx3S0D6JUMB108LOCZDSMZJEEJ5" localSheetId="19" hidden="1">#REF!</definedName>
    <definedName name="BEx3S0D6JUMB108LOCZDSMZJEEJ5" hidden="1">#REF!</definedName>
    <definedName name="BEx3SHWF5FZ1ENNWE8YT6JTBCDWU" localSheetId="19" hidden="1">#REF!</definedName>
    <definedName name="BEx3SHWF5FZ1ENNWE8YT6JTBCDWU" hidden="1">#REF!</definedName>
    <definedName name="BEx3SICJ45BYT6FHBER86PJT25FC" localSheetId="19" hidden="1">#REF!</definedName>
    <definedName name="BEx3SICJ45BYT6FHBER86PJT25FC" hidden="1">#REF!</definedName>
    <definedName name="BEx3SMUCMJVGQ2H4EHQI5ZFHEF0P" localSheetId="19" hidden="1">#REF!</definedName>
    <definedName name="BEx3SMUCMJVGQ2H4EHQI5ZFHEF0P" hidden="1">#REF!</definedName>
    <definedName name="BEx3SN56F03CPDRDA7LZ763V0N4I" localSheetId="19" hidden="1">#REF!</definedName>
    <definedName name="BEx3SN56F03CPDRDA7LZ763V0N4I" hidden="1">#REF!</definedName>
    <definedName name="BEx3SPE6N1ORXPRCDL3JPZD73Z9F" localSheetId="19" hidden="1">#REF!</definedName>
    <definedName name="BEx3SPE6N1ORXPRCDL3JPZD73Z9F" hidden="1">#REF!</definedName>
    <definedName name="BEx3T29ZTULQE0OMSMWUMZDU9ZZ0" localSheetId="19" hidden="1">#REF!</definedName>
    <definedName name="BEx3T29ZTULQE0OMSMWUMZDU9ZZ0" hidden="1">#REF!</definedName>
    <definedName name="BEx3T6MJ1QDJ929WMUDVZ0O3UW0Y" localSheetId="19" hidden="1">#REF!</definedName>
    <definedName name="BEx3T6MJ1QDJ929WMUDVZ0O3UW0Y" hidden="1">#REF!</definedName>
    <definedName name="BEx3T90SRPHVFZGKZPEL156PTBLG" localSheetId="19" hidden="1">#REF!</definedName>
    <definedName name="BEx3T90SRPHVFZGKZPEL156PTBLG" hidden="1">#REF!</definedName>
    <definedName name="BEx3TMNO7NM03FQTML6ZEBRQXY0M" localSheetId="19" hidden="1">#REF!</definedName>
    <definedName name="BEx3TMNO7NM03FQTML6ZEBRQXY0M" hidden="1">#REF!</definedName>
    <definedName name="BEx3TPCSI16OAB2L9M9IULQMQ9J9" localSheetId="19" hidden="1">#REF!</definedName>
    <definedName name="BEx3TPCSI16OAB2L9M9IULQMQ9J9" hidden="1">#REF!</definedName>
    <definedName name="BEx3U64YUOZ419BAJS2W78UMATAW" localSheetId="19" hidden="1">#REF!</definedName>
    <definedName name="BEx3U64YUOZ419BAJS2W78UMATAW" hidden="1">#REF!</definedName>
    <definedName name="BEx3U94WCEA5DKMWBEX1GU0LKYG2" localSheetId="19" hidden="1">#REF!</definedName>
    <definedName name="BEx3U94WCEA5DKMWBEX1GU0LKYG2" hidden="1">#REF!</definedName>
    <definedName name="BEx3U9VZ8SQVYS6ZA038J7AP7ZGW" localSheetId="19" hidden="1">#REF!</definedName>
    <definedName name="BEx3U9VZ8SQVYS6ZA038J7AP7ZGW" hidden="1">#REF!</definedName>
    <definedName name="BEx3UG11PSVRK9DW5ZNKOB4T24MN" localSheetId="19" hidden="1">'[38]10.08.5 - 2008 Capital - TDBU'!#REF!</definedName>
    <definedName name="BEx3UG11PSVRK9DW5ZNKOB4T24MN" hidden="1">'[38]10.08.5 - 2008 Capital - TDBU'!#REF!</definedName>
    <definedName name="BEx3UIQ5B7PL8QJ6RI0LF7QJWLLO" localSheetId="14" hidden="1">#REF!</definedName>
    <definedName name="BEx3UIQ5B7PL8QJ6RI0LF7QJWLLO" localSheetId="15" hidden="1">#REF!</definedName>
    <definedName name="BEx3UIQ5B7PL8QJ6RI0LF7QJWLLO" localSheetId="16" hidden="1">#REF!</definedName>
    <definedName name="BEx3UIQ5B7PL8QJ6RI0LF7QJWLLO" localSheetId="19" hidden="1">#REF!</definedName>
    <definedName name="BEx3UIQ5B7PL8QJ6RI0LF7QJWLLO" hidden="1">#REF!</definedName>
    <definedName name="BEx3UIQ5WRJBGNTFCCLOR4N7B1OQ" localSheetId="16" hidden="1">#REF!</definedName>
    <definedName name="BEx3UIQ5WRJBGNTFCCLOR4N7B1OQ" localSheetId="19" hidden="1">#REF!</definedName>
    <definedName name="BEx3UIQ5WRJBGNTFCCLOR4N7B1OQ" hidden="1">#REF!</definedName>
    <definedName name="BEx3UJMIX2NUSSWGMSI25A5DM4CH" localSheetId="16" hidden="1">#REF!</definedName>
    <definedName name="BEx3UJMIX2NUSSWGMSI25A5DM4CH" localSheetId="19" hidden="1">#REF!</definedName>
    <definedName name="BEx3UJMIX2NUSSWGMSI25A5DM4CH" hidden="1">#REF!</definedName>
    <definedName name="BEx3UKOCOQG7S1YQ436S997K1KWV" localSheetId="19" hidden="1">#REF!</definedName>
    <definedName name="BEx3UKOCOQG7S1YQ436S997K1KWV" hidden="1">#REF!</definedName>
    <definedName name="BEx3UQ7WT8T56S476IYJBFTP1FBY" localSheetId="19" hidden="1">'[38]10.08.5 - 2008 Capital - TDBU'!#REF!</definedName>
    <definedName name="BEx3UQ7WT8T56S476IYJBFTP1FBY" hidden="1">'[38]10.08.5 - 2008 Capital - TDBU'!#REF!</definedName>
    <definedName name="BEx3UU46FGPB8C5GM6QZZZNI8FY1" localSheetId="14" hidden="1">#REF!</definedName>
    <definedName name="BEx3UU46FGPB8C5GM6QZZZNI8FY1" localSheetId="15" hidden="1">#REF!</definedName>
    <definedName name="BEx3UU46FGPB8C5GM6QZZZNI8FY1" localSheetId="16" hidden="1">#REF!</definedName>
    <definedName name="BEx3UU46FGPB8C5GM6QZZZNI8FY1" localSheetId="19" hidden="1">#REF!</definedName>
    <definedName name="BEx3UU46FGPB8C5GM6QZZZNI8FY1" hidden="1">#REF!</definedName>
    <definedName name="BEx3UYM19VIXLA0EU7LB9NHA77PB" localSheetId="16" hidden="1">#REF!</definedName>
    <definedName name="BEx3UYM19VIXLA0EU7LB9NHA77PB" localSheetId="19" hidden="1">#REF!</definedName>
    <definedName name="BEx3UYM19VIXLA0EU7LB9NHA77PB" hidden="1">#REF!</definedName>
    <definedName name="BEx3V0EPR8DD44FA1TJFATXBJ5BA" localSheetId="16" hidden="1">#REF!</definedName>
    <definedName name="BEx3V0EPR8DD44FA1TJFATXBJ5BA" localSheetId="19" hidden="1">#REF!</definedName>
    <definedName name="BEx3V0EPR8DD44FA1TJFATXBJ5BA" hidden="1">#REF!</definedName>
    <definedName name="BEx3VML7CG70HPISMVYIUEN3711Q" localSheetId="19" hidden="1">#REF!</definedName>
    <definedName name="BEx3VML7CG70HPISMVYIUEN3711Q" hidden="1">#REF!</definedName>
    <definedName name="BEx56ZID5H04P9AIYLP1OASFGV56" localSheetId="19" hidden="1">#REF!</definedName>
    <definedName name="BEx56ZID5H04P9AIYLP1OASFGV56" hidden="1">#REF!</definedName>
    <definedName name="BEx57VVOKGYOTHR9Z8AJNKRDSU20" localSheetId="19" hidden="1">#REF!</definedName>
    <definedName name="BEx57VVOKGYOTHR9Z8AJNKRDSU20" hidden="1">#REF!</definedName>
    <definedName name="BEx587EYSS57E3PI8DT973HLJM9E" localSheetId="19" hidden="1">#REF!</definedName>
    <definedName name="BEx587EYSS57E3PI8DT973HLJM9E" hidden="1">#REF!</definedName>
    <definedName name="BEx587KFQ3VKCOCY1SA5F24PQGUI" localSheetId="19" hidden="1">#REF!</definedName>
    <definedName name="BEx587KFQ3VKCOCY1SA5F24PQGUI" hidden="1">#REF!</definedName>
    <definedName name="BEx589YSF6Z3BES2WDO9VJF6J7RD" localSheetId="19" hidden="1">#REF!</definedName>
    <definedName name="BEx589YSF6Z3BES2WDO9VJF6J7RD" hidden="1">#REF!</definedName>
    <definedName name="BEx58HRBEO7GYHL70I9S0DIIR5Y3" localSheetId="19" hidden="1">#REF!</definedName>
    <definedName name="BEx58HRBEO7GYHL70I9S0DIIR5Y3" hidden="1">#REF!</definedName>
    <definedName name="BEx58O1WGJ5ARYSTQ7E7Z9CZ70FW" localSheetId="19" hidden="1">#REF!</definedName>
    <definedName name="BEx58O1WGJ5ARYSTQ7E7Z9CZ70FW" hidden="1">#REF!</definedName>
    <definedName name="BEx58O780PQ05NF0Z1SKKRB3N099" localSheetId="19" hidden="1">#REF!</definedName>
    <definedName name="BEx58O780PQ05NF0Z1SKKRB3N099" hidden="1">#REF!</definedName>
    <definedName name="BEx58XHO7ZULLF2EUD7YIS0MGQJ5" localSheetId="19" hidden="1">#REF!</definedName>
    <definedName name="BEx58XHO7ZULLF2EUD7YIS0MGQJ5" hidden="1">#REF!</definedName>
    <definedName name="BEx58ZW0HAIGIPEX9CVA1PQQTR6X" localSheetId="19" hidden="1">#REF!</definedName>
    <definedName name="BEx58ZW0HAIGIPEX9CVA1PQQTR6X" hidden="1">#REF!</definedName>
    <definedName name="BEx59BA1KH3RG6K1LHL7YS2VB79N" localSheetId="19" hidden="1">#REF!</definedName>
    <definedName name="BEx59BA1KH3RG6K1LHL7YS2VB79N" hidden="1">#REF!</definedName>
    <definedName name="BEx59E9WABJP2TN71QAIKK79HPK9" localSheetId="19" hidden="1">#REF!</definedName>
    <definedName name="BEx59E9WABJP2TN71QAIKK79HPK9" hidden="1">#REF!</definedName>
    <definedName name="BEx59P7MAPNU129ZTC5H3EH892G1" localSheetId="19" hidden="1">#REF!</definedName>
    <definedName name="BEx59P7MAPNU129ZTC5H3EH892G1" hidden="1">#REF!</definedName>
    <definedName name="BEx5A11WZRQSIE089QE119AOX9ZG" localSheetId="19" hidden="1">#REF!</definedName>
    <definedName name="BEx5A11WZRQSIE089QE119AOX9ZG" hidden="1">#REF!</definedName>
    <definedName name="BEx5A6ATFUVEJ0HUDROD1OO0CGV5" localSheetId="19" hidden="1">#REF!</definedName>
    <definedName name="BEx5A6ATFUVEJ0HUDROD1OO0CGV5" hidden="1">#REF!</definedName>
    <definedName name="BEx5A7CIGCOTHJKHGUBDZG91JGPZ" localSheetId="19" hidden="1">#REF!</definedName>
    <definedName name="BEx5A7CIGCOTHJKHGUBDZG91JGPZ" hidden="1">#REF!</definedName>
    <definedName name="BEx5A8UFLT2SWVSG5COFA9B8P376" localSheetId="19" hidden="1">#REF!</definedName>
    <definedName name="BEx5A8UFLT2SWVSG5COFA9B8P376" hidden="1">#REF!</definedName>
    <definedName name="BEx5AFFTN3IXIBHDKM0FYC4OFL1S" localSheetId="19" hidden="1">#REF!</definedName>
    <definedName name="BEx5AFFTN3IXIBHDKM0FYC4OFL1S" hidden="1">#REF!</definedName>
    <definedName name="BEx5AOFIO8KVRHIZ1RII337AA8ML" localSheetId="19" hidden="1">#REF!</definedName>
    <definedName name="BEx5AOFIO8KVRHIZ1RII337AA8ML" hidden="1">#REF!</definedName>
    <definedName name="BEx5APRZ66L5BWHFE8E4YYNEDTI4" localSheetId="19" hidden="1">#REF!</definedName>
    <definedName name="BEx5APRZ66L5BWHFE8E4YYNEDTI4" hidden="1">#REF!</definedName>
    <definedName name="BEx5ARVI26GBOMZ6NBHE2KUBTNSP" localSheetId="19" hidden="1">'[38]10.08.3 - 2008 Expense - TDBU'!#REF!</definedName>
    <definedName name="BEx5ARVI26GBOMZ6NBHE2KUBTNSP" hidden="1">'[38]10.08.3 - 2008 Expense - TDBU'!#REF!</definedName>
    <definedName name="BEx5AUVDSQ35VO4BD9AKKGBM5S7D" localSheetId="14" hidden="1">#REF!</definedName>
    <definedName name="BEx5AUVDSQ35VO4BD9AKKGBM5S7D" localSheetId="15" hidden="1">#REF!</definedName>
    <definedName name="BEx5AUVDSQ35VO4BD9AKKGBM5S7D" localSheetId="16" hidden="1">#REF!</definedName>
    <definedName name="BEx5AUVDSQ35VO4BD9AKKGBM5S7D" localSheetId="19" hidden="1">#REF!</definedName>
    <definedName name="BEx5AUVDSQ35VO4BD9AKKGBM5S7D" hidden="1">#REF!</definedName>
    <definedName name="BEx5B4RHHX0J1BF2FZKEA0SPP29O" localSheetId="16" hidden="1">#REF!</definedName>
    <definedName name="BEx5B4RHHX0J1BF2FZKEA0SPP29O" localSheetId="19" hidden="1">#REF!</definedName>
    <definedName name="BEx5B4RHHX0J1BF2FZKEA0SPP29O" hidden="1">#REF!</definedName>
    <definedName name="BEx5B5YMSWP0OVI5CIQRP5V18D0C" localSheetId="16" hidden="1">#REF!</definedName>
    <definedName name="BEx5B5YMSWP0OVI5CIQRP5V18D0C" localSheetId="19" hidden="1">#REF!</definedName>
    <definedName name="BEx5B5YMSWP0OVI5CIQRP5V18D0C" hidden="1">#REF!</definedName>
    <definedName name="BEx5B825RW35M5H0UB2IZGGRS4ER" localSheetId="19" hidden="1">#REF!</definedName>
    <definedName name="BEx5B825RW35M5H0UB2IZGGRS4ER" hidden="1">#REF!</definedName>
    <definedName name="BEx5BAWPMY0TL684WDXX6KKJLRCN" localSheetId="19" hidden="1">#REF!</definedName>
    <definedName name="BEx5BAWPMY0TL684WDXX6KKJLRCN" hidden="1">#REF!</definedName>
    <definedName name="BEx5BBI61U4Y65GD0ARMTALPP7SJ" localSheetId="19" hidden="1">#REF!</definedName>
    <definedName name="BEx5BBI61U4Y65GD0ARMTALPP7SJ" hidden="1">#REF!</definedName>
    <definedName name="BEx5BD5L6LIQ99M87XJMWWNL031Z" localSheetId="19" hidden="1">#REF!</definedName>
    <definedName name="BEx5BD5L6LIQ99M87XJMWWNL031Z" hidden="1">#REF!</definedName>
    <definedName name="BEx5BDR56MEV4IHY6CIH2SVNG1UB" localSheetId="19" hidden="1">#REF!</definedName>
    <definedName name="BEx5BDR56MEV4IHY6CIH2SVNG1UB" hidden="1">#REF!</definedName>
    <definedName name="BEx5BESZC5H329SKHGJOHZFILYJJ" localSheetId="19" hidden="1">#REF!</definedName>
    <definedName name="BEx5BESZC5H329SKHGJOHZFILYJJ" hidden="1">#REF!</definedName>
    <definedName name="BEx5BHSQ42B50IU1TEQFUXFX9XQD" localSheetId="19" hidden="1">#REF!</definedName>
    <definedName name="BEx5BHSQ42B50IU1TEQFUXFX9XQD" hidden="1">#REF!</definedName>
    <definedName name="BEx5BKHUCQEM4FA2DEQUKKC2QEYR" localSheetId="19" hidden="1">#REF!</definedName>
    <definedName name="BEx5BKHUCQEM4FA2DEQUKKC2QEYR" hidden="1">#REF!</definedName>
    <definedName name="BEx5BKSM4UN4C1DM3EYKM79MRC5K" localSheetId="19" hidden="1">#REF!</definedName>
    <definedName name="BEx5BKSM4UN4C1DM3EYKM79MRC5K" hidden="1">#REF!</definedName>
    <definedName name="BEx5BNN8NPH9KVOBARB9CDD9WLB6" localSheetId="19" hidden="1">#REF!</definedName>
    <definedName name="BEx5BNN8NPH9KVOBARB9CDD9WLB6" hidden="1">#REF!</definedName>
    <definedName name="BEx5BQ6UF5C89VX5ZUUUNN7Q2S3Z" localSheetId="19" hidden="1">#REF!</definedName>
    <definedName name="BEx5BQ6UF5C89VX5ZUUUNN7Q2S3Z" hidden="1">#REF!</definedName>
    <definedName name="BEx5BWC3RHNNZZNXQ3IJ1GNNZW7M" localSheetId="19" hidden="1">#REF!</definedName>
    <definedName name="BEx5BWC3RHNNZZNXQ3IJ1GNNZW7M" hidden="1">#REF!</definedName>
    <definedName name="BEx5BXJATFA4GZNILN2UJ1D2AOGO" localSheetId="19" hidden="1">#REF!</definedName>
    <definedName name="BEx5BXJATFA4GZNILN2UJ1D2AOGO" hidden="1">#REF!</definedName>
    <definedName name="BEx5BYFMZ80TDDN2EZO8CF39AIAC" localSheetId="19" hidden="1">#REF!</definedName>
    <definedName name="BEx5BYFMZ80TDDN2EZO8CF39AIAC" hidden="1">#REF!</definedName>
    <definedName name="BEx5C2BWFW6SHZBFDEISKGXHZCQW" localSheetId="19" hidden="1">#REF!</definedName>
    <definedName name="BEx5C2BWFW6SHZBFDEISKGXHZCQW" hidden="1">#REF!</definedName>
    <definedName name="BEx5C49ZFH8TO9ZU55729C3F7XG7" localSheetId="19" hidden="1">#REF!</definedName>
    <definedName name="BEx5C49ZFH8TO9ZU55729C3F7XG7" hidden="1">#REF!</definedName>
    <definedName name="BEx5C8GZQK13G60ZM70P63I5OS0L" localSheetId="19" hidden="1">#REF!</definedName>
    <definedName name="BEx5C8GZQK13G60ZM70P63I5OS0L" hidden="1">#REF!</definedName>
    <definedName name="BEx5CAPTVN2NBT3UOMA1UFAL1C2R" localSheetId="19" hidden="1">#REF!</definedName>
    <definedName name="BEx5CAPTVN2NBT3UOMA1UFAL1C2R" hidden="1">#REF!</definedName>
    <definedName name="BEx5CEM3SYF9XP0ZZVE0GEPCLV3F" localSheetId="19" hidden="1">#REF!</definedName>
    <definedName name="BEx5CEM3SYF9XP0ZZVE0GEPCLV3F" hidden="1">#REF!</definedName>
    <definedName name="BEx5CFYQ0F1Z6P8SCVJ0I3UPVFE4" localSheetId="19" hidden="1">#REF!</definedName>
    <definedName name="BEx5CFYQ0F1Z6P8SCVJ0I3UPVFE4" hidden="1">#REF!</definedName>
    <definedName name="BEx5CINUDCSDCAJSNNV7XVNU8Q79" localSheetId="19" hidden="1">#REF!</definedName>
    <definedName name="BEx5CINUDCSDCAJSNNV7XVNU8Q79" hidden="1">#REF!</definedName>
    <definedName name="BEx5CNLUIOYU8EODGA03Z3547I9T" localSheetId="19" hidden="1">#REF!</definedName>
    <definedName name="BEx5CNLUIOYU8EODGA03Z3547I9T" hidden="1">#REF!</definedName>
    <definedName name="BEx5CPEKNSJORIPFQC2E1LTRYY8L" localSheetId="19" hidden="1">#REF!</definedName>
    <definedName name="BEx5CPEKNSJORIPFQC2E1LTRYY8L" hidden="1">#REF!</definedName>
    <definedName name="BEx5CSUOL05D8PAM2TRDA9VRJT1O" localSheetId="19" hidden="1">#REF!</definedName>
    <definedName name="BEx5CSUOL05D8PAM2TRDA9VRJT1O" hidden="1">#REF!</definedName>
    <definedName name="BEx5CUNFOO4YDFJ22HCMI2QKIGKM" localSheetId="19" hidden="1">#REF!</definedName>
    <definedName name="BEx5CUNFOO4YDFJ22HCMI2QKIGKM" hidden="1">#REF!</definedName>
    <definedName name="BEx5D2W3OTZO7F8Q91CV254Q4LKE" localSheetId="19" hidden="1">#REF!</definedName>
    <definedName name="BEx5D2W3OTZO7F8Q91CV254Q4LKE" hidden="1">#REF!</definedName>
    <definedName name="BEx5D5W0OED6788ZKXNBW6BMYRB4" localSheetId="19" hidden="1">#REF!</definedName>
    <definedName name="BEx5D5W0OED6788ZKXNBW6BMYRB4" hidden="1">#REF!</definedName>
    <definedName name="BEx5D8L47OF0WHBPFWXGZINZWUBZ" localSheetId="19" hidden="1">#REF!</definedName>
    <definedName name="BEx5D8L47OF0WHBPFWXGZINZWUBZ" hidden="1">#REF!</definedName>
    <definedName name="BEx5DAJAHQ2SKUPCKSCR3PYML67L" localSheetId="19" hidden="1">#REF!</definedName>
    <definedName name="BEx5DAJAHQ2SKUPCKSCR3PYML67L" hidden="1">#REF!</definedName>
    <definedName name="BEx5DC18JM1KJCV44PF18E0LNRKA" localSheetId="19" hidden="1">#REF!</definedName>
    <definedName name="BEx5DC18JM1KJCV44PF18E0LNRKA" hidden="1">#REF!</definedName>
    <definedName name="BEx5DJIZBTNS011R9IIG2OQ2L6ZX" localSheetId="19" hidden="1">#REF!</definedName>
    <definedName name="BEx5DJIZBTNS011R9IIG2OQ2L6ZX" hidden="1">#REF!</definedName>
    <definedName name="BEx5E123OLO9WQUOIRIDJ967KAGK" localSheetId="19" hidden="1">#REF!</definedName>
    <definedName name="BEx5E123OLO9WQUOIRIDJ967KAGK" hidden="1">#REF!</definedName>
    <definedName name="BEx5E2UU5NES6W779W2OZTZOB4O7" localSheetId="19" hidden="1">#REF!</definedName>
    <definedName name="BEx5E2UU5NES6W779W2OZTZOB4O7" hidden="1">#REF!</definedName>
    <definedName name="BEx5E4CSE5G83J5K32WENF7BXL82" localSheetId="19" hidden="1">#REF!</definedName>
    <definedName name="BEx5E4CSE5G83J5K32WENF7BXL82" hidden="1">#REF!</definedName>
    <definedName name="BEx5ELQL9B0VR6UT18KP11DHOTFX" localSheetId="19" hidden="1">#REF!</definedName>
    <definedName name="BEx5ELQL9B0VR6UT18KP11DHOTFX" hidden="1">#REF!</definedName>
    <definedName name="BEx5ER4TJTFPN7IB1MNEB1ZFR5M6" localSheetId="19" hidden="1">#REF!</definedName>
    <definedName name="BEx5ER4TJTFPN7IB1MNEB1ZFR5M6" hidden="1">#REF!</definedName>
    <definedName name="BEx5EW87ACRI46LAKG0VDJVFLG7R" localSheetId="19" hidden="1">#REF!</definedName>
    <definedName name="BEx5EW87ACRI46LAKG0VDJVFLG7R" hidden="1">#REF!</definedName>
    <definedName name="BEx5F6KF3SROYIFF0A1HJRV87YZC" localSheetId="19" hidden="1">#REF!</definedName>
    <definedName name="BEx5F6KF3SROYIFF0A1HJRV87YZC" hidden="1">#REF!</definedName>
    <definedName name="BEx5F6V72QTCK7O39Y59R0EVM6CW" localSheetId="19" hidden="1">#REF!</definedName>
    <definedName name="BEx5F6V72QTCK7O39Y59R0EVM6CW" hidden="1">#REF!</definedName>
    <definedName name="BEx5F9K9B2XA4LVU2LJMI89AW8BO" localSheetId="19" hidden="1">#REF!</definedName>
    <definedName name="BEx5F9K9B2XA4LVU2LJMI89AW8BO" hidden="1">#REF!</definedName>
    <definedName name="BEx5FGLQVACD5F5YZG4DGSCHCGO2" localSheetId="19" hidden="1">#REF!</definedName>
    <definedName name="BEx5FGLQVACD5F5YZG4DGSCHCGO2" hidden="1">#REF!</definedName>
    <definedName name="BEx5FLJWHLW3BTZILDPN5NMA449V" localSheetId="19" hidden="1">#REF!</definedName>
    <definedName name="BEx5FLJWHLW3BTZILDPN5NMA449V" hidden="1">#REF!</definedName>
    <definedName name="BEx5FNI2O10YN2SI1NO4X5GP3GTF" localSheetId="19" hidden="1">#REF!</definedName>
    <definedName name="BEx5FNI2O10YN2SI1NO4X5GP3GTF" hidden="1">#REF!</definedName>
    <definedName name="BEx5FO8YRFSZCG3L608EHIHIHFY4" localSheetId="19" hidden="1">#REF!</definedName>
    <definedName name="BEx5FO8YRFSZCG3L608EHIHIHFY4" hidden="1">#REF!</definedName>
    <definedName name="BEx5FOUK8T0EOTFUKGIWKKOE6F7G" localSheetId="19" hidden="1">#REF!</definedName>
    <definedName name="BEx5FOUK8T0EOTFUKGIWKKOE6F7G" hidden="1">#REF!</definedName>
    <definedName name="BEx5FQNA6V4CNYSH013K45RI4BCV" localSheetId="19" hidden="1">#REF!</definedName>
    <definedName name="BEx5FQNA6V4CNYSH013K45RI4BCV" hidden="1">#REF!</definedName>
    <definedName name="BEx5FVQPPEU32CPNV9RRQ9MNLLVE" localSheetId="19" hidden="1">#REF!</definedName>
    <definedName name="BEx5FVQPPEU32CPNV9RRQ9MNLLVE" hidden="1">#REF!</definedName>
    <definedName name="BEx5FZC6RK92TU32WZ4N099LWYKZ" localSheetId="19" hidden="1">#REF!</definedName>
    <definedName name="BEx5FZC6RK92TU32WZ4N099LWYKZ" hidden="1">#REF!</definedName>
    <definedName name="BEx5G08KGMG5X2AQKDGPFYG5GH94" localSheetId="19" hidden="1">#REF!</definedName>
    <definedName name="BEx5G08KGMG5X2AQKDGPFYG5GH94" hidden="1">#REF!</definedName>
    <definedName name="BEx5G1A8TFN4C4QII35U9DKYNIS8" localSheetId="19" hidden="1">#REF!</definedName>
    <definedName name="BEx5G1A8TFN4C4QII35U9DKYNIS8" hidden="1">#REF!</definedName>
    <definedName name="BEx5G1L0QO91KEPDMV1D8OT4BT73" localSheetId="19" hidden="1">#REF!</definedName>
    <definedName name="BEx5G1L0QO91KEPDMV1D8OT4BT73" hidden="1">#REF!</definedName>
    <definedName name="BEx5G86DZL1VYUX6KWODAP3WFAWP" localSheetId="19" hidden="1">#REF!</definedName>
    <definedName name="BEx5G86DZL1VYUX6KWODAP3WFAWP" hidden="1">#REF!</definedName>
    <definedName name="BEx5G8BV2GIOCM3C7IUFK8L04A6M" localSheetId="19" hidden="1">#REF!</definedName>
    <definedName name="BEx5G8BV2GIOCM3C7IUFK8L04A6M" hidden="1">#REF!</definedName>
    <definedName name="BEx5GID9MVBUPFFT9M8K8B5MO9NV" localSheetId="19" hidden="1">#REF!</definedName>
    <definedName name="BEx5GID9MVBUPFFT9M8K8B5MO9NV" hidden="1">#REF!</definedName>
    <definedName name="BEx5GN0EWA9SCQDPQ7NTUQH82QVK" localSheetId="19" hidden="1">#REF!</definedName>
    <definedName name="BEx5GN0EWA9SCQDPQ7NTUQH82QVK" hidden="1">#REF!</definedName>
    <definedName name="BEx5GNBCU4WZ74I0UXFL9ZG2XSGJ" localSheetId="19" hidden="1">#REF!</definedName>
    <definedName name="BEx5GNBCU4WZ74I0UXFL9ZG2XSGJ" hidden="1">#REF!</definedName>
    <definedName name="BEx5GUCTYC7QCWGWU5BTO7Y7HDZX" localSheetId="19" hidden="1">#REF!</definedName>
    <definedName name="BEx5GUCTYC7QCWGWU5BTO7Y7HDZX" hidden="1">#REF!</definedName>
    <definedName name="BEx5GYUPJULJQ624TEESYFG1NFOH" localSheetId="19" hidden="1">#REF!</definedName>
    <definedName name="BEx5GYUPJULJQ624TEESYFG1NFOH" hidden="1">#REF!</definedName>
    <definedName name="BEx5H0NEE0AIN5E2UHJ9J9ISU9N1" localSheetId="19" hidden="1">#REF!</definedName>
    <definedName name="BEx5H0NEE0AIN5E2UHJ9J9ISU9N1" hidden="1">#REF!</definedName>
    <definedName name="BEx5H1UJSEUQM2K8QHQXO5THVHSO" localSheetId="19" hidden="1">#REF!</definedName>
    <definedName name="BEx5H1UJSEUQM2K8QHQXO5THVHSO" hidden="1">#REF!</definedName>
    <definedName name="BEx5H78SWSMTWKQVAC01YN6480JD" localSheetId="19" hidden="1">#REF!</definedName>
    <definedName name="BEx5H78SWSMTWKQVAC01YN6480JD" hidden="1">#REF!</definedName>
    <definedName name="BEx5HAOT9XWUF7XIFRZZS8B9F5TZ" localSheetId="19" hidden="1">#REF!</definedName>
    <definedName name="BEx5HAOT9XWUF7XIFRZZS8B9F5TZ" hidden="1">#REF!</definedName>
    <definedName name="BEx5HE4XRF9BUY04MENWY9CHHN5H" localSheetId="19" hidden="1">#REF!</definedName>
    <definedName name="BEx5HE4XRF9BUY04MENWY9CHHN5H" hidden="1">#REF!</definedName>
    <definedName name="BEx5HFHMABAT0H9KKS754X4T304E" localSheetId="19" hidden="1">#REF!</definedName>
    <definedName name="BEx5HFHMABAT0H9KKS754X4T304E" hidden="1">#REF!</definedName>
    <definedName name="BEx5HGDZ7MX1S3KNXLRL9WU565V4" localSheetId="19" hidden="1">#REF!</definedName>
    <definedName name="BEx5HGDZ7MX1S3KNXLRL9WU565V4" hidden="1">#REF!</definedName>
    <definedName name="BEx5HJ8DU0ZDRX2BY3TDR7LG7FYG" localSheetId="19" hidden="1">#REF!</definedName>
    <definedName name="BEx5HJ8DU0ZDRX2BY3TDR7LG7FYG" hidden="1">#REF!</definedName>
    <definedName name="BEx5HJZ9FAVNZSSBTAYRPZDYM9NU" localSheetId="19" hidden="1">#REF!</definedName>
    <definedName name="BEx5HJZ9FAVNZSSBTAYRPZDYM9NU" hidden="1">#REF!</definedName>
    <definedName name="BEx5HMDKAGHEFJ193YZUKU547LDS" localSheetId="19" hidden="1">#REF!</definedName>
    <definedName name="BEx5HMDKAGHEFJ193YZUKU547LDS" hidden="1">#REF!</definedName>
    <definedName name="BEx5HZ9JMKHNLFWLVUB1WP5B39BL" localSheetId="19" hidden="1">#REF!</definedName>
    <definedName name="BEx5HZ9JMKHNLFWLVUB1WP5B39BL" hidden="1">#REF!</definedName>
    <definedName name="BEx5I1D22RX2VD9NZESVVM6JZ8G5" localSheetId="19" hidden="1">#REF!</definedName>
    <definedName name="BEx5I1D22RX2VD9NZESVVM6JZ8G5" hidden="1">#REF!</definedName>
    <definedName name="BEx5I244LQHZTF3XI66J8705R9XX" localSheetId="19" hidden="1">#REF!</definedName>
    <definedName name="BEx5I244LQHZTF3XI66J8705R9XX" hidden="1">#REF!</definedName>
    <definedName name="BEx5I5K5UOAJ82FDJ4HULUM3KX7E" localSheetId="19" hidden="1">#REF!</definedName>
    <definedName name="BEx5I5K5UOAJ82FDJ4HULUM3KX7E" hidden="1">#REF!</definedName>
    <definedName name="BEx5I8PBP4LIXDGID5BP0THLO0AQ" localSheetId="19" hidden="1">#REF!</definedName>
    <definedName name="BEx5I8PBP4LIXDGID5BP0THLO0AQ" hidden="1">#REF!</definedName>
    <definedName name="BEx5I8USVUB3JP4S9OXGMZVMOQXR" localSheetId="19" hidden="1">#REF!</definedName>
    <definedName name="BEx5I8USVUB3JP4S9OXGMZVMOQXR" hidden="1">#REF!</definedName>
    <definedName name="BEx5I9GDQSYIAL65UQNDMNFQCS9Y" localSheetId="19" hidden="1">#REF!</definedName>
    <definedName name="BEx5I9GDQSYIAL65UQNDMNFQCS9Y" hidden="1">#REF!</definedName>
    <definedName name="BEx5IBUPG9AWNW5PK7JGRGEJ4OLM" localSheetId="19" hidden="1">#REF!</definedName>
    <definedName name="BEx5IBUPG9AWNW5PK7JGRGEJ4OLM" hidden="1">#REF!</definedName>
    <definedName name="BEx5IC06RVN8BSAEPREVKHKLCJ2L" localSheetId="19" hidden="1">#REF!</definedName>
    <definedName name="BEx5IC06RVN8BSAEPREVKHKLCJ2L" hidden="1">#REF!</definedName>
    <definedName name="BEx5IMN4F143KVYVDFOQYZVJG5X6" localSheetId="19" hidden="1">#REF!</definedName>
    <definedName name="BEx5IMN4F143KVYVDFOQYZVJG5X6" hidden="1">#REF!</definedName>
    <definedName name="BEx5ITU42638OWOBF2BOWE37XFP9" localSheetId="19" hidden="1">#REF!</definedName>
    <definedName name="BEx5ITU42638OWOBF2BOWE37XFP9" hidden="1">#REF!</definedName>
    <definedName name="BEx5J0FFP1KS4NGY20AEJI8VREEA" localSheetId="19" hidden="1">#REF!</definedName>
    <definedName name="BEx5J0FFP1KS4NGY20AEJI8VREEA" hidden="1">#REF!</definedName>
    <definedName name="BEx5JF3ZXLDIS8VNKDCY7ZI7H1CI" localSheetId="19" hidden="1">#REF!</definedName>
    <definedName name="BEx5JF3ZXLDIS8VNKDCY7ZI7H1CI" hidden="1">#REF!</definedName>
    <definedName name="BEx5JHCZJ8G6OOOW6EF3GABXKH6F" localSheetId="19" hidden="1">#REF!</definedName>
    <definedName name="BEx5JHCZJ8G6OOOW6EF3GABXKH6F" hidden="1">#REF!</definedName>
    <definedName name="BEx5JJB6W446THXQCRUKD3I7RKLP" localSheetId="19" hidden="1">#REF!</definedName>
    <definedName name="BEx5JJB6W446THXQCRUKD3I7RKLP" hidden="1">#REF!</definedName>
    <definedName name="BEx5JJWTMI37U3RDEJOYLO93RJ6Z" localSheetId="19" hidden="1">#REF!</definedName>
    <definedName name="BEx5JJWTMI37U3RDEJOYLO93RJ6Z" hidden="1">#REF!</definedName>
    <definedName name="BEx5JNCT8Z7XSSPD5EMNAJELCU2V" localSheetId="19" hidden="1">#REF!</definedName>
    <definedName name="BEx5JNCT8Z7XSSPD5EMNAJELCU2V" hidden="1">#REF!</definedName>
    <definedName name="BEx5JQCNT9Y4RM306CHC8IPY3HBZ" localSheetId="19" hidden="1">#REF!</definedName>
    <definedName name="BEx5JQCNT9Y4RM306CHC8IPY3HBZ" hidden="1">#REF!</definedName>
    <definedName name="BEx5K08PYKE6JOKBYIB006TX619P" localSheetId="19" hidden="1">#REF!</definedName>
    <definedName name="BEx5K08PYKE6JOKBYIB006TX619P" hidden="1">#REF!</definedName>
    <definedName name="BEx5K51DSERT1TR7B4A29R41W4NX" localSheetId="19" hidden="1">#REF!</definedName>
    <definedName name="BEx5K51DSERT1TR7B4A29R41W4NX" hidden="1">#REF!</definedName>
    <definedName name="BEx5KF88OT7666J799PZCTHRBOPU" localSheetId="19" hidden="1">#REF!</definedName>
    <definedName name="BEx5KF88OT7666J799PZCTHRBOPU" hidden="1">#REF!</definedName>
    <definedName name="BEx5KMVAY7UVXRQY7NI5EZYMNGC7" localSheetId="19" hidden="1">#REF!</definedName>
    <definedName name="BEx5KMVAY7UVXRQY7NI5EZYMNGC7" hidden="1">#REF!</definedName>
    <definedName name="BEx5KYER580I4T7WTLMUN7NLNP5K" localSheetId="19" hidden="1">#REF!</definedName>
    <definedName name="BEx5KYER580I4T7WTLMUN7NLNP5K" hidden="1">#REF!</definedName>
    <definedName name="BEx5LHLB3M6K4ZKY2F42QBZT30ZH" localSheetId="19" hidden="1">#REF!</definedName>
    <definedName name="BEx5LHLB3M6K4ZKY2F42QBZT30ZH" hidden="1">#REF!</definedName>
    <definedName name="BEx5LRMNU3HXIE1BUMDHRU31F7JJ" localSheetId="19" hidden="1">#REF!</definedName>
    <definedName name="BEx5LRMNU3HXIE1BUMDHRU31F7JJ" hidden="1">#REF!</definedName>
    <definedName name="BEx5LSJ1LPUAX3ENSPECWPG4J7D1" localSheetId="19" hidden="1">#REF!</definedName>
    <definedName name="BEx5LSJ1LPUAX3ENSPECWPG4J7D1" hidden="1">#REF!</definedName>
    <definedName name="BEx5LTKQ8RQWJE4BC88OP928893U" localSheetId="19" hidden="1">#REF!</definedName>
    <definedName name="BEx5LTKQ8RQWJE4BC88OP928893U" hidden="1">#REF!</definedName>
    <definedName name="BEx5LZ9QXSWRX35EGBF4FB303PNE" localSheetId="19" hidden="1">#REF!</definedName>
    <definedName name="BEx5LZ9QXSWRX35EGBF4FB303PNE" hidden="1">#REF!</definedName>
    <definedName name="BEx5MB9BR71LZDG7XXQ2EO58JC5F" localSheetId="19" hidden="1">#REF!</definedName>
    <definedName name="BEx5MB9BR71LZDG7XXQ2EO58JC5F" hidden="1">#REF!</definedName>
    <definedName name="BEx5MLQZM68YQSKARVWTTPINFQ2C" localSheetId="19" hidden="1">[39]Table!#REF!</definedName>
    <definedName name="BEx5MLQZM68YQSKARVWTTPINFQ2C" hidden="1">[39]Table!#REF!</definedName>
    <definedName name="BEx5MVXTKNBXHNWTL43C670E4KXC" localSheetId="14" hidden="1">#REF!</definedName>
    <definedName name="BEx5MVXTKNBXHNWTL43C670E4KXC" localSheetId="15" hidden="1">#REF!</definedName>
    <definedName name="BEx5MVXTKNBXHNWTL43C670E4KXC" localSheetId="16" hidden="1">#REF!</definedName>
    <definedName name="BEx5MVXTKNBXHNWTL43C670E4KXC" localSheetId="19" hidden="1">#REF!</definedName>
    <definedName name="BEx5MVXTKNBXHNWTL43C670E4KXC" hidden="1">#REF!</definedName>
    <definedName name="BEx5N4XI4PWB1W9PMZ4O5R0HWTYD" localSheetId="16" hidden="1">#REF!</definedName>
    <definedName name="BEx5N4XI4PWB1W9PMZ4O5R0HWTYD" localSheetId="19" hidden="1">#REF!</definedName>
    <definedName name="BEx5N4XI4PWB1W9PMZ4O5R0HWTYD" hidden="1">#REF!</definedName>
    <definedName name="BEx5N8TQPT9Q7AMBG5SNEYKR98Y8" localSheetId="16" hidden="1">#REF!</definedName>
    <definedName name="BEx5N8TQPT9Q7AMBG5SNEYKR98Y8" localSheetId="19" hidden="1">#REF!</definedName>
    <definedName name="BEx5N8TQPT9Q7AMBG5SNEYKR98Y8" hidden="1">#REF!</definedName>
    <definedName name="BEx5NA68N6FJFX9UJXK4M14U487F" localSheetId="19" hidden="1">#REF!</definedName>
    <definedName name="BEx5NA68N6FJFX9UJXK4M14U487F" hidden="1">#REF!</definedName>
    <definedName name="BEx5ND64XZTLSC6HF2CJ3WYIIH2F" localSheetId="19" hidden="1">#REF!</definedName>
    <definedName name="BEx5ND64XZTLSC6HF2CJ3WYIIH2F" hidden="1">#REF!</definedName>
    <definedName name="BEx5NHTGLW35S2ITT7VPUKDNZRF7" localSheetId="19" hidden="1">#REF!</definedName>
    <definedName name="BEx5NHTGLW35S2ITT7VPUKDNZRF7" hidden="1">#REF!</definedName>
    <definedName name="BEx5NIKBG2GDJOYGE3WCXKU7YY51" localSheetId="19" hidden="1">#REF!</definedName>
    <definedName name="BEx5NIKBG2GDJOYGE3WCXKU7YY51" hidden="1">#REF!</definedName>
    <definedName name="BEx5NV06L5J5IMKGOMGKGJ4PBZCD" localSheetId="19" hidden="1">#REF!</definedName>
    <definedName name="BEx5NV06L5J5IMKGOMGKGJ4PBZCD" hidden="1">#REF!</definedName>
    <definedName name="BEx5NZSSQ6PY99ZX2D7Q9IGOR34W" localSheetId="19" hidden="1">#REF!</definedName>
    <definedName name="BEx5NZSSQ6PY99ZX2D7Q9IGOR34W" hidden="1">#REF!</definedName>
    <definedName name="BEx5O2CHK5IPBZFPSJ15PKMKXH2W" localSheetId="19" hidden="1">#REF!</definedName>
    <definedName name="BEx5O2CHK5IPBZFPSJ15PKMKXH2W" hidden="1">#REF!</definedName>
    <definedName name="BEx5O3ZUQ2OARA1CDOZ3NC4UE5AA" localSheetId="19" hidden="1">#REF!</definedName>
    <definedName name="BEx5O3ZUQ2OARA1CDOZ3NC4UE5AA" hidden="1">#REF!</definedName>
    <definedName name="BEx5OAFS0NJ2CB86A02E1JYHMLQ1" localSheetId="19" hidden="1">#REF!</definedName>
    <definedName name="BEx5OAFS0NJ2CB86A02E1JYHMLQ1" hidden="1">#REF!</definedName>
    <definedName name="BEx5OFDQH6J3G0YOE5U93X2QN95E" localSheetId="19" hidden="1">#REF!</definedName>
    <definedName name="BEx5OFDQH6J3G0YOE5U93X2QN95E" hidden="1">#REF!</definedName>
    <definedName name="BEx5OG4RPU8W1ETWDWM234NYYYEN" localSheetId="19" hidden="1">#REF!</definedName>
    <definedName name="BEx5OG4RPU8W1ETWDWM234NYYYEN" hidden="1">#REF!</definedName>
    <definedName name="BEx5OP9Y43F99O2IT69MKCCXGL61" localSheetId="19" hidden="1">#REF!</definedName>
    <definedName name="BEx5OP9Y43F99O2IT69MKCCXGL61" hidden="1">#REF!</definedName>
    <definedName name="BEx5ORDB6IPFBL15XLQCRC6PS01K" localSheetId="19" hidden="1">#REF!</definedName>
    <definedName name="BEx5ORDB6IPFBL15XLQCRC6PS01K" hidden="1">#REF!</definedName>
    <definedName name="BEx5P3243YD55WK9A04WKXBOHZ9F" localSheetId="19" hidden="1">'[38]10.08.5 - 2008 Capital - TDBU'!#REF!</definedName>
    <definedName name="BEx5P3243YD55WK9A04WKXBOHZ9F" hidden="1">'[38]10.08.5 - 2008 Capital - TDBU'!#REF!</definedName>
    <definedName name="BEx5P9Y9RDXNUAJ6CZ2LHMM8IM7T" localSheetId="14" hidden="1">#REF!</definedName>
    <definedName name="BEx5P9Y9RDXNUAJ6CZ2LHMM8IM7T" localSheetId="15" hidden="1">#REF!</definedName>
    <definedName name="BEx5P9Y9RDXNUAJ6CZ2LHMM8IM7T" localSheetId="16" hidden="1">#REF!</definedName>
    <definedName name="BEx5P9Y9RDXNUAJ6CZ2LHMM8IM7T" localSheetId="19" hidden="1">#REF!</definedName>
    <definedName name="BEx5P9Y9RDXNUAJ6CZ2LHMM8IM7T" hidden="1">#REF!</definedName>
    <definedName name="BEx5PF76KPATYJ4N41VA1D7CDWY4" localSheetId="16" hidden="1">#REF!</definedName>
    <definedName name="BEx5PF76KPATYJ4N41VA1D7CDWY4" localSheetId="19" hidden="1">#REF!</definedName>
    <definedName name="BEx5PF76KPATYJ4N41VA1D7CDWY4" hidden="1">#REF!</definedName>
    <definedName name="BEx5PHWB2C0D5QLP3BZIP3UO7DIZ" localSheetId="16" hidden="1">#REF!</definedName>
    <definedName name="BEx5PHWB2C0D5QLP3BZIP3UO7DIZ" localSheetId="19" hidden="1">#REF!</definedName>
    <definedName name="BEx5PHWB2C0D5QLP3BZIP3UO7DIZ" hidden="1">#REF!</definedName>
    <definedName name="BEx5PJP02W68K2E46L5C5YBSNU6T" localSheetId="19" hidden="1">#REF!</definedName>
    <definedName name="BEx5PJP02W68K2E46L5C5YBSNU6T" hidden="1">#REF!</definedName>
    <definedName name="BEx5PLCA8DOMAU315YCS5275L2HS" localSheetId="19" hidden="1">#REF!</definedName>
    <definedName name="BEx5PLCA8DOMAU315YCS5275L2HS" hidden="1">#REF!</definedName>
    <definedName name="BEx5PRXMZ5M65Z732WNNGV564C2J" localSheetId="19" hidden="1">#REF!</definedName>
    <definedName name="BEx5PRXMZ5M65Z732WNNGV564C2J" hidden="1">#REF!</definedName>
    <definedName name="BEx5QPSW4IPLH50WSR87HRER05RF" localSheetId="19" hidden="1">#REF!</definedName>
    <definedName name="BEx5QPSW4IPLH50WSR87HRER05RF" hidden="1">#REF!</definedName>
    <definedName name="BEx73V0EP8EMNRC3EZJJKKVKWQVB" localSheetId="19" hidden="1">#REF!</definedName>
    <definedName name="BEx73V0EP8EMNRC3EZJJKKVKWQVB" hidden="1">#REF!</definedName>
    <definedName name="BEx741WJHIJVXUX131SBXTVW8D71" localSheetId="19" hidden="1">#REF!</definedName>
    <definedName name="BEx741WJHIJVXUX131SBXTVW8D71" hidden="1">#REF!</definedName>
    <definedName name="BEx74ESIB9Y8KGETIERMKU5PLCQR" localSheetId="19" hidden="1">#REF!</definedName>
    <definedName name="BEx74ESIB9Y8KGETIERMKU5PLCQR" hidden="1">#REF!</definedName>
    <definedName name="BEx74Q6H3O7133AWQXWC21MI2UFT" localSheetId="19" hidden="1">#REF!</definedName>
    <definedName name="BEx74Q6H3O7133AWQXWC21MI2UFT" hidden="1">#REF!</definedName>
    <definedName name="BEx74SVN624OKKQLMBVAPE9KAL13" localSheetId="19" hidden="1">#REF!</definedName>
    <definedName name="BEx74SVN624OKKQLMBVAPE9KAL13" hidden="1">#REF!</definedName>
    <definedName name="BEx74W6BJ8ENO3J25WNM5H5APKA3" localSheetId="19" hidden="1">#REF!</definedName>
    <definedName name="BEx74W6BJ8ENO3J25WNM5H5APKA3" hidden="1">#REF!</definedName>
    <definedName name="BEx7532GP65LPFYWT7B0NMQMFZNV" localSheetId="19" hidden="1">#REF!</definedName>
    <definedName name="BEx7532GP65LPFYWT7B0NMQMFZNV" hidden="1">#REF!</definedName>
    <definedName name="BEx755GRRD9BL27YHLH5QWIYLWB7" localSheetId="19" hidden="1">#REF!</definedName>
    <definedName name="BEx755GRRD9BL27YHLH5QWIYLWB7" hidden="1">#REF!</definedName>
    <definedName name="BEx7579IFVUAVJ784K1JNXQW1Z9I" localSheetId="19" hidden="1">#REF!</definedName>
    <definedName name="BEx7579IFVUAVJ784K1JNXQW1Z9I" hidden="1">#REF!</definedName>
    <definedName name="BEx759D1D5SXS5ELLZVBI0SXYUNF" localSheetId="19" hidden="1">#REF!</definedName>
    <definedName name="BEx759D1D5SXS5ELLZVBI0SXYUNF" hidden="1">#REF!</definedName>
    <definedName name="BEx75GJZSZHUDN6OOAGQYFUDA2LP" localSheetId="19" hidden="1">#REF!</definedName>
    <definedName name="BEx75GJZSZHUDN6OOAGQYFUDA2LP" hidden="1">#REF!</definedName>
    <definedName name="BEx75HGCCV5K4UCJWYV8EV9AG5YT" localSheetId="19" hidden="1">#REF!</definedName>
    <definedName name="BEx75HGCCV5K4UCJWYV8EV9AG5YT" hidden="1">#REF!</definedName>
    <definedName name="BEx75OHUDAC9RZDLL9L4I1L7VQ21" localSheetId="19" hidden="1">'[38]10.08.4 -2008 Capital'!#REF!</definedName>
    <definedName name="BEx75OHUDAC9RZDLL9L4I1L7VQ21" hidden="1">'[38]10.08.4 -2008 Capital'!#REF!</definedName>
    <definedName name="BEx75PZT8TY5P13U978NVBUXKHT4" localSheetId="14" hidden="1">#REF!</definedName>
    <definedName name="BEx75PZT8TY5P13U978NVBUXKHT4" localSheetId="15" hidden="1">#REF!</definedName>
    <definedName name="BEx75PZT8TY5P13U978NVBUXKHT4" localSheetId="16" hidden="1">#REF!</definedName>
    <definedName name="BEx75PZT8TY5P13U978NVBUXKHT4" localSheetId="19" hidden="1">#REF!</definedName>
    <definedName name="BEx75PZT8TY5P13U978NVBUXKHT4" hidden="1">#REF!</definedName>
    <definedName name="BEx75T55F7GML8V1DMWL26WRT006" localSheetId="16" hidden="1">#REF!</definedName>
    <definedName name="BEx75T55F7GML8V1DMWL26WRT006" localSheetId="19" hidden="1">#REF!</definedName>
    <definedName name="BEx75T55F7GML8V1DMWL26WRT006" hidden="1">#REF!</definedName>
    <definedName name="BEx75VJGR07JY6UUWURQ4PJ29UKC" localSheetId="16" hidden="1">#REF!</definedName>
    <definedName name="BEx75VJGR07JY6UUWURQ4PJ29UKC" localSheetId="19" hidden="1">#REF!</definedName>
    <definedName name="BEx75VJGR07JY6UUWURQ4PJ29UKC" hidden="1">#REF!</definedName>
    <definedName name="BEx7696C3JFS7JTBL4CH2YB4GLHQ" localSheetId="19" hidden="1">#REF!</definedName>
    <definedName name="BEx7696C3JFS7JTBL4CH2YB4GLHQ" hidden="1">#REF!</definedName>
    <definedName name="BEx76F0MJW2PS2LZH14RJZO14ARD" localSheetId="19" hidden="1">'[38]10.08.5 - 2008 Capital - TDBU'!#REF!</definedName>
    <definedName name="BEx76F0MJW2PS2LZH14RJZO14ARD" hidden="1">'[38]10.08.5 - 2008 Capital - TDBU'!#REF!</definedName>
    <definedName name="BEx7741OUGLA0WJQLQRUJSL4DE00" localSheetId="14" hidden="1">#REF!</definedName>
    <definedName name="BEx7741OUGLA0WJQLQRUJSL4DE00" localSheetId="15" hidden="1">#REF!</definedName>
    <definedName name="BEx7741OUGLA0WJQLQRUJSL4DE00" localSheetId="16" hidden="1">#REF!</definedName>
    <definedName name="BEx7741OUGLA0WJQLQRUJSL4DE00" localSheetId="19" hidden="1">#REF!</definedName>
    <definedName name="BEx7741OUGLA0WJQLQRUJSL4DE00" hidden="1">#REF!</definedName>
    <definedName name="BEx774N83DXLJZ54Q42PWIJZ2DN1" localSheetId="16" hidden="1">#REF!</definedName>
    <definedName name="BEx774N83DXLJZ54Q42PWIJZ2DN1" localSheetId="19" hidden="1">#REF!</definedName>
    <definedName name="BEx774N83DXLJZ54Q42PWIJZ2DN1" hidden="1">#REF!</definedName>
    <definedName name="BEx779QNIY3061ZV9BR462WKEGRW" localSheetId="16" hidden="1">#REF!</definedName>
    <definedName name="BEx779QNIY3061ZV9BR462WKEGRW" localSheetId="19" hidden="1">#REF!</definedName>
    <definedName name="BEx779QNIY3061ZV9BR462WKEGRW" hidden="1">#REF!</definedName>
    <definedName name="BEx77G19QU9A95CNHE6QMVSQR2T3" localSheetId="19" hidden="1">#REF!</definedName>
    <definedName name="BEx77G19QU9A95CNHE6QMVSQR2T3" hidden="1">#REF!</definedName>
    <definedName name="BEx77NIZM6XEWOV6EXQU2UG5MSUR" localSheetId="19" hidden="1">'[38]10.08.5 - 2008 Capital - TDBU'!#REF!</definedName>
    <definedName name="BEx77NIZM6XEWOV6EXQU2UG5MSUR" hidden="1">'[38]10.08.5 - 2008 Capital - TDBU'!#REF!</definedName>
    <definedName name="BEx77P0S3GVMS7BJUL9OWUGJ1B02" localSheetId="14" hidden="1">#REF!</definedName>
    <definedName name="BEx77P0S3GVMS7BJUL9OWUGJ1B02" localSheetId="15" hidden="1">#REF!</definedName>
    <definedName name="BEx77P0S3GVMS7BJUL9OWUGJ1B02" localSheetId="16" hidden="1">#REF!</definedName>
    <definedName name="BEx77P0S3GVMS7BJUL9OWUGJ1B02" localSheetId="19" hidden="1">#REF!</definedName>
    <definedName name="BEx77P0S3GVMS7BJUL9OWUGJ1B02" hidden="1">#REF!</definedName>
    <definedName name="BEx77P69SYJJ2S37W7MAD4IWKUO4" localSheetId="16" hidden="1">#REF!</definedName>
    <definedName name="BEx77P69SYJJ2S37W7MAD4IWKUO4" localSheetId="19" hidden="1">#REF!</definedName>
    <definedName name="BEx77P69SYJJ2S37W7MAD4IWKUO4" hidden="1">#REF!</definedName>
    <definedName name="BEx77QDESURI6WW5582YXSK3A972" localSheetId="16" hidden="1">#REF!</definedName>
    <definedName name="BEx77QDESURI6WW5582YXSK3A972" localSheetId="19" hidden="1">#REF!</definedName>
    <definedName name="BEx77QDESURI6WW5582YXSK3A972" hidden="1">#REF!</definedName>
    <definedName name="BEx77U9O8O8ZI1JB5ZFCC25C06DJ" localSheetId="19" hidden="1">#REF!</definedName>
    <definedName name="BEx77U9O8O8ZI1JB5ZFCC25C06DJ" hidden="1">#REF!</definedName>
    <definedName name="BEx77VBI9XOPFHKEWU5EHQ9J675Y" localSheetId="19" hidden="1">#REF!</definedName>
    <definedName name="BEx77VBI9XOPFHKEWU5EHQ9J675Y" hidden="1">#REF!</definedName>
    <definedName name="BEx7809GQOCLHSNH95VOYIX7P1TV" localSheetId="19" hidden="1">#REF!</definedName>
    <definedName name="BEx7809GQOCLHSNH95VOYIX7P1TV" hidden="1">#REF!</definedName>
    <definedName name="BEx780K8XAXUHGVZGZWQ74DK4CI3" localSheetId="19" hidden="1">#REF!</definedName>
    <definedName name="BEx780K8XAXUHGVZGZWQ74DK4CI3" hidden="1">#REF!</definedName>
    <definedName name="BEx78226TN58UE0CTY98YEDU0LSL" localSheetId="19" hidden="1">#REF!</definedName>
    <definedName name="BEx78226TN58UE0CTY98YEDU0LSL" hidden="1">#REF!</definedName>
    <definedName name="BEx787GF57Y7X323F3OTRWSGH7HZ" localSheetId="19" hidden="1">#REF!</definedName>
    <definedName name="BEx787GF57Y7X323F3OTRWSGH7HZ" hidden="1">#REF!</definedName>
    <definedName name="BEx7881ZZBWHRAX6W2GY19J8MGEQ" localSheetId="19" hidden="1">#REF!</definedName>
    <definedName name="BEx7881ZZBWHRAX6W2GY19J8MGEQ" hidden="1">#REF!</definedName>
    <definedName name="BEx78HHRIWDLHQX2LG0HWFRYEL1T" localSheetId="19" hidden="1">#REF!</definedName>
    <definedName name="BEx78HHRIWDLHQX2LG0HWFRYEL1T" hidden="1">#REF!</definedName>
    <definedName name="BEx78LE2GHJ4PVWT3ULLA2J3TY1V" localSheetId="19" hidden="1">#REF!</definedName>
    <definedName name="BEx78LE2GHJ4PVWT3ULLA2J3TY1V" hidden="1">#REF!</definedName>
    <definedName name="BEx78QMXZ2P1ZB3HJ9O50DWHCMXR" localSheetId="19" hidden="1">#REF!</definedName>
    <definedName name="BEx78QMXZ2P1ZB3HJ9O50DWHCMXR" hidden="1">#REF!</definedName>
    <definedName name="BEx78SFO5VR28677DWZEMDN7G86X" localSheetId="19" hidden="1">#REF!</definedName>
    <definedName name="BEx78SFO5VR28677DWZEMDN7G86X" hidden="1">#REF!</definedName>
    <definedName name="BEx78SFOYH1Z0ZDTO47W2M60TW6K" localSheetId="19" hidden="1">#REF!</definedName>
    <definedName name="BEx78SFOYH1Z0ZDTO47W2M60TW6K" hidden="1">#REF!</definedName>
    <definedName name="BEx79APUP133FLMIO8AZJFIIYD1L" localSheetId="19" hidden="1">#REF!</definedName>
    <definedName name="BEx79APUP133FLMIO8AZJFIIYD1L" hidden="1">#REF!</definedName>
    <definedName name="BEx79JK3E6JO8MX4O35A5G8NZCC8" localSheetId="19" hidden="1">#REF!</definedName>
    <definedName name="BEx79JK3E6JO8MX4O35A5G8NZCC8" hidden="1">#REF!</definedName>
    <definedName name="BEx79OCP4HQ6XP8EWNGEUDLOZBBS" localSheetId="19" hidden="1">#REF!</definedName>
    <definedName name="BEx79OCP4HQ6XP8EWNGEUDLOZBBS" hidden="1">#REF!</definedName>
    <definedName name="BEx79SEAYKUZB0H4LYBCD6WWJBG2" localSheetId="19" hidden="1">#REF!</definedName>
    <definedName name="BEx79SEAYKUZB0H4LYBCD6WWJBG2" hidden="1">#REF!</definedName>
    <definedName name="BEx79SJRHTLS9PYM69O9BWW1FMJK" localSheetId="19" hidden="1">#REF!</definedName>
    <definedName name="BEx79SJRHTLS9PYM69O9BWW1FMJK" hidden="1">#REF!</definedName>
    <definedName name="BEx79YJJLBELICW9F9FRYSCQ101L" localSheetId="19" hidden="1">#REF!</definedName>
    <definedName name="BEx79YJJLBELICW9F9FRYSCQ101L" hidden="1">#REF!</definedName>
    <definedName name="BEx79YUC7B0V77FSBGIRCY1BR4VK" localSheetId="19" hidden="1">#REF!</definedName>
    <definedName name="BEx79YUC7B0V77FSBGIRCY1BR4VK" hidden="1">#REF!</definedName>
    <definedName name="BEx7A06T3RC2891FUX05G3QPRAUE" localSheetId="19" hidden="1">#REF!</definedName>
    <definedName name="BEx7A06T3RC2891FUX05G3QPRAUE" hidden="1">#REF!</definedName>
    <definedName name="BEx7A18OPKC61FNESSBTAXMF8AW7" localSheetId="19" hidden="1">#REF!</definedName>
    <definedName name="BEx7A18OPKC61FNESSBTAXMF8AW7" hidden="1">#REF!</definedName>
    <definedName name="BEx7A1DZ3ACKTQDO9ELXW44GL8Y2" localSheetId="19" hidden="1">'[38]10.08.4 -2008 Capital'!#REF!</definedName>
    <definedName name="BEx7A1DZ3ACKTQDO9ELXW44GL8Y2" hidden="1">'[38]10.08.4 -2008 Capital'!#REF!</definedName>
    <definedName name="BEx7A7DRZSSF2EG6JQH27X93U90I" localSheetId="14" hidden="1">#REF!</definedName>
    <definedName name="BEx7A7DRZSSF2EG6JQH27X93U90I" localSheetId="15" hidden="1">#REF!</definedName>
    <definedName name="BEx7A7DRZSSF2EG6JQH27X93U90I" localSheetId="16" hidden="1">#REF!</definedName>
    <definedName name="BEx7A7DRZSSF2EG6JQH27X93U90I" localSheetId="19" hidden="1">#REF!</definedName>
    <definedName name="BEx7A7DRZSSF2EG6JQH27X93U90I" hidden="1">#REF!</definedName>
    <definedName name="BEx7A9S3JA1X7FH4CFSQLTZC4691" localSheetId="16" hidden="1">#REF!</definedName>
    <definedName name="BEx7A9S3JA1X7FH4CFSQLTZC4691" localSheetId="19" hidden="1">#REF!</definedName>
    <definedName name="BEx7A9S3JA1X7FH4CFSQLTZC4691" hidden="1">#REF!</definedName>
    <definedName name="BEx7ABA2C9IWH5VSLVLLLCY62161" localSheetId="16" hidden="1">#REF!</definedName>
    <definedName name="BEx7ABA2C9IWH5VSLVLLLCY62161" localSheetId="19" hidden="1">#REF!</definedName>
    <definedName name="BEx7ABA2C9IWH5VSLVLLLCY62161" hidden="1">#REF!</definedName>
    <definedName name="BEx7AE4LPLX8N85BYB0WCO5S7ZPV" localSheetId="19" hidden="1">#REF!</definedName>
    <definedName name="BEx7AE4LPLX8N85BYB0WCO5S7ZPV" hidden="1">#REF!</definedName>
    <definedName name="BEx7AJ81S7N0ZOX5HWUXTT04D8KK" localSheetId="19" hidden="1">'[38]10.08.5 - 2008 Capital - TDBU'!#REF!</definedName>
    <definedName name="BEx7AJ81S7N0ZOX5HWUXTT04D8KK" hidden="1">'[38]10.08.5 - 2008 Capital - TDBU'!#REF!</definedName>
    <definedName name="BEx7AQKAXA50BVHLEWZFVHEFM6BR" localSheetId="14" hidden="1">#REF!</definedName>
    <definedName name="BEx7AQKAXA50BVHLEWZFVHEFM6BR" localSheetId="15" hidden="1">#REF!</definedName>
    <definedName name="BEx7AQKAXA50BVHLEWZFVHEFM6BR" localSheetId="16" hidden="1">#REF!</definedName>
    <definedName name="BEx7AQKAXA50BVHLEWZFVHEFM6BR" localSheetId="19" hidden="1">#REF!</definedName>
    <definedName name="BEx7AQKAXA50BVHLEWZFVHEFM6BR" hidden="1">#REF!</definedName>
    <definedName name="BEx7ASD1I654MEDCO6GGWA95PXSC" localSheetId="16" hidden="1">#REF!</definedName>
    <definedName name="BEx7ASD1I654MEDCO6GGWA95PXSC" localSheetId="19" hidden="1">#REF!</definedName>
    <definedName name="BEx7ASD1I654MEDCO6GGWA95PXSC" hidden="1">#REF!</definedName>
    <definedName name="BEx7AVCX9S5RJP3NSZ4QM4E6ERDT" localSheetId="16" hidden="1">#REF!</definedName>
    <definedName name="BEx7AVCX9S5RJP3NSZ4QM4E6ERDT" localSheetId="19" hidden="1">#REF!</definedName>
    <definedName name="BEx7AVCX9S5RJP3NSZ4QM4E6ERDT" hidden="1">#REF!</definedName>
    <definedName name="BEx7AVT704ZMAOMB9JGPZ6LXHSQG" localSheetId="19" hidden="1">#REF!</definedName>
    <definedName name="BEx7AVT704ZMAOMB9JGPZ6LXHSQG" hidden="1">#REF!</definedName>
    <definedName name="BEx7AVYIGP0930MV5JEBWRYCJN68" localSheetId="19" hidden="1">#REF!</definedName>
    <definedName name="BEx7AVYIGP0930MV5JEBWRYCJN68" hidden="1">#REF!</definedName>
    <definedName name="BEx7B6LH6917TXOSAAQ6U7HVF018" localSheetId="19" hidden="1">#REF!</definedName>
    <definedName name="BEx7B6LH6917TXOSAAQ6U7HVF018" hidden="1">#REF!</definedName>
    <definedName name="BEx7BPXFZXJ79FQ0E8AQE21PGVHA" localSheetId="19" hidden="1">#REF!</definedName>
    <definedName name="BEx7BPXFZXJ79FQ0E8AQE21PGVHA" hidden="1">#REF!</definedName>
    <definedName name="BEx7C04AM39DQMC1TIX7CFZ2ADHX" localSheetId="19" hidden="1">#REF!</definedName>
    <definedName name="BEx7C04AM39DQMC1TIX7CFZ2ADHX" hidden="1">#REF!</definedName>
    <definedName name="BEx7C1RKPVBM823KIGN85C8NOGLB" localSheetId="19" hidden="1">#REF!</definedName>
    <definedName name="BEx7C1RKPVBM823KIGN85C8NOGLB" hidden="1">#REF!</definedName>
    <definedName name="BEx7C40F0PQURHPI6YQ39NFIR86Z" localSheetId="19" hidden="1">#REF!</definedName>
    <definedName name="BEx7C40F0PQURHPI6YQ39NFIR86Z" hidden="1">#REF!</definedName>
    <definedName name="BEx7C93VR7SYRIJS1JO8YZKSFAW9" localSheetId="19" hidden="1">#REF!</definedName>
    <definedName name="BEx7C93VR7SYRIJS1JO8YZKSFAW9" hidden="1">#REF!</definedName>
    <definedName name="BEx7CCPC6R1KQQZ2JQU6EFI1G0RM" localSheetId="19" hidden="1">#REF!</definedName>
    <definedName name="BEx7CCPC6R1KQQZ2JQU6EFI1G0RM" hidden="1">#REF!</definedName>
    <definedName name="BEx7CDAXF5MHW62MV0JHIEM92MPI" localSheetId="19" hidden="1">#REF!</definedName>
    <definedName name="BEx7CDAXF5MHW62MV0JHIEM92MPI" hidden="1">#REF!</definedName>
    <definedName name="BEx7CIJST9GLS2QD383UK7VUDTGL" localSheetId="19" hidden="1">#REF!</definedName>
    <definedName name="BEx7CIJST9GLS2QD383UK7VUDTGL" hidden="1">#REF!</definedName>
    <definedName name="BEx7CN1OPV8F04BRSJJSWFTXJAD5" localSheetId="19" hidden="1">#REF!</definedName>
    <definedName name="BEx7CN1OPV8F04BRSJJSWFTXJAD5" hidden="1">#REF!</definedName>
    <definedName name="BEx7CO8T2XKC7GHDSYNAWTZ9L7YR" localSheetId="19" hidden="1">#REF!</definedName>
    <definedName name="BEx7CO8T2XKC7GHDSYNAWTZ9L7YR" hidden="1">#REF!</definedName>
    <definedName name="BEx7CW1CF00DO8A36UNC2X7K65C2" localSheetId="19" hidden="1">#REF!</definedName>
    <definedName name="BEx7CW1CF00DO8A36UNC2X7K65C2" hidden="1">#REF!</definedName>
    <definedName name="BEx7CW6NFRL2P4XWP0MWHIYA97KF" localSheetId="19" hidden="1">#REF!</definedName>
    <definedName name="BEx7CW6NFRL2P4XWP0MWHIYA97KF" hidden="1">#REF!</definedName>
    <definedName name="BEx7D5RWKRS4W71J4NZ6ZSFHPKFT" localSheetId="19" hidden="1">#REF!</definedName>
    <definedName name="BEx7D5RWKRS4W71J4NZ6ZSFHPKFT" hidden="1">#REF!</definedName>
    <definedName name="BEx7D8H1TPOX1UN17QZYEV7Q58GA" localSheetId="19" hidden="1">#REF!</definedName>
    <definedName name="BEx7D8H1TPOX1UN17QZYEV7Q58GA" hidden="1">#REF!</definedName>
    <definedName name="BEx7DGF13H2074LRWFZQ45PZ6JPX" localSheetId="19" hidden="1">#REF!</definedName>
    <definedName name="BEx7DGF13H2074LRWFZQ45PZ6JPX" hidden="1">#REF!</definedName>
    <definedName name="BEx7DKWUXEDIISSX4GDD4YYT887F" localSheetId="19" hidden="1">#REF!</definedName>
    <definedName name="BEx7DKWUXEDIISSX4GDD4YYT887F" hidden="1">#REF!</definedName>
    <definedName name="BEx7DMUYR2HC26WW7AOB1TULERMB" localSheetId="19" hidden="1">#REF!</definedName>
    <definedName name="BEx7DMUYR2HC26WW7AOB1TULERMB" hidden="1">#REF!</definedName>
    <definedName name="BEx7DVJTRV44IMJIBFXELE67SZ7S" localSheetId="19" hidden="1">#REF!</definedName>
    <definedName name="BEx7DVJTRV44IMJIBFXELE67SZ7S" hidden="1">#REF!</definedName>
    <definedName name="BEx7DVUMFCI5INHMVFIJ44RTTSTT" localSheetId="19" hidden="1">#REF!</definedName>
    <definedName name="BEx7DVUMFCI5INHMVFIJ44RTTSTT" hidden="1">#REF!</definedName>
    <definedName name="BEx7E2QSW841R32GCRO0M9X6GW5L" localSheetId="19" hidden="1">#REF!</definedName>
    <definedName name="BEx7E2QSW841R32GCRO0M9X6GW5L" hidden="1">#REF!</definedName>
    <definedName name="BEx7E2QT2U8THYOKBPXONB1B47WH" localSheetId="19" hidden="1">#REF!</definedName>
    <definedName name="BEx7E2QT2U8THYOKBPXONB1B47WH" hidden="1">#REF!</definedName>
    <definedName name="BEx7E5QP7W6UKO74F5Y0VJ741HS5" localSheetId="19" hidden="1">#REF!</definedName>
    <definedName name="BEx7E5QP7W6UKO74F5Y0VJ741HS5" hidden="1">#REF!</definedName>
    <definedName name="BEx7E6N29HGH3I47AFB2DCS6MVS6" localSheetId="19" hidden="1">#REF!</definedName>
    <definedName name="BEx7E6N29HGH3I47AFB2DCS6MVS6" hidden="1">#REF!</definedName>
    <definedName name="BEx7EBA8IYHQKT7IQAOAML660SYA" localSheetId="19" hidden="1">#REF!</definedName>
    <definedName name="BEx7EBA8IYHQKT7IQAOAML660SYA" hidden="1">#REF!</definedName>
    <definedName name="BEx7EI6C8MCRZFEQYUBE5FSUTIHK" localSheetId="19" hidden="1">#REF!</definedName>
    <definedName name="BEx7EI6C8MCRZFEQYUBE5FSUTIHK" hidden="1">#REF!</definedName>
    <definedName name="BEx7EI6DL1Z6UWLFBXAKVGZTKHWJ" localSheetId="19" hidden="1">#REF!</definedName>
    <definedName name="BEx7EI6DL1Z6UWLFBXAKVGZTKHWJ" hidden="1">#REF!</definedName>
    <definedName name="BEx7EQKHX7GZYOLXRDU534TT4H64" localSheetId="19" hidden="1">#REF!</definedName>
    <definedName name="BEx7EQKHX7GZYOLXRDU534TT4H64" hidden="1">#REF!</definedName>
    <definedName name="BEx7ETV6L1TM7JSXJIGK3FC6RVZW" localSheetId="19" hidden="1">#REF!</definedName>
    <definedName name="BEx7ETV6L1TM7JSXJIGK3FC6RVZW" hidden="1">#REF!</definedName>
    <definedName name="BEx7EV2C287ME9PQ0FIM5QWZ3O9K" localSheetId="19" hidden="1">#REF!</definedName>
    <definedName name="BEx7EV2C287ME9PQ0FIM5QWZ3O9K" hidden="1">#REF!</definedName>
    <definedName name="BEx7EWK9GUVV6FXWYIGH0TAI4V2O" localSheetId="19" hidden="1">#REF!</definedName>
    <definedName name="BEx7EWK9GUVV6FXWYIGH0TAI4V2O" hidden="1">#REF!</definedName>
    <definedName name="BEx7EYYLHMBYQTH6I377FCQS7CSX" localSheetId="19" hidden="1">#REF!</definedName>
    <definedName name="BEx7EYYLHMBYQTH6I377FCQS7CSX" hidden="1">#REF!</definedName>
    <definedName name="BEx7F3R8WBC6E9U65SYE1VCBPKTN" localSheetId="19" hidden="1">#REF!</definedName>
    <definedName name="BEx7F3R8WBC6E9U65SYE1VCBPKTN" hidden="1">#REF!</definedName>
    <definedName name="BEx7FCLG1RYI2SNOU1Y2GQZNZSWA" localSheetId="19" hidden="1">#REF!</definedName>
    <definedName name="BEx7FCLG1RYI2SNOU1Y2GQZNZSWA" hidden="1">#REF!</definedName>
    <definedName name="BEx7FN32ZGWOAA4TTH79KINTDWR9" localSheetId="19" hidden="1">#REF!</definedName>
    <definedName name="BEx7FN32ZGWOAA4TTH79KINTDWR9" hidden="1">#REF!</definedName>
    <definedName name="BEx7G0F5491O5LOO00O1AXXAE24R" localSheetId="19" hidden="1">#REF!</definedName>
    <definedName name="BEx7G0F5491O5LOO00O1AXXAE24R" hidden="1">#REF!</definedName>
    <definedName name="BEx7G82CKM3NIY1PHNFK28M09PCH" localSheetId="19" hidden="1">#REF!</definedName>
    <definedName name="BEx7G82CKM3NIY1PHNFK28M09PCH" hidden="1">#REF!</definedName>
    <definedName name="BEx7GR3ENYWRXXS5IT0UMEGOLGUH" localSheetId="19" hidden="1">#REF!</definedName>
    <definedName name="BEx7GR3ENYWRXXS5IT0UMEGOLGUH" hidden="1">#REF!</definedName>
    <definedName name="BEx7GSAL6P7TASL8MB63RFST1LJL" localSheetId="19" hidden="1">#REF!</definedName>
    <definedName name="BEx7GSAL6P7TASL8MB63RFST1LJL" hidden="1">#REF!</definedName>
    <definedName name="BEx7H0JCP7ZU8M0UWQXEBQ8U7WXG" localSheetId="19" hidden="1">#REF!</definedName>
    <definedName name="BEx7H0JCP7ZU8M0UWQXEBQ8U7WXG" hidden="1">#REF!</definedName>
    <definedName name="BEx7H0JD6I5I8WQLLWOYWY5YWPQE" localSheetId="19" hidden="1">#REF!</definedName>
    <definedName name="BEx7H0JD6I5I8WQLLWOYWY5YWPQE" hidden="1">#REF!</definedName>
    <definedName name="BEx7H14XCXH7WEXEY1HVO53A6AGH" localSheetId="19" hidden="1">#REF!</definedName>
    <definedName name="BEx7H14XCXH7WEXEY1HVO53A6AGH" hidden="1">#REF!</definedName>
    <definedName name="BEx7HFTIA8AC8BR8HKIN81VE1SGW" localSheetId="19" hidden="1">#REF!</definedName>
    <definedName name="BEx7HFTIA8AC8BR8HKIN81VE1SGW" hidden="1">#REF!</definedName>
    <definedName name="BEx7HGVBEF4LEIF6RC14N3PSU461" localSheetId="19" hidden="1">#REF!</definedName>
    <definedName name="BEx7HGVBEF4LEIF6RC14N3PSU461" hidden="1">#REF!</definedName>
    <definedName name="BEx7HNM5QUG90PN1J2VL176TH6KY" localSheetId="19" hidden="1">#REF!</definedName>
    <definedName name="BEx7HNM5QUG90PN1J2VL176TH6KY" hidden="1">#REF!</definedName>
    <definedName name="BEx7HQ5T9FZ42QWS09UO4DT42Y0R" localSheetId="19" hidden="1">#REF!</definedName>
    <definedName name="BEx7HQ5T9FZ42QWS09UO4DT42Y0R" hidden="1">#REF!</definedName>
    <definedName name="BEx7HRCZE3CVGON1HV07MT5MNDZ3" localSheetId="19" hidden="1">#REF!</definedName>
    <definedName name="BEx7HRCZE3CVGON1HV07MT5MNDZ3" hidden="1">#REF!</definedName>
    <definedName name="BEx7HWGE2CANG5M17X4C8YNC3N8F" localSheetId="19" hidden="1">#REF!</definedName>
    <definedName name="BEx7HWGE2CANG5M17X4C8YNC3N8F" hidden="1">#REF!</definedName>
    <definedName name="BEx7I8FZ96C5JAHXS18ZV0912LZP" localSheetId="19" hidden="1">#REF!</definedName>
    <definedName name="BEx7I8FZ96C5JAHXS18ZV0912LZP" hidden="1">#REF!</definedName>
    <definedName name="BEx7IBVYN47SFZIA0K4MDKQZNN9V" localSheetId="19" hidden="1">#REF!</definedName>
    <definedName name="BEx7IBVYN47SFZIA0K4MDKQZNN9V" hidden="1">#REF!</definedName>
    <definedName name="BEx7IJOI6V63WKXYU6YTHPHUSP7U" localSheetId="19" hidden="1">#REF!</definedName>
    <definedName name="BEx7IJOI6V63WKXYU6YTHPHUSP7U" hidden="1">#REF!</definedName>
    <definedName name="BEx7IRRUY5JMPVVS2G8ZTVLVF9H8" localSheetId="19" hidden="1">#REF!</definedName>
    <definedName name="BEx7IRRUY5JMPVVS2G8ZTVLVF9H8" hidden="1">#REF!</definedName>
    <definedName name="BEx7IV2IJ5WT7UC0UG7WP0WF2JZI" localSheetId="19" hidden="1">#REF!</definedName>
    <definedName name="BEx7IV2IJ5WT7UC0UG7WP0WF2JZI" hidden="1">#REF!</definedName>
    <definedName name="BEx7IXGU74GE5E4S6W4Z13AR092Y" localSheetId="19" hidden="1">#REF!</definedName>
    <definedName name="BEx7IXGU74GE5E4S6W4Z13AR092Y" hidden="1">#REF!</definedName>
    <definedName name="BEx7J4YL8Q3BI1MLH16YYQ18IJRD" localSheetId="19" hidden="1">#REF!</definedName>
    <definedName name="BEx7J4YL8Q3BI1MLH16YYQ18IJRD" hidden="1">#REF!</definedName>
    <definedName name="BEx7J7CWKB4WKZAQMK3Z0S9GSOSM" localSheetId="19" hidden="1">#REF!</definedName>
    <definedName name="BEx7J7CWKB4WKZAQMK3Z0S9GSOSM" hidden="1">#REF!</definedName>
    <definedName name="BEx7JH3HGBPI07OHZ5LFYK0UFZQR" localSheetId="19" hidden="1">#REF!</definedName>
    <definedName name="BEx7JH3HGBPI07OHZ5LFYK0UFZQR" hidden="1">#REF!</definedName>
    <definedName name="BEx7JV194190CNM6WWGQ3UBJ3CHH" localSheetId="19" hidden="1">#REF!</definedName>
    <definedName name="BEx7JV194190CNM6WWGQ3UBJ3CHH" hidden="1">#REF!</definedName>
    <definedName name="BEx7JZJ4XFUATU0PG7083JPTXG4K" localSheetId="19" hidden="1">#REF!</definedName>
    <definedName name="BEx7JZJ4XFUATU0PG7083JPTXG4K" hidden="1">#REF!</definedName>
    <definedName name="BEx7K469BHM1J8L2PEX3Z5HEMTCE" localSheetId="19" hidden="1">#REF!</definedName>
    <definedName name="BEx7K469BHM1J8L2PEX3Z5HEMTCE" hidden="1">#REF!</definedName>
    <definedName name="BEx7K7GZ607XQOGB81A1HINBTGOZ" localSheetId="19" hidden="1">#REF!</definedName>
    <definedName name="BEx7K7GZ607XQOGB81A1HINBTGOZ" hidden="1">#REF!</definedName>
    <definedName name="BEx7KEYPBDXSNROH8M6CDCBN6B50" localSheetId="19" hidden="1">#REF!</definedName>
    <definedName name="BEx7KEYPBDXSNROH8M6CDCBN6B50" hidden="1">#REF!</definedName>
    <definedName name="BEx7KMGGB2E6YDRM0M7DPVYH3ADI" localSheetId="19" hidden="1">'[38]10.08.3 - 2008 Expense - TDBU'!#REF!</definedName>
    <definedName name="BEx7KMGGB2E6YDRM0M7DPVYH3ADI" hidden="1">'[38]10.08.3 - 2008 Expense - TDBU'!#REF!</definedName>
    <definedName name="BEx7KR92AZ8OH3I7N51J8AU9LRP3" localSheetId="14" hidden="1">#REF!</definedName>
    <definedName name="BEx7KR92AZ8OH3I7N51J8AU9LRP3" localSheetId="15" hidden="1">#REF!</definedName>
    <definedName name="BEx7KR92AZ8OH3I7N51J8AU9LRP3" localSheetId="16" hidden="1">#REF!</definedName>
    <definedName name="BEx7KR92AZ8OH3I7N51J8AU9LRP3" localSheetId="19" hidden="1">#REF!</definedName>
    <definedName name="BEx7KR92AZ8OH3I7N51J8AU9LRP3" hidden="1">#REF!</definedName>
    <definedName name="BEx7KSAS8BZT6H8OQCZ5DNSTMO07" localSheetId="16" hidden="1">#REF!</definedName>
    <definedName name="BEx7KSAS8BZT6H8OQCZ5DNSTMO07" localSheetId="19" hidden="1">#REF!</definedName>
    <definedName name="BEx7KSAS8BZT6H8OQCZ5DNSTMO07" hidden="1">#REF!</definedName>
    <definedName name="BEx7KWHTBD21COXVI4HNEQH0Z3L8" localSheetId="16" hidden="1">#REF!</definedName>
    <definedName name="BEx7KWHTBD21COXVI4HNEQH0Z3L8" localSheetId="19" hidden="1">#REF!</definedName>
    <definedName name="BEx7KWHTBD21COXVI4HNEQH0Z3L8" hidden="1">#REF!</definedName>
    <definedName name="BEx7KWY24UYSDR57WCCVR4KEHE7U" localSheetId="19" hidden="1">#REF!</definedName>
    <definedName name="BEx7KWY24UYSDR57WCCVR4KEHE7U" hidden="1">#REF!</definedName>
    <definedName name="BEx7KXUGRMRSUXCM97Z7VRZQ9JH2" localSheetId="19" hidden="1">#REF!</definedName>
    <definedName name="BEx7KXUGRMRSUXCM97Z7VRZQ9JH2" hidden="1">#REF!</definedName>
    <definedName name="BEx7L21IQVP1N1TTQLRMANSSLSLE" localSheetId="19" hidden="1">#REF!</definedName>
    <definedName name="BEx7L21IQVP1N1TTQLRMANSSLSLE" hidden="1">#REF!</definedName>
    <definedName name="BEx7L5C6U8MP6IZ67BD649WQYJEK" localSheetId="19" hidden="1">#REF!</definedName>
    <definedName name="BEx7L5C6U8MP6IZ67BD649WQYJEK" hidden="1">#REF!</definedName>
    <definedName name="BEx7L7QID2UUN1F4435LIWAW8DV3" localSheetId="19" hidden="1">#REF!</definedName>
    <definedName name="BEx7L7QID2UUN1F4435LIWAW8DV3" hidden="1">#REF!</definedName>
    <definedName name="BEx7L8HEYEVTATR0OG5JJO647KNI" localSheetId="19" hidden="1">#REF!</definedName>
    <definedName name="BEx7L8HEYEVTATR0OG5JJO647KNI" hidden="1">#REF!</definedName>
    <definedName name="BEx7L8XOV64OMS15ZFURFEUXLMWF" localSheetId="19" hidden="1">#REF!</definedName>
    <definedName name="BEx7L8XOV64OMS15ZFURFEUXLMWF" hidden="1">#REF!</definedName>
    <definedName name="BEx7LJVFQACL9F4DRS9YZQ9R2N30" localSheetId="19" hidden="1">#REF!</definedName>
    <definedName name="BEx7LJVFQACL9F4DRS9YZQ9R2N30" hidden="1">#REF!</definedName>
    <definedName name="BEx7LZ0D7JSY0VK5FBGMZE26ZKFJ" localSheetId="19" hidden="1">'[38]10.08.2 - 2008 Expense'!#REF!</definedName>
    <definedName name="BEx7LZ0D7JSY0VK5FBGMZE26ZKFJ" hidden="1">'[38]10.08.2 - 2008 Expense'!#REF!</definedName>
    <definedName name="BEx7MAUI1JJFDIJGDW4RWY5384LY" localSheetId="14" hidden="1">#REF!</definedName>
    <definedName name="BEx7MAUI1JJFDIJGDW4RWY5384LY" localSheetId="15" hidden="1">#REF!</definedName>
    <definedName name="BEx7MAUI1JJFDIJGDW4RWY5384LY" localSheetId="16" hidden="1">#REF!</definedName>
    <definedName name="BEx7MAUI1JJFDIJGDW4RWY5384LY" localSheetId="19" hidden="1">#REF!</definedName>
    <definedName name="BEx7MAUI1JJFDIJGDW4RWY5384LY" hidden="1">#REF!</definedName>
    <definedName name="BEx7MJZO3UKAMJ53UWOJ5ZD4GGMQ" localSheetId="16" hidden="1">#REF!</definedName>
    <definedName name="BEx7MJZO3UKAMJ53UWOJ5ZD4GGMQ" localSheetId="19" hidden="1">#REF!</definedName>
    <definedName name="BEx7MJZO3UKAMJ53UWOJ5ZD4GGMQ" hidden="1">#REF!</definedName>
    <definedName name="BEx7MQ4RBQK32VUVPFRBYN76KSOD" localSheetId="16" hidden="1">#REF!</definedName>
    <definedName name="BEx7MQ4RBQK32VUVPFRBYN76KSOD" localSheetId="19" hidden="1">#REF!</definedName>
    <definedName name="BEx7MQ4RBQK32VUVPFRBYN76KSOD" hidden="1">#REF!</definedName>
    <definedName name="BEx7MT4MFNXIVQGAT6D971GZW7CA" localSheetId="19" hidden="1">#REF!</definedName>
    <definedName name="BEx7MT4MFNXIVQGAT6D971GZW7CA" hidden="1">#REF!</definedName>
    <definedName name="BEx7NE3X8Z6J8PMTHDO51G0HICD5" localSheetId="19" hidden="1">#REF!</definedName>
    <definedName name="BEx7NE3X8Z6J8PMTHDO51G0HICD5" hidden="1">#REF!</definedName>
    <definedName name="BEx7NI062THZAM6I8AJWTFJL91CS" localSheetId="19" hidden="1">#REF!</definedName>
    <definedName name="BEx7NI062THZAM6I8AJWTFJL91CS" hidden="1">#REF!</definedName>
    <definedName name="BEx8Z3M9Z5VD3MZ8TD1F5M49MOTD" localSheetId="19" hidden="1">#REF!</definedName>
    <definedName name="BEx8Z3M9Z5VD3MZ8TD1F5M49MOTD" hidden="1">#REF!</definedName>
    <definedName name="BEx8ZCWSI30U7NSNHLBK5HV2J2EN" localSheetId="19" hidden="1">#REF!</definedName>
    <definedName name="BEx8ZCWSI30U7NSNHLBK5HV2J2EN" hidden="1">#REF!</definedName>
    <definedName name="BEx904S75BPRYMHF0083JF7ES4NG" localSheetId="19" hidden="1">#REF!</definedName>
    <definedName name="BEx904S75BPRYMHF0083JF7ES4NG" hidden="1">#REF!</definedName>
    <definedName name="BEx90EZ2HAURBQ5I4V6WD6NYD0AQ" localSheetId="19" hidden="1">#REF!</definedName>
    <definedName name="BEx90EZ2HAURBQ5I4V6WD6NYD0AQ" hidden="1">#REF!</definedName>
    <definedName name="BEx90H2KA91ZVRIJCDN62HJVKQWC" localSheetId="19" hidden="1">#REF!</definedName>
    <definedName name="BEx90H2KA91ZVRIJCDN62HJVKQWC" hidden="1">#REF!</definedName>
    <definedName name="BEx90HDD4RWF7JZGA8GCGG7D63MG" localSheetId="19" hidden="1">#REF!</definedName>
    <definedName name="BEx90HDD4RWF7JZGA8GCGG7D63MG" hidden="1">#REF!</definedName>
    <definedName name="BEx90VGH5H09ON2QXYC9WIIEU98T" localSheetId="19" hidden="1">#REF!</definedName>
    <definedName name="BEx90VGH5H09ON2QXYC9WIIEU98T" hidden="1">#REF!</definedName>
    <definedName name="BEx911LKH78Q9WUWXLOQFEL59ITN" localSheetId="19" hidden="1">#REF!</definedName>
    <definedName name="BEx911LKH78Q9WUWXLOQFEL59ITN" hidden="1">#REF!</definedName>
    <definedName name="BEx911WE3W1AI7TEJHN5ROFMFVQ8" localSheetId="19" hidden="1">'[38]10.08.3 - 2008 Expense - TDBU'!#REF!</definedName>
    <definedName name="BEx911WE3W1AI7TEJHN5ROFMFVQ8" hidden="1">'[38]10.08.3 - 2008 Expense - TDBU'!#REF!</definedName>
    <definedName name="BEx9175B70QXYAU5A8DJPGZQ46L9" localSheetId="14" hidden="1">#REF!</definedName>
    <definedName name="BEx9175B70QXYAU5A8DJPGZQ46L9" localSheetId="15" hidden="1">#REF!</definedName>
    <definedName name="BEx9175B70QXYAU5A8DJPGZQ46L9" localSheetId="16" hidden="1">#REF!</definedName>
    <definedName name="BEx9175B70QXYAU5A8DJPGZQ46L9" localSheetId="19" hidden="1">#REF!</definedName>
    <definedName name="BEx9175B70QXYAU5A8DJPGZQ46L9" hidden="1">#REF!</definedName>
    <definedName name="BEx917QTZAYKMWFVDPZEDX8FH1J3" localSheetId="16" hidden="1">#REF!</definedName>
    <definedName name="BEx917QTZAYKMWFVDPZEDX8FH1J3" localSheetId="19" hidden="1">#REF!</definedName>
    <definedName name="BEx917QTZAYKMWFVDPZEDX8FH1J3" hidden="1">#REF!</definedName>
    <definedName name="BEx91AQQRTV87AO27VWHSFZAD4ZR" localSheetId="16" hidden="1">#REF!</definedName>
    <definedName name="BEx91AQQRTV87AO27VWHSFZAD4ZR" localSheetId="19" hidden="1">#REF!</definedName>
    <definedName name="BEx91AQQRTV87AO27VWHSFZAD4ZR" hidden="1">#REF!</definedName>
    <definedName name="BEx91FU57YXJK7RHMFDKKYY2JFS7" localSheetId="19" hidden="1">#REF!</definedName>
    <definedName name="BEx91FU57YXJK7RHMFDKKYY2JFS7" hidden="1">#REF!</definedName>
    <definedName name="BEx91KXLTRYJVT47UU2JUUFNKFUT" localSheetId="19" hidden="1">#REF!</definedName>
    <definedName name="BEx91KXLTRYJVT47UU2JUUFNKFUT" hidden="1">#REF!</definedName>
    <definedName name="BEx91L8FLL5CWLA2CDHKCOMGVDZN" localSheetId="19" hidden="1">#REF!</definedName>
    <definedName name="BEx91L8FLL5CWLA2CDHKCOMGVDZN" hidden="1">#REF!</definedName>
    <definedName name="BEx91OTVH9ZDBC3QTORU8RZX4EOC" localSheetId="19" hidden="1">#REF!</definedName>
    <definedName name="BEx91OTVH9ZDBC3QTORU8RZX4EOC" hidden="1">#REF!</definedName>
    <definedName name="BEx91QH5JRZKQP1GPN2SQMR3CKAG" localSheetId="19" hidden="1">#REF!</definedName>
    <definedName name="BEx91QH5JRZKQP1GPN2SQMR3CKAG" hidden="1">#REF!</definedName>
    <definedName name="BEx91ROALDNHO7FI4X8L61RH4UJE" localSheetId="19" hidden="1">#REF!</definedName>
    <definedName name="BEx91ROALDNHO7FI4X8L61RH4UJE" hidden="1">#REF!</definedName>
    <definedName name="BEx91TMID71GVYH0U16QM1RV3PX0" localSheetId="19" hidden="1">#REF!</definedName>
    <definedName name="BEx91TMID71GVYH0U16QM1RV3PX0" hidden="1">#REF!</definedName>
    <definedName name="BEx91VF2D78PAF337E3L2L81K9W2" localSheetId="19" hidden="1">#REF!</definedName>
    <definedName name="BEx91VF2D78PAF337E3L2L81K9W2" hidden="1">#REF!</definedName>
    <definedName name="BEx920O0C4FBKNO2WASY82KSAGWC" localSheetId="19" hidden="1">#REF!</definedName>
    <definedName name="BEx920O0C4FBKNO2WASY82KSAGWC" hidden="1">#REF!</definedName>
    <definedName name="BEx921PNZ46VORG2VRMWREWIC0SE" localSheetId="19" hidden="1">#REF!</definedName>
    <definedName name="BEx921PNZ46VORG2VRMWREWIC0SE" hidden="1">#REF!</definedName>
    <definedName name="BEx929YGVS1SWUVBOM0JDPJFRIAE" localSheetId="19" hidden="1">#REF!</definedName>
    <definedName name="BEx929YGVS1SWUVBOM0JDPJFRIAE" hidden="1">#REF!</definedName>
    <definedName name="BEx92DPEKL5WM5A3CN8674JI0PR3" localSheetId="19" hidden="1">#REF!</definedName>
    <definedName name="BEx92DPEKL5WM5A3CN8674JI0PR3" hidden="1">#REF!</definedName>
    <definedName name="BEx92ER2RMY93TZK0D9L9T3H0GI5" localSheetId="19" hidden="1">#REF!</definedName>
    <definedName name="BEx92ER2RMY93TZK0D9L9T3H0GI5" hidden="1">#REF!</definedName>
    <definedName name="BEx92FI04PJT4LI23KKIHRXWJDTT" localSheetId="19" hidden="1">#REF!</definedName>
    <definedName name="BEx92FI04PJT4LI23KKIHRXWJDTT" hidden="1">#REF!</definedName>
    <definedName name="BEx92HR14HQ9D5JXCSPA4SS4RT62" localSheetId="19" hidden="1">#REF!</definedName>
    <definedName name="BEx92HR14HQ9D5JXCSPA4SS4RT62" hidden="1">#REF!</definedName>
    <definedName name="BEx92HWA2D6A5EX9MFG68G0NOMSN" localSheetId="19" hidden="1">#REF!</definedName>
    <definedName name="BEx92HWA2D6A5EX9MFG68G0NOMSN" hidden="1">#REF!</definedName>
    <definedName name="BEx92PUBDIXAU1FW5ZAXECMAU0LN" localSheetId="19" hidden="1">#REF!</definedName>
    <definedName name="BEx92PUBDIXAU1FW5ZAXECMAU0LN" hidden="1">#REF!</definedName>
    <definedName name="BEx92S8MHFFIVRQ2YSHZNQGOFUHD" localSheetId="19" hidden="1">#REF!</definedName>
    <definedName name="BEx92S8MHFFIVRQ2YSHZNQGOFUHD" hidden="1">#REF!</definedName>
    <definedName name="BEx9318BWFQZC3NQS37Q6XU3D425" localSheetId="19" hidden="1">#REF!</definedName>
    <definedName name="BEx9318BWFQZC3NQS37Q6XU3D425" hidden="1">#REF!</definedName>
    <definedName name="BEx93B9OULL2YGC896XXYAAJSTRK" localSheetId="19" hidden="1">#REF!</definedName>
    <definedName name="BEx93B9OULL2YGC896XXYAAJSTRK" hidden="1">#REF!</definedName>
    <definedName name="BEx93FRKF99NRT3LH99UTIH7AAYF" localSheetId="19" hidden="1">#REF!</definedName>
    <definedName name="BEx93FRKF99NRT3LH99UTIH7AAYF" hidden="1">#REF!</definedName>
    <definedName name="BEx93M7FSHP50OG34A4W8W8DF12U" localSheetId="19" hidden="1">#REF!</definedName>
    <definedName name="BEx93M7FSHP50OG34A4W8W8DF12U" hidden="1">#REF!</definedName>
    <definedName name="BEx93OLWY2O3PRA74U41VG5RXT4Q" localSheetId="19" hidden="1">#REF!</definedName>
    <definedName name="BEx93OLWY2O3PRA74U41VG5RXT4Q" hidden="1">#REF!</definedName>
    <definedName name="BEx93RWFAF6YJGYUTITVM445C02U" localSheetId="19" hidden="1">#REF!</definedName>
    <definedName name="BEx93RWFAF6YJGYUTITVM445C02U" hidden="1">#REF!</definedName>
    <definedName name="BEx93SY9RWG3HUV4YXQKXJH9FH14" localSheetId="19" hidden="1">#REF!</definedName>
    <definedName name="BEx93SY9RWG3HUV4YXQKXJH9FH14" hidden="1">#REF!</definedName>
    <definedName name="BEx93TJUX3U0FJDBG6DDSNQ91R5J" localSheetId="19" hidden="1">#REF!</definedName>
    <definedName name="BEx93TJUX3U0FJDBG6DDSNQ91R5J" hidden="1">#REF!</definedName>
    <definedName name="BEx941SIC58506DFIGKOLIHQ7KCX" localSheetId="19" hidden="1">#REF!</definedName>
    <definedName name="BEx941SIC58506DFIGKOLIHQ7KCX" hidden="1">#REF!</definedName>
    <definedName name="BEx942UCRHMI4B0US31HO95GSC2X" localSheetId="19" hidden="1">#REF!</definedName>
    <definedName name="BEx942UCRHMI4B0US31HO95GSC2X" hidden="1">#REF!</definedName>
    <definedName name="BEx944SDUSMOBHNE6J8XN1EOL90T" localSheetId="19" hidden="1">#REF!</definedName>
    <definedName name="BEx944SDUSMOBHNE6J8XN1EOL90T" hidden="1">#REF!</definedName>
    <definedName name="BEx948ZFFQWVIDNG4AZAUGGGEB5U" localSheetId="19" hidden="1">#REF!</definedName>
    <definedName name="BEx948ZFFQWVIDNG4AZAUGGGEB5U" hidden="1">#REF!</definedName>
    <definedName name="BEx94CKXG92OMURH41SNU6IOHK4J" localSheetId="19" hidden="1">#REF!</definedName>
    <definedName name="BEx94CKXG92OMURH41SNU6IOHK4J" hidden="1">#REF!</definedName>
    <definedName name="BEx94GXG30CIVB6ZQN3X3IK6BZXQ" localSheetId="19" hidden="1">#REF!</definedName>
    <definedName name="BEx94GXG30CIVB6ZQN3X3IK6BZXQ" hidden="1">#REF!</definedName>
    <definedName name="BEx94HZ5LURYM9ST744ALV6ZCKYP" localSheetId="19" hidden="1">#REF!</definedName>
    <definedName name="BEx94HZ5LURYM9ST744ALV6ZCKYP" hidden="1">#REF!</definedName>
    <definedName name="BEx94IQ75E90YUMWJ9N591LR7DQQ" localSheetId="19" hidden="1">#REF!</definedName>
    <definedName name="BEx94IQ75E90YUMWJ9N591LR7DQQ" hidden="1">#REF!</definedName>
    <definedName name="BEx94L9TBK45AUQSX1IUZ86U1GPQ" localSheetId="19" hidden="1">#REF!</definedName>
    <definedName name="BEx94L9TBK45AUQSX1IUZ86U1GPQ" hidden="1">#REF!</definedName>
    <definedName name="BEx94N7W5T3U7UOE97D6OVIBUCXS" localSheetId="19" hidden="1">#REF!</definedName>
    <definedName name="BEx94N7W5T3U7UOE97D6OVIBUCXS" hidden="1">#REF!</definedName>
    <definedName name="BEx953PB6S6ECMD8N0JSW0CBG0DA" localSheetId="19" hidden="1">#REF!</definedName>
    <definedName name="BEx953PB6S6ECMD8N0JSW0CBG0DA" hidden="1">#REF!</definedName>
    <definedName name="BEx955NIAWX5OLAHMTV6QFUZPR30" localSheetId="19" hidden="1">#REF!</definedName>
    <definedName name="BEx955NIAWX5OLAHMTV6QFUZPR30" hidden="1">#REF!</definedName>
    <definedName name="BEx9581TYVI2M5TT4ISDAJV4W7Z6" localSheetId="19" hidden="1">#REF!</definedName>
    <definedName name="BEx9581TYVI2M5TT4ISDAJV4W7Z6" hidden="1">#REF!</definedName>
    <definedName name="BEx95NHF4RVUE0YDOAFZEIVBYJXD" localSheetId="19" hidden="1">#REF!</definedName>
    <definedName name="BEx95NHF4RVUE0YDOAFZEIVBYJXD" hidden="1">#REF!</definedName>
    <definedName name="BEx95QBZMG0E2KQ9BERJ861QLYN3" localSheetId="19" hidden="1">#REF!</definedName>
    <definedName name="BEx95QBZMG0E2KQ9BERJ861QLYN3" hidden="1">#REF!</definedName>
    <definedName name="BEx95QHBVDN795UNQJLRXG3RDU49" localSheetId="19" hidden="1">#REF!</definedName>
    <definedName name="BEx95QHBVDN795UNQJLRXG3RDU49" hidden="1">#REF!</definedName>
    <definedName name="BEx95TBVUWV7L7OMFMZDQEXGVHU6" localSheetId="19" hidden="1">#REF!</definedName>
    <definedName name="BEx95TBVUWV7L7OMFMZDQEXGVHU6" hidden="1">#REF!</definedName>
    <definedName name="BEx95TXH048JPPZ7VXKTCAEE6GQS" localSheetId="19" hidden="1">#REF!</definedName>
    <definedName name="BEx95TXH048JPPZ7VXKTCAEE6GQS" hidden="1">#REF!</definedName>
    <definedName name="BEx95U89DZZSVO39TGS62CX8G9N4" localSheetId="19" hidden="1">#REF!</definedName>
    <definedName name="BEx95U89DZZSVO39TGS62CX8G9N4" hidden="1">#REF!</definedName>
    <definedName name="BEx9602K2GHNBUEUVT9ONRQU1GMD" localSheetId="19" hidden="1">#REF!</definedName>
    <definedName name="BEx9602K2GHNBUEUVT9ONRQU1GMD" hidden="1">#REF!</definedName>
    <definedName name="BEx962BL3Y4LA53EBYI64ZYMZE8U" localSheetId="19" hidden="1">#REF!</definedName>
    <definedName name="BEx962BL3Y4LA53EBYI64ZYMZE8U" hidden="1">#REF!</definedName>
    <definedName name="BEx96KR21O7H9R29TN0S45Y3QPUK" localSheetId="19" hidden="1">#REF!</definedName>
    <definedName name="BEx96KR21O7H9R29TN0S45Y3QPUK" hidden="1">#REF!</definedName>
    <definedName name="BEx96KWJ7BHXX4IIM048C3O7S59S" localSheetId="19" hidden="1">'[38]10.08.5 - 2008 Capital - TDBU'!#REF!</definedName>
    <definedName name="BEx96KWJ7BHXX4IIM048C3O7S59S" hidden="1">'[38]10.08.5 - 2008 Capital - TDBU'!#REF!</definedName>
    <definedName name="BEx96SUFKHHFE8XQ6UUO6ILDOXHO" localSheetId="14" hidden="1">#REF!</definedName>
    <definedName name="BEx96SUFKHHFE8XQ6UUO6ILDOXHO" localSheetId="15" hidden="1">#REF!</definedName>
    <definedName name="BEx96SUFKHHFE8XQ6UUO6ILDOXHO" localSheetId="16" hidden="1">#REF!</definedName>
    <definedName name="BEx96SUFKHHFE8XQ6UUO6ILDOXHO" localSheetId="19" hidden="1">#REF!</definedName>
    <definedName name="BEx96SUFKHHFE8XQ6UUO6ILDOXHO" hidden="1">#REF!</definedName>
    <definedName name="BEx96UN4YWXBDEZ1U1ZUIPP41Z7I" localSheetId="16" hidden="1">#REF!</definedName>
    <definedName name="BEx96UN4YWXBDEZ1U1ZUIPP41Z7I" localSheetId="19" hidden="1">#REF!</definedName>
    <definedName name="BEx96UN4YWXBDEZ1U1ZUIPP41Z7I" hidden="1">#REF!</definedName>
    <definedName name="BEx970MYCPJ6DQ44TKLOIGZO5LHH" localSheetId="16" hidden="1">#REF!</definedName>
    <definedName name="BEx970MYCPJ6DQ44TKLOIGZO5LHH" localSheetId="19" hidden="1">#REF!</definedName>
    <definedName name="BEx970MYCPJ6DQ44TKLOIGZO5LHH" hidden="1">#REF!</definedName>
    <definedName name="BEx978KSD61YJH3S9DGO050R2EHA" localSheetId="19" hidden="1">#REF!</definedName>
    <definedName name="BEx978KSD61YJH3S9DGO050R2EHA" hidden="1">#REF!</definedName>
    <definedName name="BEx97CBOZZVIAFCLYWXO84QIM5RH" localSheetId="19" hidden="1">#REF!</definedName>
    <definedName name="BEx97CBOZZVIAFCLYWXO84QIM5RH" hidden="1">#REF!</definedName>
    <definedName name="BEx97H9O1NAKAPK4MX4PKO34ICL5" localSheetId="19" hidden="1">#REF!</definedName>
    <definedName name="BEx97H9O1NAKAPK4MX4PKO34ICL5" hidden="1">#REF!</definedName>
    <definedName name="BEx97HVA5F2I0D6ID81KCUDEQOIH" localSheetId="19" hidden="1">#REF!</definedName>
    <definedName name="BEx97HVA5F2I0D6ID81KCUDEQOIH" hidden="1">#REF!</definedName>
    <definedName name="BEx97MNUZQ1Z0AO2FL7XQYVNCPR7" localSheetId="19" hidden="1">#REF!</definedName>
    <definedName name="BEx97MNUZQ1Z0AO2FL7XQYVNCPR7" hidden="1">#REF!</definedName>
    <definedName name="BEx97NPQBACJVD9K1YXI08RTW9E2" localSheetId="19" hidden="1">#REF!</definedName>
    <definedName name="BEx97NPQBACJVD9K1YXI08RTW9E2" hidden="1">#REF!</definedName>
    <definedName name="BEx97RWQLXS0OORDCN69IGA58CWU" localSheetId="19" hidden="1">#REF!</definedName>
    <definedName name="BEx97RWQLXS0OORDCN69IGA58CWU" hidden="1">#REF!</definedName>
    <definedName name="BEx97YNGGDFIXHTMGFL2IHAQX9MI" localSheetId="19" hidden="1">#REF!</definedName>
    <definedName name="BEx97YNGGDFIXHTMGFL2IHAQX9MI" hidden="1">#REF!</definedName>
    <definedName name="BEx980QZQVMVK22H7FW8VJ1Y8HJR" localSheetId="19" hidden="1">#REF!</definedName>
    <definedName name="BEx980QZQVMVK22H7FW8VJ1Y8HJR" hidden="1">#REF!</definedName>
    <definedName name="BEx981HW73BUZWT14TBTZHC0ZTJ4" localSheetId="19" hidden="1">#REF!</definedName>
    <definedName name="BEx981HW73BUZWT14TBTZHC0ZTJ4" hidden="1">#REF!</definedName>
    <definedName name="BEx9853EGK21LS9VVKSCCC6V43AN" localSheetId="19" hidden="1">#REF!</definedName>
    <definedName name="BEx9853EGK21LS9VVKSCCC6V43AN" hidden="1">#REF!</definedName>
    <definedName name="BEx985JLSPMNH380TKBDXAEFC980" localSheetId="19" hidden="1">#REF!</definedName>
    <definedName name="BEx985JLSPMNH380TKBDXAEFC980" hidden="1">#REF!</definedName>
    <definedName name="BEx9871KU0N99P0900EAK69VFYT2" localSheetId="19" hidden="1">#REF!</definedName>
    <definedName name="BEx9871KU0N99P0900EAK69VFYT2" hidden="1">#REF!</definedName>
    <definedName name="BEx98A6S6VO1UKBYLX05KBIT7SC0" localSheetId="19" hidden="1">#REF!</definedName>
    <definedName name="BEx98A6S6VO1UKBYLX05KBIT7SC0" hidden="1">#REF!</definedName>
    <definedName name="BEx98IFKNJFGZFLID1YTRFEG1SXY" localSheetId="19" hidden="1">#REF!</definedName>
    <definedName name="BEx98IFKNJFGZFLID1YTRFEG1SXY" hidden="1">#REF!</definedName>
    <definedName name="BEx98N2R8QZSZ6MEH3L7U7U7D9GD" localSheetId="19" hidden="1">#REF!</definedName>
    <definedName name="BEx98N2R8QZSZ6MEH3L7U7U7D9GD" hidden="1">#REF!</definedName>
    <definedName name="BEx9915UVD4G7RA3IMLFZ0LG3UA2" localSheetId="19" hidden="1">#REF!</definedName>
    <definedName name="BEx9915UVD4G7RA3IMLFZ0LG3UA2" hidden="1">#REF!</definedName>
    <definedName name="BEx992CZON8AO7U7V88VN1JBO0MG" localSheetId="19" hidden="1">#REF!</definedName>
    <definedName name="BEx992CZON8AO7U7V88VN1JBO0MG" hidden="1">#REF!</definedName>
    <definedName name="BEx9952469XMFGSPXL7CMXHPJF90" localSheetId="19" hidden="1">#REF!</definedName>
    <definedName name="BEx9952469XMFGSPXL7CMXHPJF90" hidden="1">#REF!</definedName>
    <definedName name="BEx996PK8YMHSV0CFJOHOX1OCXHG" localSheetId="19" hidden="1">#REF!</definedName>
    <definedName name="BEx996PK8YMHSV0CFJOHOX1OCXHG" hidden="1">#REF!</definedName>
    <definedName name="BEx99B77I7TUSHRR4HIZ9FU2EIUT" localSheetId="19" hidden="1">#REF!</definedName>
    <definedName name="BEx99B77I7TUSHRR4HIZ9FU2EIUT" hidden="1">#REF!</definedName>
    <definedName name="BEx99Q6PH5F3OQKCCAAO75PYDEFN" localSheetId="19" hidden="1">#REF!</definedName>
    <definedName name="BEx99Q6PH5F3OQKCCAAO75PYDEFN" hidden="1">#REF!</definedName>
    <definedName name="BEx99WBYT2D6UUC1PT7A40ENYID4" localSheetId="19" hidden="1">#REF!</definedName>
    <definedName name="BEx99WBYT2D6UUC1PT7A40ENYID4" hidden="1">#REF!</definedName>
    <definedName name="BEx99XOGHOM28CNCYKQWYGL56W2S" localSheetId="19" hidden="1">#REF!</definedName>
    <definedName name="BEx99XOGHOM28CNCYKQWYGL56W2S" hidden="1">#REF!</definedName>
    <definedName name="BEx99ZRZ4I7FHDPGRAT5VW7NVBPU" localSheetId="19" hidden="1">#REF!</definedName>
    <definedName name="BEx99ZRZ4I7FHDPGRAT5VW7NVBPU" hidden="1">#REF!</definedName>
    <definedName name="BEx9AT5E3ZSHKSOL35O38L8HF9TH" localSheetId="19" hidden="1">#REF!</definedName>
    <definedName name="BEx9AT5E3ZSHKSOL35O38L8HF9TH" hidden="1">#REF!</definedName>
    <definedName name="BEx9AV8W1FAWF5BHATYEN47X12JN" localSheetId="19" hidden="1">#REF!</definedName>
    <definedName name="BEx9AV8W1FAWF5BHATYEN47X12JN" hidden="1">#REF!</definedName>
    <definedName name="BEx9B8A5186FNTQQNLIO5LK02ABI" localSheetId="19" hidden="1">#REF!</definedName>
    <definedName name="BEx9B8A5186FNTQQNLIO5LK02ABI" hidden="1">#REF!</definedName>
    <definedName name="BEx9B8VR20E2CILU4CDQUQQ9ONXK" localSheetId="19" hidden="1">#REF!</definedName>
    <definedName name="BEx9B8VR20E2CILU4CDQUQQ9ONXK" hidden="1">#REF!</definedName>
    <definedName name="BEx9B917BFT5XKMEOKSZYR2JDGKF" localSheetId="19" hidden="1">#REF!</definedName>
    <definedName name="BEx9B917BFT5XKMEOKSZYR2JDGKF" hidden="1">#REF!</definedName>
    <definedName name="BEx9B917EUP13X6FQ3NPQL76XM5V" localSheetId="19" hidden="1">#REF!</definedName>
    <definedName name="BEx9B917EUP13X6FQ3NPQL76XM5V" hidden="1">#REF!</definedName>
    <definedName name="BEx9BAJ5WYEQ623HUT9NNCMP3RUG" localSheetId="19" hidden="1">#REF!</definedName>
    <definedName name="BEx9BAJ5WYEQ623HUT9NNCMP3RUG" hidden="1">#REF!</definedName>
    <definedName name="BEx9BURCKUDZU2MLNSZIIBVDAXBV" localSheetId="19" hidden="1">#REF!</definedName>
    <definedName name="BEx9BURCKUDZU2MLNSZIIBVDAXBV" hidden="1">#REF!</definedName>
    <definedName name="BEx9BYNN9WBL0OZNO7QKTM7XA0XO" localSheetId="19" hidden="1">#REF!</definedName>
    <definedName name="BEx9BYNN9WBL0OZNO7QKTM7XA0XO" hidden="1">#REF!</definedName>
    <definedName name="BEx9BYSYW7QCPXS2NAVLFAU5Y2Z2" localSheetId="19" hidden="1">#REF!</definedName>
    <definedName name="BEx9BYSYW7QCPXS2NAVLFAU5Y2Z2" hidden="1">#REF!</definedName>
    <definedName name="BEx9C590HJ2O31IWJB73C1HR74AI" localSheetId="19" hidden="1">#REF!</definedName>
    <definedName name="BEx9C590HJ2O31IWJB73C1HR74AI" hidden="1">#REF!</definedName>
    <definedName name="BEx9CCQRMYYOGIOYTOM73VKDIPS1" localSheetId="19" hidden="1">#REF!</definedName>
    <definedName name="BEx9CCQRMYYOGIOYTOM73VKDIPS1" hidden="1">#REF!</definedName>
    <definedName name="BEx9COA2U27AO1YZGMLP7B8DR22D" localSheetId="19" hidden="1">#REF!</definedName>
    <definedName name="BEx9COA2U27AO1YZGMLP7B8DR22D" hidden="1">#REF!</definedName>
    <definedName name="BEx9D1BC9FT19KY0INAABNDBAMR1" localSheetId="19" hidden="1">#REF!</definedName>
    <definedName name="BEx9D1BC9FT19KY0INAABNDBAMR1" hidden="1">#REF!</definedName>
    <definedName name="BEx9DN6ZMF18Q39MPMXSDJTZQNJ3" localSheetId="19" hidden="1">#REF!</definedName>
    <definedName name="BEx9DN6ZMF18Q39MPMXSDJTZQNJ3" hidden="1">#REF!</definedName>
    <definedName name="BEx9DUU8DALPSCW66GTMQRPXZ6GL" localSheetId="19" hidden="1">#REF!</definedName>
    <definedName name="BEx9DUU8DALPSCW66GTMQRPXZ6GL" hidden="1">#REF!</definedName>
    <definedName name="BEx9E14TDNSEMI784W0OTIEQMWN6" localSheetId="19" hidden="1">#REF!</definedName>
    <definedName name="BEx9E14TDNSEMI784W0OTIEQMWN6" hidden="1">#REF!</definedName>
    <definedName name="BEx9E2BZ2B1R41FMGJCJ7JLGLUAJ" localSheetId="19" hidden="1">#REF!</definedName>
    <definedName name="BEx9E2BZ2B1R41FMGJCJ7JLGLUAJ" hidden="1">#REF!</definedName>
    <definedName name="BEx9E6DJDRR3E21QMZAPDC3O470U" localSheetId="19" hidden="1">#REF!</definedName>
    <definedName name="BEx9E6DJDRR3E21QMZAPDC3O470U" hidden="1">#REF!</definedName>
    <definedName name="BEx9EG9KBJ77M8LEOR9ITOKN5KXY" localSheetId="19" hidden="1">#REF!</definedName>
    <definedName name="BEx9EG9KBJ77M8LEOR9ITOKN5KXY" hidden="1">#REF!</definedName>
    <definedName name="BEx9EMK6HAJJMVYZTN5AUIV7O1E6" localSheetId="19" hidden="1">#REF!</definedName>
    <definedName name="BEx9EMK6HAJJMVYZTN5AUIV7O1E6" hidden="1">#REF!</definedName>
    <definedName name="BEx9EQLVZHYQ1TPX7WH3SOWXCZLE" localSheetId="19" hidden="1">#REF!</definedName>
    <definedName name="BEx9EQLVZHYQ1TPX7WH3SOWXCZLE" hidden="1">#REF!</definedName>
    <definedName name="BEx9ETLU0EK5LGEM1QCNYN2S8O5F" localSheetId="19" hidden="1">#REF!</definedName>
    <definedName name="BEx9ETLU0EK5LGEM1QCNYN2S8O5F" hidden="1">#REF!</definedName>
    <definedName name="BEx9F0Y2ESUNE3U7TQDLMPE9BO67" localSheetId="19" hidden="1">#REF!</definedName>
    <definedName name="BEx9F0Y2ESUNE3U7TQDLMPE9BO67" hidden="1">#REF!</definedName>
    <definedName name="BEx9F5W18ZGFOKGRE8PR6T1MO6GT" localSheetId="19" hidden="1">#REF!</definedName>
    <definedName name="BEx9F5W18ZGFOKGRE8PR6T1MO6GT" hidden="1">#REF!</definedName>
    <definedName name="BEx9F78N4HY0XFGBQ4UJRD52L1EI" localSheetId="19" hidden="1">#REF!</definedName>
    <definedName name="BEx9F78N4HY0XFGBQ4UJRD52L1EI" hidden="1">#REF!</definedName>
    <definedName name="BEx9FF16LOQP5QIR4UHW5EIFGQB8" localSheetId="19" hidden="1">#REF!</definedName>
    <definedName name="BEx9FF16LOQP5QIR4UHW5EIFGQB8" hidden="1">#REF!</definedName>
    <definedName name="BEx9FJTSRCZ3ZXT3QVBJT5NF8T7V" localSheetId="19" hidden="1">#REF!</definedName>
    <definedName name="BEx9FJTSRCZ3ZXT3QVBJT5NF8T7V" hidden="1">#REF!</definedName>
    <definedName name="BEx9FRBEEYPS5HLS3XT34AKZN94G" localSheetId="19" hidden="1">#REF!</definedName>
    <definedName name="BEx9FRBEEYPS5HLS3XT34AKZN94G" hidden="1">#REF!</definedName>
    <definedName name="BEx9GD1Q3X2QNEWIFN2YPBFX6LMO" localSheetId="19" hidden="1">#REF!</definedName>
    <definedName name="BEx9GD1Q3X2QNEWIFN2YPBFX6LMO" hidden="1">#REF!</definedName>
    <definedName name="BEx9GDY4D8ZPQJCYFIMYM0V0C51Y" localSheetId="19" hidden="1">#REF!</definedName>
    <definedName name="BEx9GDY4D8ZPQJCYFIMYM0V0C51Y" hidden="1">#REF!</definedName>
    <definedName name="BEx9GGY04V0ZWI6O9KZH4KSBB389" localSheetId="19" hidden="1">#REF!</definedName>
    <definedName name="BEx9GGY04V0ZWI6O9KZH4KSBB389" hidden="1">#REF!</definedName>
    <definedName name="BEx9GNOPB6OZ2RH3FCDNJR38RJOS" localSheetId="19" hidden="1">#REF!</definedName>
    <definedName name="BEx9GNOPB6OZ2RH3FCDNJR38RJOS" hidden="1">#REF!</definedName>
    <definedName name="BEx9GUQALUWCD30UKUQGSWW8KBQ7" localSheetId="19" hidden="1">#REF!</definedName>
    <definedName name="BEx9GUQALUWCD30UKUQGSWW8KBQ7" hidden="1">#REF!</definedName>
    <definedName name="BEx9GY6BVFQGCLMOWVT6PIC9WP5X" localSheetId="19" hidden="1">#REF!</definedName>
    <definedName name="BEx9GY6BVFQGCLMOWVT6PIC9WP5X" hidden="1">#REF!</definedName>
    <definedName name="BEx9GZ2P3FDHKXEBXX2VS0BG2NP2" localSheetId="19" hidden="1">#REF!</definedName>
    <definedName name="BEx9GZ2P3FDHKXEBXX2VS0BG2NP2" hidden="1">#REF!</definedName>
    <definedName name="BEx9H04IB14E1437FF2OIRRWBSD7" localSheetId="19" hidden="1">#REF!</definedName>
    <definedName name="BEx9H04IB14E1437FF2OIRRWBSD7" hidden="1">#REF!</definedName>
    <definedName name="BEx9H5O1KDZJCW91Q29VRPY5YS6P" localSheetId="19" hidden="1">#REF!</definedName>
    <definedName name="BEx9H5O1KDZJCW91Q29VRPY5YS6P" hidden="1">#REF!</definedName>
    <definedName name="BEx9H645M2VLV3GR46GAUCXDZQ4K" localSheetId="19" hidden="1">#REF!</definedName>
    <definedName name="BEx9H645M2VLV3GR46GAUCXDZQ4K" hidden="1">#REF!</definedName>
    <definedName name="BEx9H8YR0E906F1JXZMBX3LNT004" localSheetId="19" hidden="1">#REF!</definedName>
    <definedName name="BEx9H8YR0E906F1JXZMBX3LNT004" hidden="1">#REF!</definedName>
    <definedName name="BEx9HVQR4IC0WPZ653S8B4V0A13M" localSheetId="19" hidden="1">'[38]10.08.5 - 2008 Capital - TDBU'!#REF!</definedName>
    <definedName name="BEx9HVQR4IC0WPZ653S8B4V0A13M" hidden="1">'[38]10.08.5 - 2008 Capital - TDBU'!#REF!</definedName>
    <definedName name="BEx9I38IOO8BH8XCE1W3NL31U1L9" localSheetId="14" hidden="1">#REF!</definedName>
    <definedName name="BEx9I38IOO8BH8XCE1W3NL31U1L9" localSheetId="15" hidden="1">#REF!</definedName>
    <definedName name="BEx9I38IOO8BH8XCE1W3NL31U1L9" localSheetId="16" hidden="1">#REF!</definedName>
    <definedName name="BEx9I38IOO8BH8XCE1W3NL31U1L9" localSheetId="19" hidden="1">#REF!</definedName>
    <definedName name="BEx9I38IOO8BH8XCE1W3NL31U1L9" hidden="1">#REF!</definedName>
    <definedName name="BEx9I8XIG7E5NB48QQHXP23FIN60" localSheetId="16" hidden="1">#REF!</definedName>
    <definedName name="BEx9I8XIG7E5NB48QQHXP23FIN60" localSheetId="19" hidden="1">#REF!</definedName>
    <definedName name="BEx9I8XIG7E5NB48QQHXP23FIN60" hidden="1">#REF!</definedName>
    <definedName name="BEx9IHX7C0FG3M2R14H0SWIUGAOA" localSheetId="16" hidden="1">#REF!</definedName>
    <definedName name="BEx9IHX7C0FG3M2R14H0SWIUGAOA" localSheetId="19" hidden="1">#REF!</definedName>
    <definedName name="BEx9IHX7C0FG3M2R14H0SWIUGAOA" hidden="1">#REF!</definedName>
    <definedName name="BEx9IQRF01ATLVK0YE60ARKQJ68L" localSheetId="19" hidden="1">#REF!</definedName>
    <definedName name="BEx9IQRF01ATLVK0YE60ARKQJ68L" hidden="1">#REF!</definedName>
    <definedName name="BEx9IT5QNZWKM6YQ5WER0DC2PMMU" localSheetId="19" hidden="1">#REF!</definedName>
    <definedName name="BEx9IT5QNZWKM6YQ5WER0DC2PMMU" hidden="1">#REF!</definedName>
    <definedName name="BEx9ITRA6B7P81T57OO22V5XLX9P" localSheetId="19" hidden="1">#REF!</definedName>
    <definedName name="BEx9ITRA6B7P81T57OO22V5XLX9P" hidden="1">#REF!</definedName>
    <definedName name="BEx9IW5MFLXTVCJHVUZTUH93AXOS" localSheetId="19" hidden="1">#REF!</definedName>
    <definedName name="BEx9IW5MFLXTVCJHVUZTUH93AXOS" hidden="1">#REF!</definedName>
    <definedName name="BEx9IXCSPSZC80YZUPRCYTG326KV" localSheetId="19" hidden="1">#REF!</definedName>
    <definedName name="BEx9IXCSPSZC80YZUPRCYTG326KV" hidden="1">#REF!</definedName>
    <definedName name="BEx9IZR39NHDGOM97H4E6F81RTQW" localSheetId="19" hidden="1">#REF!</definedName>
    <definedName name="BEx9IZR39NHDGOM97H4E6F81RTQW" hidden="1">#REF!</definedName>
    <definedName name="BEx9J07CU8X78XP5E4QC8XZ6YRCG" localSheetId="19" hidden="1">#REF!</definedName>
    <definedName name="BEx9J07CU8X78XP5E4QC8XZ6YRCG" hidden="1">#REF!</definedName>
    <definedName name="BEx9J6CH5E7YZPER7HXEIOIKGPCA" localSheetId="19" hidden="1">#REF!</definedName>
    <definedName name="BEx9J6CH5E7YZPER7HXEIOIKGPCA" hidden="1">#REF!</definedName>
    <definedName name="BEx9JJTZKVUJAVPTRE0RAVTEH41G" localSheetId="19" hidden="1">#REF!</definedName>
    <definedName name="BEx9JJTZKVUJAVPTRE0RAVTEH41G" hidden="1">#REF!</definedName>
    <definedName name="BEx9JLBYK239B3F841C7YG1GT7ST" localSheetId="19" hidden="1">#REF!</definedName>
    <definedName name="BEx9JLBYK239B3F841C7YG1GT7ST" hidden="1">#REF!</definedName>
    <definedName name="BEx9JQQ6BSIHSV0FS8QDIRPHMMLE" localSheetId="19" hidden="1">#REF!</definedName>
    <definedName name="BEx9JQQ6BSIHSV0FS8QDIRPHMMLE" hidden="1">#REF!</definedName>
    <definedName name="BEx9KP7077LQ4Q2NWSIETHZ0VA05" localSheetId="19" hidden="1">#REF!</definedName>
    <definedName name="BEx9KP7077LQ4Q2NWSIETHZ0VA05" hidden="1">#REF!</definedName>
    <definedName name="BExAW4IIW5D0MDY6TJ3G4FOLPYIR" localSheetId="19" hidden="1">#REF!</definedName>
    <definedName name="BExAW4IIW5D0MDY6TJ3G4FOLPYIR" hidden="1">#REF!</definedName>
    <definedName name="BExAW4TAPBZ18ES67GKFVYMS67N7" localSheetId="19" hidden="1">#REF!</definedName>
    <definedName name="BExAW4TAPBZ18ES67GKFVYMS67N7" hidden="1">#REF!</definedName>
    <definedName name="BExAWOAN9I36Q6B2P1316PE3048X" localSheetId="19" hidden="1">#REF!</definedName>
    <definedName name="BExAWOAN9I36Q6B2P1316PE3048X" hidden="1">#REF!</definedName>
    <definedName name="BExAWSSHUYAPXJEDC9JT9394SHQ5" localSheetId="19" hidden="1">#REF!</definedName>
    <definedName name="BExAWSSHUYAPXJEDC9JT9394SHQ5" hidden="1">#REF!</definedName>
    <definedName name="BExAX410NB4F2XOB84OR2197H8M5" localSheetId="19" hidden="1">#REF!</definedName>
    <definedName name="BExAX410NB4F2XOB84OR2197H8M5" hidden="1">#REF!</definedName>
    <definedName name="BExAX70W4OH6R7K3QT3YA9PA2APO" localSheetId="19" hidden="1">#REF!</definedName>
    <definedName name="BExAX70W4OH6R7K3QT3YA9PA2APO" hidden="1">#REF!</definedName>
    <definedName name="BExAX8TNG8LQ5Q4904SAYQIPGBSV" localSheetId="19" hidden="1">#REF!</definedName>
    <definedName name="BExAX8TNG8LQ5Q4904SAYQIPGBSV" hidden="1">#REF!</definedName>
    <definedName name="BExAXLK9UGB0UFRV7X4UPIUEJ3VZ" localSheetId="19" hidden="1">#REF!</definedName>
    <definedName name="BExAXLK9UGB0UFRV7X4UPIUEJ3VZ" hidden="1">#REF!</definedName>
    <definedName name="BExAY0EAT2LXR5MFGM0DLIB45PLO" localSheetId="19" hidden="1">#REF!</definedName>
    <definedName name="BExAY0EAT2LXR5MFGM0DLIB45PLO" hidden="1">#REF!</definedName>
    <definedName name="BExAYE6LNIEBR9DSNI5JGNITGKIT" localSheetId="19" hidden="1">#REF!</definedName>
    <definedName name="BExAYE6LNIEBR9DSNI5JGNITGKIT" hidden="1">#REF!</definedName>
    <definedName name="BExAYHMLXGGO25P8HYB2S75DEB4F" localSheetId="19" hidden="1">#REF!</definedName>
    <definedName name="BExAYHMLXGGO25P8HYB2S75DEB4F" hidden="1">#REF!</definedName>
    <definedName name="BExAYJQ9G4ZXJFPWD4VIWQU6WUFT" localSheetId="19" hidden="1">#REF!</definedName>
    <definedName name="BExAYJQ9G4ZXJFPWD4VIWQU6WUFT" hidden="1">#REF!</definedName>
    <definedName name="BExAYKXAUWGDOPG952TEJ2UKZKWN" localSheetId="19" hidden="1">#REF!</definedName>
    <definedName name="BExAYKXAUWGDOPG952TEJ2UKZKWN" hidden="1">#REF!</definedName>
    <definedName name="BExAYP9TDTI2MBP6EYE0H39CPMXN" localSheetId="19" hidden="1">#REF!</definedName>
    <definedName name="BExAYP9TDTI2MBP6EYE0H39CPMXN" hidden="1">#REF!</definedName>
    <definedName name="BExAYPPWJPWDKU59O051WMGB7O0J" localSheetId="19" hidden="1">#REF!</definedName>
    <definedName name="BExAYPPWJPWDKU59O051WMGB7O0J" hidden="1">#REF!</definedName>
    <definedName name="BExAYR2JZCJBUH6F1LZC2A7JIVRJ" localSheetId="19" hidden="1">#REF!</definedName>
    <definedName name="BExAYR2JZCJBUH6F1LZC2A7JIVRJ" hidden="1">#REF!</definedName>
    <definedName name="BExAYTGVRD3DLKO75RFPMBKCIWB8" localSheetId="19" hidden="1">#REF!</definedName>
    <definedName name="BExAYTGVRD3DLKO75RFPMBKCIWB8" hidden="1">#REF!</definedName>
    <definedName name="BExAYUYTMF7YSRG951CIIWKZM0T5" localSheetId="19" hidden="1">#REF!</definedName>
    <definedName name="BExAYUYTMF7YSRG951CIIWKZM0T5" hidden="1">#REF!</definedName>
    <definedName name="BExAYY9H9COOT46HJLPVDLTO12UL" localSheetId="19" hidden="1">#REF!</definedName>
    <definedName name="BExAYY9H9COOT46HJLPVDLTO12UL" hidden="1">#REF!</definedName>
    <definedName name="BExAZCNEGB4JYHC8CZ51KTN890US" localSheetId="19" hidden="1">#REF!</definedName>
    <definedName name="BExAZCNEGB4JYHC8CZ51KTN890US" hidden="1">#REF!</definedName>
    <definedName name="BExAZFCI302YFYRDJYQDWQQL0Q0O" localSheetId="19" hidden="1">#REF!</definedName>
    <definedName name="BExAZFCI302YFYRDJYQDWQQL0Q0O" hidden="1">#REF!</definedName>
    <definedName name="BExAZLHLST9OP89R1HJMC1POQG8H" localSheetId="19" hidden="1">#REF!</definedName>
    <definedName name="BExAZLHLST9OP89R1HJMC1POQG8H" hidden="1">#REF!</definedName>
    <definedName name="BExAZMDYMIAA7RX1BMCKU1VLBRGY" localSheetId="19" hidden="1">#REF!</definedName>
    <definedName name="BExAZMDYMIAA7RX1BMCKU1VLBRGY" hidden="1">#REF!</definedName>
    <definedName name="BExAZNL6BHI8DCQWXOX4I2P839UX" localSheetId="19" hidden="1">#REF!</definedName>
    <definedName name="BExAZNL6BHI8DCQWXOX4I2P839UX" hidden="1">#REF!</definedName>
    <definedName name="BExAZRMWSONMCG9KDUM4KAQ7BONM" localSheetId="19" hidden="1">#REF!</definedName>
    <definedName name="BExAZRMWSONMCG9KDUM4KAQ7BONM" hidden="1">#REF!</definedName>
    <definedName name="BExAZTFG4SJRG4TW6JXRF7N08JFI" localSheetId="19" hidden="1">#REF!</definedName>
    <definedName name="BExAZTFG4SJRG4TW6JXRF7N08JFI" hidden="1">#REF!</definedName>
    <definedName name="BExAZUS4A8OHDZK0MWAOCCCKTH73" localSheetId="19" hidden="1">#REF!</definedName>
    <definedName name="BExAZUS4A8OHDZK0MWAOCCCKTH73" hidden="1">#REF!</definedName>
    <definedName name="BExAZX6FECVK3E07KXM2XPYKGM6U" localSheetId="19" hidden="1">#REF!</definedName>
    <definedName name="BExAZX6FECVK3E07KXM2XPYKGM6U" hidden="1">#REF!</definedName>
    <definedName name="BExAZXXGBA3DZ26LBRJCSRIMDYY6" localSheetId="19" hidden="1">'[38]10.08.5 - 2008 Capital - TDBU'!#REF!</definedName>
    <definedName name="BExAZXXGBA3DZ26LBRJCSRIMDYY6" hidden="1">'[38]10.08.5 - 2008 Capital - TDBU'!#REF!</definedName>
    <definedName name="BExB012NJ8GASTNNPBRRFTLHIOC9" localSheetId="14" hidden="1">#REF!</definedName>
    <definedName name="BExB012NJ8GASTNNPBRRFTLHIOC9" localSheetId="15" hidden="1">#REF!</definedName>
    <definedName name="BExB012NJ8GASTNNPBRRFTLHIOC9" localSheetId="16" hidden="1">#REF!</definedName>
    <definedName name="BExB012NJ8GASTNNPBRRFTLHIOC9" localSheetId="19" hidden="1">#REF!</definedName>
    <definedName name="BExB012NJ8GASTNNPBRRFTLHIOC9" hidden="1">#REF!</definedName>
    <definedName name="BExB072HHXVMUC0VYNGG48GRSH5Q" localSheetId="16" hidden="1">#REF!</definedName>
    <definedName name="BExB072HHXVMUC0VYNGG48GRSH5Q" localSheetId="19" hidden="1">#REF!</definedName>
    <definedName name="BExB072HHXVMUC0VYNGG48GRSH5Q" hidden="1">#REF!</definedName>
    <definedName name="BExB0FRDEYDEUEAB1W8KD6D965XA" localSheetId="16" hidden="1">#REF!</definedName>
    <definedName name="BExB0FRDEYDEUEAB1W8KD6D965XA" localSheetId="19" hidden="1">#REF!</definedName>
    <definedName name="BExB0FRDEYDEUEAB1W8KD6D965XA" hidden="1">#REF!</definedName>
    <definedName name="BExB0KPCN7YJORQAYUCF4YKIKPMC" localSheetId="19" hidden="1">#REF!</definedName>
    <definedName name="BExB0KPCN7YJORQAYUCF4YKIKPMC" hidden="1">#REF!</definedName>
    <definedName name="BExB0WE4PI3NOBXXVO9CTEN4DIU2" localSheetId="19" hidden="1">#REF!</definedName>
    <definedName name="BExB0WE4PI3NOBXXVO9CTEN4DIU2" hidden="1">#REF!</definedName>
    <definedName name="BExB0ZJIGMTDV9JC5IILPRZ5BXNJ" localSheetId="19" hidden="1">#REF!</definedName>
    <definedName name="BExB0ZJIGMTDV9JC5IILPRZ5BXNJ" hidden="1">#REF!</definedName>
    <definedName name="BExB10QNIVITUYS55OAEKK3VLJFE" localSheetId="19" hidden="1">#REF!</definedName>
    <definedName name="BExB10QNIVITUYS55OAEKK3VLJFE" hidden="1">#REF!</definedName>
    <definedName name="BExB14HG3PSHTJ4S9G0Y803UWLWP" localSheetId="19" hidden="1">#REF!</definedName>
    <definedName name="BExB14HG3PSHTJ4S9G0Y803UWLWP" hidden="1">#REF!</definedName>
    <definedName name="BExB15ZDRY4CIJ911DONP0KCY9KU" localSheetId="19" hidden="1">#REF!</definedName>
    <definedName name="BExB15ZDRY4CIJ911DONP0KCY9KU" hidden="1">#REF!</definedName>
    <definedName name="BExB16VQY0O0RLZYJFU3OFEONVTE" localSheetId="19" hidden="1">#REF!</definedName>
    <definedName name="BExB16VQY0O0RLZYJFU3OFEONVTE" hidden="1">#REF!</definedName>
    <definedName name="BExB1C4HDPDZBISSQ3JREULJJZ7K" localSheetId="19" hidden="1">#REF!</definedName>
    <definedName name="BExB1C4HDPDZBISSQ3JREULJJZ7K" hidden="1">#REF!</definedName>
    <definedName name="BExB1FKNY2UO4W5FUGFHJOA2WFGG" localSheetId="19" hidden="1">#REF!</definedName>
    <definedName name="BExB1FKNY2UO4W5FUGFHJOA2WFGG" hidden="1">#REF!</definedName>
    <definedName name="BExB1GMD0PIDGTFBGQOPRWQSP9I4" localSheetId="19" hidden="1">#REF!</definedName>
    <definedName name="BExB1GMD0PIDGTFBGQOPRWQSP9I4" hidden="1">#REF!</definedName>
    <definedName name="BExB1Q29OO6LNFNT1EQLA3KYE7MX" localSheetId="19" hidden="1">#REF!</definedName>
    <definedName name="BExB1Q29OO6LNFNT1EQLA3KYE7MX" hidden="1">#REF!</definedName>
    <definedName name="BExB1TNRV5EBWZEHYLHI76T0FVA7" localSheetId="19" hidden="1">#REF!</definedName>
    <definedName name="BExB1TNRV5EBWZEHYLHI76T0FVA7" hidden="1">#REF!</definedName>
    <definedName name="BExB1WI6M8I0EEP1ANUQZCFY24EV" localSheetId="19" hidden="1">#REF!</definedName>
    <definedName name="BExB1WI6M8I0EEP1ANUQZCFY24EV" hidden="1">#REF!</definedName>
    <definedName name="BExB203OWC9QZA3BYOKQ18L4FUJE" localSheetId="19" hidden="1">#REF!</definedName>
    <definedName name="BExB203OWC9QZA3BYOKQ18L4FUJE" hidden="1">#REF!</definedName>
    <definedName name="BExB215I6XJMAXZ5JDHT0R7K0CS1" localSheetId="19" hidden="1">#REF!</definedName>
    <definedName name="BExB215I6XJMAXZ5JDHT0R7K0CS1" hidden="1">#REF!</definedName>
    <definedName name="BExB2CJHTU7C591BR4WRL5L2F2K6" localSheetId="19" hidden="1">#REF!</definedName>
    <definedName name="BExB2CJHTU7C591BR4WRL5L2F2K6" hidden="1">#REF!</definedName>
    <definedName name="BExB2K1AV4PGNS1O6C7D7AO411AX" localSheetId="19" hidden="1">#REF!</definedName>
    <definedName name="BExB2K1AV4PGNS1O6C7D7AO411AX" hidden="1">#REF!</definedName>
    <definedName name="BExB2O2UYHKI324YE324E1N7FVIB" localSheetId="19" hidden="1">#REF!</definedName>
    <definedName name="BExB2O2UYHKI324YE324E1N7FVIB" hidden="1">#REF!</definedName>
    <definedName name="BExB2Q0VJ0MU2URO3JOVUAVHEI3V" localSheetId="19" hidden="1">#REF!</definedName>
    <definedName name="BExB2Q0VJ0MU2URO3JOVUAVHEI3V" hidden="1">#REF!</definedName>
    <definedName name="BExB2TBL7K5D70TOLTXT6SAAJQS9" localSheetId="19" hidden="1">#REF!</definedName>
    <definedName name="BExB2TBL7K5D70TOLTXT6SAAJQS9" hidden="1">#REF!</definedName>
    <definedName name="BExB2WRQ815O1VGMGAGDGQHTTUIN" localSheetId="19" hidden="1">#REF!</definedName>
    <definedName name="BExB2WRQ815O1VGMGAGDGQHTTUIN" hidden="1">#REF!</definedName>
    <definedName name="BExB30IP1DNKNQ6PZ5ERUGR5MK4Z" localSheetId="19" hidden="1">#REF!</definedName>
    <definedName name="BExB30IP1DNKNQ6PZ5ERUGR5MK4Z" hidden="1">#REF!</definedName>
    <definedName name="BExB30YTF8EK04RZ190LBP9R44TW" localSheetId="19" hidden="1">#REF!</definedName>
    <definedName name="BExB30YTF8EK04RZ190LBP9R44TW" hidden="1">#REF!</definedName>
    <definedName name="BExB31PVM8TBKT8GI5VYI71JWZ0D" localSheetId="19" hidden="1">#REF!</definedName>
    <definedName name="BExB31PVM8TBKT8GI5VYI71JWZ0D" hidden="1">#REF!</definedName>
    <definedName name="BExB37UZ7KOLOBAPDS5EM5MJTPFJ" localSheetId="19" hidden="1">#REF!</definedName>
    <definedName name="BExB37UZ7KOLOBAPDS5EM5MJTPFJ" hidden="1">#REF!</definedName>
    <definedName name="BExB3S8NRKFKQZGZDLCF1J5OPNQX" localSheetId="19" hidden="1">#REF!</definedName>
    <definedName name="BExB3S8NRKFKQZGZDLCF1J5OPNQX" hidden="1">#REF!</definedName>
    <definedName name="BExB4016U17W1T4ZWNG5SJCGWE9P" localSheetId="19" hidden="1">#REF!</definedName>
    <definedName name="BExB4016U17W1T4ZWNG5SJCGWE9P" hidden="1">#REF!</definedName>
    <definedName name="BExB442RX0T3L6HUL6X5T21CENW6" localSheetId="19" hidden="1">#REF!</definedName>
    <definedName name="BExB442RX0T3L6HUL6X5T21CENW6" hidden="1">#REF!</definedName>
    <definedName name="BExB472MUJSUYK7SI8BX1ZGQL0NK" localSheetId="19" hidden="1">#REF!</definedName>
    <definedName name="BExB472MUJSUYK7SI8BX1ZGQL0NK" hidden="1">#REF!</definedName>
    <definedName name="BExB4ADD0L7417CII901XTFKXD1J" localSheetId="19" hidden="1">#REF!</definedName>
    <definedName name="BExB4ADD0L7417CII901XTFKXD1J" hidden="1">#REF!</definedName>
    <definedName name="BExB4DO1V1NL2AVK5YE1RSL5RYHL" localSheetId="19" hidden="1">#REF!</definedName>
    <definedName name="BExB4DO1V1NL2AVK5YE1RSL5RYHL" hidden="1">#REF!</definedName>
    <definedName name="BExB4DYU06HCGRIPBSWRCXK804UM" localSheetId="19" hidden="1">#REF!</definedName>
    <definedName name="BExB4DYU06HCGRIPBSWRCXK804UM" hidden="1">#REF!</definedName>
    <definedName name="BExB4XW9A16UWK9TUIA84W8X2ZEA" localSheetId="19" hidden="1">#REF!</definedName>
    <definedName name="BExB4XW9A16UWK9TUIA84W8X2ZEA" hidden="1">#REF!</definedName>
    <definedName name="BExB4Z3EZBGYYI33U0KQ8NEIH8PY" localSheetId="19" hidden="1">#REF!</definedName>
    <definedName name="BExB4Z3EZBGYYI33U0KQ8NEIH8PY" hidden="1">#REF!</definedName>
    <definedName name="BExB55368XW7UX657ZSPC6BFE92S" localSheetId="19" hidden="1">#REF!</definedName>
    <definedName name="BExB55368XW7UX657ZSPC6BFE92S" hidden="1">#REF!</definedName>
    <definedName name="BExB57MZEPL2SA2ONPK66YFLZWJU" localSheetId="19" hidden="1">#REF!</definedName>
    <definedName name="BExB57MZEPL2SA2ONPK66YFLZWJU" hidden="1">#REF!</definedName>
    <definedName name="BExB5833OAOJ22VK1YK47FHUSVK2" localSheetId="19" hidden="1">#REF!</definedName>
    <definedName name="BExB5833OAOJ22VK1YK47FHUSVK2" hidden="1">#REF!</definedName>
    <definedName name="BExB58JDIHS42JZT9DJJMKA8QFCO" localSheetId="19" hidden="1">#REF!</definedName>
    <definedName name="BExB58JDIHS42JZT9DJJMKA8QFCO" hidden="1">#REF!</definedName>
    <definedName name="BExB58U5FQC5JWV9CGC83HLLZUZI" localSheetId="19" hidden="1">#REF!</definedName>
    <definedName name="BExB58U5FQC5JWV9CGC83HLLZUZI" hidden="1">#REF!</definedName>
    <definedName name="BExB5EDO9XUKHF74X3HAU2WPPHZH" localSheetId="19" hidden="1">#REF!</definedName>
    <definedName name="BExB5EDO9XUKHF74X3HAU2WPPHZH" hidden="1">#REF!</definedName>
    <definedName name="BExB5G6EH68AYEP1UT0GHUEL3SLN" localSheetId="19" hidden="1">#REF!</definedName>
    <definedName name="BExB5G6EH68AYEP1UT0GHUEL3SLN" hidden="1">#REF!</definedName>
    <definedName name="BExB5IFAFRG56RCEOOXLOQHCNSLB" localSheetId="19" hidden="1">#REF!</definedName>
    <definedName name="BExB5IFAFRG56RCEOOXLOQHCNSLB" hidden="1">#REF!</definedName>
    <definedName name="BExB5QYVEZWFE5DQVHAM760EV05X" localSheetId="19" hidden="1">#REF!</definedName>
    <definedName name="BExB5QYVEZWFE5DQVHAM760EV05X" hidden="1">#REF!</definedName>
    <definedName name="BExB5U9IRH14EMOE0YGIE3WIVLFS" localSheetId="19" hidden="1">#REF!</definedName>
    <definedName name="BExB5U9IRH14EMOE0YGIE3WIVLFS" hidden="1">#REF!</definedName>
    <definedName name="BExB5VWYMOV6BAIH7XUBBVPU7MMD" localSheetId="19" hidden="1">#REF!</definedName>
    <definedName name="BExB5VWYMOV6BAIH7XUBBVPU7MMD" hidden="1">#REF!</definedName>
    <definedName name="BExB610DZWIJP1B72U9QM42COH2B" localSheetId="19" hidden="1">#REF!</definedName>
    <definedName name="BExB610DZWIJP1B72U9QM42COH2B" hidden="1">#REF!</definedName>
    <definedName name="BExB6C3FUAKK9ML5T767NMWGA9YB" localSheetId="19" hidden="1">#REF!</definedName>
    <definedName name="BExB6C3FUAKK9ML5T767NMWGA9YB" hidden="1">#REF!</definedName>
    <definedName name="BExB6C8X6JYRLKZKK17VE3QUNL3D" localSheetId="19" hidden="1">#REF!</definedName>
    <definedName name="BExB6C8X6JYRLKZKK17VE3QUNL3D" hidden="1">#REF!</definedName>
    <definedName name="BExB6HN3QRFPXM71MDUK21BKM7PF" localSheetId="19" hidden="1">#REF!</definedName>
    <definedName name="BExB6HN3QRFPXM71MDUK21BKM7PF" hidden="1">#REF!</definedName>
    <definedName name="BExB6IZMHCZ3LB7N73KD90YB1HBZ" localSheetId="19" hidden="1">#REF!</definedName>
    <definedName name="BExB6IZMHCZ3LB7N73KD90YB1HBZ" hidden="1">#REF!</definedName>
    <definedName name="BExB6RZAN4TW4BIS93TJP3MTSF2V" localSheetId="19" hidden="1">#REF!</definedName>
    <definedName name="BExB6RZAN4TW4BIS93TJP3MTSF2V" hidden="1">#REF!</definedName>
    <definedName name="BExB6SKVVBQPHZ4Y692I5525S418" localSheetId="19" hidden="1">#REF!</definedName>
    <definedName name="BExB6SKVVBQPHZ4Y692I5525S418" hidden="1">#REF!</definedName>
    <definedName name="BExB719SGNX4Y8NE6JEXC555K596" localSheetId="19" hidden="1">#REF!</definedName>
    <definedName name="BExB719SGNX4Y8NE6JEXC555K596" hidden="1">#REF!</definedName>
    <definedName name="BExB7265DCHKS7V2OWRBXCZTEIW9" localSheetId="19" hidden="1">#REF!</definedName>
    <definedName name="BExB7265DCHKS7V2OWRBXCZTEIW9" hidden="1">#REF!</definedName>
    <definedName name="BExB73DAG0L10ZK0L6HQWV9BISN7" localSheetId="19" hidden="1">#REF!</definedName>
    <definedName name="BExB73DAG0L10ZK0L6HQWV9BISN7" hidden="1">#REF!</definedName>
    <definedName name="BExB74PS5P9G0P09Y6DZSCX0FLTJ" localSheetId="19" hidden="1">#REF!</definedName>
    <definedName name="BExB74PS5P9G0P09Y6DZSCX0FLTJ" hidden="1">#REF!</definedName>
    <definedName name="BExB77KDAUB9VYWBDJP50RIW7Y73" localSheetId="19" hidden="1">#REF!</definedName>
    <definedName name="BExB77KDAUB9VYWBDJP50RIW7Y73" hidden="1">#REF!</definedName>
    <definedName name="BExB78RH79J0MIF7H8CAZ0CFE88Q" localSheetId="19" hidden="1">#REF!</definedName>
    <definedName name="BExB78RH79J0MIF7H8CAZ0CFE88Q" hidden="1">#REF!</definedName>
    <definedName name="BExB7ELT09HGDVO5BJC1ZY9D09GZ" localSheetId="19" hidden="1">#REF!</definedName>
    <definedName name="BExB7ELT09HGDVO5BJC1ZY9D09GZ" hidden="1">#REF!</definedName>
    <definedName name="BExB7PZU5KVXW0MOS9BQNVV0U4WD" localSheetId="19" hidden="1">#REF!</definedName>
    <definedName name="BExB7PZU5KVXW0MOS9BQNVV0U4WD" hidden="1">#REF!</definedName>
    <definedName name="BExB7R1PBLH2KKT4OJI4ESYMV3B3" localSheetId="19" hidden="1">#REF!</definedName>
    <definedName name="BExB7R1PBLH2KKT4OJI4ESYMV3B3" hidden="1">#REF!</definedName>
    <definedName name="BExB7SUFBKOZJWAZHJSNHTBMUZE4" localSheetId="19" hidden="1">#REF!</definedName>
    <definedName name="BExB7SUFBKOZJWAZHJSNHTBMUZE4" hidden="1">#REF!</definedName>
    <definedName name="BExB806PAXX70XUTA3ZI7OORD78R" localSheetId="19" hidden="1">#REF!</definedName>
    <definedName name="BExB806PAXX70XUTA3ZI7OORD78R" hidden="1">#REF!</definedName>
    <definedName name="BExB88FBDZ0MSRCK5MB3E06QBO1N" localSheetId="19" hidden="1">#REF!</definedName>
    <definedName name="BExB88FBDZ0MSRCK5MB3E06QBO1N" hidden="1">#REF!</definedName>
    <definedName name="BExB89H5ZI7PL41B4CQN2OSUPK7A" localSheetId="19" hidden="1">#REF!</definedName>
    <definedName name="BExB89H5ZI7PL41B4CQN2OSUPK7A" hidden="1">#REF!</definedName>
    <definedName name="BExB8HF4UBVZKQCSRFRUQL2EE6VL" localSheetId="19" hidden="1">#REF!</definedName>
    <definedName name="BExB8HF4UBVZKQCSRFRUQL2EE6VL" hidden="1">#REF!</definedName>
    <definedName name="BExB8HKHKZ1ORJZUYGG2M4VSCC39" localSheetId="19" hidden="1">#REF!</definedName>
    <definedName name="BExB8HKHKZ1ORJZUYGG2M4VSCC39" hidden="1">#REF!</definedName>
    <definedName name="BExB8PIBXT2X11LCOX7RIO57ITDV" localSheetId="19" hidden="1">#REF!</definedName>
    <definedName name="BExB8PIBXT2X11LCOX7RIO57ITDV" hidden="1">#REF!</definedName>
    <definedName name="BExB8QPH8DC5BESEVPSMBCWVN6PO" localSheetId="19" hidden="1">#REF!</definedName>
    <definedName name="BExB8QPH8DC5BESEVPSMBCWVN6PO" hidden="1">#REF!</definedName>
    <definedName name="BExB8U5N0D85YR8APKN3PPKG0FWP" localSheetId="19" hidden="1">#REF!</definedName>
    <definedName name="BExB8U5N0D85YR8APKN3PPKG0FWP" hidden="1">#REF!</definedName>
    <definedName name="BExB91I17P2IIQ85B7OF9X01BBL0" localSheetId="19" hidden="1">#REF!</definedName>
    <definedName name="BExB91I17P2IIQ85B7OF9X01BBL0" hidden="1">#REF!</definedName>
    <definedName name="BExB9DHI5I2TJ2LXYPM98EE81L27" localSheetId="19" hidden="1">#REF!</definedName>
    <definedName name="BExB9DHI5I2TJ2LXYPM98EE81L27" hidden="1">#REF!</definedName>
    <definedName name="BExB9IVQ5K36625BTKIXXB3R8NKE" localSheetId="19" hidden="1">#REF!</definedName>
    <definedName name="BExB9IVQ5K36625BTKIXXB3R8NKE" hidden="1">#REF!</definedName>
    <definedName name="BExB9Q2MZZHBGW8QQKVEYIMJBPIE" localSheetId="19" hidden="1">#REF!</definedName>
    <definedName name="BExB9Q2MZZHBGW8QQKVEYIMJBPIE" hidden="1">#REF!</definedName>
    <definedName name="BExB9UVAU97XX5IFJV05VHTKS512" localSheetId="19" hidden="1">#REF!</definedName>
    <definedName name="BExB9UVAU97XX5IFJV05VHTKS512" hidden="1">#REF!</definedName>
    <definedName name="BExB9WTBZ1ZNJ5PYDE80FJ9A5MQS" localSheetId="19" hidden="1">#REF!</definedName>
    <definedName name="BExB9WTBZ1ZNJ5PYDE80FJ9A5MQS" hidden="1">#REF!</definedName>
    <definedName name="BExBA1GON0EZRJ20UYPILAPLNQWM" localSheetId="19" hidden="1">#REF!</definedName>
    <definedName name="BExBA1GON0EZRJ20UYPILAPLNQWM" hidden="1">#REF!</definedName>
    <definedName name="BExBA1RFNTGEN0TO2IRNXT6F3QKR" localSheetId="19" hidden="1">#REF!</definedName>
    <definedName name="BExBA1RFNTGEN0TO2IRNXT6F3QKR" hidden="1">#REF!</definedName>
    <definedName name="BExBA69ASGYRZW1G1DYIS9QRRTBN" localSheetId="19" hidden="1">#REF!</definedName>
    <definedName name="BExBA69ASGYRZW1G1DYIS9QRRTBN" hidden="1">#REF!</definedName>
    <definedName name="BExBA6K42582A14WFFWQ3Q8QQWB6" localSheetId="19" hidden="1">#REF!</definedName>
    <definedName name="BExBA6K42582A14WFFWQ3Q8QQWB6" hidden="1">#REF!</definedName>
    <definedName name="BExBA6PL9AA5J2L0KPL378AA2VZ4" localSheetId="19" hidden="1">#REF!</definedName>
    <definedName name="BExBA6PL9AA5J2L0KPL378AA2VZ4" hidden="1">#REF!</definedName>
    <definedName name="BExBA8I5D4R8R2PYQ1K16TWGTOEP" localSheetId="19" hidden="1">#REF!</definedName>
    <definedName name="BExBA8I5D4R8R2PYQ1K16TWGTOEP" hidden="1">#REF!</definedName>
    <definedName name="BExBA8NMWNC4ESE854DLVFP3K8UR" localSheetId="19" hidden="1">#REF!</definedName>
    <definedName name="BExBA8NMWNC4ESE854DLVFP3K8UR" hidden="1">#REF!</definedName>
    <definedName name="BExBA93PE0DGUUTA7LLSIGBIXWE5" localSheetId="19" hidden="1">#REF!</definedName>
    <definedName name="BExBA93PE0DGUUTA7LLSIGBIXWE5" hidden="1">#REF!</definedName>
    <definedName name="BExBAAWGR2BBXC8GXEYNQ9TYNUN8" localSheetId="19" hidden="1">#REF!</definedName>
    <definedName name="BExBAAWGR2BBXC8GXEYNQ9TYNUN8" hidden="1">#REF!</definedName>
    <definedName name="BExBAG5D16CADDC0MWOKCY7JZQO0" localSheetId="19" hidden="1">#REF!</definedName>
    <definedName name="BExBAG5D16CADDC0MWOKCY7JZQO0" hidden="1">#REF!</definedName>
    <definedName name="BExBAHY3NCFFKJ0L0RWLV9Q2XEA7" localSheetId="19" hidden="1">#REF!</definedName>
    <definedName name="BExBAHY3NCFFKJ0L0RWLV9Q2XEA7" hidden="1">#REF!</definedName>
    <definedName name="BExBAI8X0FKDQJ6YZJQDTTG4ZCWY" localSheetId="19" hidden="1">#REF!</definedName>
    <definedName name="BExBAI8X0FKDQJ6YZJQDTTG4ZCWY" hidden="1">#REF!</definedName>
    <definedName name="BExBAKN7XIBAXCF9PCNVS038PCQO" localSheetId="19" hidden="1">#REF!</definedName>
    <definedName name="BExBAKN7XIBAXCF9PCNVS038PCQO" hidden="1">#REF!</definedName>
    <definedName name="BExBAKXZ7PBW3DDKKA5MWC1ZUC7O" localSheetId="19" hidden="1">#REF!</definedName>
    <definedName name="BExBAKXZ7PBW3DDKKA5MWC1ZUC7O" hidden="1">#REF!</definedName>
    <definedName name="BExBAO8NLXZXHO6KCIECSFCH3RR0" localSheetId="19" hidden="1">#REF!</definedName>
    <definedName name="BExBAO8NLXZXHO6KCIECSFCH3RR0" hidden="1">#REF!</definedName>
    <definedName name="BExBAOOT1KBSIEISN1ADL4RMY879" localSheetId="19" hidden="1">#REF!</definedName>
    <definedName name="BExBAOOT1KBSIEISN1ADL4RMY879" hidden="1">#REF!</definedName>
    <definedName name="BExBAVKX8Q09370X1GCZWJ4E91YJ" localSheetId="19" hidden="1">#REF!</definedName>
    <definedName name="BExBAVKX8Q09370X1GCZWJ4E91YJ" hidden="1">#REF!</definedName>
    <definedName name="BExBAX2X2ENJYO4QTR5VAIQ86L7B" localSheetId="19" hidden="1">#REF!</definedName>
    <definedName name="BExBAX2X2ENJYO4QTR5VAIQ86L7B" hidden="1">#REF!</definedName>
    <definedName name="BExBAZ13D3F1DVJQ6YJ8JGUYEYJE" localSheetId="19" hidden="1">#REF!</definedName>
    <definedName name="BExBAZ13D3F1DVJQ6YJ8JGUYEYJE" hidden="1">#REF!</definedName>
    <definedName name="BExBBTG649R9I0CT042JLL8LXV18" localSheetId="19" hidden="1">#REF!</definedName>
    <definedName name="BExBBTG649R9I0CT042JLL8LXV18" hidden="1">#REF!</definedName>
    <definedName name="BExBBUCJQRR74Q7GPWDEZXYK2KJL" localSheetId="19" hidden="1">#REF!</definedName>
    <definedName name="BExBBUCJQRR74Q7GPWDEZXYK2KJL" hidden="1">#REF!</definedName>
    <definedName name="BExBBV8XVMD9CKZY711T0BN7H3PM" localSheetId="19" hidden="1">#REF!</definedName>
    <definedName name="BExBBV8XVMD9CKZY711T0BN7H3PM" hidden="1">#REF!</definedName>
    <definedName name="BExBC5L31H53WLFYF54SQM4A7EU4" localSheetId="19" hidden="1">#REF!</definedName>
    <definedName name="BExBC5L31H53WLFYF54SQM4A7EU4" hidden="1">#REF!</definedName>
    <definedName name="BExBC78HXWXHO3XAB6E8NVTBGLJS" localSheetId="19" hidden="1">#REF!</definedName>
    <definedName name="BExBC78HXWXHO3XAB6E8NVTBGLJS" hidden="1">#REF!</definedName>
    <definedName name="BExBCATYYZZEDHH6VTB2O2HIRMIR" localSheetId="19" hidden="1">#REF!</definedName>
    <definedName name="BExBCATYYZZEDHH6VTB2O2HIRMIR" hidden="1">#REF!</definedName>
    <definedName name="BExBCKKJTIRKC1RZJRTK65HHLX4W" localSheetId="19" hidden="1">#REF!</definedName>
    <definedName name="BExBCKKJTIRKC1RZJRTK65HHLX4W" hidden="1">#REF!</definedName>
    <definedName name="BExBCLMEPAN3XXX174TU8SS0627Q" localSheetId="19" hidden="1">#REF!</definedName>
    <definedName name="BExBCLMEPAN3XXX174TU8SS0627Q" hidden="1">#REF!</definedName>
    <definedName name="BExBCRBEYR2KZ8FAQFZ2NHY13WIY" localSheetId="19" hidden="1">#REF!</definedName>
    <definedName name="BExBCRBEYR2KZ8FAQFZ2NHY13WIY" hidden="1">#REF!</definedName>
    <definedName name="BExBD05M2XLZ3FDJC1J5FM7IICZB" localSheetId="19" hidden="1">'[38]10.08.2 - 2008 Expense'!#REF!</definedName>
    <definedName name="BExBD05M2XLZ3FDJC1J5FM7IICZB" hidden="1">'[38]10.08.2 - 2008 Expense'!#REF!</definedName>
    <definedName name="BExBD4I559NXSV6J07Q343TKYMVJ" localSheetId="14" hidden="1">#REF!</definedName>
    <definedName name="BExBD4I559NXSV6J07Q343TKYMVJ" localSheetId="15" hidden="1">#REF!</definedName>
    <definedName name="BExBD4I559NXSV6J07Q343TKYMVJ" localSheetId="16" hidden="1">#REF!</definedName>
    <definedName name="BExBD4I559NXSV6J07Q343TKYMVJ" localSheetId="19" hidden="1">#REF!</definedName>
    <definedName name="BExBD4I559NXSV6J07Q343TKYMVJ" hidden="1">#REF!</definedName>
    <definedName name="BExBDBZQLTX3OGFYGULQFK5WEZU5" localSheetId="16" hidden="1">#REF!</definedName>
    <definedName name="BExBDBZQLTX3OGFYGULQFK5WEZU5" localSheetId="19" hidden="1">#REF!</definedName>
    <definedName name="BExBDBZQLTX3OGFYGULQFK5WEZU5" hidden="1">#REF!</definedName>
    <definedName name="BExBDJS9TUEU8Z84IV59E5V4T8K6" localSheetId="16" hidden="1">#REF!</definedName>
    <definedName name="BExBDJS9TUEU8Z84IV59E5V4T8K6" localSheetId="19" hidden="1">#REF!</definedName>
    <definedName name="BExBDJS9TUEU8Z84IV59E5V4T8K6" hidden="1">#REF!</definedName>
    <definedName name="BExBDKOMSVH4XMH52CFJ3F028I9R" localSheetId="19" hidden="1">#REF!</definedName>
    <definedName name="BExBDKOMSVH4XMH52CFJ3F028I9R" hidden="1">#REF!</definedName>
    <definedName name="BExBDSRXVZQ0W5WXQMP5XD00GRRL" localSheetId="19" hidden="1">#REF!</definedName>
    <definedName name="BExBDSRXVZQ0W5WXQMP5XD00GRRL" hidden="1">#REF!</definedName>
    <definedName name="BExBDT87JCZT4EZQQ1HEUN7ZAMNT" localSheetId="19" hidden="1">#REF!</definedName>
    <definedName name="BExBDT87JCZT4EZQQ1HEUN7ZAMNT" hidden="1">#REF!</definedName>
    <definedName name="BExBDUVGK3E1J4JY9ZYTS7V14BLY" localSheetId="19" hidden="1">#REF!</definedName>
    <definedName name="BExBDUVGK3E1J4JY9ZYTS7V14BLY" hidden="1">#REF!</definedName>
    <definedName name="BExBDVH3DOL955WK34ZBD4XWH6OI" localSheetId="19" hidden="1">'[38]10.08.5 - 2008 Capital - TDBU'!#REF!</definedName>
    <definedName name="BExBDVH3DOL955WK34ZBD4XWH6OI" hidden="1">'[38]10.08.5 - 2008 Capital - TDBU'!#REF!</definedName>
    <definedName name="BExBE162OSBKD30I7T1DKKPT3I9I" localSheetId="14" hidden="1">#REF!</definedName>
    <definedName name="BExBE162OSBKD30I7T1DKKPT3I9I" localSheetId="15" hidden="1">#REF!</definedName>
    <definedName name="BExBE162OSBKD30I7T1DKKPT3I9I" localSheetId="16" hidden="1">#REF!</definedName>
    <definedName name="BExBE162OSBKD30I7T1DKKPT3I9I" localSheetId="19" hidden="1">#REF!</definedName>
    <definedName name="BExBE162OSBKD30I7T1DKKPT3I9I" hidden="1">#REF!</definedName>
    <definedName name="BExBE5YPUY1T7N7DHMMIGGXK8TMP" localSheetId="16" hidden="1">#REF!</definedName>
    <definedName name="BExBE5YPUY1T7N7DHMMIGGXK8TMP" localSheetId="19" hidden="1">#REF!</definedName>
    <definedName name="BExBE5YPUY1T7N7DHMMIGGXK8TMP" hidden="1">#REF!</definedName>
    <definedName name="BExBE827OBMEXJZS59TKFQS6FC0Z" localSheetId="16" hidden="1">#REF!</definedName>
    <definedName name="BExBE827OBMEXJZS59TKFQS6FC0Z" localSheetId="19" hidden="1">#REF!</definedName>
    <definedName name="BExBE827OBMEXJZS59TKFQS6FC0Z" hidden="1">#REF!</definedName>
    <definedName name="BExBEC9ATLQZF86W1M3APSM4HEOH" localSheetId="19" hidden="1">#REF!</definedName>
    <definedName name="BExBEC9ATLQZF86W1M3APSM4HEOH" hidden="1">#REF!</definedName>
    <definedName name="BExBEHCOWXYAJ0G8WL2C0YAEM0A3" localSheetId="19" hidden="1">#REF!</definedName>
    <definedName name="BExBEHCOWXYAJ0G8WL2C0YAEM0A3" hidden="1">#REF!</definedName>
    <definedName name="BExBEIUMJGTX2SBNU3E8Z2XPR27P" localSheetId="19" hidden="1">#REF!</definedName>
    <definedName name="BExBEIUMJGTX2SBNU3E8Z2XPR27P" hidden="1">#REF!</definedName>
    <definedName name="BExBEYFQJE9YK12A6JBMRFKEC7RN" localSheetId="19" hidden="1">#REF!</definedName>
    <definedName name="BExBEYFQJE9YK12A6JBMRFKEC7RN" hidden="1">#REF!</definedName>
    <definedName name="BExBG1ED81J2O4A2S5F5Y3BPHMCR" localSheetId="19" hidden="1">#REF!</definedName>
    <definedName name="BExBG1ED81J2O4A2S5F5Y3BPHMCR" hidden="1">#REF!</definedName>
    <definedName name="BExCRHX1OTQXWVM4RKG8IHHYCVFP" localSheetId="19" hidden="1">#REF!</definedName>
    <definedName name="BExCRHX1OTQXWVM4RKG8IHHYCVFP" hidden="1">#REF!</definedName>
    <definedName name="BExCRLIHS7466WFJ3RPIUGGXYESZ" localSheetId="19" hidden="1">#REF!</definedName>
    <definedName name="BExCRLIHS7466WFJ3RPIUGGXYESZ" hidden="1">#REF!</definedName>
    <definedName name="BExCS1EDDUEAEWHVYXHIP9I1WCJH" localSheetId="19" hidden="1">#REF!</definedName>
    <definedName name="BExCS1EDDUEAEWHVYXHIP9I1WCJH" hidden="1">#REF!</definedName>
    <definedName name="BExCS6SLRCBH006GNRE27HFRHP40" localSheetId="19" hidden="1">#REF!</definedName>
    <definedName name="BExCS6SLRCBH006GNRE27HFRHP40" hidden="1">#REF!</definedName>
    <definedName name="BExCS7ZPMHFJ4UJDAL8CQOLSZ13B" localSheetId="19" hidden="1">#REF!</definedName>
    <definedName name="BExCS7ZPMHFJ4UJDAL8CQOLSZ13B" hidden="1">#REF!</definedName>
    <definedName name="BExCS8W4NJUZH9S1CYB6XSDLEPBW" localSheetId="19" hidden="1">#REF!</definedName>
    <definedName name="BExCS8W4NJUZH9S1CYB6XSDLEPBW" hidden="1">#REF!</definedName>
    <definedName name="BExCSAE1M6G20R41J0Y24YNN0YC1" localSheetId="19" hidden="1">#REF!</definedName>
    <definedName name="BExCSAE1M6G20R41J0Y24YNN0YC1" hidden="1">#REF!</definedName>
    <definedName name="BExCSAOUZOYKHN7HV511TO8VDJ02" localSheetId="19" hidden="1">#REF!</definedName>
    <definedName name="BExCSAOUZOYKHN7HV511TO8VDJ02" hidden="1">#REF!</definedName>
    <definedName name="BExCSGOMZRUX4W3XE4LX5XXH5F2L" localSheetId="19" hidden="1">#REF!</definedName>
    <definedName name="BExCSGOMZRUX4W3XE4LX5XXH5F2L" hidden="1">#REF!</definedName>
    <definedName name="BExCSMOFTXSUEC1T46LR1UPYRCX5" localSheetId="19" hidden="1">#REF!</definedName>
    <definedName name="BExCSMOFTXSUEC1T46LR1UPYRCX5" hidden="1">#REF!</definedName>
    <definedName name="BExCSMTPZZ9RQU93PT4098LW6KAZ" localSheetId="19" hidden="1">#REF!</definedName>
    <definedName name="BExCSMTPZZ9RQU93PT4098LW6KAZ" hidden="1">#REF!</definedName>
    <definedName name="BExCSSDG3TM6TPKS19E9QYJEELZ6" localSheetId="19" hidden="1">#REF!</definedName>
    <definedName name="BExCSSDG3TM6TPKS19E9QYJEELZ6" hidden="1">#REF!</definedName>
    <definedName name="BExCSZV7U67UWXL2HKJNM5W1E4OO" localSheetId="19" hidden="1">#REF!</definedName>
    <definedName name="BExCSZV7U67UWXL2HKJNM5W1E4OO" hidden="1">#REF!</definedName>
    <definedName name="BExCT4NSDT61OCH04Y2QIFIOP75H" localSheetId="19" hidden="1">#REF!</definedName>
    <definedName name="BExCT4NSDT61OCH04Y2QIFIOP75H" hidden="1">#REF!</definedName>
    <definedName name="BExCTDNIGAFFV0FMRGUS25TGONCJ" localSheetId="19" hidden="1">#REF!</definedName>
    <definedName name="BExCTDNIGAFFV0FMRGUS25TGONCJ" hidden="1">#REF!</definedName>
    <definedName name="BExCTNE23PLYUM60ZCQ942C1KG81" localSheetId="19" hidden="1">#REF!</definedName>
    <definedName name="BExCTNE23PLYUM60ZCQ942C1KG81" hidden="1">#REF!</definedName>
    <definedName name="BExCTW8G3VCZ55S09HTUGXKB1P2M" localSheetId="19" hidden="1">#REF!</definedName>
    <definedName name="BExCTW8G3VCZ55S09HTUGXKB1P2M" hidden="1">#REF!</definedName>
    <definedName name="BExCTWJ9A4QCQ9OZN28V6HYAACMI" localSheetId="19" hidden="1">#REF!</definedName>
    <definedName name="BExCTWJ9A4QCQ9OZN28V6HYAACMI" hidden="1">#REF!</definedName>
    <definedName name="BExCTYS2KX0QANOLT8LGZ9WV3S3T" localSheetId="19" hidden="1">#REF!</definedName>
    <definedName name="BExCTYS2KX0QANOLT8LGZ9WV3S3T" hidden="1">#REF!</definedName>
    <definedName name="BExCTZZ9JNES4EDHW97NP0EGQALX" localSheetId="19" hidden="1">#REF!</definedName>
    <definedName name="BExCTZZ9JNES4EDHW97NP0EGQALX" hidden="1">#REF!</definedName>
    <definedName name="BExCU0A1V6NMZQ9ASYJ8QIVQ5UR2" localSheetId="19" hidden="1">#REF!</definedName>
    <definedName name="BExCU0A1V6NMZQ9ASYJ8QIVQ5UR2" hidden="1">#REF!</definedName>
    <definedName name="BExCU2834920JBHSPCRC4UF80OLL" localSheetId="19" hidden="1">#REF!</definedName>
    <definedName name="BExCU2834920JBHSPCRC4UF80OLL" hidden="1">#REF!</definedName>
    <definedName name="BExCU8O54I3P3WRYWY1CRP3S78QY" localSheetId="19" hidden="1">#REF!</definedName>
    <definedName name="BExCU8O54I3P3WRYWY1CRP3S78QY" hidden="1">#REF!</definedName>
    <definedName name="BExCUBILFA1EYYEOFEX37L275Z4P" localSheetId="19" hidden="1">#REF!</definedName>
    <definedName name="BExCUBILFA1EYYEOFEX37L275Z4P" hidden="1">#REF!</definedName>
    <definedName name="BExCUDRJO23YOKT8GPWOVQ4XEHF5" localSheetId="19" hidden="1">#REF!</definedName>
    <definedName name="BExCUDRJO23YOKT8GPWOVQ4XEHF5" hidden="1">#REF!</definedName>
    <definedName name="BExCUPAXFR16YMWL30ME3F3BSRDZ" localSheetId="19" hidden="1">#REF!</definedName>
    <definedName name="BExCUPAXFR16YMWL30ME3F3BSRDZ" hidden="1">#REF!</definedName>
    <definedName name="BExCUR94DHCE47PUUWEMT5QZOYR2" localSheetId="19" hidden="1">#REF!</definedName>
    <definedName name="BExCUR94DHCE47PUUWEMT5QZOYR2" hidden="1">#REF!</definedName>
    <definedName name="BExCUT768Y9WTBMX7GXYUGHWIXZD" localSheetId="19" hidden="1">'[38]10.08.2 - 2008 Expense'!#REF!</definedName>
    <definedName name="BExCUT768Y9WTBMX7GXYUGHWIXZD" hidden="1">'[38]10.08.2 - 2008 Expense'!#REF!</definedName>
    <definedName name="BExCUW1QXVMEP3B9SFPNEEWCG9I0" localSheetId="19" hidden="1">'[38]10.08.5 - 2008 Capital - TDBU'!#REF!</definedName>
    <definedName name="BExCUW1QXVMEP3B9SFPNEEWCG9I0" hidden="1">'[38]10.08.5 - 2008 Capital - TDBU'!#REF!</definedName>
    <definedName name="BExCUWN57J3KE1LMYFY8FAMDD57T" localSheetId="14" hidden="1">#REF!</definedName>
    <definedName name="BExCUWN57J3KE1LMYFY8FAMDD57T" localSheetId="15" hidden="1">#REF!</definedName>
    <definedName name="BExCUWN57J3KE1LMYFY8FAMDD57T" localSheetId="16" hidden="1">#REF!</definedName>
    <definedName name="BExCUWN57J3KE1LMYFY8FAMDD57T" localSheetId="19" hidden="1">#REF!</definedName>
    <definedName name="BExCUWN57J3KE1LMYFY8FAMDD57T" hidden="1">#REF!</definedName>
    <definedName name="BExCV4VXZA9HAYPSLTWYK66MGS3Y" localSheetId="16" hidden="1">#REF!</definedName>
    <definedName name="BExCV4VXZA9HAYPSLTWYK66MGS3Y" localSheetId="19" hidden="1">#REF!</definedName>
    <definedName name="BExCV4VXZA9HAYPSLTWYK66MGS3Y" hidden="1">#REF!</definedName>
    <definedName name="BExCV634L7SVHGB0UDDTRRQ2Q72H" localSheetId="16" hidden="1">#REF!</definedName>
    <definedName name="BExCV634L7SVHGB0UDDTRRQ2Q72H" localSheetId="19" hidden="1">#REF!</definedName>
    <definedName name="BExCV634L7SVHGB0UDDTRRQ2Q72H" hidden="1">#REF!</definedName>
    <definedName name="BExCVA4UIZYJL3LZ7EQQOM9CIPAD" localSheetId="19" hidden="1">#REF!</definedName>
    <definedName name="BExCVA4UIZYJL3LZ7EQQOM9CIPAD" hidden="1">#REF!</definedName>
    <definedName name="BExCVBMRUN39FYTXYMM2N12EFLG1" localSheetId="19" hidden="1">#REF!</definedName>
    <definedName name="BExCVBMRUN39FYTXYMM2N12EFLG1" hidden="1">#REF!</definedName>
    <definedName name="BExCVBXGSXT9FWJRG62PX9S1RK83" localSheetId="19" hidden="1">#REF!</definedName>
    <definedName name="BExCVBXGSXT9FWJRG62PX9S1RK83" hidden="1">#REF!</definedName>
    <definedName name="BExCVEH7A1VWBBC4BVU6VNJA1WGJ" localSheetId="19" hidden="1">#REF!</definedName>
    <definedName name="BExCVEH7A1VWBBC4BVU6VNJA1WGJ" hidden="1">#REF!</definedName>
    <definedName name="BExCVHBNLOHNFS0JAV3I1XGPNH9W" localSheetId="19" hidden="1">#REF!</definedName>
    <definedName name="BExCVHBNLOHNFS0JAV3I1XGPNH9W" hidden="1">#REF!</definedName>
    <definedName name="BExCVI86R31A2IOZIEBY1FJLVILD" localSheetId="19" hidden="1">#REF!</definedName>
    <definedName name="BExCVI86R31A2IOZIEBY1FJLVILD" hidden="1">#REF!</definedName>
    <definedName name="BExCVKGZXE0I9EIXKBZVSGSEY2RR" localSheetId="19" hidden="1">#REF!</definedName>
    <definedName name="BExCVKGZXE0I9EIXKBZVSGSEY2RR" hidden="1">#REF!</definedName>
    <definedName name="BExCVM4B2PZUHY0W5DLK6RO6HSGU" localSheetId="19" hidden="1">#REF!</definedName>
    <definedName name="BExCVM4B2PZUHY0W5DLK6RO6HSGU" hidden="1">#REF!</definedName>
    <definedName name="BExCVV44WY5807WGMTGKPW0GT256" localSheetId="19" hidden="1">#REF!</definedName>
    <definedName name="BExCVV44WY5807WGMTGKPW0GT256" hidden="1">#REF!</definedName>
    <definedName name="BExCVZ5PN4V6MRBZ04PZJW3GEF8S" localSheetId="19" hidden="1">#REF!</definedName>
    <definedName name="BExCVZ5PN4V6MRBZ04PZJW3GEF8S" hidden="1">#REF!</definedName>
    <definedName name="BExCW13R0GWJYGXZBNCPAHQN4NR2" localSheetId="19" hidden="1">#REF!</definedName>
    <definedName name="BExCW13R0GWJYGXZBNCPAHQN4NR2" hidden="1">#REF!</definedName>
    <definedName name="BExCW9Y5HWU4RJTNX74O6L24VGCK" localSheetId="19" hidden="1">#REF!</definedName>
    <definedName name="BExCW9Y5HWU4RJTNX74O6L24VGCK" hidden="1">#REF!</definedName>
    <definedName name="BExCWJOP24TCAR0PRZG8HD526AHX" localSheetId="19" hidden="1">#REF!</definedName>
    <definedName name="BExCWJOP24TCAR0PRZG8HD526AHX" hidden="1">#REF!</definedName>
    <definedName name="BExCWM8JQB8SI9MNZVUOQN3547K8" localSheetId="19" hidden="1">#REF!</definedName>
    <definedName name="BExCWM8JQB8SI9MNZVUOQN3547K8" hidden="1">#REF!</definedName>
    <definedName name="BExCWOBVOESHXLNFULF3L3PHKV9U" localSheetId="19" hidden="1">#REF!</definedName>
    <definedName name="BExCWOBVOESHXLNFULF3L3PHKV9U" hidden="1">#REF!</definedName>
    <definedName name="BExCWP2YCA04PGYT4V2CKSHBG2N7" localSheetId="19" hidden="1">#REF!</definedName>
    <definedName name="BExCWP2YCA04PGYT4V2CKSHBG2N7" hidden="1">#REF!</definedName>
    <definedName name="BExCWPDPESGZS07QGBLSBWDNVJLZ" localSheetId="19" hidden="1">#REF!</definedName>
    <definedName name="BExCWPDPESGZS07QGBLSBWDNVJLZ" hidden="1">#REF!</definedName>
    <definedName name="BExCWTVKHIVCRHF8GC39KI58YM5K" localSheetId="19" hidden="1">#REF!</definedName>
    <definedName name="BExCWTVKHIVCRHF8GC39KI58YM5K" hidden="1">#REF!</definedName>
    <definedName name="BExCWZPWC0LNH9ZNEEWXFFTQFZN4" localSheetId="19" hidden="1">#REF!</definedName>
    <definedName name="BExCWZPWC0LNH9ZNEEWXFFTQFZN4" hidden="1">#REF!</definedName>
    <definedName name="BExCX2KGRZBRVLZNM8SUSIE6A0RL" localSheetId="19" hidden="1">#REF!</definedName>
    <definedName name="BExCX2KGRZBRVLZNM8SUSIE6A0RL" hidden="1">#REF!</definedName>
    <definedName name="BExCX30QEPK6YY3L5B9A865PM1XZ" localSheetId="19" hidden="1">#REF!</definedName>
    <definedName name="BExCX30QEPK6YY3L5B9A865PM1XZ" hidden="1">#REF!</definedName>
    <definedName name="BExCX3X451T70LZ1VF95L7W4Y4TM" localSheetId="19" hidden="1">#REF!</definedName>
    <definedName name="BExCX3X451T70LZ1VF95L7W4Y4TM" hidden="1">#REF!</definedName>
    <definedName name="BExCX4NZ2N1OUGXM7EV0U7VULJMM" localSheetId="19" hidden="1">#REF!</definedName>
    <definedName name="BExCX4NZ2N1OUGXM7EV0U7VULJMM" hidden="1">#REF!</definedName>
    <definedName name="BExCX5KCKNR3QHCET9D7RK52DEJB" localSheetId="19" hidden="1">#REF!</definedName>
    <definedName name="BExCX5KCKNR3QHCET9D7RK52DEJB" hidden="1">#REF!</definedName>
    <definedName name="BExCX8V1U9KN0DWRM7RHUYCTBVEN" localSheetId="19" hidden="1">#REF!</definedName>
    <definedName name="BExCX8V1U9KN0DWRM7RHUYCTBVEN" hidden="1">#REF!</definedName>
    <definedName name="BExCXCGIFCIU1476QTARIGF5OXEL" localSheetId="19" hidden="1">#REF!</definedName>
    <definedName name="BExCXCGIFCIU1476QTARIGF5OXEL" hidden="1">#REF!</definedName>
    <definedName name="BExCXILMURGYMAH6N5LF5DV6K3GM" localSheetId="19" hidden="1">#REF!</definedName>
    <definedName name="BExCXILMURGYMAH6N5LF5DV6K3GM" hidden="1">#REF!</definedName>
    <definedName name="BExCXMY5ISUXV19SSN8W6FPXAY3L" localSheetId="19" hidden="1">#REF!</definedName>
    <definedName name="BExCXMY5ISUXV19SSN8W6FPXAY3L" hidden="1">#REF!</definedName>
    <definedName name="BExCXQUFBMXQ1650735H48B1AZT3" localSheetId="19" hidden="1">#REF!</definedName>
    <definedName name="BExCXQUFBMXQ1650735H48B1AZT3" hidden="1">#REF!</definedName>
    <definedName name="BExCXUFX19ADNJAUPHJ62T1ZS5A4" localSheetId="19" hidden="1">#REF!</definedName>
    <definedName name="BExCXUFX19ADNJAUPHJ62T1ZS5A4" hidden="1">#REF!</definedName>
    <definedName name="BExCY2DQO9VLA77Q7EG3T0XNXX4F" localSheetId="19" hidden="1">#REF!</definedName>
    <definedName name="BExCY2DQO9VLA77Q7EG3T0XNXX4F" hidden="1">#REF!</definedName>
    <definedName name="BExCY6VMJ68MX3C981R5Q0BX5791" localSheetId="19" hidden="1">#REF!</definedName>
    <definedName name="BExCY6VMJ68MX3C981R5Q0BX5791" hidden="1">#REF!</definedName>
    <definedName name="BExCYAH2SAZCPW6XCB7V7PMMCAWO" localSheetId="19" hidden="1">#REF!</definedName>
    <definedName name="BExCYAH2SAZCPW6XCB7V7PMMCAWO" hidden="1">#REF!</definedName>
    <definedName name="BExCYE2K07U5UQ0WQNHXML7T0NJO" localSheetId="19" hidden="1">#REF!</definedName>
    <definedName name="BExCYE2K07U5UQ0WQNHXML7T0NJO" hidden="1">#REF!</definedName>
    <definedName name="BExCYH7R2U5R12XVG3NJ54H052NJ" localSheetId="19" hidden="1">#REF!</definedName>
    <definedName name="BExCYH7R2U5R12XVG3NJ54H052NJ" hidden="1">#REF!</definedName>
    <definedName name="BExCYJBB52X8B3AREHCC1L5QNPX7" localSheetId="19" hidden="1">#REF!</definedName>
    <definedName name="BExCYJBB52X8B3AREHCC1L5QNPX7" hidden="1">#REF!</definedName>
    <definedName name="BExCYPRC5HJE6N2XQTHCT6NXGP8N" localSheetId="19" hidden="1">#REF!</definedName>
    <definedName name="BExCYPRC5HJE6N2XQTHCT6NXGP8N" hidden="1">#REF!</definedName>
    <definedName name="BExCYUK0I3UEXZNFDW71G6Z6D8XR" localSheetId="19" hidden="1">#REF!</definedName>
    <definedName name="BExCYUK0I3UEXZNFDW71G6Z6D8XR" hidden="1">#REF!</definedName>
    <definedName name="BExCZ9UA19GWDW0TL6HVTOXIRSPV" localSheetId="19" hidden="1">#REF!</definedName>
    <definedName name="BExCZ9UA19GWDW0TL6HVTOXIRSPV" hidden="1">#REF!</definedName>
    <definedName name="BExCZFZCXMLY5DWESYJ9NGTJYQ8M" localSheetId="19" hidden="1">#REF!</definedName>
    <definedName name="BExCZFZCXMLY5DWESYJ9NGTJYQ8M" hidden="1">#REF!</definedName>
    <definedName name="BExCZIJ0082EB1UPRKX9EHOOUV0U" localSheetId="19" hidden="1">#REF!</definedName>
    <definedName name="BExCZIJ0082EB1UPRKX9EHOOUV0U" hidden="1">#REF!</definedName>
    <definedName name="BExCZJ4P8WS0BDT31WDXI0ROE7D6" localSheetId="19" hidden="1">#REF!</definedName>
    <definedName name="BExCZJ4P8WS0BDT31WDXI0ROE7D6" hidden="1">#REF!</definedName>
    <definedName name="BExCZKH6NI0EE02L995IFVBD1J59" localSheetId="19" hidden="1">#REF!</definedName>
    <definedName name="BExCZKH6NI0EE02L995IFVBD1J59" hidden="1">#REF!</definedName>
    <definedName name="BExCZNH3KPWE50T7YYORPIC1TXLN" localSheetId="19" hidden="1">#REF!</definedName>
    <definedName name="BExCZNH3KPWE50T7YYORPIC1TXLN" hidden="1">#REF!</definedName>
    <definedName name="BExCZSKJ3H9C3V7IL5VIJR1XCVS6" localSheetId="19" hidden="1">#REF!</definedName>
    <definedName name="BExCZSKJ3H9C3V7IL5VIJR1XCVS6" hidden="1">#REF!</definedName>
    <definedName name="BExCZUD9FEOJBKDJ51Z3JON9LKJ8" localSheetId="19" hidden="1">#REF!</definedName>
    <definedName name="BExCZUD9FEOJBKDJ51Z3JON9LKJ8" hidden="1">#REF!</definedName>
    <definedName name="BExD03NQ5GR56X8Y0Y29FLTRLLS2" localSheetId="19" hidden="1">#REF!</definedName>
    <definedName name="BExD03NQ5GR56X8Y0Y29FLTRLLS2" hidden="1">#REF!</definedName>
    <definedName name="BExD0508DAALLU00PHFPBC8SRRKT" localSheetId="19" hidden="1">#REF!</definedName>
    <definedName name="BExD0508DAALLU00PHFPBC8SRRKT" hidden="1">#REF!</definedName>
    <definedName name="BExD0BAT3ER3NBREZM75FYDXWDA7" localSheetId="19" hidden="1">#REF!</definedName>
    <definedName name="BExD0BAT3ER3NBREZM75FYDXWDA7" hidden="1">#REF!</definedName>
    <definedName name="BExD0BG9BZG0I2HQ6PWHGGVEMY6K" localSheetId="19" hidden="1">#REF!</definedName>
    <definedName name="BExD0BG9BZG0I2HQ6PWHGGVEMY6K" hidden="1">#REF!</definedName>
    <definedName name="BExD0C1TNBFIEWNG3IH7R8WOPI6B" localSheetId="19" hidden="1">#REF!</definedName>
    <definedName name="BExD0C1TNBFIEWNG3IH7R8WOPI6B" hidden="1">#REF!</definedName>
    <definedName name="BExD0HALIN0JR4JTPGDEVAEE5EX5" localSheetId="19" hidden="1">#REF!</definedName>
    <definedName name="BExD0HALIN0JR4JTPGDEVAEE5EX5" hidden="1">#REF!</definedName>
    <definedName name="BExD0LCCDPG16YLY5WQSZF1XI5DA" localSheetId="19" hidden="1">#REF!</definedName>
    <definedName name="BExD0LCCDPG16YLY5WQSZF1XI5DA" hidden="1">#REF!</definedName>
    <definedName name="BExD0M38AXH7IMGDWBCB3CT349N5" localSheetId="19" hidden="1">#REF!</definedName>
    <definedName name="BExD0M38AXH7IMGDWBCB3CT349N5" hidden="1">#REF!</definedName>
    <definedName name="BExD0RMWSB4TRECEHTH6NN4K9DFZ" localSheetId="19" hidden="1">#REF!</definedName>
    <definedName name="BExD0RMWSB4TRECEHTH6NN4K9DFZ" hidden="1">#REF!</definedName>
    <definedName name="BExD0U6KG10QGVDI1XSHK0J10A2V" localSheetId="19" hidden="1">#REF!</definedName>
    <definedName name="BExD0U6KG10QGVDI1XSHK0J10A2V" hidden="1">#REF!</definedName>
    <definedName name="BExD11Z3KEWZ3PWH1UZSJRDRV9IH" localSheetId="19" hidden="1">#REF!</definedName>
    <definedName name="BExD11Z3KEWZ3PWH1UZSJRDRV9IH" hidden="1">#REF!</definedName>
    <definedName name="BExD13RUIBGRXDL4QDZ305UKUR12" localSheetId="19" hidden="1">#REF!</definedName>
    <definedName name="BExD13RUIBGRXDL4QDZ305UKUR12" hidden="1">#REF!</definedName>
    <definedName name="BExD14DETV5R4OOTMAXD5NAKWRO3" localSheetId="19" hidden="1">#REF!</definedName>
    <definedName name="BExD14DETV5R4OOTMAXD5NAKWRO3" hidden="1">#REF!</definedName>
    <definedName name="BExD160UKTD6MG5W79IBIHP0ZPKQ" localSheetId="19" hidden="1">#REF!</definedName>
    <definedName name="BExD160UKTD6MG5W79IBIHP0ZPKQ" hidden="1">#REF!</definedName>
    <definedName name="BExD16BM4TPPOCZ5ARF5HM6XKRFF" localSheetId="19" hidden="1">#REF!</definedName>
    <definedName name="BExD16BM4TPPOCZ5ARF5HM6XKRFF" hidden="1">#REF!</definedName>
    <definedName name="BExD1OAU9OXQAZA4D70HP72CU6GB" localSheetId="19" hidden="1">#REF!</definedName>
    <definedName name="BExD1OAU9OXQAZA4D70HP72CU6GB" hidden="1">#REF!</definedName>
    <definedName name="BExD1Y1JV61416YA1XRQHKWPZIE7" localSheetId="19" hidden="1">#REF!</definedName>
    <definedName name="BExD1Y1JV61416YA1XRQHKWPZIE7" hidden="1">#REF!</definedName>
    <definedName name="BExD25DU4ZMU9XFJZTH3WMVIKAK6" localSheetId="19" hidden="1">#REF!</definedName>
    <definedName name="BExD25DU4ZMU9XFJZTH3WMVIKAK6" hidden="1">#REF!</definedName>
    <definedName name="BExD2CFHIRMBKN5KXE5QP4XXEWFS" localSheetId="19" hidden="1">#REF!</definedName>
    <definedName name="BExD2CFHIRMBKN5KXE5QP4XXEWFS" hidden="1">#REF!</definedName>
    <definedName name="BExD2DMHH1HWXQ9W0YYMDP8AAX8Q" localSheetId="19" hidden="1">#REF!</definedName>
    <definedName name="BExD2DMHH1HWXQ9W0YYMDP8AAX8Q" hidden="1">#REF!</definedName>
    <definedName name="BExD2HTPC7IWBAU6OSQ67MQA8BYZ" localSheetId="19" hidden="1">#REF!</definedName>
    <definedName name="BExD2HTPC7IWBAU6OSQ67MQA8BYZ" hidden="1">#REF!</definedName>
    <definedName name="BExD2I9RDS4BGCN1GXO7T9OCTVFP" localSheetId="19" hidden="1">#REF!</definedName>
    <definedName name="BExD2I9RDS4BGCN1GXO7T9OCTVFP" hidden="1">#REF!</definedName>
    <definedName name="BExD2O9JP64FF7WFAC5CXN0SJ91I" localSheetId="19" hidden="1">#REF!</definedName>
    <definedName name="BExD2O9JP64FF7WFAC5CXN0SJ91I" hidden="1">#REF!</definedName>
    <definedName name="BExD363H2VGFIQUCE6LS4AC5J0ZT" localSheetId="19" hidden="1">#REF!</definedName>
    <definedName name="BExD363H2VGFIQUCE6LS4AC5J0ZT" hidden="1">#REF!</definedName>
    <definedName name="BExD3A588E939V61P1XEW0FI5Q0S" localSheetId="19" hidden="1">#REF!</definedName>
    <definedName name="BExD3A588E939V61P1XEW0FI5Q0S" hidden="1">#REF!</definedName>
    <definedName name="BExD3AW300FSO6AAXTER82E4G06O" localSheetId="19" hidden="1">#REF!</definedName>
    <definedName name="BExD3AW300FSO6AAXTER82E4G06O" hidden="1">#REF!</definedName>
    <definedName name="BExD3CJJDKVR9M18XI3WDZH80WL6" localSheetId="19" hidden="1">#REF!</definedName>
    <definedName name="BExD3CJJDKVR9M18XI3WDZH80WL6" hidden="1">#REF!</definedName>
    <definedName name="BExD3ESD9WYJIB3TRDPJ1CKXRAVL" localSheetId="19" hidden="1">#REF!</definedName>
    <definedName name="BExD3ESD9WYJIB3TRDPJ1CKXRAVL" hidden="1">#REF!</definedName>
    <definedName name="BExD3F368X5S25MWSUNIV57RDB57" localSheetId="19" hidden="1">#REF!</definedName>
    <definedName name="BExD3F368X5S25MWSUNIV57RDB57" hidden="1">#REF!</definedName>
    <definedName name="BExD3IJ5IT335SOSNV9L85WKAOSI" localSheetId="19" hidden="1">#REF!</definedName>
    <definedName name="BExD3IJ5IT335SOSNV9L85WKAOSI" hidden="1">#REF!</definedName>
    <definedName name="BExD3KBVUY57GMMQTOFEU6S6G1AY" localSheetId="19" hidden="1">#REF!</definedName>
    <definedName name="BExD3KBVUY57GMMQTOFEU6S6G1AY" hidden="1">#REF!</definedName>
    <definedName name="BExD3NMR7AW2Z6V8SC79VQR37NA6" localSheetId="19" hidden="1">#REF!</definedName>
    <definedName name="BExD3NMR7AW2Z6V8SC79VQR37NA6" hidden="1">#REF!</definedName>
    <definedName name="BExD3QXA2UQ2W4N7NYLUEOG40BZB" localSheetId="19" hidden="1">#REF!</definedName>
    <definedName name="BExD3QXA2UQ2W4N7NYLUEOG40BZB" hidden="1">#REF!</definedName>
    <definedName name="BExD3U2N041TEJ7GCN005UTPHNXY" localSheetId="19" hidden="1">#REF!</definedName>
    <definedName name="BExD3U2N041TEJ7GCN005UTPHNXY" hidden="1">#REF!</definedName>
    <definedName name="BExD3ZGUHLSCF22XMCGLGJ6SWTEA" localSheetId="19" hidden="1">#REF!</definedName>
    <definedName name="BExD3ZGUHLSCF22XMCGLGJ6SWTEA" hidden="1">#REF!</definedName>
    <definedName name="BExD40O0CFTNJFOFMMM1KH0P7BUI" localSheetId="19" hidden="1">#REF!</definedName>
    <definedName name="BExD40O0CFTNJFOFMMM1KH0P7BUI" hidden="1">#REF!</definedName>
    <definedName name="BExD42M7FXJ8KK8AK9LDV75Z0U92" localSheetId="19" hidden="1">#REF!</definedName>
    <definedName name="BExD42M7FXJ8KK8AK9LDV75Z0U92" hidden="1">#REF!</definedName>
    <definedName name="BExD4440VK5VJ036LP729F6A0YGC" localSheetId="19" hidden="1">'[38]10.08.4 -2008 Capital'!#REF!</definedName>
    <definedName name="BExD4440VK5VJ036LP729F6A0YGC" hidden="1">'[38]10.08.4 -2008 Capital'!#REF!</definedName>
    <definedName name="BExD4BLRYNKM0GO3B3KP6590EN75" localSheetId="14" hidden="1">#REF!</definedName>
    <definedName name="BExD4BLRYNKM0GO3B3KP6590EN75" localSheetId="15" hidden="1">#REF!</definedName>
    <definedName name="BExD4BLRYNKM0GO3B3KP6590EN75" localSheetId="16" hidden="1">#REF!</definedName>
    <definedName name="BExD4BLRYNKM0GO3B3KP6590EN75" localSheetId="19" hidden="1">#REF!</definedName>
    <definedName name="BExD4BLRYNKM0GO3B3KP6590EN75" hidden="1">#REF!</definedName>
    <definedName name="BExD4BR9HJ3MWWZ5KLVZWX9FJAUS" localSheetId="16" hidden="1">#REF!</definedName>
    <definedName name="BExD4BR9HJ3MWWZ5KLVZWX9FJAUS" localSheetId="19" hidden="1">#REF!</definedName>
    <definedName name="BExD4BR9HJ3MWWZ5KLVZWX9FJAUS" hidden="1">#REF!</definedName>
    <definedName name="BExD4CYDIFKUQ00ORL8MH1G8AEOH" localSheetId="16" hidden="1">#REF!</definedName>
    <definedName name="BExD4CYDIFKUQ00ORL8MH1G8AEOH" localSheetId="19" hidden="1">#REF!</definedName>
    <definedName name="BExD4CYDIFKUQ00ORL8MH1G8AEOH" hidden="1">#REF!</definedName>
    <definedName name="BExD4F1WTKT3H0N9MF4H1LX7MBSY" localSheetId="19" hidden="1">#REF!</definedName>
    <definedName name="BExD4F1WTKT3H0N9MF4H1LX7MBSY" hidden="1">#REF!</definedName>
    <definedName name="BExD4H5GQWXBS6LUL3TSP36DVO38" localSheetId="19" hidden="1">#REF!</definedName>
    <definedName name="BExD4H5GQWXBS6LUL3TSP36DVO38" hidden="1">#REF!</definedName>
    <definedName name="BExD4JJSS3QDBLABCJCHD45SRNPI" localSheetId="19" hidden="1">#REF!</definedName>
    <definedName name="BExD4JJSS3QDBLABCJCHD45SRNPI" hidden="1">#REF!</definedName>
    <definedName name="BExD4R1I0MKF033I5LPUYIMTZ6E8" localSheetId="19" hidden="1">#REF!</definedName>
    <definedName name="BExD4R1I0MKF033I5LPUYIMTZ6E8" hidden="1">#REF!</definedName>
    <definedName name="BExD4ZQEW7F25SBOT6GFHWYONPD2" localSheetId="19" hidden="1">'[38]10.08.2 - 2008 Expense'!#REF!</definedName>
    <definedName name="BExD4ZQEW7F25SBOT6GFHWYONPD2" hidden="1">'[38]10.08.2 - 2008 Expense'!#REF!</definedName>
    <definedName name="BExD50MT3M6XZLNUP9JL93EG6D9R" localSheetId="14" hidden="1">#REF!</definedName>
    <definedName name="BExD50MT3M6XZLNUP9JL93EG6D9R" localSheetId="15" hidden="1">#REF!</definedName>
    <definedName name="BExD50MT3M6XZLNUP9JL93EG6D9R" localSheetId="16" hidden="1">#REF!</definedName>
    <definedName name="BExD50MT3M6XZLNUP9JL93EG6D9R" localSheetId="19" hidden="1">#REF!</definedName>
    <definedName name="BExD50MT3M6XZLNUP9JL93EG6D9R" hidden="1">#REF!</definedName>
    <definedName name="BExD58FB2E94KZRKVS2HR2X2RPON" localSheetId="16" hidden="1">#REF!</definedName>
    <definedName name="BExD58FB2E94KZRKVS2HR2X2RPON" localSheetId="19" hidden="1">#REF!</definedName>
    <definedName name="BExD58FB2E94KZRKVS2HR2X2RPON" hidden="1">#REF!</definedName>
    <definedName name="BExD5EV7KDSVF1CJT38M4IBPFLPY" localSheetId="16" hidden="1">#REF!</definedName>
    <definedName name="BExD5EV7KDSVF1CJT38M4IBPFLPY" localSheetId="19" hidden="1">#REF!</definedName>
    <definedName name="BExD5EV7KDSVF1CJT38M4IBPFLPY" hidden="1">#REF!</definedName>
    <definedName name="BExD5FRK547OESJRYAW574DZEZ7J" localSheetId="19" hidden="1">#REF!</definedName>
    <definedName name="BExD5FRK547OESJRYAW574DZEZ7J" hidden="1">#REF!</definedName>
    <definedName name="BExD5I5X2YA2YNCTCDSMEL4CWF4N" localSheetId="19" hidden="1">#REF!</definedName>
    <definedName name="BExD5I5X2YA2YNCTCDSMEL4CWF4N" hidden="1">#REF!</definedName>
    <definedName name="BExD5LGLIOQ0OLD32Y77OQHSFA20" localSheetId="19" hidden="1">#REF!</definedName>
    <definedName name="BExD5LGLIOQ0OLD32Y77OQHSFA20" hidden="1">#REF!</definedName>
    <definedName name="BExD5QUSRFJWRQ1ZM50WYLCF74DF" localSheetId="19" hidden="1">#REF!</definedName>
    <definedName name="BExD5QUSRFJWRQ1ZM50WYLCF74DF" hidden="1">#REF!</definedName>
    <definedName name="BExD5SSUIF6AJQHBHK8PNMFBPRYB" localSheetId="19" hidden="1">#REF!</definedName>
    <definedName name="BExD5SSUIF6AJQHBHK8PNMFBPRYB" hidden="1">#REF!</definedName>
    <definedName name="BExD623C9LRX18BE0W2V6SZLQUXX" localSheetId="19" hidden="1">#REF!</definedName>
    <definedName name="BExD623C9LRX18BE0W2V6SZLQUXX" hidden="1">#REF!</definedName>
    <definedName name="BExD6CQA7UMJBXV7AIFAIHUF2ICX" localSheetId="19" hidden="1">#REF!</definedName>
    <definedName name="BExD6CQA7UMJBXV7AIFAIHUF2ICX" hidden="1">#REF!</definedName>
    <definedName name="BExD6FKVK8WJWNYPVENR7Q8Q30PK" localSheetId="19" hidden="1">#REF!</definedName>
    <definedName name="BExD6FKVK8WJWNYPVENR7Q8Q30PK" hidden="1">#REF!</definedName>
    <definedName name="BExD6GMP0LK8WKVWMIT1NNH8CHLF" localSheetId="19" hidden="1">#REF!</definedName>
    <definedName name="BExD6GMP0LK8WKVWMIT1NNH8CHLF" hidden="1">#REF!</definedName>
    <definedName name="BExD6H2TE0WWAUIWVSSCLPZ6B88N" localSheetId="19" hidden="1">#REF!</definedName>
    <definedName name="BExD6H2TE0WWAUIWVSSCLPZ6B88N" hidden="1">#REF!</definedName>
    <definedName name="BExD6IKQHK6BAYQM4S5BEVL56Z8X" localSheetId="19" hidden="1">#REF!</definedName>
    <definedName name="BExD6IKQHK6BAYQM4S5BEVL56Z8X" hidden="1">#REF!</definedName>
    <definedName name="BExD71LTOE015TV5RSAHM8NT8GVW" localSheetId="19" hidden="1">#REF!</definedName>
    <definedName name="BExD71LTOE015TV5RSAHM8NT8GVW" hidden="1">#REF!</definedName>
    <definedName name="BExD73USXVADC7EHGHVTQNCT06ZA" localSheetId="19" hidden="1">#REF!</definedName>
    <definedName name="BExD73USXVADC7EHGHVTQNCT06ZA" hidden="1">#REF!</definedName>
    <definedName name="BExD7BHVRBZ6463MAK6KNCZQQAZL" localSheetId="19" hidden="1">#REF!</definedName>
    <definedName name="BExD7BHVRBZ6463MAK6KNCZQQAZL" hidden="1">#REF!</definedName>
    <definedName name="BExD7GAI1HJ9MD4ZU26MDRDS4E2B" localSheetId="19" hidden="1">#REF!</definedName>
    <definedName name="BExD7GAI1HJ9MD4ZU26MDRDS4E2B" hidden="1">#REF!</definedName>
    <definedName name="BExD7GAIGULTB3YHM1OS9RBQOTEC" localSheetId="19" hidden="1">#REF!</definedName>
    <definedName name="BExD7GAIGULTB3YHM1OS9RBQOTEC" hidden="1">#REF!</definedName>
    <definedName name="BExD7IE1DHIS52UFDCTSKPJQNRD5" localSheetId="19" hidden="1">#REF!</definedName>
    <definedName name="BExD7IE1DHIS52UFDCTSKPJQNRD5" hidden="1">#REF!</definedName>
    <definedName name="BExD7IUBGUWHYC9UNZ1IY5XFYKQN" localSheetId="19" hidden="1">#REF!</definedName>
    <definedName name="BExD7IUBGUWHYC9UNZ1IY5XFYKQN" hidden="1">#REF!</definedName>
    <definedName name="BExD7JQOJ35HGL8U2OCEI2P2JT7I" localSheetId="19" hidden="1">#REF!</definedName>
    <definedName name="BExD7JQOJ35HGL8U2OCEI2P2JT7I" hidden="1">#REF!</definedName>
    <definedName name="BExD7KSDKNDNH95NDT3S7GM3MUU2" localSheetId="19" hidden="1">#REF!</definedName>
    <definedName name="BExD7KSDKNDNH95NDT3S7GM3MUU2" hidden="1">#REF!</definedName>
    <definedName name="BExD7N6P5ERNDX7C0TYFQOP08EQQ" localSheetId="19" hidden="1">#REF!</definedName>
    <definedName name="BExD7N6P5ERNDX7C0TYFQOP08EQQ" hidden="1">#REF!</definedName>
    <definedName name="BExD87EVTIE7IAHSBAD70MNJUTK8" localSheetId="19" hidden="1">#REF!</definedName>
    <definedName name="BExD87EVTIE7IAHSBAD70MNJUTK8" hidden="1">#REF!</definedName>
    <definedName name="BExD8H5O087KQVWIVPUUID5VMGMS" localSheetId="19" hidden="1">#REF!</definedName>
    <definedName name="BExD8H5O087KQVWIVPUUID5VMGMS" hidden="1">#REF!</definedName>
    <definedName name="BExD8OCLZMFN5K3VZYI4Q4ITVKUA" localSheetId="19" hidden="1">#REF!</definedName>
    <definedName name="BExD8OCLZMFN5K3VZYI4Q4ITVKUA" hidden="1">#REF!</definedName>
    <definedName name="BExD8UY01RLLF0MGPUZLE6EXR9AC" localSheetId="19" hidden="1">#REF!</definedName>
    <definedName name="BExD8UY01RLLF0MGPUZLE6EXR9AC" hidden="1">#REF!</definedName>
    <definedName name="BExD90MZC8CFEENJPJGQXGWBZL33" localSheetId="19" hidden="1">#REF!</definedName>
    <definedName name="BExD90MZC8CFEENJPJGQXGWBZL33" hidden="1">#REF!</definedName>
    <definedName name="BExD93C1R6LC0631ECHVFYH0R0PD" localSheetId="19" hidden="1">#REF!</definedName>
    <definedName name="BExD93C1R6LC0631ECHVFYH0R0PD" hidden="1">#REF!</definedName>
    <definedName name="BExD97TXIO0COVNN4OH3DEJ33YLM" localSheetId="19" hidden="1">#REF!</definedName>
    <definedName name="BExD97TXIO0COVNN4OH3DEJ33YLM" hidden="1">#REF!</definedName>
    <definedName name="BExD99RZ1RFIMK6O1ZHSPJ68X9Y5" localSheetId="19" hidden="1">#REF!</definedName>
    <definedName name="BExD99RZ1RFIMK6O1ZHSPJ68X9Y5" hidden="1">#REF!</definedName>
    <definedName name="BExD9C0ZMLX1WR2QR1YPWX15IH8W" localSheetId="19" hidden="1">'[38]10.08.3 - 2008 Expense - TDBU'!#REF!</definedName>
    <definedName name="BExD9C0ZMLX1WR2QR1YPWX15IH8W" hidden="1">'[38]10.08.3 - 2008 Expense - TDBU'!#REF!</definedName>
    <definedName name="BExD9L0ID3VSOU609GKWYTA5BFMA" localSheetId="14" hidden="1">#REF!</definedName>
    <definedName name="BExD9L0ID3VSOU609GKWYTA5BFMA" localSheetId="15" hidden="1">#REF!</definedName>
    <definedName name="BExD9L0ID3VSOU609GKWYTA5BFMA" localSheetId="16" hidden="1">#REF!</definedName>
    <definedName name="BExD9L0ID3VSOU609GKWYTA5BFMA" localSheetId="19" hidden="1">#REF!</definedName>
    <definedName name="BExD9L0ID3VSOU609GKWYTA5BFMA" hidden="1">#REF!</definedName>
    <definedName name="BExD9M7SEMG0JK2FUTTZXWIEBTKB" localSheetId="16" hidden="1">#REF!</definedName>
    <definedName name="BExD9M7SEMG0JK2FUTTZXWIEBTKB" localSheetId="19" hidden="1">#REF!</definedName>
    <definedName name="BExD9M7SEMG0JK2FUTTZXWIEBTKB" hidden="1">#REF!</definedName>
    <definedName name="BExD9MNYBYB1AICQL5165G472IE2" localSheetId="16" hidden="1">#REF!</definedName>
    <definedName name="BExD9MNYBYB1AICQL5165G472IE2" localSheetId="19" hidden="1">#REF!</definedName>
    <definedName name="BExD9MNYBYB1AICQL5165G472IE2" hidden="1">#REF!</definedName>
    <definedName name="BExD9PNSYT7GASEGUVL48MUQ02WO" localSheetId="19" hidden="1">#REF!</definedName>
    <definedName name="BExD9PNSYT7GASEGUVL48MUQ02WO" hidden="1">#REF!</definedName>
    <definedName name="BExD9TK2MIWFH5SKUYU9ZKF4NPHQ" localSheetId="19" hidden="1">#REF!</definedName>
    <definedName name="BExD9TK2MIWFH5SKUYU9ZKF4NPHQ" hidden="1">#REF!</definedName>
    <definedName name="BExDA2JS3GCJ8M5I4XF4ZMYZ4BXT" localSheetId="19" hidden="1">#REF!</definedName>
    <definedName name="BExDA2JS3GCJ8M5I4XF4ZMYZ4BXT" hidden="1">#REF!</definedName>
    <definedName name="BExDA6LD9061UULVKUUI4QP8SK13" localSheetId="19" hidden="1">#REF!</definedName>
    <definedName name="BExDA6LD9061UULVKUUI4QP8SK13" hidden="1">#REF!</definedName>
    <definedName name="BExDA7SHULP5GGGVSZFK3FMN833U" localSheetId="19" hidden="1">#REF!</definedName>
    <definedName name="BExDA7SHULP5GGGVSZFK3FMN833U" hidden="1">#REF!</definedName>
    <definedName name="BExDABE0KA94036RVJKMXL7GB30N" localSheetId="19" hidden="1">#REF!</definedName>
    <definedName name="BExDABE0KA94036RVJKMXL7GB30N" hidden="1">#REF!</definedName>
    <definedName name="BExDAGMVMNLQ6QXASB9R6D8DIT12" localSheetId="19" hidden="1">#REF!</definedName>
    <definedName name="BExDAGMVMNLQ6QXASB9R6D8DIT12" hidden="1">#REF!</definedName>
    <definedName name="BExDAYBHU9ADLXI8VRC7F608RVGM" localSheetId="19" hidden="1">#REF!</definedName>
    <definedName name="BExDAYBHU9ADLXI8VRC7F608RVGM" hidden="1">#REF!</definedName>
    <definedName name="BExDBDR1XR0FV0CYUCB2OJ7CJCZU" localSheetId="19" hidden="1">#REF!</definedName>
    <definedName name="BExDBDR1XR0FV0CYUCB2OJ7CJCZU" hidden="1">#REF!</definedName>
    <definedName name="BExDBO8QK1FUFVLO07NZ0BZ9BKA0" localSheetId="19" hidden="1">#REF!</definedName>
    <definedName name="BExDBO8QK1FUFVLO07NZ0BZ9BKA0" hidden="1">#REF!</definedName>
    <definedName name="BExDBRJDI7W1042W6UYNA12BZGBJ" localSheetId="19" hidden="1">#REF!</definedName>
    <definedName name="BExDBRJDI7W1042W6UYNA12BZGBJ" hidden="1">#REF!</definedName>
    <definedName name="BExDBY4R8EXLUENLCDFC4YRRVQPS" localSheetId="19" hidden="1">#REF!</definedName>
    <definedName name="BExDBY4R8EXLUENLCDFC4YRRVQPS" hidden="1">#REF!</definedName>
    <definedName name="BExDC7F818VN0S18ID7XRCRVYPJ4" localSheetId="19" hidden="1">#REF!</definedName>
    <definedName name="BExDC7F818VN0S18ID7XRCRVYPJ4" hidden="1">#REF!</definedName>
    <definedName name="BExDCL7K96PC9VZYB70ZW3QPVIJE" localSheetId="19" hidden="1">#REF!</definedName>
    <definedName name="BExDCL7K96PC9VZYB70ZW3QPVIJE" hidden="1">#REF!</definedName>
    <definedName name="BExDCP3UZ3C2O4C1F7KMU0Z9U32N" localSheetId="19" hidden="1">#REF!</definedName>
    <definedName name="BExDCP3UZ3C2O4C1F7KMU0Z9U32N" hidden="1">#REF!</definedName>
    <definedName name="BExEOBX3WECDMYCV9RLN49APTXMM" localSheetId="19" hidden="1">#REF!</definedName>
    <definedName name="BExEOBX3WECDMYCV9RLN49APTXMM" hidden="1">#REF!</definedName>
    <definedName name="BExEOKLZRPEMPJO02S4EGHZXAWN3" localSheetId="19" hidden="1">#REF!</definedName>
    <definedName name="BExEOKLZRPEMPJO02S4EGHZXAWN3" hidden="1">#REF!</definedName>
    <definedName name="BExEP4E4F36662JDI0TOD85OP7X9" localSheetId="19" hidden="1">#REF!</definedName>
    <definedName name="BExEP4E4F36662JDI0TOD85OP7X9" hidden="1">#REF!</definedName>
    <definedName name="BExEPN9VIYI0FVL0HLZQXJFO6TT0" localSheetId="19" hidden="1">#REF!</definedName>
    <definedName name="BExEPN9VIYI0FVL0HLZQXJFO6TT0" hidden="1">#REF!</definedName>
    <definedName name="BExEPYT6VDSMR8MU2341Q5GM2Y9V" localSheetId="19" hidden="1">#REF!</definedName>
    <definedName name="BExEPYT6VDSMR8MU2341Q5GM2Y9V" hidden="1">#REF!</definedName>
    <definedName name="BExEQ2ENYLMY8K1796XBB31CJHNN" localSheetId="19" hidden="1">#REF!</definedName>
    <definedName name="BExEQ2ENYLMY8K1796XBB31CJHNN" hidden="1">#REF!</definedName>
    <definedName name="BExEQ2PFE4N40LEPGDPS90WDL6BN" localSheetId="19" hidden="1">#REF!</definedName>
    <definedName name="BExEQ2PFE4N40LEPGDPS90WDL6BN" hidden="1">#REF!</definedName>
    <definedName name="BExEQ2PFURT24NQYGYVE8NKX1EGA" localSheetId="19" hidden="1">#REF!</definedName>
    <definedName name="BExEQ2PFURT24NQYGYVE8NKX1EGA" hidden="1">#REF!</definedName>
    <definedName name="BExEQB8ZWXO6IIGOEPWTLOJGE2NR" localSheetId="19" hidden="1">#REF!</definedName>
    <definedName name="BExEQB8ZWXO6IIGOEPWTLOJGE2NR" hidden="1">#REF!</definedName>
    <definedName name="BExEQBZX0EL6LIKPY01197ACK65H" localSheetId="19" hidden="1">#REF!</definedName>
    <definedName name="BExEQBZX0EL6LIKPY01197ACK65H" hidden="1">#REF!</definedName>
    <definedName name="BExEQDXZALJLD4OBF74IKZBR13SR" localSheetId="19" hidden="1">#REF!</definedName>
    <definedName name="BExEQDXZALJLD4OBF74IKZBR13SR" hidden="1">#REF!</definedName>
    <definedName name="BExEQE3GC6W9CGTSGR7X502XUI5L" localSheetId="19" hidden="1">#REF!</definedName>
    <definedName name="BExEQE3GC6W9CGTSGR7X502XUI5L" hidden="1">#REF!</definedName>
    <definedName name="BExEQFLE2RPWGMWQAI4JMKUEFRPT" localSheetId="19" hidden="1">#REF!</definedName>
    <definedName name="BExEQFLE2RPWGMWQAI4JMKUEFRPT" hidden="1">#REF!</definedName>
    <definedName name="BExEQK38GYRBUH7XFJUH04UET47Q" localSheetId="19" hidden="1">#REF!</definedName>
    <definedName name="BExEQK38GYRBUH7XFJUH04UET47Q" hidden="1">#REF!</definedName>
    <definedName name="BExEQKE1O2TX2P7ZGJMB9VWDXWO4" localSheetId="19" hidden="1">#REF!</definedName>
    <definedName name="BExEQKE1O2TX2P7ZGJMB9VWDXWO4" hidden="1">#REF!</definedName>
    <definedName name="BExEQTZAP8R69U31W4LKGTKKGKQE" localSheetId="19" hidden="1">#REF!</definedName>
    <definedName name="BExEQTZAP8R69U31W4LKGTKKGKQE" hidden="1">#REF!</definedName>
    <definedName name="BExEQU4RR1SZE5XJ90D8ZQ8KRZFG" localSheetId="19" hidden="1">#REF!</definedName>
    <definedName name="BExEQU4RR1SZE5XJ90D8ZQ8KRZFG" hidden="1">#REF!</definedName>
    <definedName name="BExER2O72H1F9WV6S1J04C15PXX7" localSheetId="19" hidden="1">#REF!</definedName>
    <definedName name="BExER2O72H1F9WV6S1J04C15PXX7" hidden="1">#REF!</definedName>
    <definedName name="BExERFEPB2LP5DWH3DNZJF8R0AK9" localSheetId="19" hidden="1">#REF!</definedName>
    <definedName name="BExERFEPB2LP5DWH3DNZJF8R0AK9" hidden="1">#REF!</definedName>
    <definedName name="BExERRUIKIOATPZ9U4HQ0V52RJAU" localSheetId="19" hidden="1">#REF!</definedName>
    <definedName name="BExERRUIKIOATPZ9U4HQ0V52RJAU" hidden="1">#REF!</definedName>
    <definedName name="BExERSANFNM1O7T65PC5MJ301YET" localSheetId="19" hidden="1">#REF!</definedName>
    <definedName name="BExERSANFNM1O7T65PC5MJ301YET" hidden="1">#REF!</definedName>
    <definedName name="BExERTNAJZ59DKI5JCRPJKMWW067" localSheetId="19" hidden="1">#REF!</definedName>
    <definedName name="BExERTNAJZ59DKI5JCRPJKMWW067" hidden="1">#REF!</definedName>
    <definedName name="BExERWCEBKQRYWRQLYJ4UCMMKTHG" localSheetId="19" hidden="1">[39]Table!#REF!</definedName>
    <definedName name="BExERWCEBKQRYWRQLYJ4UCMMKTHG" hidden="1">[39]Table!#REF!</definedName>
    <definedName name="BExES1QK2RJM42AWEVW7RIMFEW0F" localSheetId="14" hidden="1">#REF!</definedName>
    <definedName name="BExES1QK2RJM42AWEVW7RIMFEW0F" localSheetId="15" hidden="1">#REF!</definedName>
    <definedName name="BExES1QK2RJM42AWEVW7RIMFEW0F" localSheetId="16" hidden="1">#REF!</definedName>
    <definedName name="BExES1QK2RJM42AWEVW7RIMFEW0F" localSheetId="19" hidden="1">#REF!</definedName>
    <definedName name="BExES1QK2RJM42AWEVW7RIMFEW0F" hidden="1">#REF!</definedName>
    <definedName name="BExES44RHHDL3V7FLV6M20834WF1" localSheetId="16" hidden="1">#REF!</definedName>
    <definedName name="BExES44RHHDL3V7FLV6M20834WF1" localSheetId="19" hidden="1">#REF!</definedName>
    <definedName name="BExES44RHHDL3V7FLV6M20834WF1" hidden="1">#REF!</definedName>
    <definedName name="BExES4A7VE2X3RYYTVRLKZD4I7WU" localSheetId="16" hidden="1">#REF!</definedName>
    <definedName name="BExES4A7VE2X3RYYTVRLKZD4I7WU" localSheetId="19" hidden="1">#REF!</definedName>
    <definedName name="BExES4A7VE2X3RYYTVRLKZD4I7WU" hidden="1">#REF!</definedName>
    <definedName name="BExES6ZC8R7PHJ21OVJFLIR7DY30" localSheetId="19" hidden="1">#REF!</definedName>
    <definedName name="BExES6ZC8R7PHJ21OVJFLIR7DY30" hidden="1">#REF!</definedName>
    <definedName name="BExESEH25TCNEETUCSRK8DYHROYY" localSheetId="19" hidden="1">#REF!</definedName>
    <definedName name="BExESEH25TCNEETUCSRK8DYHROYY" hidden="1">#REF!</definedName>
    <definedName name="BExESMKD95A649M0WRSG6CXXP326" localSheetId="19" hidden="1">#REF!</definedName>
    <definedName name="BExESMKD95A649M0WRSG6CXXP326" hidden="1">#REF!</definedName>
    <definedName name="BExESR27ZXJG5VMY4PR9D940VS7T" localSheetId="19" hidden="1">#REF!</definedName>
    <definedName name="BExESR27ZXJG5VMY4PR9D940VS7T" hidden="1">#REF!</definedName>
    <definedName name="BExESZ03KXL8DQ2591HLR56ZML94" localSheetId="19" hidden="1">#REF!</definedName>
    <definedName name="BExESZ03KXL8DQ2591HLR56ZML94" hidden="1">#REF!</definedName>
    <definedName name="BExESZAW5N443NRTKIP59OEI1CR6" localSheetId="19" hidden="1">#REF!</definedName>
    <definedName name="BExESZAW5N443NRTKIP59OEI1CR6" hidden="1">#REF!</definedName>
    <definedName name="BExET3HXQ60A4O2OLKX8QNXRI6LQ" localSheetId="19" hidden="1">#REF!</definedName>
    <definedName name="BExET3HXQ60A4O2OLKX8QNXRI6LQ" hidden="1">#REF!</definedName>
    <definedName name="BExET3SPX08PMIJ6NN1UTG16Y6O2" localSheetId="19" hidden="1">#REF!</definedName>
    <definedName name="BExET3SPX08PMIJ6NN1UTG16Y6O2" hidden="1">#REF!</definedName>
    <definedName name="BExETA3B1FCIOA80H94K90FWXQKE" localSheetId="19" hidden="1">#REF!</definedName>
    <definedName name="BExETA3B1FCIOA80H94K90FWXQKE" hidden="1">#REF!</definedName>
    <definedName name="BExETAZOYT4CJIT8RRKC9F2HJG1D" localSheetId="19" hidden="1">#REF!</definedName>
    <definedName name="BExETAZOYT4CJIT8RRKC9F2HJG1D" hidden="1">#REF!</definedName>
    <definedName name="BExETDZJZBM897WV9SJ54R7KH7MG" localSheetId="19" hidden="1">#REF!</definedName>
    <definedName name="BExETDZJZBM897WV9SJ54R7KH7MG" hidden="1">#REF!</definedName>
    <definedName name="BExETDZKK8E89XXW4SLL9AY29YEZ" localSheetId="19" hidden="1">#REF!</definedName>
    <definedName name="BExETDZKK8E89XXW4SLL9AY29YEZ" hidden="1">#REF!</definedName>
    <definedName name="BExETF6QD5A9GEINE1KZRRC2LXWM" localSheetId="19" hidden="1">#REF!</definedName>
    <definedName name="BExETF6QD5A9GEINE1KZRRC2LXWM" hidden="1">#REF!</definedName>
    <definedName name="BExETQ9XRXLUACN82805SPSPNKHI" localSheetId="19" hidden="1">#REF!</definedName>
    <definedName name="BExETQ9XRXLUACN82805SPSPNKHI" hidden="1">#REF!</definedName>
    <definedName name="BExETR0YRMOR63E6DHLEHV9QVVON" localSheetId="19" hidden="1">#REF!</definedName>
    <definedName name="BExETR0YRMOR63E6DHLEHV9QVVON" hidden="1">#REF!</definedName>
    <definedName name="BExETU66ISCWFE06X0BBMH4H32HS" localSheetId="19" hidden="1">#REF!</definedName>
    <definedName name="BExETU66ISCWFE06X0BBMH4H32HS" hidden="1">#REF!</definedName>
    <definedName name="BExETVTGY38YXYYF7N73OYN6FYY3" localSheetId="19" hidden="1">#REF!</definedName>
    <definedName name="BExETVTGY38YXYYF7N73OYN6FYY3" hidden="1">#REF!</definedName>
    <definedName name="BExEUNE4T242Y59C6MS28MXEUGCP" localSheetId="19" hidden="1">#REF!</definedName>
    <definedName name="BExEUNE4T242Y59C6MS28MXEUGCP" hidden="1">#REF!</definedName>
    <definedName name="BExEV1H9B1FRT8LPRHN7ODLAOI8T" localSheetId="19" hidden="1">'[38]10.08.4 -2008 Capital'!#REF!</definedName>
    <definedName name="BExEV1H9B1FRT8LPRHN7ODLAOI8T" hidden="1">'[38]10.08.4 -2008 Capital'!#REF!</definedName>
    <definedName name="BExEV2TP7NA3ZR6RJGH5ER370OUM" localSheetId="14" hidden="1">#REF!</definedName>
    <definedName name="BExEV2TP7NA3ZR6RJGH5ER370OUM" localSheetId="15" hidden="1">#REF!</definedName>
    <definedName name="BExEV2TP7NA3ZR6RJGH5ER370OUM" localSheetId="16" hidden="1">#REF!</definedName>
    <definedName name="BExEV2TP7NA3ZR6RJGH5ER370OUM" localSheetId="19" hidden="1">#REF!</definedName>
    <definedName name="BExEV2TP7NA3ZR6RJGH5ER370OUM" hidden="1">#REF!</definedName>
    <definedName name="BExEV69USLNYO2QRJRC0J92XUF00" localSheetId="16" hidden="1">#REF!</definedName>
    <definedName name="BExEV69USLNYO2QRJRC0J92XUF00" localSheetId="19" hidden="1">#REF!</definedName>
    <definedName name="BExEV69USLNYO2QRJRC0J92XUF00" hidden="1">#REF!</definedName>
    <definedName name="BExEV6KNTQOCFD7GV726XQEVQ7R6" localSheetId="16" hidden="1">#REF!</definedName>
    <definedName name="BExEV6KNTQOCFD7GV726XQEVQ7R6" localSheetId="19" hidden="1">#REF!</definedName>
    <definedName name="BExEV6KNTQOCFD7GV726XQEVQ7R6" hidden="1">#REF!</definedName>
    <definedName name="BExEV6VGM4POO9QT9KH3QA3VYCWM" localSheetId="19" hidden="1">#REF!</definedName>
    <definedName name="BExEV6VGM4POO9QT9KH3QA3VYCWM" hidden="1">#REF!</definedName>
    <definedName name="BExEV7MBFVP1I7TO351C06LT5IXR" localSheetId="19" hidden="1">#REF!</definedName>
    <definedName name="BExEV7MBFVP1I7TO351C06LT5IXR" hidden="1">#REF!</definedName>
    <definedName name="BExEVET98G3FU6QBF9LHYWSAMV0O" localSheetId="19" hidden="1">#REF!</definedName>
    <definedName name="BExEVET98G3FU6QBF9LHYWSAMV0O" hidden="1">#REF!</definedName>
    <definedName name="BExEVNCUT0PDUYNJH7G6BSEWZOT2" localSheetId="19" hidden="1">#REF!</definedName>
    <definedName name="BExEVNCUT0PDUYNJH7G6BSEWZOT2" hidden="1">#REF!</definedName>
    <definedName name="BExEVPGF4V5J0WQRZKUM8F9TTKZJ" localSheetId="19" hidden="1">#REF!</definedName>
    <definedName name="BExEVPGF4V5J0WQRZKUM8F9TTKZJ" hidden="1">#REF!</definedName>
    <definedName name="BExEVPWH8S9GER9M14SPIT6XZ8SG" localSheetId="19" hidden="1">#REF!</definedName>
    <definedName name="BExEVPWH8S9GER9M14SPIT6XZ8SG" hidden="1">#REF!</definedName>
    <definedName name="BExEVSLKRULT27602UIM13PGVL2R" localSheetId="19" hidden="1">#REF!</definedName>
    <definedName name="BExEVSLKRULT27602UIM13PGVL2R" hidden="1">#REF!</definedName>
    <definedName name="BExEVVLIEVWYRF2UUC1H0H5QU1CP" localSheetId="19" hidden="1">#REF!</definedName>
    <definedName name="BExEVVLIEVWYRF2UUC1H0H5QU1CP" hidden="1">#REF!</definedName>
    <definedName name="BExEVWCKO8T84GW9Z3X47915XKSH" localSheetId="19" hidden="1">#REF!</definedName>
    <definedName name="BExEVWCKO8T84GW9Z3X47915XKSH" hidden="1">#REF!</definedName>
    <definedName name="BExEVZSJWMZ5L2ZE7AZC57CXKW6T" localSheetId="19" hidden="1">#REF!</definedName>
    <definedName name="BExEVZSJWMZ5L2ZE7AZC57CXKW6T" hidden="1">#REF!</definedName>
    <definedName name="BExEW0JL1GFFCXMDGW54CI7Y8FZN" localSheetId="19" hidden="1">#REF!</definedName>
    <definedName name="BExEW0JL1GFFCXMDGW54CI7Y8FZN" hidden="1">#REF!</definedName>
    <definedName name="BExEW5SCJJRAF57MFJ81MB2U6K1N" localSheetId="19" hidden="1">'[38]10.08.4 -2008 Capital'!#REF!</definedName>
    <definedName name="BExEW5SCJJRAF57MFJ81MB2U6K1N" hidden="1">'[38]10.08.4 -2008 Capital'!#REF!</definedName>
    <definedName name="BExEW68M9WL8214QH9C7VCK7BN08" localSheetId="14" hidden="1">#REF!</definedName>
    <definedName name="BExEW68M9WL8214QH9C7VCK7BN08" localSheetId="15" hidden="1">#REF!</definedName>
    <definedName name="BExEW68M9WL8214QH9C7VCK7BN08" localSheetId="16" hidden="1">#REF!</definedName>
    <definedName name="BExEW68M9WL8214QH9C7VCK7BN08" localSheetId="19" hidden="1">#REF!</definedName>
    <definedName name="BExEW68M9WL8214QH9C7VCK7BN08" hidden="1">#REF!</definedName>
    <definedName name="BExEW8C5SY1NQL4BKYZVXQ6JPR0W" localSheetId="16" hidden="1">#REF!</definedName>
    <definedName name="BExEW8C5SY1NQL4BKYZVXQ6JPR0W" localSheetId="19" hidden="1">#REF!</definedName>
    <definedName name="BExEW8C5SY1NQL4BKYZVXQ6JPR0W" hidden="1">#REF!</definedName>
    <definedName name="BExEW8HFKH6F47KIHYBDRUEFZ2ZZ" localSheetId="16" hidden="1">#REF!</definedName>
    <definedName name="BExEW8HFKH6F47KIHYBDRUEFZ2ZZ" localSheetId="19" hidden="1">#REF!</definedName>
    <definedName name="BExEW8HFKH6F47KIHYBDRUEFZ2ZZ" hidden="1">#REF!</definedName>
    <definedName name="BExEWLO75K95C6IRKHXSP7VP81T4" localSheetId="19" hidden="1">#REF!</definedName>
    <definedName name="BExEWLO75K95C6IRKHXSP7VP81T4" hidden="1">#REF!</definedName>
    <definedName name="BExEWNBGQS1U2LW3W84T4LSJ9K00" localSheetId="19" hidden="1">#REF!</definedName>
    <definedName name="BExEWNBGQS1U2LW3W84T4LSJ9K00" hidden="1">#REF!</definedName>
    <definedName name="BExEWO7STL7HNZSTY8VQBPTX1WK6" localSheetId="19" hidden="1">#REF!</definedName>
    <definedName name="BExEWO7STL7HNZSTY8VQBPTX1WK6" hidden="1">#REF!</definedName>
    <definedName name="BExEWQ0M1N3KMKTDJ73H10QSG4W1" localSheetId="19" hidden="1">#REF!</definedName>
    <definedName name="BExEWQ0M1N3KMKTDJ73H10QSG4W1" hidden="1">#REF!</definedName>
    <definedName name="BExEWRTB911TBBZNA61Y44XXUP7N" localSheetId="19" hidden="1">#REF!</definedName>
    <definedName name="BExEWRTB911TBBZNA61Y44XXUP7N" hidden="1">#REF!</definedName>
    <definedName name="BExEWY3WYCWEMX9F15OWWUSC6ITZ" localSheetId="19" hidden="1">#REF!</definedName>
    <definedName name="BExEWY3WYCWEMX9F15OWWUSC6ITZ" hidden="1">#REF!</definedName>
    <definedName name="BExEX25M63XO5LQD9ZS2VHQ0U8SR" localSheetId="19" hidden="1">#REF!</definedName>
    <definedName name="BExEX25M63XO5LQD9ZS2VHQ0U8SR" hidden="1">#REF!</definedName>
    <definedName name="BExEX85F3OSW8NSCYGYPS9372Z1Q" localSheetId="19" hidden="1">#REF!</definedName>
    <definedName name="BExEX85F3OSW8NSCYGYPS9372Z1Q" hidden="1">#REF!</definedName>
    <definedName name="BExEX9HWY2G6928ZVVVQF77QCM2C" localSheetId="19" hidden="1">#REF!</definedName>
    <definedName name="BExEX9HWY2G6928ZVVVQF77QCM2C" hidden="1">#REF!</definedName>
    <definedName name="BExEXBQWAYKMVBRJRHB8PFCSYFVN" localSheetId="19" hidden="1">#REF!</definedName>
    <definedName name="BExEXBQWAYKMVBRJRHB8PFCSYFVN" hidden="1">#REF!</definedName>
    <definedName name="BExEXRBZ0DI9E2UFLLKYWGN66B61" localSheetId="19" hidden="1">#REF!</definedName>
    <definedName name="BExEXRBZ0DI9E2UFLLKYWGN66B61" hidden="1">#REF!</definedName>
    <definedName name="BExEY3GVGXSA8OTWWVC0OOM3N7EO" localSheetId="19" hidden="1">#REF!</definedName>
    <definedName name="BExEY3GVGXSA8OTWWVC0OOM3N7EO" hidden="1">#REF!</definedName>
    <definedName name="BExEYLG9FL9V1JPPNZ3FUDNSEJ4V" localSheetId="19" hidden="1">#REF!</definedName>
    <definedName name="BExEYLG9FL9V1JPPNZ3FUDNSEJ4V" hidden="1">#REF!</definedName>
    <definedName name="BExEYOW8C1B3OUUCIGEC7L8OOW1Z" localSheetId="19" hidden="1">#REF!</definedName>
    <definedName name="BExEYOW8C1B3OUUCIGEC7L8OOW1Z" hidden="1">#REF!</definedName>
    <definedName name="BExEYUQJXZT6N5HJH8ACJF6SRWEE" localSheetId="19" hidden="1">#REF!</definedName>
    <definedName name="BExEYUQJXZT6N5HJH8ACJF6SRWEE" hidden="1">#REF!</definedName>
    <definedName name="BExEZ1S6VZCG01ZPLBSS9Z1SBOJ2" localSheetId="19" hidden="1">#REF!</definedName>
    <definedName name="BExEZ1S6VZCG01ZPLBSS9Z1SBOJ2" hidden="1">#REF!</definedName>
    <definedName name="BExEZGBFNJR8DLPN0V11AU22L6WY" localSheetId="19" hidden="1">#REF!</definedName>
    <definedName name="BExEZGBFNJR8DLPN0V11AU22L6WY" hidden="1">#REF!</definedName>
    <definedName name="BExF02Y3V3QEPO2XLDSK47APK9XJ" localSheetId="19" hidden="1">#REF!</definedName>
    <definedName name="BExF02Y3V3QEPO2XLDSK47APK9XJ" hidden="1">#REF!</definedName>
    <definedName name="BExF09OS91RT7N7IW8JLMZ121ZP3" localSheetId="19" hidden="1">#REF!</definedName>
    <definedName name="BExF09OS91RT7N7IW8JLMZ121ZP3" hidden="1">#REF!</definedName>
    <definedName name="BExF0JFE12J96ZPQZ2WHQZ66M1PC" localSheetId="19" hidden="1">#REF!</definedName>
    <definedName name="BExF0JFE12J96ZPQZ2WHQZ66M1PC" hidden="1">#REF!</definedName>
    <definedName name="BExF0LOEHV42P2DV7QL8O7HOQ3N9" localSheetId="19" hidden="1">#REF!</definedName>
    <definedName name="BExF0LOEHV42P2DV7QL8O7HOQ3N9" hidden="1">#REF!</definedName>
    <definedName name="BExF0MVJ4YGAIOT97BSBZTKKMJLO" localSheetId="19" hidden="1">#REF!</definedName>
    <definedName name="BExF0MVJ4YGAIOT97BSBZTKKMJLO" hidden="1">#REF!</definedName>
    <definedName name="BExF0WRM9VO25RLSO03ZOCE8H7K5" localSheetId="19" hidden="1">#REF!</definedName>
    <definedName name="BExF0WRM9VO25RLSO03ZOCE8H7K5" hidden="1">#REF!</definedName>
    <definedName name="BExF0ZRI7W4RSLIDLHTSM0AWXO3S" localSheetId="19" hidden="1">#REF!</definedName>
    <definedName name="BExF0ZRI7W4RSLIDLHTSM0AWXO3S" hidden="1">#REF!</definedName>
    <definedName name="BExF15RBGKENVWZEFUPEK40YBRA7" localSheetId="19" hidden="1">#REF!</definedName>
    <definedName name="BExF15RBGKENVWZEFUPEK40YBRA7" hidden="1">#REF!</definedName>
    <definedName name="BExF19CT3MMZZ2T5EWMDNG3UOJ01" localSheetId="19" hidden="1">#REF!</definedName>
    <definedName name="BExF19CT3MMZZ2T5EWMDNG3UOJ01" hidden="1">#REF!</definedName>
    <definedName name="BExF1I6ZCNOTATBG3PZ1RGSJ7JEC" localSheetId="19" hidden="1">#REF!</definedName>
    <definedName name="BExF1I6ZCNOTATBG3PZ1RGSJ7JEC" hidden="1">#REF!</definedName>
    <definedName name="BExF1M38U6NX17YJA8YU359B5Z4M" localSheetId="19" hidden="1">#REF!</definedName>
    <definedName name="BExF1M38U6NX17YJA8YU359B5Z4M" hidden="1">#REF!</definedName>
    <definedName name="BExF1MU4W3NPEY0OHRDWP5IANCBB" localSheetId="19" hidden="1">#REF!</definedName>
    <definedName name="BExF1MU4W3NPEY0OHRDWP5IANCBB" hidden="1">#REF!</definedName>
    <definedName name="BExF1MZN8MWMOKOARHJ1QAF9HPGT" localSheetId="19" hidden="1">#REF!</definedName>
    <definedName name="BExF1MZN8MWMOKOARHJ1QAF9HPGT" hidden="1">#REF!</definedName>
    <definedName name="BExF1US4ZIQYSU5LBFYNRA9N0K2O" localSheetId="19" hidden="1">#REF!</definedName>
    <definedName name="BExF1US4ZIQYSU5LBFYNRA9N0K2O" hidden="1">#REF!</definedName>
    <definedName name="BExF1Z9Z270BYA12GL2T6GSF2ZTY" localSheetId="19" hidden="1">#REF!</definedName>
    <definedName name="BExF1Z9Z270BYA12GL2T6GSF2ZTY" hidden="1">#REF!</definedName>
    <definedName name="BExF29MBQUXJYOPZW1LVIKUJ4C01" localSheetId="19" hidden="1">#REF!</definedName>
    <definedName name="BExF29MBQUXJYOPZW1LVIKUJ4C01" hidden="1">#REF!</definedName>
    <definedName name="BExF2CWZN6E87RGTBMD4YQI2QT7R" localSheetId="19" hidden="1">#REF!</definedName>
    <definedName name="BExF2CWZN6E87RGTBMD4YQI2QT7R" hidden="1">#REF!</definedName>
    <definedName name="BExF2DYO1WQ7GMXSTAQRDBW1NSFG" localSheetId="19" hidden="1">#REF!</definedName>
    <definedName name="BExF2DYO1WQ7GMXSTAQRDBW1NSFG" hidden="1">#REF!</definedName>
    <definedName name="BExF2MSVB7MZZMDR2SCNEYJX21AU" localSheetId="19" hidden="1">#REF!</definedName>
    <definedName name="BExF2MSVB7MZZMDR2SCNEYJX21AU" hidden="1">#REF!</definedName>
    <definedName name="BExF2MSWNUY9Z6BZJQZ538PPTION" localSheetId="19" hidden="1">#REF!</definedName>
    <definedName name="BExF2MSWNUY9Z6BZJQZ538PPTION" hidden="1">#REF!</definedName>
    <definedName name="BExF2QZYWHTYGUTTXR15CKCV3LS7" localSheetId="19" hidden="1">#REF!</definedName>
    <definedName name="BExF2QZYWHTYGUTTXR15CKCV3LS7" hidden="1">#REF!</definedName>
    <definedName name="BExF2T8Y6TSJ74RMSZOA9CEH4OZ6" localSheetId="19" hidden="1">#REF!</definedName>
    <definedName name="BExF2T8Y6TSJ74RMSZOA9CEH4OZ6" hidden="1">#REF!</definedName>
    <definedName name="BExF31N3YM4F37EOOY8M8VI1KXN8" localSheetId="19" hidden="1">#REF!</definedName>
    <definedName name="BExF31N3YM4F37EOOY8M8VI1KXN8" hidden="1">#REF!</definedName>
    <definedName name="BExF37C1YKBT79Z9SOJAG5MXQGTU" localSheetId="19" hidden="1">#REF!</definedName>
    <definedName name="BExF37C1YKBT79Z9SOJAG5MXQGTU" hidden="1">#REF!</definedName>
    <definedName name="BExF3A6HPA6DGYALZNHHJPMCUYZR" localSheetId="19" hidden="1">#REF!</definedName>
    <definedName name="BExF3A6HPA6DGYALZNHHJPMCUYZR" hidden="1">#REF!</definedName>
    <definedName name="BExF3HDFSQD839XTC1DA8K1VHPZK" localSheetId="19" hidden="1">#REF!</definedName>
    <definedName name="BExF3HDFSQD839XTC1DA8K1VHPZK" hidden="1">#REF!</definedName>
    <definedName name="BExF3I9T44X7DV9HHV51DVDDPPZG" localSheetId="19" hidden="1">#REF!</definedName>
    <definedName name="BExF3I9T44X7DV9HHV51DVDDPPZG" hidden="1">#REF!</definedName>
    <definedName name="BExF3JMFX5DILOIFUDIO1HZUK875" localSheetId="19" hidden="1">#REF!</definedName>
    <definedName name="BExF3JMFX5DILOIFUDIO1HZUK875" hidden="1">#REF!</definedName>
    <definedName name="BExF3NO0RE1VBB19GCRR03V0B690" localSheetId="19" hidden="1">'[38]10.08.2 - 2008 Expense'!#REF!</definedName>
    <definedName name="BExF3NO0RE1VBB19GCRR03V0B690" hidden="1">'[38]10.08.2 - 2008 Expense'!#REF!</definedName>
    <definedName name="BExF3NTC4BGZEM6B87TCFX277QCS" localSheetId="14" hidden="1">#REF!</definedName>
    <definedName name="BExF3NTC4BGZEM6B87TCFX277QCS" localSheetId="15" hidden="1">#REF!</definedName>
    <definedName name="BExF3NTC4BGZEM6B87TCFX277QCS" localSheetId="16" hidden="1">#REF!</definedName>
    <definedName name="BExF3NTC4BGZEM6B87TCFX277QCS" localSheetId="19" hidden="1">#REF!</definedName>
    <definedName name="BExF3NTC4BGZEM6B87TCFX277QCS" hidden="1">#REF!</definedName>
    <definedName name="BExF3Q7NI90WT31QHYSJDIG0LLLJ" localSheetId="16" hidden="1">#REF!</definedName>
    <definedName name="BExF3Q7NI90WT31QHYSJDIG0LLLJ" localSheetId="19" hidden="1">#REF!</definedName>
    <definedName name="BExF3Q7NI90WT31QHYSJDIG0LLLJ" hidden="1">#REF!</definedName>
    <definedName name="BExF3QD55TIY1MSBSRK9TUJKBEWO" localSheetId="16" hidden="1">#REF!</definedName>
    <definedName name="BExF3QD55TIY1MSBSRK9TUJKBEWO" localSheetId="19" hidden="1">#REF!</definedName>
    <definedName name="BExF3QD55TIY1MSBSRK9TUJKBEWO" hidden="1">#REF!</definedName>
    <definedName name="BExF3QT8J6RIF1L3R700MBSKIOKW" localSheetId="19" hidden="1">#REF!</definedName>
    <definedName name="BExF3QT8J6RIF1L3R700MBSKIOKW" hidden="1">#REF!</definedName>
    <definedName name="BExF3WT0ZHF3EL0ASMG2VZWM9G8I" localSheetId="19" hidden="1">#REF!</definedName>
    <definedName name="BExF3WT0ZHF3EL0ASMG2VZWM9G8I" hidden="1">#REF!</definedName>
    <definedName name="BExF42SSBVPMLK2UB3B7FPEIY9TU" localSheetId="19" hidden="1">#REF!</definedName>
    <definedName name="BExF42SSBVPMLK2UB3B7FPEIY9TU" hidden="1">#REF!</definedName>
    <definedName name="BExF4HXSWB50BKYPWA0HTT8W56H6" localSheetId="19" hidden="1">#REF!</definedName>
    <definedName name="BExF4HXSWB50BKYPWA0HTT8W56H6" hidden="1">#REF!</definedName>
    <definedName name="BExF4KHF04IWW4LQ95FHQPFE4Y9K" localSheetId="19" hidden="1">#REF!</definedName>
    <definedName name="BExF4KHF04IWW4LQ95FHQPFE4Y9K" hidden="1">#REF!</definedName>
    <definedName name="BExF4LU2NV3A47BCWPM3EZXUEH37" localSheetId="19" hidden="1">#REF!</definedName>
    <definedName name="BExF4LU2NV3A47BCWPM3EZXUEH37" hidden="1">#REF!</definedName>
    <definedName name="BExF4MVQM5Y0QRDLDFSKWWTF709C" localSheetId="19" hidden="1">#REF!</definedName>
    <definedName name="BExF4MVQM5Y0QRDLDFSKWWTF709C" hidden="1">#REF!</definedName>
    <definedName name="BExF4PVMZYV36E8HOYY06J81AMBI" localSheetId="19" hidden="1">#REF!</definedName>
    <definedName name="BExF4PVMZYV36E8HOYY06J81AMBI" hidden="1">#REF!</definedName>
    <definedName name="BExF4RZ6DOAJ22UKB3277ZIOU46S" localSheetId="19" hidden="1">#REF!</definedName>
    <definedName name="BExF4RZ6DOAJ22UKB3277ZIOU46S" hidden="1">#REF!</definedName>
    <definedName name="BExF4SF9NEX1FZE9N8EXT89PM54D" localSheetId="19" hidden="1">#REF!</definedName>
    <definedName name="BExF4SF9NEX1FZE9N8EXT89PM54D" hidden="1">#REF!</definedName>
    <definedName name="BExF52GTGP8MHGII4KJ8TJGR8W8U" localSheetId="19" hidden="1">#REF!</definedName>
    <definedName name="BExF52GTGP8MHGII4KJ8TJGR8W8U" hidden="1">#REF!</definedName>
    <definedName name="BExF57K7L3UC1I2FSAWURR4SN0UN" localSheetId="19" hidden="1">#REF!</definedName>
    <definedName name="BExF57K7L3UC1I2FSAWURR4SN0UN" hidden="1">#REF!</definedName>
    <definedName name="BExF5D96JEPDW6LV89G2REZJ1ES7" localSheetId="19" hidden="1">#REF!</definedName>
    <definedName name="BExF5D96JEPDW6LV89G2REZJ1ES7" hidden="1">#REF!</definedName>
    <definedName name="BExF5HR2GFV7O8LKG9SJ4BY78LYA" localSheetId="19" hidden="1">#REF!</definedName>
    <definedName name="BExF5HR2GFV7O8LKG9SJ4BY78LYA" hidden="1">#REF!</definedName>
    <definedName name="BExF5ZFO2A29GHWR5ES64Z9OS16J" localSheetId="19" hidden="1">#REF!</definedName>
    <definedName name="BExF5ZFO2A29GHWR5ES64Z9OS16J" hidden="1">#REF!</definedName>
    <definedName name="BExF63S045JO7H2ZJCBTBVH3SUIF" localSheetId="19" hidden="1">#REF!</definedName>
    <definedName name="BExF63S045JO7H2ZJCBTBVH3SUIF" hidden="1">#REF!</definedName>
    <definedName name="BExF642TEGTXCI9A61ZOONJCB0U1" localSheetId="19" hidden="1">#REF!</definedName>
    <definedName name="BExF642TEGTXCI9A61ZOONJCB0U1" hidden="1">#REF!</definedName>
    <definedName name="BExF66H4GVM169LVJ9EMCTORM8Q7" localSheetId="19" hidden="1">#REF!</definedName>
    <definedName name="BExF66H4GVM169LVJ9EMCTORM8Q7" hidden="1">#REF!</definedName>
    <definedName name="BExF6786I4LDI5XCLJEAUR1360PJ" localSheetId="19" hidden="1">#REF!</definedName>
    <definedName name="BExF6786I4LDI5XCLJEAUR1360PJ" hidden="1">#REF!</definedName>
    <definedName name="BExF67O951CF8UJF3KBDNR0E83C1" localSheetId="19" hidden="1">#REF!</definedName>
    <definedName name="BExF67O951CF8UJF3KBDNR0E83C1" hidden="1">#REF!</definedName>
    <definedName name="BExF6EV7I35NVMIJGYTB6E24YVPA" localSheetId="19" hidden="1">#REF!</definedName>
    <definedName name="BExF6EV7I35NVMIJGYTB6E24YVPA" hidden="1">#REF!</definedName>
    <definedName name="BExF6FGUF393KTMBT40S5BYAFG00" localSheetId="19" hidden="1">#REF!</definedName>
    <definedName name="BExF6FGUF393KTMBT40S5BYAFG00" hidden="1">#REF!</definedName>
    <definedName name="BExF6GNYXWY8A0SY4PW1B6KJMMTM" localSheetId="19" hidden="1">#REF!</definedName>
    <definedName name="BExF6GNYXWY8A0SY4PW1B6KJMMTM" hidden="1">#REF!</definedName>
    <definedName name="BExF6IB8K74Z0AFT05GPOKKZW7C9" localSheetId="19" hidden="1">#REF!</definedName>
    <definedName name="BExF6IB8K74Z0AFT05GPOKKZW7C9" hidden="1">#REF!</definedName>
    <definedName name="BExF6NUXJI11W2IAZNAM1QWC0459" localSheetId="19" hidden="1">#REF!</definedName>
    <definedName name="BExF6NUXJI11W2IAZNAM1QWC0459" hidden="1">#REF!</definedName>
    <definedName name="BExF6QUSYQJK98BYSLTE5MXT70P5" localSheetId="19" hidden="1">#REF!</definedName>
    <definedName name="BExF6QUSYQJK98BYSLTE5MXT70P5" hidden="1">#REF!</definedName>
    <definedName name="BExF6RR76KNVIXGJOVFO8GDILKGZ" localSheetId="19" hidden="1">#REF!</definedName>
    <definedName name="BExF6RR76KNVIXGJOVFO8GDILKGZ" hidden="1">#REF!</definedName>
    <definedName name="BExF6ZE8D5CMPJPRWT6S4HM56LPF" localSheetId="19" hidden="1">#REF!</definedName>
    <definedName name="BExF6ZE8D5CMPJPRWT6S4HM56LPF" hidden="1">#REF!</definedName>
    <definedName name="BExF76FV8SF7AJK7B35AL7VTZF6D" localSheetId="19" hidden="1">#REF!</definedName>
    <definedName name="BExF76FV8SF7AJK7B35AL7VTZF6D" hidden="1">#REF!</definedName>
    <definedName name="BExF7EOIMC1OYL1N7835KGOI0FIZ" localSheetId="19" hidden="1">#REF!</definedName>
    <definedName name="BExF7EOIMC1OYL1N7835KGOI0FIZ" hidden="1">#REF!</definedName>
    <definedName name="BExF7K88K7ASGV6RAOAGH52G04VR" localSheetId="19" hidden="1">#REF!</definedName>
    <definedName name="BExF7K88K7ASGV6RAOAGH52G04VR" hidden="1">#REF!</definedName>
    <definedName name="BExF7OVDRP3LHNAF2CX4V84CKKIR" localSheetId="19" hidden="1">#REF!</definedName>
    <definedName name="BExF7OVDRP3LHNAF2CX4V84CKKIR" hidden="1">#REF!</definedName>
    <definedName name="BExF7QO41X2A2SL8UXDNP99GY7U9" localSheetId="19" hidden="1">#REF!</definedName>
    <definedName name="BExF7QO41X2A2SL8UXDNP99GY7U9" hidden="1">#REF!</definedName>
    <definedName name="BExF7R9OJ83YUOQJTFS47QJFPBA6" localSheetId="19" hidden="1">#REF!</definedName>
    <definedName name="BExF7R9OJ83YUOQJTFS47QJFPBA6" hidden="1">#REF!</definedName>
    <definedName name="BExF7WD56YB3STK93BIQP3486ZEI" localSheetId="19" hidden="1">#REF!</definedName>
    <definedName name="BExF7WD56YB3STK93BIQP3486ZEI" hidden="1">#REF!</definedName>
    <definedName name="BExF80K6MCUWS9W99VRNYEN44QQZ" localSheetId="19" hidden="1">#REF!</definedName>
    <definedName name="BExF80K6MCUWS9W99VRNYEN44QQZ" hidden="1">#REF!</definedName>
    <definedName name="BExF81GI8B8WBHXFTET68A9358BR" localSheetId="19" hidden="1">#REF!</definedName>
    <definedName name="BExF81GI8B8WBHXFTET68A9358BR" hidden="1">#REF!</definedName>
    <definedName name="BExF87GAYMXKMUTK8SVUQ03Q8QZR" localSheetId="19" hidden="1">#REF!</definedName>
    <definedName name="BExF87GAYMXKMUTK8SVUQ03Q8QZR" hidden="1">#REF!</definedName>
    <definedName name="BExGKVQARCQ9KIFMMXBXEKHDTREN" localSheetId="19" hidden="1">'[38]10.08.5 - 2008 Capital - TDBU'!#REF!</definedName>
    <definedName name="BExGKVQARCQ9KIFMMXBXEKHDTREN" hidden="1">'[38]10.08.5 - 2008 Capital - TDBU'!#REF!</definedName>
    <definedName name="BExGL97US0Y3KXXASUTVR26XLT70" localSheetId="14" hidden="1">#REF!</definedName>
    <definedName name="BExGL97US0Y3KXXASUTVR26XLT70" localSheetId="15" hidden="1">#REF!</definedName>
    <definedName name="BExGL97US0Y3KXXASUTVR26XLT70" localSheetId="16" hidden="1">#REF!</definedName>
    <definedName name="BExGL97US0Y3KXXASUTVR26XLT70" localSheetId="19" hidden="1">#REF!</definedName>
    <definedName name="BExGL97US0Y3KXXASUTVR26XLT70" hidden="1">#REF!</definedName>
    <definedName name="BExGLA47VYPH5Q19X9DS7CT55B4I" localSheetId="16" hidden="1">#REF!</definedName>
    <definedName name="BExGLA47VYPH5Q19X9DS7CT55B4I" localSheetId="19" hidden="1">#REF!</definedName>
    <definedName name="BExGLA47VYPH5Q19X9DS7CT55B4I" hidden="1">#REF!</definedName>
    <definedName name="BExGLC7R4C33RO0PID97ZPPVCW4M" localSheetId="16" hidden="1">#REF!</definedName>
    <definedName name="BExGLC7R4C33RO0PID97ZPPVCW4M" localSheetId="19" hidden="1">#REF!</definedName>
    <definedName name="BExGLC7R4C33RO0PID97ZPPVCW4M" hidden="1">#REF!</definedName>
    <definedName name="BExGLFIF7HCFSHNQHKEV6RY0WCO3" localSheetId="19" hidden="1">#REF!</definedName>
    <definedName name="BExGLFIF7HCFSHNQHKEV6RY0WCO3" hidden="1">#REF!</definedName>
    <definedName name="BExGLTARRL0J772UD2TXEYAVPY6E" localSheetId="19" hidden="1">#REF!</definedName>
    <definedName name="BExGLTARRL0J772UD2TXEYAVPY6E" hidden="1">#REF!</definedName>
    <definedName name="BExGLVP1IU8K5A8J1340XFMYPR88" localSheetId="19" hidden="1">#REF!</definedName>
    <definedName name="BExGLVP1IU8K5A8J1340XFMYPR88" hidden="1">#REF!</definedName>
    <definedName name="BExGLX716Z4UBZVUK6LS4LCBZ8EV" localSheetId="19" hidden="1">#REF!</definedName>
    <definedName name="BExGLX716Z4UBZVUK6LS4LCBZ8EV" hidden="1">#REF!</definedName>
    <definedName name="BExGLYE6RZTAAWHJBG2QFJPTDS2Q" localSheetId="19" hidden="1">#REF!</definedName>
    <definedName name="BExGLYE6RZTAAWHJBG2QFJPTDS2Q" hidden="1">#REF!</definedName>
    <definedName name="BExGM4DZ65OAQP7MA4LN6QMYZOFF" localSheetId="19" hidden="1">#REF!</definedName>
    <definedName name="BExGM4DZ65OAQP7MA4LN6QMYZOFF" hidden="1">#REF!</definedName>
    <definedName name="BExGMCXCWEC9XNUOEMZ61TMI6CUO" localSheetId="19" hidden="1">#REF!</definedName>
    <definedName name="BExGMCXCWEC9XNUOEMZ61TMI6CUO" hidden="1">#REF!</definedName>
    <definedName name="BExGMJDGIH0MEPC2TUSFUCY2ROTB" localSheetId="19" hidden="1">#REF!</definedName>
    <definedName name="BExGMJDGIH0MEPC2TUSFUCY2ROTB" hidden="1">#REF!</definedName>
    <definedName name="BExGMKPW2HPKN0M0XKF3AZ8YP0D6" localSheetId="19" hidden="1">#REF!</definedName>
    <definedName name="BExGMKPW2HPKN0M0XKF3AZ8YP0D6" hidden="1">#REF!</definedName>
    <definedName name="BExGMP2F175LGL6QVSJGP6GKYHHA" localSheetId="19" hidden="1">#REF!</definedName>
    <definedName name="BExGMP2F175LGL6QVSJGP6GKYHHA" hidden="1">#REF!</definedName>
    <definedName name="BExGMPIIP8GKML2VVA8OEFL43NCS" localSheetId="19" hidden="1">#REF!</definedName>
    <definedName name="BExGMPIIP8GKML2VVA8OEFL43NCS" hidden="1">#REF!</definedName>
    <definedName name="BExGMZ3SRIXLXMWBVOXXV3M4U4YL" localSheetId="19" hidden="1">#REF!</definedName>
    <definedName name="BExGMZ3SRIXLXMWBVOXXV3M4U4YL" hidden="1">#REF!</definedName>
    <definedName name="BExGMZ3UBN48IXU1ZEFYECEMZ1IM" localSheetId="19" hidden="1">#REF!</definedName>
    <definedName name="BExGMZ3UBN48IXU1ZEFYECEMZ1IM" hidden="1">#REF!</definedName>
    <definedName name="BExGN4I0QATXNZCLZJM1KH1OIJQH" localSheetId="19" hidden="1">#REF!</definedName>
    <definedName name="BExGN4I0QATXNZCLZJM1KH1OIJQH" hidden="1">#REF!</definedName>
    <definedName name="BExGN7SOVSLKC6I1KE8PWWP0JN74" localSheetId="19" hidden="1">#REF!</definedName>
    <definedName name="BExGN7SOVSLKC6I1KE8PWWP0JN74" hidden="1">#REF!</definedName>
    <definedName name="BExGN9FZ2RWCMSY1YOBJKZMNIM9R" localSheetId="19" hidden="1">#REF!</definedName>
    <definedName name="BExGN9FZ2RWCMSY1YOBJKZMNIM9R" hidden="1">#REF!</definedName>
    <definedName name="BExGNDSIMTHOCXXG6QOGR6DA8SGG" localSheetId="19" hidden="1">#REF!</definedName>
    <definedName name="BExGNDSIMTHOCXXG6QOGR6DA8SGG" hidden="1">#REF!</definedName>
    <definedName name="BExGNG6TCN1ZSYO3FQ0I1CHBMQSK" localSheetId="19" hidden="1">#REF!</definedName>
    <definedName name="BExGNG6TCN1ZSYO3FQ0I1CHBMQSK" hidden="1">#REF!</definedName>
    <definedName name="BExGNN2YQ9BDAZXT2GLCSAPXKIM7" localSheetId="19" hidden="1">#REF!</definedName>
    <definedName name="BExGNN2YQ9BDAZXT2GLCSAPXKIM7" hidden="1">#REF!</definedName>
    <definedName name="BExGNSS0CKRPKHO25R3TDBEL2NHX" localSheetId="19" hidden="1">#REF!</definedName>
    <definedName name="BExGNSS0CKRPKHO25R3TDBEL2NHX" hidden="1">#REF!</definedName>
    <definedName name="BExGNYH0MO8NOVS85L15G0RWX4GW" localSheetId="19" hidden="1">#REF!</definedName>
    <definedName name="BExGNYH0MO8NOVS85L15G0RWX4GW" hidden="1">#REF!</definedName>
    <definedName name="BExGNZO44DEG8CGIDYSEGDUQ531R" localSheetId="19" hidden="1">#REF!</definedName>
    <definedName name="BExGNZO44DEG8CGIDYSEGDUQ531R" hidden="1">#REF!</definedName>
    <definedName name="BExGO2O0V6UYDY26AX8OSN72F77N" localSheetId="19" hidden="1">#REF!</definedName>
    <definedName name="BExGO2O0V6UYDY26AX8OSN72F77N" hidden="1">#REF!</definedName>
    <definedName name="BExGO2YUBOVLYHY1QSIHRE1KLAFV" localSheetId="19" hidden="1">#REF!</definedName>
    <definedName name="BExGO2YUBOVLYHY1QSIHRE1KLAFV" hidden="1">#REF!</definedName>
    <definedName name="BExGO70E2O70LF46V8T26YFPL4V8" localSheetId="19" hidden="1">#REF!</definedName>
    <definedName name="BExGO70E2O70LF46V8T26YFPL4V8" hidden="1">#REF!</definedName>
    <definedName name="BExGO93Y9EAR1NQIAT7U7P8UVVPK" localSheetId="19" hidden="1">'[38]10.08.4 -2008 Capital'!#REF!</definedName>
    <definedName name="BExGO93Y9EAR1NQIAT7U7P8UVVPK" hidden="1">'[38]10.08.4 -2008 Capital'!#REF!</definedName>
    <definedName name="BExGOB25QJMQCQE76MRW9X58OIOO" localSheetId="14" hidden="1">#REF!</definedName>
    <definedName name="BExGOB25QJMQCQE76MRW9X58OIOO" localSheetId="15" hidden="1">#REF!</definedName>
    <definedName name="BExGOB25QJMQCQE76MRW9X58OIOO" localSheetId="16" hidden="1">#REF!</definedName>
    <definedName name="BExGOB25QJMQCQE76MRW9X58OIOO" localSheetId="19" hidden="1">#REF!</definedName>
    <definedName name="BExGOB25QJMQCQE76MRW9X58OIOO" hidden="1">#REF!</definedName>
    <definedName name="BExGOD5OOOBUBIMGTY10CMMLMXNN" localSheetId="16" hidden="1">#REF!</definedName>
    <definedName name="BExGOD5OOOBUBIMGTY10CMMLMXNN" localSheetId="19" hidden="1">#REF!</definedName>
    <definedName name="BExGOD5OOOBUBIMGTY10CMMLMXNN" hidden="1">#REF!</definedName>
    <definedName name="BExGODAZKJ9EXMQZNQR5YDBSS525" localSheetId="16" hidden="1">#REF!</definedName>
    <definedName name="BExGODAZKJ9EXMQZNQR5YDBSS525" localSheetId="19" hidden="1">#REF!</definedName>
    <definedName name="BExGODAZKJ9EXMQZNQR5YDBSS525" hidden="1">#REF!</definedName>
    <definedName name="BExGODR8ZSMUC11I56QHSZ686XV5" localSheetId="19" hidden="1">#REF!</definedName>
    <definedName name="BExGODR8ZSMUC11I56QHSZ686XV5" hidden="1">#REF!</definedName>
    <definedName name="BExGOT6UXUX5FVTAYL9SOBZ1D0II" localSheetId="19" hidden="1">#REF!</definedName>
    <definedName name="BExGOT6UXUX5FVTAYL9SOBZ1D0II" hidden="1">#REF!</definedName>
    <definedName name="BExGOXJDHUDPDT8I8IVGVW9J0R5Q" localSheetId="19" hidden="1">#REF!</definedName>
    <definedName name="BExGOXJDHUDPDT8I8IVGVW9J0R5Q" hidden="1">#REF!</definedName>
    <definedName name="BExGP3TT3CY5VYQJQ82YO0NMENH1" localSheetId="19" hidden="1">#REF!</definedName>
    <definedName name="BExGP3TT3CY5VYQJQ82YO0NMENH1" hidden="1">#REF!</definedName>
    <definedName name="BExGPHGT5KDOCMV2EFS4OVKTWBRD" localSheetId="19" hidden="1">#REF!</definedName>
    <definedName name="BExGPHGT5KDOCMV2EFS4OVKTWBRD" hidden="1">#REF!</definedName>
    <definedName name="BExGPID72Y4Y619LWASUQZKZHJNC" localSheetId="19" hidden="1">#REF!</definedName>
    <definedName name="BExGPID72Y4Y619LWASUQZKZHJNC" hidden="1">#REF!</definedName>
    <definedName name="BExGPPENQIANVGLVQJ77DK5JPRTB" localSheetId="19" hidden="1">#REF!</definedName>
    <definedName name="BExGPPENQIANVGLVQJ77DK5JPRTB" hidden="1">#REF!</definedName>
    <definedName name="BExGQ1ZU4967P72AHF4V1D0FOL5C" localSheetId="19" hidden="1">#REF!</definedName>
    <definedName name="BExGQ1ZU4967P72AHF4V1D0FOL5C" hidden="1">#REF!</definedName>
    <definedName name="BExGQ36ZOMR9GV8T05M605MMOY3Y" localSheetId="19" hidden="1">#REF!</definedName>
    <definedName name="BExGQ36ZOMR9GV8T05M605MMOY3Y" hidden="1">#REF!</definedName>
    <definedName name="BExGQ4E4XWZBZNG82O3F6S3IX0UD" localSheetId="19" hidden="1">#REF!</definedName>
    <definedName name="BExGQ4E4XWZBZNG82O3F6S3IX0UD" hidden="1">#REF!</definedName>
    <definedName name="BExGQ61DTJ0SBFMDFBAK3XZ9O0ZO" localSheetId="19" hidden="1">#REF!</definedName>
    <definedName name="BExGQ61DTJ0SBFMDFBAK3XZ9O0ZO" hidden="1">#REF!</definedName>
    <definedName name="BExGQ6SG9XEOD0VMBAR22YPZWSTA" localSheetId="19" hidden="1">#REF!</definedName>
    <definedName name="BExGQ6SG9XEOD0VMBAR22YPZWSTA" hidden="1">#REF!</definedName>
    <definedName name="BExGQGJ1A7LNZUS8QSMOG8UNGLMK" localSheetId="19" hidden="1">#REF!</definedName>
    <definedName name="BExGQGJ1A7LNZUS8QSMOG8UNGLMK" hidden="1">#REF!</definedName>
    <definedName name="BExGQNPYSR0588CMPYC6F4KV9EDE" localSheetId="19" hidden="1">'[38]10.08.5 - 2008 Capital - TDBU'!#REF!</definedName>
    <definedName name="BExGQNPYSR0588CMPYC6F4KV9EDE" hidden="1">'[38]10.08.5 - 2008 Capital - TDBU'!#REF!</definedName>
    <definedName name="BExGQPO7ENFEQC0NC6MC9OZR2LHY" localSheetId="14" hidden="1">#REF!</definedName>
    <definedName name="BExGQPO7ENFEQC0NC6MC9OZR2LHY" localSheetId="15" hidden="1">#REF!</definedName>
    <definedName name="BExGQPO7ENFEQC0NC6MC9OZR2LHY" localSheetId="16" hidden="1">#REF!</definedName>
    <definedName name="BExGQPO7ENFEQC0NC6MC9OZR2LHY" localSheetId="19" hidden="1">#REF!</definedName>
    <definedName name="BExGQPO7ENFEQC0NC6MC9OZR2LHY" hidden="1">#REF!</definedName>
    <definedName name="BExGQX0H4EZMXBJTKJJE4ICJWN5O" localSheetId="16" hidden="1">#REF!</definedName>
    <definedName name="BExGQX0H4EZMXBJTKJJE4ICJWN5O" localSheetId="19" hidden="1">#REF!</definedName>
    <definedName name="BExGQX0H4EZMXBJTKJJE4ICJWN5O" hidden="1">#REF!</definedName>
    <definedName name="BExGR4CW3WRIID17GGX4MI9ZDHFE" localSheetId="16" hidden="1">#REF!</definedName>
    <definedName name="BExGR4CW3WRIID17GGX4MI9ZDHFE" localSheetId="19" hidden="1">#REF!</definedName>
    <definedName name="BExGR4CW3WRIID17GGX4MI9ZDHFE" hidden="1">#REF!</definedName>
    <definedName name="BExGR65GJX27MU2OL6NI5PB8XVB4" localSheetId="19" hidden="1">#REF!</definedName>
    <definedName name="BExGR65GJX27MU2OL6NI5PB8XVB4" hidden="1">#REF!</definedName>
    <definedName name="BExGR6LQ97HETGS3CT96L4IK0JSH" localSheetId="19" hidden="1">#REF!</definedName>
    <definedName name="BExGR6LQ97HETGS3CT96L4IK0JSH" hidden="1">#REF!</definedName>
    <definedName name="BExGR9ATP2LVT7B9OCPSLJ11H9SX" localSheetId="19" hidden="1">#REF!</definedName>
    <definedName name="BExGR9ATP2LVT7B9OCPSLJ11H9SX" hidden="1">#REF!</definedName>
    <definedName name="BExGRAY9F658TSUK4B5X7SAIOYT9" localSheetId="19" hidden="1">#REF!</definedName>
    <definedName name="BExGRAY9F658TSUK4B5X7SAIOYT9" hidden="1">#REF!</definedName>
    <definedName name="BExGRD74EJWS14SU2OOJCGK9X1W7" localSheetId="19" hidden="1">#REF!</definedName>
    <definedName name="BExGRD74EJWS14SU2OOJCGK9X1W7" hidden="1">#REF!</definedName>
    <definedName name="BExGrid1">#REF!</definedName>
    <definedName name="BExGROQL61G1JF22224SED98B361" localSheetId="19" hidden="1">#REF!</definedName>
    <definedName name="BExGROQL61G1JF22224SED98B361" hidden="1">#REF!</definedName>
    <definedName name="BExGRUKVVKDL8483WI70VN2QZDGD" localSheetId="19" hidden="1">#REF!</definedName>
    <definedName name="BExGRUKVVKDL8483WI70VN2QZDGD" hidden="1">#REF!</definedName>
    <definedName name="BExGRW2VUL2RYAVBES5DLY6VH9EK" localSheetId="19" hidden="1">#REF!</definedName>
    <definedName name="BExGRW2VUL2RYAVBES5DLY6VH9EK" hidden="1">#REF!</definedName>
    <definedName name="BExGS2IWR5DUNJ1U9PAKIV8CMBNI" localSheetId="19" hidden="1">#REF!</definedName>
    <definedName name="BExGS2IWR5DUNJ1U9PAKIV8CMBNI" hidden="1">#REF!</definedName>
    <definedName name="BExGS39S7AWXR3SMHER030GA9FHE" localSheetId="19" hidden="1">#REF!</definedName>
    <definedName name="BExGS39S7AWXR3SMHER030GA9FHE" hidden="1">#REF!</definedName>
    <definedName name="BExGS69P9FFTEOPDS0MWFKF45G47" localSheetId="19" hidden="1">#REF!</definedName>
    <definedName name="BExGS69P9FFTEOPDS0MWFKF45G47" hidden="1">#REF!</definedName>
    <definedName name="BExGS6F1JFHM5MUJ1RFO50WP6D05" localSheetId="19" hidden="1">#REF!</definedName>
    <definedName name="BExGS6F1JFHM5MUJ1RFO50WP6D05" hidden="1">#REF!</definedName>
    <definedName name="BExGSA5YB5ZGE4NHDVCZ55TQAJTL" localSheetId="19" hidden="1">#REF!</definedName>
    <definedName name="BExGSA5YB5ZGE4NHDVCZ55TQAJTL" hidden="1">#REF!</definedName>
    <definedName name="BExGSCEUCQQVDEEKWJ677QTGUVTE" localSheetId="19" hidden="1">#REF!</definedName>
    <definedName name="BExGSCEUCQQVDEEKWJ677QTGUVTE" hidden="1">#REF!</definedName>
    <definedName name="BExGSCKA06Y0QKMK697YEVLEA9FY" localSheetId="19" hidden="1">#REF!</definedName>
    <definedName name="BExGSCKA06Y0QKMK697YEVLEA9FY" hidden="1">#REF!</definedName>
    <definedName name="BExGSJWJN6NORKNRWIN4W0MANCAV" localSheetId="19" hidden="1">#REF!</definedName>
    <definedName name="BExGSJWJN6NORKNRWIN4W0MANCAV" hidden="1">#REF!</definedName>
    <definedName name="BExGSQY65LH1PCKKM5WHDW83F35O" localSheetId="19" hidden="1">#REF!</definedName>
    <definedName name="BExGSQY65LH1PCKKM5WHDW83F35O" hidden="1">#REF!</definedName>
    <definedName name="BExGSSW8N9A0O48I1Z0M4ZIIXNTV" localSheetId="19" hidden="1">#REF!</definedName>
    <definedName name="BExGSSW8N9A0O48I1Z0M4ZIIXNTV" hidden="1">#REF!</definedName>
    <definedName name="BExGSYW1GKISF0PMUAK3XJK9PEW9" localSheetId="19" hidden="1">#REF!</definedName>
    <definedName name="BExGSYW1GKISF0PMUAK3XJK9PEW9" hidden="1">#REF!</definedName>
    <definedName name="BExGSZCAQHVWXD4N87N0EW2W1JGB" localSheetId="19" hidden="1">#REF!</definedName>
    <definedName name="BExGSZCAQHVWXD4N87N0EW2W1JGB" hidden="1">#REF!</definedName>
    <definedName name="BExGT0DZJB6LSF6L693UUB9EY1VQ" localSheetId="19" hidden="1">#REF!</definedName>
    <definedName name="BExGT0DZJB6LSF6L693UUB9EY1VQ" hidden="1">#REF!</definedName>
    <definedName name="BExGTGVFIF8HOQXR54SK065A8M4K" localSheetId="19" hidden="1">#REF!</definedName>
    <definedName name="BExGTGVFIF8HOQXR54SK065A8M4K" hidden="1">#REF!</definedName>
    <definedName name="BExGTHRSN7OEWMFAXSHGKS2ECVLO" localSheetId="19" hidden="1">#REF!</definedName>
    <definedName name="BExGTHRSN7OEWMFAXSHGKS2ECVLO" hidden="1">#REF!</definedName>
    <definedName name="BExGTIYX3OWPIINOGY1E4QQYSKHP" localSheetId="19" hidden="1">#REF!</definedName>
    <definedName name="BExGTIYX3OWPIINOGY1E4QQYSKHP" hidden="1">#REF!</definedName>
    <definedName name="BExGTKGUN0KUU3C0RL2LK98D8MEK" localSheetId="19" hidden="1">#REF!</definedName>
    <definedName name="BExGTKGUN0KUU3C0RL2LK98D8MEK" hidden="1">#REF!</definedName>
    <definedName name="BExGTTWOFVNMXRUNAMNODBN7I5RE" localSheetId="19" hidden="1">#REF!</definedName>
    <definedName name="BExGTTWOFVNMXRUNAMNODBN7I5RE" hidden="1">#REF!</definedName>
    <definedName name="BExGTZ046J7VMUG4YPKFN2K8TWB7" localSheetId="19" hidden="1">#REF!</definedName>
    <definedName name="BExGTZ046J7VMUG4YPKFN2K8TWB7" hidden="1">#REF!</definedName>
    <definedName name="BExGU1JWSVXPWIF3A5PN098ST2ZB" localSheetId="19" hidden="1">#REF!</definedName>
    <definedName name="BExGU1JWSVXPWIF3A5PN098ST2ZB" hidden="1">#REF!</definedName>
    <definedName name="BExGU2G9OPRZRIU9YGF6NX9FUW0J" localSheetId="19" hidden="1">#REF!</definedName>
    <definedName name="BExGU2G9OPRZRIU9YGF6NX9FUW0J" hidden="1">#REF!</definedName>
    <definedName name="BExGU6HTKLRZO8UOI3DTAM5RFDBA" localSheetId="19" hidden="1">#REF!</definedName>
    <definedName name="BExGU6HTKLRZO8UOI3DTAM5RFDBA" hidden="1">#REF!</definedName>
    <definedName name="BExGUDDZXFFQHAF4UZF8ZB1HO7H6" localSheetId="19" hidden="1">#REF!</definedName>
    <definedName name="BExGUDDZXFFQHAF4UZF8ZB1HO7H6" hidden="1">#REF!</definedName>
    <definedName name="BExGUIBXBRHGM97ZX6GBA4ZDQ79C" localSheetId="19" hidden="1">#REF!</definedName>
    <definedName name="BExGUIBXBRHGM97ZX6GBA4ZDQ79C" hidden="1">#REF!</definedName>
    <definedName name="BExGUM8D91UNPCOO4TKP9FGX85TF" localSheetId="19" hidden="1">#REF!</definedName>
    <definedName name="BExGUM8D91UNPCOO4TKP9FGX85TF" hidden="1">#REF!</definedName>
    <definedName name="BExGUPZ6NZ68L2EDDWJAMBIUVHKZ" localSheetId="19" hidden="1">#REF!</definedName>
    <definedName name="BExGUPZ6NZ68L2EDDWJAMBIUVHKZ" hidden="1">#REF!</definedName>
    <definedName name="BExGUQF9N9FKI7S0H30WUAEB5LPD" localSheetId="19" hidden="1">#REF!</definedName>
    <definedName name="BExGUQF9N9FKI7S0H30WUAEB5LPD" hidden="1">#REF!</definedName>
    <definedName name="BExGUR6BA03XPBK60SQUW197GJ5X" localSheetId="19" hidden="1">#REF!</definedName>
    <definedName name="BExGUR6BA03XPBK60SQUW197GJ5X" hidden="1">#REF!</definedName>
    <definedName name="BExGUVIP60TA4B7X2PFGMBFUSKGX" localSheetId="19" hidden="1">#REF!</definedName>
    <definedName name="BExGUVIP60TA4B7X2PFGMBFUSKGX" hidden="1">#REF!</definedName>
    <definedName name="BExGUZKF06F209XL1IZWVJEQ82EE" localSheetId="19" hidden="1">#REF!</definedName>
    <definedName name="BExGUZKF06F209XL1IZWVJEQ82EE" hidden="1">#REF!</definedName>
    <definedName name="BExGV2EVT380QHD4AP2RL9MR8L5L" localSheetId="19" hidden="1">#REF!</definedName>
    <definedName name="BExGV2EVT380QHD4AP2RL9MR8L5L" hidden="1">#REF!</definedName>
    <definedName name="BExGVLQV4WLYED6UCM4VDJMDIODS" localSheetId="19" hidden="1">#REF!</definedName>
    <definedName name="BExGVLQV4WLYED6UCM4VDJMDIODS" hidden="1">#REF!</definedName>
    <definedName name="BExGVQE1PH4Q46QUDV9GXTDJHSBP" localSheetId="19" hidden="1">#REF!</definedName>
    <definedName name="BExGVQE1PH4Q46QUDV9GXTDJHSBP" hidden="1">#REF!</definedName>
    <definedName name="BExGVQUBBCND7N6N8UAFSJ3XMO2K" localSheetId="19" hidden="1">#REF!</definedName>
    <definedName name="BExGVQUBBCND7N6N8UAFSJ3XMO2K" hidden="1">#REF!</definedName>
    <definedName name="BExGVV6OOLDQ3TXZK51TTF3YX0WN" localSheetId="19" hidden="1">#REF!</definedName>
    <definedName name="BExGVV6OOLDQ3TXZK51TTF3YX0WN" hidden="1">#REF!</definedName>
    <definedName name="BExGW0KVS7U0C87XFZ78QW991IEV" localSheetId="19" hidden="1">#REF!</definedName>
    <definedName name="BExGW0KVS7U0C87XFZ78QW991IEV" hidden="1">#REF!</definedName>
    <definedName name="BExGW2Z7AMPG6H9EXA9ML6EZVGGA" localSheetId="19" hidden="1">#REF!</definedName>
    <definedName name="BExGW2Z7AMPG6H9EXA9ML6EZVGGA" hidden="1">#REF!</definedName>
    <definedName name="BExGW4XE5DHK7GOPYX8TT51CSG15" localSheetId="19" hidden="1">#REF!</definedName>
    <definedName name="BExGW4XE5DHK7GOPYX8TT51CSG15" hidden="1">#REF!</definedName>
    <definedName name="BExGW5Z3L0OX08J99L459WM06JKA" localSheetId="19" hidden="1">#REF!</definedName>
    <definedName name="BExGW5Z3L0OX08J99L459WM06JKA" hidden="1">#REF!</definedName>
    <definedName name="BExGWABG5VT5XO1A196RK61AXA8C" localSheetId="19" hidden="1">#REF!</definedName>
    <definedName name="BExGWABG5VT5XO1A196RK61AXA8C" hidden="1">#REF!</definedName>
    <definedName name="BExGWE2ENPKKCYNRTQY1QKPWFLXM" localSheetId="19" hidden="1">#REF!</definedName>
    <definedName name="BExGWE2ENPKKCYNRTQY1QKPWFLXM" hidden="1">#REF!</definedName>
    <definedName name="BExGWEO0JDG84NYLEAV5NSOAGMJZ" localSheetId="19" hidden="1">#REF!</definedName>
    <definedName name="BExGWEO0JDG84NYLEAV5NSOAGMJZ" hidden="1">#REF!</definedName>
    <definedName name="BExGWK7JDSL1M5WZ40HT9QXFJ1EM" localSheetId="19" hidden="1">#REF!</definedName>
    <definedName name="BExGWK7JDSL1M5WZ40HT9QXFJ1EM" hidden="1">#REF!</definedName>
    <definedName name="BExGWLEOC70Z8QAJTPT2PDHTNM4L" localSheetId="19" hidden="1">#REF!</definedName>
    <definedName name="BExGWLEOC70Z8QAJTPT2PDHTNM4L" hidden="1">#REF!</definedName>
    <definedName name="BExGWNCXLCRTLBVMTXYJ5PHQI6SS" localSheetId="19" hidden="1">#REF!</definedName>
    <definedName name="BExGWNCXLCRTLBVMTXYJ5PHQI6SS" hidden="1">#REF!</definedName>
    <definedName name="BExGWTI0YD2LF2C6MIF0OB6ZIWO7" localSheetId="19" hidden="1">#REF!</definedName>
    <definedName name="BExGWTI0YD2LF2C6MIF0OB6ZIWO7" hidden="1">#REF!</definedName>
    <definedName name="BExGX6U988MCFIGDA1282F92U9AA" localSheetId="19" hidden="1">#REF!</definedName>
    <definedName name="BExGX6U988MCFIGDA1282F92U9AA" hidden="1">#REF!</definedName>
    <definedName name="BExGX7FTB1CKAT5HUW6H531FIY6I" localSheetId="19" hidden="1">#REF!</definedName>
    <definedName name="BExGX7FTB1CKAT5HUW6H531FIY6I" hidden="1">#REF!</definedName>
    <definedName name="BExGX9DVACJQIZ4GH6YAD2A7F70O" localSheetId="19" hidden="1">#REF!</definedName>
    <definedName name="BExGX9DVACJQIZ4GH6YAD2A7F70O" hidden="1">#REF!</definedName>
    <definedName name="BExGXDVP2S2Y8Z8Q43I78RCIK3DD" localSheetId="19" hidden="1">#REF!</definedName>
    <definedName name="BExGXDVP2S2Y8Z8Q43I78RCIK3DD" hidden="1">#REF!</definedName>
    <definedName name="BExGXJ9W5JU7TT9S0BKL5Y6VVB39" localSheetId="19" hidden="1">#REF!</definedName>
    <definedName name="BExGXJ9W5JU7TT9S0BKL5Y6VVB39" hidden="1">#REF!</definedName>
    <definedName name="BExGXR7QM0F3N9OYEG8V5BZ8X5WD" localSheetId="19" hidden="1">#REF!</definedName>
    <definedName name="BExGXR7QM0F3N9OYEG8V5BZ8X5WD" hidden="1">#REF!</definedName>
    <definedName name="BExGXWB73RJ4BASBQTQ8EY0EC1EB" localSheetId="19" hidden="1">#REF!</definedName>
    <definedName name="BExGXWB73RJ4BASBQTQ8EY0EC1EB" hidden="1">#REF!</definedName>
    <definedName name="BExGXZ0ABB43C7SMRKZHWOSU9EQX" localSheetId="19" hidden="1">#REF!</definedName>
    <definedName name="BExGXZ0ABB43C7SMRKZHWOSU9EQX" hidden="1">#REF!</definedName>
    <definedName name="BExGY6SU3SYVCJ3AG2ITY59SAZ5A" localSheetId="19" hidden="1">#REF!</definedName>
    <definedName name="BExGY6SU3SYVCJ3AG2ITY59SAZ5A" hidden="1">#REF!</definedName>
    <definedName name="BExGY6YA4P5KMY2VHT0DYK3YTFAX" localSheetId="19" hidden="1">#REF!</definedName>
    <definedName name="BExGY6YA4P5KMY2VHT0DYK3YTFAX" hidden="1">#REF!</definedName>
    <definedName name="BExGY8G88PVVRYHPHRPJZFSX6HSC" localSheetId="19" hidden="1">#REF!</definedName>
    <definedName name="BExGY8G88PVVRYHPHRPJZFSX6HSC" hidden="1">#REF!</definedName>
    <definedName name="BExGYC718HTZ80PNKYPVIYGRJVF6" localSheetId="19" hidden="1">#REF!</definedName>
    <definedName name="BExGYC718HTZ80PNKYPVIYGRJVF6" hidden="1">#REF!</definedName>
    <definedName name="BExGYCNATXZY2FID93B17YWIPPRD" localSheetId="19" hidden="1">#REF!</definedName>
    <definedName name="BExGYCNATXZY2FID93B17YWIPPRD" hidden="1">#REF!</definedName>
    <definedName name="BExGYGJJJ3BBCQAOA51WHP01HN73" localSheetId="19" hidden="1">#REF!</definedName>
    <definedName name="BExGYGJJJ3BBCQAOA51WHP01HN73" hidden="1">#REF!</definedName>
    <definedName name="BExGYM8ENAT3UBFMSYCXQG8WWNVD" localSheetId="19" hidden="1">#REF!</definedName>
    <definedName name="BExGYM8ENAT3UBFMSYCXQG8WWNVD" hidden="1">#REF!</definedName>
    <definedName name="BExGYMZGRR1O4VFUEQP4FPY9SFY6" localSheetId="19" hidden="1">#REF!</definedName>
    <definedName name="BExGYMZGRR1O4VFUEQP4FPY9SFY6" hidden="1">#REF!</definedName>
    <definedName name="BExGYOS6TV2C72PLRFU8RP1I58GY" localSheetId="19" hidden="1">#REF!</definedName>
    <definedName name="BExGYOS6TV2C72PLRFU8RP1I58GY" hidden="1">#REF!</definedName>
    <definedName name="BExGZ7NXZ0IBS44C2NZ9VMD6T6K2" localSheetId="19" hidden="1">#REF!</definedName>
    <definedName name="BExGZ7NXZ0IBS44C2NZ9VMD6T6K2" hidden="1">#REF!</definedName>
    <definedName name="BExGZJ78ZWZCVHZ3BKEKFJZ6MAEO" localSheetId="19" hidden="1">#REF!</definedName>
    <definedName name="BExGZJ78ZWZCVHZ3BKEKFJZ6MAEO" hidden="1">#REF!</definedName>
    <definedName name="BExGZOLH2QV73J3M9IWDDPA62TP4" localSheetId="19" hidden="1">#REF!</definedName>
    <definedName name="BExGZOLH2QV73J3M9IWDDPA62TP4" hidden="1">#REF!</definedName>
    <definedName name="BExGZP1PWGFKVVVN4YDIS22DZPCR" localSheetId="19" hidden="1">#REF!</definedName>
    <definedName name="BExGZP1PWGFKVVVN4YDIS22DZPCR" hidden="1">#REF!</definedName>
    <definedName name="BExGZTE5G7WSV7TYWM2Q9FW7YZUN" localSheetId="19" hidden="1">#REF!</definedName>
    <definedName name="BExGZTE5G7WSV7TYWM2Q9FW7YZUN" hidden="1">#REF!</definedName>
    <definedName name="BExH00L21GZX5YJJGVMOAWBERLP5" localSheetId="19" hidden="1">#REF!</definedName>
    <definedName name="BExH00L21GZX5YJJGVMOAWBERLP5" hidden="1">#REF!</definedName>
    <definedName name="BExH02ZD6VAY1KQLAQYBBI6WWIZB" localSheetId="19" hidden="1">#REF!</definedName>
    <definedName name="BExH02ZD6VAY1KQLAQYBBI6WWIZB" hidden="1">#REF!</definedName>
    <definedName name="BExH08Z6LQCGGSGSAILMHX4X7JMD" localSheetId="19" hidden="1">#REF!</definedName>
    <definedName name="BExH08Z6LQCGGSGSAILMHX4X7JMD" hidden="1">#REF!</definedName>
    <definedName name="BExH0BTMHS9M9C5JSOE1DK83LRCJ" localSheetId="19" hidden="1">#REF!</definedName>
    <definedName name="BExH0BTMHS9M9C5JSOE1DK83LRCJ" hidden="1">#REF!</definedName>
    <definedName name="BExH0KT9Z8HEVRRQRGQ8YHXRLIJA" localSheetId="19" hidden="1">#REF!</definedName>
    <definedName name="BExH0KT9Z8HEVRRQRGQ8YHXRLIJA" hidden="1">#REF!</definedName>
    <definedName name="BExH0M0FDN12YBOCKL3XL2Z7T7Y8" localSheetId="19" hidden="1">#REF!</definedName>
    <definedName name="BExH0M0FDN12YBOCKL3XL2Z7T7Y8" hidden="1">#REF!</definedName>
    <definedName name="BExH0O9G06YPZ5TN9RYT326I1CP2" localSheetId="19" hidden="1">#REF!</definedName>
    <definedName name="BExH0O9G06YPZ5TN9RYT326I1CP2" hidden="1">#REF!</definedName>
    <definedName name="BExH0WNJAKTJRCKMTX8O4KNMIIJM" localSheetId="19" hidden="1">#REF!</definedName>
    <definedName name="BExH0WNJAKTJRCKMTX8O4KNMIIJM" hidden="1">#REF!</definedName>
    <definedName name="BExH12Y4WX542WI3ZEM15AK4UM9J" localSheetId="19" hidden="1">#REF!</definedName>
    <definedName name="BExH12Y4WX542WI3ZEM15AK4UM9J" hidden="1">#REF!</definedName>
    <definedName name="BExH181KIGEHYN7U002O6RO1HZT7" localSheetId="19" hidden="1">#REF!</definedName>
    <definedName name="BExH181KIGEHYN7U002O6RO1HZT7" hidden="1">#REF!</definedName>
    <definedName name="BExH1COQB2N3U6HS9ITOY40KC6JA" localSheetId="19" hidden="1">#REF!</definedName>
    <definedName name="BExH1COQB2N3U6HS9ITOY40KC6JA" hidden="1">#REF!</definedName>
    <definedName name="BExH1FDTQXR9QQ31WDB7OPXU7MPT" localSheetId="19" hidden="1">#REF!</definedName>
    <definedName name="BExH1FDTQXR9QQ31WDB7OPXU7MPT" hidden="1">#REF!</definedName>
    <definedName name="BExH1FOMEUIJNIDJAUY0ZQFBJSY9" localSheetId="19" hidden="1">#REF!</definedName>
    <definedName name="BExH1FOMEUIJNIDJAUY0ZQFBJSY9" hidden="1">#REF!</definedName>
    <definedName name="BExH1G4VNA3BFMF4QK35PGSBQJMB" localSheetId="19" hidden="1">#REF!</definedName>
    <definedName name="BExH1G4VNA3BFMF4QK35PGSBQJMB" hidden="1">#REF!</definedName>
    <definedName name="BExH1JFFHEBFX9BWJMNIA3N66R3Z" localSheetId="19" hidden="1">#REF!</definedName>
    <definedName name="BExH1JFFHEBFX9BWJMNIA3N66R3Z" hidden="1">#REF!</definedName>
    <definedName name="BExH1UYUZFQ3NQ2E3UANIJDR9U8U" localSheetId="19" hidden="1">#REF!</definedName>
    <definedName name="BExH1UYUZFQ3NQ2E3UANIJDR9U8U" hidden="1">#REF!</definedName>
    <definedName name="BExH1Z0GIUSVTF2H1G1I3PDGBNK2" localSheetId="19" hidden="1">#REF!</definedName>
    <definedName name="BExH1Z0GIUSVTF2H1G1I3PDGBNK2" hidden="1">#REF!</definedName>
    <definedName name="BExH225UTM6S9FW4MUDZS7F1PQSH" localSheetId="19" hidden="1">#REF!</definedName>
    <definedName name="BExH225UTM6S9FW4MUDZS7F1PQSH" hidden="1">#REF!</definedName>
    <definedName name="BExH22M34C4EGB2M8ES9K2NBZFIX" localSheetId="19" hidden="1">#REF!</definedName>
    <definedName name="BExH22M34C4EGB2M8ES9K2NBZFIX" hidden="1">#REF!</definedName>
    <definedName name="BExH23271RF7AYZ542KHQTH68GQ7" localSheetId="19" hidden="1">#REF!</definedName>
    <definedName name="BExH23271RF7AYZ542KHQTH68GQ7" hidden="1">#REF!</definedName>
    <definedName name="BExH25LUU6AHETNY34SBU5S7UOWE" localSheetId="19" hidden="1">'[38]10.08.4 -2008 Capital'!#REF!</definedName>
    <definedName name="BExH25LUU6AHETNY34SBU5S7UOWE" hidden="1">'[38]10.08.4 -2008 Capital'!#REF!</definedName>
    <definedName name="BExH2EARUVJ0LN7IJXI0S3UWLQB2" localSheetId="14" hidden="1">#REF!</definedName>
    <definedName name="BExH2EARUVJ0LN7IJXI0S3UWLQB2" localSheetId="15" hidden="1">#REF!</definedName>
    <definedName name="BExH2EARUVJ0LN7IJXI0S3UWLQB2" localSheetId="16" hidden="1">#REF!</definedName>
    <definedName name="BExH2EARUVJ0LN7IJXI0S3UWLQB2" localSheetId="19" hidden="1">#REF!</definedName>
    <definedName name="BExH2EARUVJ0LN7IJXI0S3UWLQB2" hidden="1">#REF!</definedName>
    <definedName name="BExH2GJQR4JALNB314RY0LDI49VH" localSheetId="16" hidden="1">#REF!</definedName>
    <definedName name="BExH2GJQR4JALNB314RY0LDI49VH" localSheetId="19" hidden="1">#REF!</definedName>
    <definedName name="BExH2GJQR4JALNB314RY0LDI49VH" hidden="1">#REF!</definedName>
    <definedName name="BExH2JZR49T7644JFVE7B3N7RZM9" localSheetId="16" hidden="1">#REF!</definedName>
    <definedName name="BExH2JZR49T7644JFVE7B3N7RZM9" localSheetId="19" hidden="1">#REF!</definedName>
    <definedName name="BExH2JZR49T7644JFVE7B3N7RZM9" hidden="1">#REF!</definedName>
    <definedName name="BExH2UHF0QTJG107MULYB16WBJM9" localSheetId="19" hidden="1">#REF!</definedName>
    <definedName name="BExH2UHF0QTJG107MULYB16WBJM9" hidden="1">#REF!</definedName>
    <definedName name="BExH2WKXV8X5S2GSBBTWGI0NLNAH" localSheetId="19" hidden="1">#REF!</definedName>
    <definedName name="BExH2WKXV8X5S2GSBBTWGI0NLNAH" hidden="1">#REF!</definedName>
    <definedName name="BExH2XS1UFYFGU0S0EBXX90W2WE8" localSheetId="19" hidden="1">#REF!</definedName>
    <definedName name="BExH2XS1UFYFGU0S0EBXX90W2WE8" hidden="1">#REF!</definedName>
    <definedName name="BExH2XS2TND9SB0GC295R4FP6K5Y" localSheetId="19" hidden="1">#REF!</definedName>
    <definedName name="BExH2XS2TND9SB0GC295R4FP6K5Y" hidden="1">#REF!</definedName>
    <definedName name="BExH2ZA0SZ4SSITL50NA8LZ3OEX6" localSheetId="19" hidden="1">#REF!</definedName>
    <definedName name="BExH2ZA0SZ4SSITL50NA8LZ3OEX6" hidden="1">#REF!</definedName>
    <definedName name="BExH31Z3JNVJPESWKXHILGXZHP2M" localSheetId="19" hidden="1">#REF!</definedName>
    <definedName name="BExH31Z3JNVJPESWKXHILGXZHP2M" hidden="1">#REF!</definedName>
    <definedName name="BExH3E9HZ3QJCDZW7WI7YACFQCHE" localSheetId="19" hidden="1">#REF!</definedName>
    <definedName name="BExH3E9HZ3QJCDZW7WI7YACFQCHE" hidden="1">#REF!</definedName>
    <definedName name="BExH3IRB6764RQ5HBYRLH6XCT29X" localSheetId="19" hidden="1">#REF!</definedName>
    <definedName name="BExH3IRB6764RQ5HBYRLH6XCT29X" hidden="1">#REF!</definedName>
    <definedName name="BExIG2U8V6RSB47SXLCQG3Q68YRO" localSheetId="19" hidden="1">#REF!</definedName>
    <definedName name="BExIG2U8V6RSB47SXLCQG3Q68YRO" hidden="1">#REF!</definedName>
    <definedName name="BExIGHTQQA3RHXK08CNPZI42FVSA" localSheetId="19" hidden="1">#REF!</definedName>
    <definedName name="BExIGHTQQA3RHXK08CNPZI42FVSA" hidden="1">#REF!</definedName>
    <definedName name="BExIGJBO8R13LV7CZ7C1YCP974NN" localSheetId="19" hidden="1">#REF!</definedName>
    <definedName name="BExIGJBO8R13LV7CZ7C1YCP974NN" hidden="1">#REF!</definedName>
    <definedName name="BExIGWT86FPOEYTI8GXCGU5Y3KGK" localSheetId="19" hidden="1">#REF!</definedName>
    <definedName name="BExIGWT86FPOEYTI8GXCGU5Y3KGK" hidden="1">#REF!</definedName>
    <definedName name="BExIHBHXA7E7VUTBVHXXXCH3A5CL" localSheetId="19" hidden="1">#REF!</definedName>
    <definedName name="BExIHBHXA7E7VUTBVHXXXCH3A5CL" hidden="1">#REF!</definedName>
    <definedName name="BExIHBHXMSLC44C053SZXSYO7792" localSheetId="19" hidden="1">#REF!</definedName>
    <definedName name="BExIHBHXMSLC44C053SZXSYO7792" hidden="1">#REF!</definedName>
    <definedName name="BExIHPQCQTGEW8QOJVIQ4VX0P6DX" localSheetId="19" hidden="1">#REF!</definedName>
    <definedName name="BExIHPQCQTGEW8QOJVIQ4VX0P6DX" hidden="1">#REF!</definedName>
    <definedName name="BExII1F6IZ6R90QEXPQM797VHUO1" localSheetId="19" hidden="1">#REF!</definedName>
    <definedName name="BExII1F6IZ6R90QEXPQM797VHUO1" hidden="1">#REF!</definedName>
    <definedName name="BExII1KN91Q7DLW0UB7W2TJ5ACT9" localSheetId="19" hidden="1">#REF!</definedName>
    <definedName name="BExII1KN91Q7DLW0UB7W2TJ5ACT9" hidden="1">#REF!</definedName>
    <definedName name="BExII50LI8I0CDOOZEMIVHVA2V95" localSheetId="19" hidden="1">#REF!</definedName>
    <definedName name="BExII50LI8I0CDOOZEMIVHVA2V95" hidden="1">#REF!</definedName>
    <definedName name="BExIIFCX8RFH3G7Q9DCH3HTE14VA" localSheetId="19" hidden="1">#REF!</definedName>
    <definedName name="BExIIFCX8RFH3G7Q9DCH3HTE14VA" hidden="1">#REF!</definedName>
    <definedName name="BExIIXMY38TQD12CVV4S57L3I809" localSheetId="19" hidden="1">#REF!</definedName>
    <definedName name="BExIIXMY38TQD12CVV4S57L3I809" hidden="1">#REF!</definedName>
    <definedName name="BExIIY37NEVU2LGS1JE4VR9AN6W4" localSheetId="19" hidden="1">#REF!</definedName>
    <definedName name="BExIIY37NEVU2LGS1JE4VR9AN6W4" hidden="1">#REF!</definedName>
    <definedName name="BExIIYJAGXR8TPZ1KCYM7EGJ79UW" localSheetId="19" hidden="1">#REF!</definedName>
    <definedName name="BExIIYJAGXR8TPZ1KCYM7EGJ79UW" hidden="1">#REF!</definedName>
    <definedName name="BExIJ3160YCWGAVEU0208ZGXXG3P" localSheetId="19" hidden="1">#REF!</definedName>
    <definedName name="BExIJ3160YCWGAVEU0208ZGXXG3P" hidden="1">#REF!</definedName>
    <definedName name="BExIJDISZXEB5UAC55IINOQUBK6X" localSheetId="19" hidden="1">#REF!</definedName>
    <definedName name="BExIJDISZXEB5UAC55IINOQUBK6X" hidden="1">#REF!</definedName>
    <definedName name="BExIJFGZJ5ED9D6KAY4PGQYLELAX" localSheetId="19" hidden="1">#REF!</definedName>
    <definedName name="BExIJFGZJ5ED9D6KAY4PGQYLELAX" hidden="1">#REF!</definedName>
    <definedName name="BExIJQK80ZEKSTV62E59AYJYUNLI" localSheetId="19" hidden="1">#REF!</definedName>
    <definedName name="BExIJQK80ZEKSTV62E59AYJYUNLI" hidden="1">#REF!</definedName>
    <definedName name="BExIJRLX3M0YQLU1D5Y9V7HM5QNM" localSheetId="19" hidden="1">#REF!</definedName>
    <definedName name="BExIJRLX3M0YQLU1D5Y9V7HM5QNM" hidden="1">#REF!</definedName>
    <definedName name="BExIJRR7W9PHGSRPIHRCMIOQUEQQ" localSheetId="19" hidden="1">'[38]10.08.4 -2008 Capital'!#REF!</definedName>
    <definedName name="BExIJRR7W9PHGSRPIHRCMIOQUEQQ" hidden="1">'[38]10.08.4 -2008 Capital'!#REF!</definedName>
    <definedName name="BExIJV22J0QA7286KNPMHO1ZUCB3" localSheetId="14" hidden="1">#REF!</definedName>
    <definedName name="BExIJV22J0QA7286KNPMHO1ZUCB3" localSheetId="15" hidden="1">#REF!</definedName>
    <definedName name="BExIJV22J0QA7286KNPMHO1ZUCB3" localSheetId="16" hidden="1">#REF!</definedName>
    <definedName name="BExIJV22J0QA7286KNPMHO1ZUCB3" localSheetId="19" hidden="1">#REF!</definedName>
    <definedName name="BExIJV22J0QA7286KNPMHO1ZUCB3" hidden="1">#REF!</definedName>
    <definedName name="BExIJVI6OC7B6ZE9V4PAOYZXKNER" localSheetId="16" hidden="1">#REF!</definedName>
    <definedName name="BExIJVI6OC7B6ZE9V4PAOYZXKNER" localSheetId="19" hidden="1">#REF!</definedName>
    <definedName name="BExIJVI6OC7B6ZE9V4PAOYZXKNER" hidden="1">#REF!</definedName>
    <definedName name="BExIJWK0NGTGQ4X7D5VIVXD14JHI" localSheetId="16" hidden="1">#REF!</definedName>
    <definedName name="BExIJWK0NGTGQ4X7D5VIVXD14JHI" localSheetId="19" hidden="1">#REF!</definedName>
    <definedName name="BExIJWK0NGTGQ4X7D5VIVXD14JHI" hidden="1">#REF!</definedName>
    <definedName name="BExIJWPCIYINEJUTXU74VK7WG031" localSheetId="19" hidden="1">#REF!</definedName>
    <definedName name="BExIJWPCIYINEJUTXU74VK7WG031" hidden="1">#REF!</definedName>
    <definedName name="BExIKHTXPZR5A8OHB6HDP6QWDHAD" localSheetId="19" hidden="1">#REF!</definedName>
    <definedName name="BExIKHTXPZR5A8OHB6HDP6QWDHAD" hidden="1">#REF!</definedName>
    <definedName name="BExIKMMJOETSAXJYY1SIKM58LMA2" localSheetId="19" hidden="1">#REF!</definedName>
    <definedName name="BExIKMMJOETSAXJYY1SIKM58LMA2" hidden="1">#REF!</definedName>
    <definedName name="BExIKPRX2YB5WTLBU2ZIIDKTSZLB" localSheetId="19" hidden="1">#REF!</definedName>
    <definedName name="BExIKPRX2YB5WTLBU2ZIIDKTSZLB" hidden="1">#REF!</definedName>
    <definedName name="BExIKRF6AQ6VOO9KCIWSM6FY8M7D" localSheetId="19" hidden="1">#REF!</definedName>
    <definedName name="BExIKRF6AQ6VOO9KCIWSM6FY8M7D" hidden="1">#REF!</definedName>
    <definedName name="BExIKTYZESFT3LC0ASFMFKSE0D1X" localSheetId="19" hidden="1">#REF!</definedName>
    <definedName name="BExIKTYZESFT3LC0ASFMFKSE0D1X" hidden="1">#REF!</definedName>
    <definedName name="BExIKXVA6M8K0PTRYAGXS666L335" localSheetId="19" hidden="1">#REF!</definedName>
    <definedName name="BExIKXVA6M8K0PTRYAGXS666L335" hidden="1">#REF!</definedName>
    <definedName name="BExIL0PMZ2SXK9R6MLP43KBU1J2P" localSheetId="19" hidden="1">#REF!</definedName>
    <definedName name="BExIL0PMZ2SXK9R6MLP43KBU1J2P" hidden="1">#REF!</definedName>
    <definedName name="BExIL5T2MJ6DXYOSVERRYGMDV89B" localSheetId="19" hidden="1">#REF!</definedName>
    <definedName name="BExIL5T2MJ6DXYOSVERRYGMDV89B" hidden="1">#REF!</definedName>
    <definedName name="BExILAAXRTRAD18K74M6MGUEEPUM" localSheetId="19" hidden="1">#REF!</definedName>
    <definedName name="BExILAAXRTRAD18K74M6MGUEEPUM" hidden="1">#REF!</definedName>
    <definedName name="BExILG5F338C0FFLMVOKMKF8X5ZP" localSheetId="19" hidden="1">#REF!</definedName>
    <definedName name="BExILG5F338C0FFLMVOKMKF8X5ZP" hidden="1">#REF!</definedName>
    <definedName name="BExILGQTQM0HOD0BJI90YO7GOIN3" localSheetId="19" hidden="1">#REF!</definedName>
    <definedName name="BExILGQTQM0HOD0BJI90YO7GOIN3" hidden="1">#REF!</definedName>
    <definedName name="BExILT6PKNSR8V0R7UE4IRG590K6" localSheetId="19" hidden="1">'[38]10.08.2 - 2008 Expense'!#REF!</definedName>
    <definedName name="BExILT6PKNSR8V0R7UE4IRG590K6" hidden="1">'[38]10.08.2 - 2008 Expense'!#REF!</definedName>
    <definedName name="BExIM2RXHXBO63HBPUTHF775IIRY" localSheetId="14" hidden="1">#REF!</definedName>
    <definedName name="BExIM2RXHXBO63HBPUTHF775IIRY" localSheetId="15" hidden="1">#REF!</definedName>
    <definedName name="BExIM2RXHXBO63HBPUTHF775IIRY" localSheetId="16" hidden="1">#REF!</definedName>
    <definedName name="BExIM2RXHXBO63HBPUTHF775IIRY" localSheetId="19" hidden="1">#REF!</definedName>
    <definedName name="BExIM2RXHXBO63HBPUTHF775IIRY" hidden="1">#REF!</definedName>
    <definedName name="BExIM2RXYS5BGYBDMFLU1RE8039Z" localSheetId="16" hidden="1">#REF!</definedName>
    <definedName name="BExIM2RXYS5BGYBDMFLU1RE8039Z" localSheetId="19" hidden="1">#REF!</definedName>
    <definedName name="BExIM2RXYS5BGYBDMFLU1RE8039Z" hidden="1">#REF!</definedName>
    <definedName name="BExIM2X90EG7J3TG4STQ3J1OK4O0" localSheetId="16" hidden="1">'[38]10.08.5 - 2008 Capital - TDBU'!#REF!</definedName>
    <definedName name="BExIM2X90EG7J3TG4STQ3J1OK4O0" localSheetId="19" hidden="1">'[38]10.08.5 - 2008 Capital - TDBU'!#REF!</definedName>
    <definedName name="BExIM2X90EG7J3TG4STQ3J1OK4O0" hidden="1">'[38]10.08.5 - 2008 Capital - TDBU'!#REF!</definedName>
    <definedName name="BExIM9DBUB7ZGF4B20FVUO9QGOX2" localSheetId="14" hidden="1">#REF!</definedName>
    <definedName name="BExIM9DBUB7ZGF4B20FVUO9QGOX2" localSheetId="15" hidden="1">#REF!</definedName>
    <definedName name="BExIM9DBUB7ZGF4B20FVUO9QGOX2" localSheetId="16" hidden="1">#REF!</definedName>
    <definedName name="BExIM9DBUB7ZGF4B20FVUO9QGOX2" localSheetId="19" hidden="1">#REF!</definedName>
    <definedName name="BExIM9DBUB7ZGF4B20FVUO9QGOX2" hidden="1">#REF!</definedName>
    <definedName name="BExIMGK9Z94TFPWWZFMD10HV0IF6" localSheetId="16" hidden="1">#REF!</definedName>
    <definedName name="BExIMGK9Z94TFPWWZFMD10HV0IF6" localSheetId="19" hidden="1">#REF!</definedName>
    <definedName name="BExIMGK9Z94TFPWWZFMD10HV0IF6" hidden="1">#REF!</definedName>
    <definedName name="BExIMPEGKG18TELVC33T4OQTNBWC" localSheetId="16" hidden="1">#REF!</definedName>
    <definedName name="BExIMPEGKG18TELVC33T4OQTNBWC" localSheetId="19" hidden="1">#REF!</definedName>
    <definedName name="BExIMPEGKG18TELVC33T4OQTNBWC" hidden="1">#REF!</definedName>
    <definedName name="BExIN4OR435DL1US13JQPOQK8GD5" localSheetId="19" hidden="1">#REF!</definedName>
    <definedName name="BExIN4OR435DL1US13JQPOQK8GD5" hidden="1">#REF!</definedName>
    <definedName name="BExINHQ27UK79IK88M14P1SXMGYY" localSheetId="19" hidden="1">#REF!</definedName>
    <definedName name="BExINHQ27UK79IK88M14P1SXMGYY" hidden="1">#REF!</definedName>
    <definedName name="BExINI6A7H3KSFRFA6UBBDPKW37F" localSheetId="19" hidden="1">#REF!</definedName>
    <definedName name="BExINI6A7H3KSFRFA6UBBDPKW37F" hidden="1">#REF!</definedName>
    <definedName name="BExINIMK8XC3JOBT2EXYFHHH52H0" localSheetId="19" hidden="1">#REF!</definedName>
    <definedName name="BExINIMK8XC3JOBT2EXYFHHH52H0" hidden="1">#REF!</definedName>
    <definedName name="BExINLGZTO4C3BAICP3I2AXI0L3L" localSheetId="19" hidden="1">#REF!</definedName>
    <definedName name="BExINLGZTO4C3BAICP3I2AXI0L3L" hidden="1">#REF!</definedName>
    <definedName name="BExINLX401ZKEGWU168DS4JUM2J6" localSheetId="19" hidden="1">#REF!</definedName>
    <definedName name="BExINLX401ZKEGWU168DS4JUM2J6" hidden="1">#REF!</definedName>
    <definedName name="BExINMYYJO1FTV1CZF6O5XCFAMQX" localSheetId="19" hidden="1">#REF!</definedName>
    <definedName name="BExINMYYJO1FTV1CZF6O5XCFAMQX" hidden="1">#REF!</definedName>
    <definedName name="BExINP2H4KI05FRFV5PKZFE00HKO" localSheetId="19" hidden="1">#REF!</definedName>
    <definedName name="BExINP2H4KI05FRFV5PKZFE00HKO" hidden="1">#REF!</definedName>
    <definedName name="BExINT417AAWC51ZA8X4TDJCY0QV" localSheetId="19" hidden="1">#REF!</definedName>
    <definedName name="BExINT417AAWC51ZA8X4TDJCY0QV" hidden="1">#REF!</definedName>
    <definedName name="BExINT42RM5ESUGKCUN8IZFWEV0D" localSheetId="19" hidden="1">'[38]10.08.5 - 2008 Capital - TDBU'!#REF!</definedName>
    <definedName name="BExINT42RM5ESUGKCUN8IZFWEV0D" hidden="1">'[38]10.08.5 - 2008 Capital - TDBU'!#REF!</definedName>
    <definedName name="BExINZELBUXH0OXC3SAGC2RI7DXI" localSheetId="14" hidden="1">#REF!</definedName>
    <definedName name="BExINZELBUXH0OXC3SAGC2RI7DXI" localSheetId="15" hidden="1">#REF!</definedName>
    <definedName name="BExINZELBUXH0OXC3SAGC2RI7DXI" localSheetId="16" hidden="1">#REF!</definedName>
    <definedName name="BExINZELBUXH0OXC3SAGC2RI7DXI" localSheetId="19" hidden="1">#REF!</definedName>
    <definedName name="BExINZELBUXH0OXC3SAGC2RI7DXI" hidden="1">#REF!</definedName>
    <definedName name="BExINZELVWYGU876QUUZCIMXPBQC" localSheetId="16" hidden="1">#REF!</definedName>
    <definedName name="BExINZELVWYGU876QUUZCIMXPBQC" localSheetId="19" hidden="1">#REF!</definedName>
    <definedName name="BExINZELVWYGU876QUUZCIMXPBQC" hidden="1">#REF!</definedName>
    <definedName name="BExIOCQUQHKUU1KONGSDOLQTQEIC" localSheetId="16" hidden="1">#REF!</definedName>
    <definedName name="BExIOCQUQHKUU1KONGSDOLQTQEIC" localSheetId="19" hidden="1">#REF!</definedName>
    <definedName name="BExIOCQUQHKUU1KONGSDOLQTQEIC" hidden="1">#REF!</definedName>
    <definedName name="BExIOFL8Y5O61VLKTB4H20IJNWS1" localSheetId="19" hidden="1">#REF!</definedName>
    <definedName name="BExIOFL8Y5O61VLKTB4H20IJNWS1" hidden="1">#REF!</definedName>
    <definedName name="BExIOMBXRW5NS4ZPYX9G5QREZ5J6" localSheetId="19" hidden="1">#REF!</definedName>
    <definedName name="BExIOMBXRW5NS4ZPYX9G5QREZ5J6" hidden="1">#REF!</definedName>
    <definedName name="BExIOP121EZ0DOU3CLJVVRUIQPZP" localSheetId="19" hidden="1">#REF!</definedName>
    <definedName name="BExIOP121EZ0DOU3CLJVVRUIQPZP" hidden="1">#REF!</definedName>
    <definedName name="BExIORA3GK78T7C7SNBJJUONJ0LS" localSheetId="19" hidden="1">#REF!</definedName>
    <definedName name="BExIORA3GK78T7C7SNBJJUONJ0LS" hidden="1">#REF!</definedName>
    <definedName name="BExIORFDXP4AVIEBLSTZ8ETSXMNM" localSheetId="19" hidden="1">#REF!</definedName>
    <definedName name="BExIORFDXP4AVIEBLSTZ8ETSXMNM" hidden="1">#REF!</definedName>
    <definedName name="BExIOTZ5EFZ2NASVQ05RH15HRSW6" localSheetId="19" hidden="1">#REF!</definedName>
    <definedName name="BExIOTZ5EFZ2NASVQ05RH15HRSW6" hidden="1">#REF!</definedName>
    <definedName name="BExIP8YNN6UUE1GZ223SWH7DLGKO" localSheetId="19" hidden="1">#REF!</definedName>
    <definedName name="BExIP8YNN6UUE1GZ223SWH7DLGKO" hidden="1">#REF!</definedName>
    <definedName name="BExIPAB4AOL592OJCC1CFAXTLF1A" localSheetId="19" hidden="1">#REF!</definedName>
    <definedName name="BExIPAB4AOL592OJCC1CFAXTLF1A" hidden="1">#REF!</definedName>
    <definedName name="BExIPB25DKX4S2ZCKQN7KWSC3JBF" localSheetId="19" hidden="1">#REF!</definedName>
    <definedName name="BExIPB25DKX4S2ZCKQN7KWSC3JBF" hidden="1">#REF!</definedName>
    <definedName name="BExIPDLT8JYAMGE5HTN4D1YHZF3V" localSheetId="19" hidden="1">#REF!</definedName>
    <definedName name="BExIPDLT8JYAMGE5HTN4D1YHZF3V" hidden="1">#REF!</definedName>
    <definedName name="BExIPG040Q08EWIWL6CAVR3GRI43" localSheetId="19" hidden="1">#REF!</definedName>
    <definedName name="BExIPG040Q08EWIWL6CAVR3GRI43" hidden="1">#REF!</definedName>
    <definedName name="BExIPKNFUDPDKOSH5GHDVNA8D66S" localSheetId="19" hidden="1">#REF!</definedName>
    <definedName name="BExIPKNFUDPDKOSH5GHDVNA8D66S" hidden="1">#REF!</definedName>
    <definedName name="BExIPMWA45QSRZBQJ7J5LE412D5J" localSheetId="19" hidden="1">#REF!</definedName>
    <definedName name="BExIPMWA45QSRZBQJ7J5LE412D5J" hidden="1">#REF!</definedName>
    <definedName name="BExIQ1VS9A2FHVD9TUHKG9K8EVVP" localSheetId="19" hidden="1">#REF!</definedName>
    <definedName name="BExIQ1VS9A2FHVD9TUHKG9K8EVVP" hidden="1">#REF!</definedName>
    <definedName name="BExIQ3J19L30PSQ2CXNT6IHW0I7V" localSheetId="19" hidden="1">#REF!</definedName>
    <definedName name="BExIQ3J19L30PSQ2CXNT6IHW0I7V" hidden="1">#REF!</definedName>
    <definedName name="BExIQ3OJ7M04XCY276IO0LJA5XUK" localSheetId="19" hidden="1">#REF!</definedName>
    <definedName name="BExIQ3OJ7M04XCY276IO0LJA5XUK" hidden="1">#REF!</definedName>
    <definedName name="BExIQ5S19ITB0NDRUN4XV7B905ED" localSheetId="19" hidden="1">#REF!</definedName>
    <definedName name="BExIQ5S19ITB0NDRUN4XV7B905ED" hidden="1">#REF!</definedName>
    <definedName name="BExIQ9TMQT2EIXSVQW7GVSOAW2VJ" localSheetId="19" hidden="1">#REF!</definedName>
    <definedName name="BExIQ9TMQT2EIXSVQW7GVSOAW2VJ" hidden="1">#REF!</definedName>
    <definedName name="BExIQBMD65DFEB0L9IMMF5X977SD" localSheetId="19" hidden="1">#REF!</definedName>
    <definedName name="BExIQBMD65DFEB0L9IMMF5X977SD" hidden="1">#REF!</definedName>
    <definedName name="BExIQBMDE1L6J4H27K1FMSHQKDSE" localSheetId="19" hidden="1">#REF!</definedName>
    <definedName name="BExIQBMDE1L6J4H27K1FMSHQKDSE" hidden="1">#REF!</definedName>
    <definedName name="BExIQE65LVXUOF3UZFO7SDHFJH22" localSheetId="19" hidden="1">#REF!</definedName>
    <definedName name="BExIQE65LVXUOF3UZFO7SDHFJH22" hidden="1">#REF!</definedName>
    <definedName name="BExIQG9OO2KKBOWTMD1OXY36TEGA" localSheetId="19" hidden="1">#REF!</definedName>
    <definedName name="BExIQG9OO2KKBOWTMD1OXY36TEGA" hidden="1">#REF!</definedName>
    <definedName name="BExIQK0FRCT7UYOFPF6HXKEUARNJ" localSheetId="19" hidden="1">#REF!</definedName>
    <definedName name="BExIQK0FRCT7UYOFPF6HXKEUARNJ" hidden="1">#REF!</definedName>
    <definedName name="BExIQX1XBB31HZTYEEVOBSE3C5A6" localSheetId="19" hidden="1">#REF!</definedName>
    <definedName name="BExIQX1XBB31HZTYEEVOBSE3C5A6" hidden="1">#REF!</definedName>
    <definedName name="BExIQY8VY7PMQS8M5UTSAF3MW1AA" localSheetId="19" hidden="1">#REF!</definedName>
    <definedName name="BExIQY8VY7PMQS8M5UTSAF3MW1AA" hidden="1">#REF!</definedName>
    <definedName name="BExIQYP5T1TPAQYW7QU1Q98BKX7W" localSheetId="19" hidden="1">#REF!</definedName>
    <definedName name="BExIQYP5T1TPAQYW7QU1Q98BKX7W" hidden="1">#REF!</definedName>
    <definedName name="BExIR2ALYRP9FW99DK2084J7IIDC" localSheetId="19" hidden="1">#REF!</definedName>
    <definedName name="BExIR2ALYRP9FW99DK2084J7IIDC" hidden="1">#REF!</definedName>
    <definedName name="BExIR8FQETPTQYW37DBVDWG3J4JW" localSheetId="19" hidden="1">#REF!</definedName>
    <definedName name="BExIR8FQETPTQYW37DBVDWG3J4JW" hidden="1">#REF!</definedName>
    <definedName name="BExIRRBGTY01OQOI3U5SW59RFDFI" localSheetId="19" hidden="1">#REF!</definedName>
    <definedName name="BExIRRBGTY01OQOI3U5SW59RFDFI" hidden="1">#REF!</definedName>
    <definedName name="BExIRRM8X5MMN15Q3SPFK13165ZR" localSheetId="19" hidden="1">'[38]10.08.5 - 2008 Capital - TDBU'!#REF!</definedName>
    <definedName name="BExIRRM8X5MMN15Q3SPFK13165ZR" hidden="1">'[38]10.08.5 - 2008 Capital - TDBU'!#REF!</definedName>
    <definedName name="BExIS4T0DRF57HYO7OGG72KBOFOI" localSheetId="14" hidden="1">#REF!</definedName>
    <definedName name="BExIS4T0DRF57HYO7OGG72KBOFOI" localSheetId="15" hidden="1">#REF!</definedName>
    <definedName name="BExIS4T0DRF57HYO7OGG72KBOFOI" localSheetId="16" hidden="1">#REF!</definedName>
    <definedName name="BExIS4T0DRF57HYO7OGG72KBOFOI" localSheetId="19" hidden="1">#REF!</definedName>
    <definedName name="BExIS4T0DRF57HYO7OGG72KBOFOI" hidden="1">#REF!</definedName>
    <definedName name="BExIS77BJDDK18PGI9DSEYZPIL7P" localSheetId="16" hidden="1">#REF!</definedName>
    <definedName name="BExIS77BJDDK18PGI9DSEYZPIL7P" localSheetId="19" hidden="1">#REF!</definedName>
    <definedName name="BExIS77BJDDK18PGI9DSEYZPIL7P" hidden="1">#REF!</definedName>
    <definedName name="BExIS8UME1A94FJH5YHFVEO8E03Z" localSheetId="16" hidden="1">#REF!</definedName>
    <definedName name="BExIS8UME1A94FJH5YHFVEO8E03Z" localSheetId="19" hidden="1">#REF!</definedName>
    <definedName name="BExIS8UME1A94FJH5YHFVEO8E03Z" hidden="1">#REF!</definedName>
    <definedName name="BExIS8USL1T3Z97CZ30HJ98E2GXQ" localSheetId="19" hidden="1">#REF!</definedName>
    <definedName name="BExIS8USL1T3Z97CZ30HJ98E2GXQ" hidden="1">#REF!</definedName>
    <definedName name="BExISC5B700MZUBFTQ9K4IKTF7HR" localSheetId="19" hidden="1">#REF!</definedName>
    <definedName name="BExISC5B700MZUBFTQ9K4IKTF7HR" hidden="1">#REF!</definedName>
    <definedName name="BExISDHXS49S1H56ENBPRF1NLD5C" localSheetId="19" hidden="1">#REF!</definedName>
    <definedName name="BExISDHXS49S1H56ENBPRF1NLD5C" hidden="1">#REF!</definedName>
    <definedName name="BExISM1JLV54A21A164IURMPGUMU" localSheetId="19" hidden="1">#REF!</definedName>
    <definedName name="BExISM1JLV54A21A164IURMPGUMU" hidden="1">#REF!</definedName>
    <definedName name="BExISRFKJYUZ4AKW44IJF7RF9Y90" localSheetId="19" hidden="1">#REF!</definedName>
    <definedName name="BExISRFKJYUZ4AKW44IJF7RF9Y90" hidden="1">#REF!</definedName>
    <definedName name="BExISXVMB9A7MHHRJTQGWLTINL5K" localSheetId="19" hidden="1">#REF!</definedName>
    <definedName name="BExISXVMB9A7MHHRJTQGWLTINL5K" hidden="1">#REF!</definedName>
    <definedName name="BExIT1MK8TBAK3SNP36A8FKDQSOK" localSheetId="19" hidden="1">#REF!</definedName>
    <definedName name="BExIT1MK8TBAK3SNP36A8FKDQSOK" hidden="1">#REF!</definedName>
    <definedName name="BExITBNYANV2S8KD56GOGCKW393R" localSheetId="19" hidden="1">#REF!</definedName>
    <definedName name="BExITBNYANV2S8KD56GOGCKW393R" hidden="1">#REF!</definedName>
    <definedName name="BExItemGrid">#REF!</definedName>
    <definedName name="BExITENTNC8AZE7V0WRWRYW8HP0C" localSheetId="19" hidden="1">#REF!</definedName>
    <definedName name="BExITENTNC8AZE7V0WRWRYW8HP0C" hidden="1">#REF!</definedName>
    <definedName name="BExITKI640SU7Y4KLZY9I1Z9R6TT" localSheetId="19" hidden="1">#REF!</definedName>
    <definedName name="BExITKI640SU7Y4KLZY9I1Z9R6TT" hidden="1">#REF!</definedName>
    <definedName name="BExITTSMS5QHJIV39IX8L172UTTU" localSheetId="19" hidden="1">#REF!</definedName>
    <definedName name="BExITTSMS5QHJIV39IX8L172UTTU" hidden="1">#REF!</definedName>
    <definedName name="BExITU3FT317H7G8057DIO12TN7U" localSheetId="19" hidden="1">#REF!</definedName>
    <definedName name="BExITU3FT317H7G8057DIO12TN7U" hidden="1">#REF!</definedName>
    <definedName name="BExITXE2V3RFP2CB0EZVVTMZFX7T" localSheetId="19" hidden="1">#REF!</definedName>
    <definedName name="BExITXE2V3RFP2CB0EZVVTMZFX7T" hidden="1">#REF!</definedName>
    <definedName name="BExIUAFCGGFQDEDMTXUYTTA3EYBT" localSheetId="19" hidden="1">#REF!</definedName>
    <definedName name="BExIUAFCGGFQDEDMTXUYTTA3EYBT" hidden="1">#REF!</definedName>
    <definedName name="BExIUD4OJGH65NFNQ4VMCE3R4J1X" localSheetId="19" hidden="1">#REF!</definedName>
    <definedName name="BExIUD4OJGH65NFNQ4VMCE3R4J1X" hidden="1">#REF!</definedName>
    <definedName name="BExIUKGWIPE992U6T8OUR0LZQDXK" localSheetId="19" hidden="1">#REF!</definedName>
    <definedName name="BExIUKGWIPE992U6T8OUR0LZQDXK" hidden="1">#REF!</definedName>
    <definedName name="BExIUM46R6FW1PBJUL86BQVXB96X" localSheetId="19" hidden="1">#REF!</definedName>
    <definedName name="BExIUM46R6FW1PBJUL86BQVXB96X" hidden="1">#REF!</definedName>
    <definedName name="BExIUTB5OAAXYW0OFMP0PS40SPOB" localSheetId="19" hidden="1">#REF!</definedName>
    <definedName name="BExIUTB5OAAXYW0OFMP0PS40SPOB" hidden="1">#REF!</definedName>
    <definedName name="BExIUUT2MHIOV6R3WHA0DPM1KBKY" localSheetId="19" hidden="1">#REF!</definedName>
    <definedName name="BExIUUT2MHIOV6R3WHA0DPM1KBKY" hidden="1">#REF!</definedName>
    <definedName name="BExIUY3RMHPHDAHQNA21GY3ZUTMU" localSheetId="19" hidden="1">#REF!</definedName>
    <definedName name="BExIUY3RMHPHDAHQNA21GY3ZUTMU" hidden="1">#REF!</definedName>
    <definedName name="BExIUYPDT1AM6MWGWQS646PIZIWC" localSheetId="19" hidden="1">#REF!</definedName>
    <definedName name="BExIUYPDT1AM6MWGWQS646PIZIWC" hidden="1">#REF!</definedName>
    <definedName name="BExIV0I2O9F8D1UK1SI8AEYR6U0A" localSheetId="19" hidden="1">#REF!</definedName>
    <definedName name="BExIV0I2O9F8D1UK1SI8AEYR6U0A" hidden="1">#REF!</definedName>
    <definedName name="BExIV2LM38XPLRTWT0R44TMQ59E5" localSheetId="19" hidden="1">#REF!</definedName>
    <definedName name="BExIV2LM38XPLRTWT0R44TMQ59E5" hidden="1">#REF!</definedName>
    <definedName name="BExIV3HY4S0YRV1F7XEMF2YHAR2I" localSheetId="19" hidden="1">#REF!</definedName>
    <definedName name="BExIV3HY4S0YRV1F7XEMF2YHAR2I" hidden="1">#REF!</definedName>
    <definedName name="BExIV6HUZFRIFLXW2SICKGTAH1PV" localSheetId="19" hidden="1">#REF!</definedName>
    <definedName name="BExIV6HUZFRIFLXW2SICKGTAH1PV" hidden="1">#REF!</definedName>
    <definedName name="BExIV8AM80CS6E5TN6IATF33GV1V" localSheetId="19" hidden="1">#REF!</definedName>
    <definedName name="BExIV8AM80CS6E5TN6IATF33GV1V" hidden="1">#REF!</definedName>
    <definedName name="BExIVBFYNRU691AQPVWWPH7PG4PX" localSheetId="19" hidden="1">#REF!</definedName>
    <definedName name="BExIVBFYNRU691AQPVWWPH7PG4PX" hidden="1">#REF!</definedName>
    <definedName name="BExIVC6WZMHRBRGIBUVX0CO2RK05" localSheetId="19" hidden="1">#REF!</definedName>
    <definedName name="BExIVC6WZMHRBRGIBUVX0CO2RK05" hidden="1">#REF!</definedName>
    <definedName name="BExIVCXWL6H5LD9DHDIA4F5U9TQL" localSheetId="19" hidden="1">#REF!</definedName>
    <definedName name="BExIVCXWL6H5LD9DHDIA4F5U9TQL" hidden="1">#REF!</definedName>
    <definedName name="BExIVEL6GUMOY062S9PFOGOGJ1UX" localSheetId="19" hidden="1">#REF!</definedName>
    <definedName name="BExIVEL6GUMOY062S9PFOGOGJ1UX" hidden="1">#REF!</definedName>
    <definedName name="BExIVMOIPSEWSIHIDDLOXESQ28A0" localSheetId="19" hidden="1">#REF!</definedName>
    <definedName name="BExIVMOIPSEWSIHIDDLOXESQ28A0" hidden="1">#REF!</definedName>
    <definedName name="BExIVNVNJX9BYDLC88NG09YF5XQ6" localSheetId="19" hidden="1">#REF!</definedName>
    <definedName name="BExIVNVNJX9BYDLC88NG09YF5XQ6" hidden="1">#REF!</definedName>
    <definedName name="BExIVQVKLMGSRYT1LFZH0KUIA4OR" localSheetId="19" hidden="1">#REF!</definedName>
    <definedName name="BExIVQVKLMGSRYT1LFZH0KUIA4OR" hidden="1">#REF!</definedName>
    <definedName name="BExIVYTFI35KNR2XSA6N8OJYUTUR" localSheetId="19" hidden="1">#REF!</definedName>
    <definedName name="BExIVYTFI35KNR2XSA6N8OJYUTUR" hidden="1">#REF!</definedName>
    <definedName name="BExIWB3SY3WRIVIOF988DNNODBOA" localSheetId="19" hidden="1">#REF!</definedName>
    <definedName name="BExIWB3SY3WRIVIOF988DNNODBOA" hidden="1">#REF!</definedName>
    <definedName name="BExIWB99CG0H52LRD6QWPN4L6DV2" localSheetId="19" hidden="1">#REF!</definedName>
    <definedName name="BExIWB99CG0H52LRD6QWPN4L6DV2" hidden="1">#REF!</definedName>
    <definedName name="BExIWCGFM00Y1WAFPJT5KRD1K5XP" localSheetId="19" hidden="1">#REF!</definedName>
    <definedName name="BExIWCGFM00Y1WAFPJT5KRD1K5XP" hidden="1">#REF!</definedName>
    <definedName name="BExIWG1W7XP9DFYYSZAIOSHM0QLQ" localSheetId="19" hidden="1">#REF!</definedName>
    <definedName name="BExIWG1W7XP9DFYYSZAIOSHM0QLQ" hidden="1">#REF!</definedName>
    <definedName name="BExIWH3KUK94B7833DD4TB0Y6KP9" localSheetId="19" hidden="1">#REF!</definedName>
    <definedName name="BExIWH3KUK94B7833DD4TB0Y6KP9" hidden="1">#REF!</definedName>
    <definedName name="BExIWKE9MGIDWORBI43AWTUNYFAN" localSheetId="19" hidden="1">#REF!</definedName>
    <definedName name="BExIWKE9MGIDWORBI43AWTUNYFAN" hidden="1">#REF!</definedName>
    <definedName name="BExIWLFXFUPVKEPUHWJYGEW9I7SQ" localSheetId="19" hidden="1">#REF!</definedName>
    <definedName name="BExIWLFXFUPVKEPUHWJYGEW9I7SQ" hidden="1">#REF!</definedName>
    <definedName name="BExIWNZR6BI167OK1PHT0XMDHSMS" localSheetId="19" hidden="1">#REF!</definedName>
    <definedName name="BExIWNZR6BI167OK1PHT0XMDHSMS" hidden="1">#REF!</definedName>
    <definedName name="BExIWQ8KOCZ9G1137JOM03I28GP4" localSheetId="19" hidden="1">#REF!</definedName>
    <definedName name="BExIWQ8KOCZ9G1137JOM03I28GP4" hidden="1">#REF!</definedName>
    <definedName name="BExIX34PM5DBTRHRQWP6PL6WIX88" localSheetId="19" hidden="1">#REF!</definedName>
    <definedName name="BExIX34PM5DBTRHRQWP6PL6WIX88" hidden="1">#REF!</definedName>
    <definedName name="BExIX5OAP9KSUE5SIZCW9P39Q4WE" localSheetId="19" hidden="1">#REF!</definedName>
    <definedName name="BExIX5OAP9KSUE5SIZCW9P39Q4WE" hidden="1">#REF!</definedName>
    <definedName name="BExIXB7UUMLUUU4G2KWA00VKHNEJ" localSheetId="19" hidden="1">#REF!</definedName>
    <definedName name="BExIXB7UUMLUUU4G2KWA00VKHNEJ" hidden="1">#REF!</definedName>
    <definedName name="BExIXGRJPVJMUDGSG7IHPXPNO69B" localSheetId="19" hidden="1">#REF!</definedName>
    <definedName name="BExIXGRJPVJMUDGSG7IHPXPNO69B" hidden="1">#REF!</definedName>
    <definedName name="BExIXM5R87ZL3FHALWZXYCPHGX3E" localSheetId="19" hidden="1">#REF!</definedName>
    <definedName name="BExIXM5R87ZL3FHALWZXYCPHGX3E" hidden="1">#REF!</definedName>
    <definedName name="BExIXS036ZCKT2Z8XZKLZ8PFWQGL" localSheetId="19" hidden="1">#REF!</definedName>
    <definedName name="BExIXS036ZCKT2Z8XZKLZ8PFWQGL" hidden="1">#REF!</definedName>
    <definedName name="BExIXY5CF9PFM0P40AZ4U51TMWV0" localSheetId="19" hidden="1">#REF!</definedName>
    <definedName name="BExIXY5CF9PFM0P40AZ4U51TMWV0" hidden="1">#REF!</definedName>
    <definedName name="BExIYEXJBK8JDWIRSVV4RJSKZVV1" localSheetId="19" hidden="1">#REF!</definedName>
    <definedName name="BExIYEXJBK8JDWIRSVV4RJSKZVV1" hidden="1">#REF!</definedName>
    <definedName name="BExIYI2RH0K4225XO970K2IQ1E79" localSheetId="19" hidden="1">#REF!</definedName>
    <definedName name="BExIYI2RH0K4225XO970K2IQ1E79" hidden="1">#REF!</definedName>
    <definedName name="BExIYMPZ0KS2KOJFQAUQJ77L7701" localSheetId="19" hidden="1">#REF!</definedName>
    <definedName name="BExIYMPZ0KS2KOJFQAUQJ77L7701" hidden="1">#REF!</definedName>
    <definedName name="BExIYP9Q6FV9T0R9G3UDKLS4TTYX" localSheetId="19" hidden="1">#REF!</definedName>
    <definedName name="BExIYP9Q6FV9T0R9G3UDKLS4TTYX" hidden="1">#REF!</definedName>
    <definedName name="BExIYQ63QDPSPOEL1H0OP89YQTZH" localSheetId="19" hidden="1">'[38]10.08.2 - 2008 Expense'!#REF!</definedName>
    <definedName name="BExIYQ63QDPSPOEL1H0OP89YQTZH" hidden="1">'[38]10.08.2 - 2008 Expense'!#REF!</definedName>
    <definedName name="BExIYV9IMIVVVSZNL48E412WN7ZF" localSheetId="14" hidden="1">#REF!</definedName>
    <definedName name="BExIYV9IMIVVVSZNL48E412WN7ZF" localSheetId="15" hidden="1">#REF!</definedName>
    <definedName name="BExIYV9IMIVVVSZNL48E412WN7ZF" localSheetId="16" hidden="1">#REF!</definedName>
    <definedName name="BExIYV9IMIVVVSZNL48E412WN7ZF" localSheetId="19" hidden="1">#REF!</definedName>
    <definedName name="BExIYV9IMIVVVSZNL48E412WN7ZF" hidden="1">#REF!</definedName>
    <definedName name="BExIYWWSSNFJ49218D4EO9QWKL69" localSheetId="16" hidden="1">#REF!</definedName>
    <definedName name="BExIYWWSSNFJ49218D4EO9QWKL69" localSheetId="19" hidden="1">#REF!</definedName>
    <definedName name="BExIYWWSSNFJ49218D4EO9QWKL69" hidden="1">#REF!</definedName>
    <definedName name="BExIYZGLDQ1TN7BIIN4RLDP31GIM" localSheetId="16" hidden="1">#REF!</definedName>
    <definedName name="BExIYZGLDQ1TN7BIIN4RLDP31GIM" localSheetId="19" hidden="1">#REF!</definedName>
    <definedName name="BExIYZGLDQ1TN7BIIN4RLDP31GIM" hidden="1">#REF!</definedName>
    <definedName name="BExIZ4K0EZJK6PW3L8SVKTJFSWW9" localSheetId="19" hidden="1">#REF!</definedName>
    <definedName name="BExIZ4K0EZJK6PW3L8SVKTJFSWW9" hidden="1">#REF!</definedName>
    <definedName name="BExIZ5GDN6WSJ55BFCN2CC7G80L0" localSheetId="19" hidden="1">#REF!</definedName>
    <definedName name="BExIZ5GDN6WSJ55BFCN2CC7G80L0" hidden="1">#REF!</definedName>
    <definedName name="BExIZ6YBLNY9O1BQC129VGDXCVNX" localSheetId="19" hidden="1">#REF!</definedName>
    <definedName name="BExIZ6YBLNY9O1BQC129VGDXCVNX" hidden="1">#REF!</definedName>
    <definedName name="BExIZAECOEZGBAO29QMV14E6XDIV" localSheetId="19" hidden="1">#REF!</definedName>
    <definedName name="BExIZAECOEZGBAO29QMV14E6XDIV" hidden="1">#REF!</definedName>
    <definedName name="BExIZKVXYD5O2JBU81F2UFJZLLSI" localSheetId="19" hidden="1">#REF!</definedName>
    <definedName name="BExIZKVXYD5O2JBU81F2UFJZLLSI" hidden="1">#REF!</definedName>
    <definedName name="BExIZPZDHC8HGER83WHCZAHOX7LK" localSheetId="19" hidden="1">#REF!</definedName>
    <definedName name="BExIZPZDHC8HGER83WHCZAHOX7LK" hidden="1">#REF!</definedName>
    <definedName name="BExIZY2PUZ0OF9YKK1B13IW0VS6G" localSheetId="19" hidden="1">#REF!</definedName>
    <definedName name="BExIZY2PUZ0OF9YKK1B13IW0VS6G" hidden="1">#REF!</definedName>
    <definedName name="BExJ08KBRR2XMWW3VZMPSQKXHZUH" localSheetId="19" hidden="1">#REF!</definedName>
    <definedName name="BExJ08KBRR2XMWW3VZMPSQKXHZUH" hidden="1">#REF!</definedName>
    <definedName name="BExJ0DYJWXGE7DA39PYL3WM05U9O" localSheetId="19" hidden="1">#REF!</definedName>
    <definedName name="BExJ0DYJWXGE7DA39PYL3WM05U9O" hidden="1">#REF!</definedName>
    <definedName name="BExJ0MY8SY5J5V50H3UKE78ODTVB" localSheetId="19" hidden="1">#REF!</definedName>
    <definedName name="BExJ0MY8SY5J5V50H3UKE78ODTVB" hidden="1">#REF!</definedName>
    <definedName name="BExJ0YC98G37ML4N8FLP8D95EFRF" localSheetId="19" hidden="1">#REF!</definedName>
    <definedName name="BExJ0YC98G37ML4N8FLP8D95EFRF" hidden="1">#REF!</definedName>
    <definedName name="BExJ1PWWYANUHL8A16ETV0RDAXC3" localSheetId="19" hidden="1">#REF!</definedName>
    <definedName name="BExJ1PWWYANUHL8A16ETV0RDAXC3" hidden="1">#REF!</definedName>
    <definedName name="BExKCDYKAEV45AFXHVHZZ62E5BM3" localSheetId="19" hidden="1">#REF!</definedName>
    <definedName name="BExKCDYKAEV45AFXHVHZZ62E5BM3" hidden="1">#REF!</definedName>
    <definedName name="BExKCJCRGT5SGXIHDQI24Z6J8GI4" localSheetId="19" hidden="1">#REF!</definedName>
    <definedName name="BExKCJCRGT5SGXIHDQI24Z6J8GI4" hidden="1">#REF!</definedName>
    <definedName name="BExKDKO0W4AGQO1V7K6Q4VM750FT" localSheetId="19" hidden="1">#REF!</definedName>
    <definedName name="BExKDKO0W4AGQO1V7K6Q4VM750FT" hidden="1">#REF!</definedName>
    <definedName name="BExKDLF10G7W77J87QWH3ZGLUCLW" localSheetId="19" hidden="1">#REF!</definedName>
    <definedName name="BExKDLF10G7W77J87QWH3ZGLUCLW" hidden="1">#REF!</definedName>
    <definedName name="BExKE0PBX3XGOUM78ZT54ALDAVSP" localSheetId="19" hidden="1">#REF!</definedName>
    <definedName name="BExKE0PBX3XGOUM78ZT54ALDAVSP" hidden="1">#REF!</definedName>
    <definedName name="BExKEFE0I3MT6ZLC4T1L9465HKTN" localSheetId="19" hidden="1">#REF!</definedName>
    <definedName name="BExKEFE0I3MT6ZLC4T1L9465HKTN" hidden="1">#REF!</definedName>
    <definedName name="BExKEK6O5BVJP4VY02FY7JNAZ6BT" localSheetId="19" hidden="1">#REF!</definedName>
    <definedName name="BExKEK6O5BVJP4VY02FY7JNAZ6BT" hidden="1">#REF!</definedName>
    <definedName name="BExKEKXK6E6QX339ELPXDIRZSJE0" localSheetId="19" hidden="1">#REF!</definedName>
    <definedName name="BExKEKXK6E6QX339ELPXDIRZSJE0" hidden="1">#REF!</definedName>
    <definedName name="BExKEOOIBMP7N8033EY2CJYCBX6H" localSheetId="19" hidden="1">#REF!</definedName>
    <definedName name="BExKEOOIBMP7N8033EY2CJYCBX6H" hidden="1">#REF!</definedName>
    <definedName name="BExKEW0RR5LA3VC46A2BEOOMQE56" localSheetId="19" hidden="1">#REF!</definedName>
    <definedName name="BExKEW0RR5LA3VC46A2BEOOMQE56" hidden="1">#REF!</definedName>
    <definedName name="BExKFA3VI1CZK21SM0N3LZWT9LA1" localSheetId="19" hidden="1">#REF!</definedName>
    <definedName name="BExKFA3VI1CZK21SM0N3LZWT9LA1" hidden="1">#REF!</definedName>
    <definedName name="BExKFHGARZIYPYRZWQNLP5VVCRE2" localSheetId="19" hidden="1">#REF!</definedName>
    <definedName name="BExKFHGARZIYPYRZWQNLP5VVCRE2" hidden="1">#REF!</definedName>
    <definedName name="BExKFINBFV5J2NFRCL4YUO3YF0ZE" localSheetId="19" hidden="1">#REF!</definedName>
    <definedName name="BExKFINBFV5J2NFRCL4YUO3YF0ZE" hidden="1">#REF!</definedName>
    <definedName name="BExKFISRBFACTAMJSALEYMY66F6X" localSheetId="19" hidden="1">#REF!</definedName>
    <definedName name="BExKFISRBFACTAMJSALEYMY66F6X" hidden="1">#REF!</definedName>
    <definedName name="BExKFOSK5DJ151C4E8544UWMYTOC" localSheetId="19" hidden="1">#REF!</definedName>
    <definedName name="BExKFOSK5DJ151C4E8544UWMYTOC" hidden="1">#REF!</definedName>
    <definedName name="BExKFY32BHV278YC2ID5UIB5O51K" localSheetId="19" hidden="1">#REF!</definedName>
    <definedName name="BExKFY32BHV278YC2ID5UIB5O51K" hidden="1">#REF!</definedName>
    <definedName name="BExKFYJC4EVEV54F82K6VKP7Q3OU" localSheetId="19" hidden="1">#REF!</definedName>
    <definedName name="BExKFYJC4EVEV54F82K6VKP7Q3OU" hidden="1">#REF!</definedName>
    <definedName name="BExKG4IYHBKQQ8J8FN10GB2IKO33" localSheetId="19" hidden="1">#REF!</definedName>
    <definedName name="BExKG4IYHBKQQ8J8FN10GB2IKO33" hidden="1">#REF!</definedName>
    <definedName name="BExKG60XBDFYOF7ZU3F5US7CM2Y4" localSheetId="19" hidden="1">#REF!</definedName>
    <definedName name="BExKG60XBDFYOF7ZU3F5US7CM2Y4" hidden="1">#REF!</definedName>
    <definedName name="BExKG6XA0DGM4VUMUE4NHHVYVJ0J" localSheetId="19" hidden="1">#REF!</definedName>
    <definedName name="BExKG6XA0DGM4VUMUE4NHHVYVJ0J" hidden="1">#REF!</definedName>
    <definedName name="BExKGF0L44S78D33WMQ1A75TRKB9" localSheetId="19" hidden="1">#REF!</definedName>
    <definedName name="BExKGF0L44S78D33WMQ1A75TRKB9" hidden="1">#REF!</definedName>
    <definedName name="BExKGFRN31B3G20LMQ4LRF879J68" localSheetId="19" hidden="1">#REF!</definedName>
    <definedName name="BExKGFRN31B3G20LMQ4LRF879J68" hidden="1">#REF!</definedName>
    <definedName name="BExKGJD3U3ADZILP20U3EURP0UQP" localSheetId="19" hidden="1">#REF!</definedName>
    <definedName name="BExKGJD3U3ADZILP20U3EURP0UQP" hidden="1">#REF!</definedName>
    <definedName name="BExKGNK5YGKP0YHHTAAOV17Z9EIM" localSheetId="19" hidden="1">#REF!</definedName>
    <definedName name="BExKGNK5YGKP0YHHTAAOV17Z9EIM" hidden="1">#REF!</definedName>
    <definedName name="BExKGRLRYB3OW56X3JCUII1OOS3K" localSheetId="19" hidden="1">#REF!</definedName>
    <definedName name="BExKGRLRYB3OW56X3JCUII1OOS3K" hidden="1">#REF!</definedName>
    <definedName name="BExKGV77YH9YXIQTRKK2331QGYKF" localSheetId="19" hidden="1">#REF!</definedName>
    <definedName name="BExKGV77YH9YXIQTRKK2331QGYKF" hidden="1">#REF!</definedName>
    <definedName name="BExKH170S7VQ0NRNOWNT98XVEWUH" localSheetId="19" hidden="1">#REF!</definedName>
    <definedName name="BExKH170S7VQ0NRNOWNT98XVEWUH" hidden="1">#REF!</definedName>
    <definedName name="BExKH3FTZ5VGTB86W9M4AB39R0G8" localSheetId="19" hidden="1">#REF!</definedName>
    <definedName name="BExKH3FTZ5VGTB86W9M4AB39R0G8" hidden="1">#REF!</definedName>
    <definedName name="BExKH3FV5U5O6XZM7STS3NZKQFGJ" localSheetId="19" hidden="1">#REF!</definedName>
    <definedName name="BExKH3FV5U5O6XZM7STS3NZKQFGJ" hidden="1">#REF!</definedName>
    <definedName name="BExKHAMUH8NR3HRV0V6FHJE3ROLN" localSheetId="19" hidden="1">#REF!</definedName>
    <definedName name="BExKHAMUH8NR3HRV0V6FHJE3ROLN" hidden="1">#REF!</definedName>
    <definedName name="BExKHCFKOWFHO2WW0N7Y5XDXEWAO" localSheetId="19" hidden="1">#REF!</definedName>
    <definedName name="BExKHCFKOWFHO2WW0N7Y5XDXEWAO" hidden="1">#REF!</definedName>
    <definedName name="BExKHIVLONZ46HLMR50DEXKEUNEP" localSheetId="19" hidden="1">#REF!</definedName>
    <definedName name="BExKHIVLONZ46HLMR50DEXKEUNEP" hidden="1">#REF!</definedName>
    <definedName name="BExKHKDK2PRBCUJS8TEDP8K3VODQ" localSheetId="19" hidden="1">#REF!</definedName>
    <definedName name="BExKHKDK2PRBCUJS8TEDP8K3VODQ" hidden="1">#REF!</definedName>
    <definedName name="BExKHPM9XA0ADDK7TUR0N38EXWEP" localSheetId="19" hidden="1">#REF!</definedName>
    <definedName name="BExKHPM9XA0ADDK7TUR0N38EXWEP" hidden="1">#REF!</definedName>
    <definedName name="BExKHWD5BOLP8DQJHOIBWHYCSY9W" localSheetId="19" hidden="1">#REF!</definedName>
    <definedName name="BExKHWD5BOLP8DQJHOIBWHYCSY9W" hidden="1">#REF!</definedName>
    <definedName name="BExKI4076KXCDE5KXL79KT36OKLO" localSheetId="19" hidden="1">#REF!</definedName>
    <definedName name="BExKI4076KXCDE5KXL79KT36OKLO" hidden="1">#REF!</definedName>
    <definedName name="BExKI45P8VH8M6QPIX8B2CFPOGZ3" localSheetId="19" hidden="1">#REF!</definedName>
    <definedName name="BExKI45P8VH8M6QPIX8B2CFPOGZ3" hidden="1">#REF!</definedName>
    <definedName name="BExKI7LO70WYISR7Q0Y1ZDWO9M3B" localSheetId="19" hidden="1">#REF!</definedName>
    <definedName name="BExKI7LO70WYISR7Q0Y1ZDWO9M3B" hidden="1">#REF!</definedName>
    <definedName name="BExKIEN5C2YIQQSVLK8YO62XYJMM" localSheetId="19" hidden="1">#REF!</definedName>
    <definedName name="BExKIEN5C2YIQQSVLK8YO62XYJMM" hidden="1">#REF!</definedName>
    <definedName name="BExKIGQV6TXIZG039HBOJU62WP2U" localSheetId="19" hidden="1">#REF!</definedName>
    <definedName name="BExKIGQV6TXIZG039HBOJU62WP2U" hidden="1">#REF!</definedName>
    <definedName name="BExKILE008SF3KTAN8WML3XKI1NZ" localSheetId="19" hidden="1">#REF!</definedName>
    <definedName name="BExKILE008SF3KTAN8WML3XKI1NZ" hidden="1">#REF!</definedName>
    <definedName name="BExKINSBB6RS7I489QHMCOMU4Z2X" localSheetId="19" hidden="1">#REF!</definedName>
    <definedName name="BExKINSBB6RS7I489QHMCOMU4Z2X" hidden="1">#REF!</definedName>
    <definedName name="BExKIU87ZKSOC2DYZWFK6SAK9I8E" localSheetId="19" hidden="1">#REF!</definedName>
    <definedName name="BExKIU87ZKSOC2DYZWFK6SAK9I8E" hidden="1">#REF!</definedName>
    <definedName name="BExKJ449HLYX2DJ9UF0H9GTPSQ73" localSheetId="19" hidden="1">#REF!</definedName>
    <definedName name="BExKJ449HLYX2DJ9UF0H9GTPSQ73" hidden="1">#REF!</definedName>
    <definedName name="BExKJELX2RUC8UEC56IZPYYZXHA7" localSheetId="19" hidden="1">#REF!</definedName>
    <definedName name="BExKJELX2RUC8UEC56IZPYYZXHA7" hidden="1">#REF!</definedName>
    <definedName name="BExKJINMXS61G2TZEXCJAWVV4F57" localSheetId="19" hidden="1">#REF!</definedName>
    <definedName name="BExKJINMXS61G2TZEXCJAWVV4F57" hidden="1">#REF!</definedName>
    <definedName name="BExKJK5ME8KB7HA0180L7OUZDDGV" localSheetId="19" hidden="1">#REF!</definedName>
    <definedName name="BExKJK5ME8KB7HA0180L7OUZDDGV" hidden="1">#REF!</definedName>
    <definedName name="BExKJN5IF0VMDILJ5K8ZENF2QYV1" localSheetId="19" hidden="1">#REF!</definedName>
    <definedName name="BExKJN5IF0VMDILJ5K8ZENF2QYV1" hidden="1">#REF!</definedName>
    <definedName name="BExKJUSJPFUIK20FTVAFJWR2OUYX" localSheetId="19" hidden="1">#REF!</definedName>
    <definedName name="BExKJUSJPFUIK20FTVAFJWR2OUYX" hidden="1">#REF!</definedName>
    <definedName name="BExKK8VP5RS3D0UXZVKA37C4SYBP" localSheetId="19" hidden="1">#REF!</definedName>
    <definedName name="BExKK8VP5RS3D0UXZVKA37C4SYBP" hidden="1">#REF!</definedName>
    <definedName name="BExKKCRXE2B5CHO3044NF9QAKPIW" localSheetId="19" hidden="1">#REF!</definedName>
    <definedName name="BExKKCRXE2B5CHO3044NF9QAKPIW" hidden="1">#REF!</definedName>
    <definedName name="BExKKIM9NPF6B3SPMPIQB27HQME4" localSheetId="19" hidden="1">#REF!</definedName>
    <definedName name="BExKKIM9NPF6B3SPMPIQB27HQME4" hidden="1">#REF!</definedName>
    <definedName name="BExKKIX1BCBQ4R3K41QD8NTV0OV0" localSheetId="19" hidden="1">#REF!</definedName>
    <definedName name="BExKKIX1BCBQ4R3K41QD8NTV0OV0" hidden="1">#REF!</definedName>
    <definedName name="BExKKKV82VW7RLX4HE7NYZULP4I5" localSheetId="19" hidden="1">#REF!</definedName>
    <definedName name="BExKKKV82VW7RLX4HE7NYZULP4I5" hidden="1">#REF!</definedName>
    <definedName name="BExKKLGTZTV7J4XD4AGDM4UEZFTY" localSheetId="19" hidden="1">#REF!</definedName>
    <definedName name="BExKKLGTZTV7J4XD4AGDM4UEZFTY" hidden="1">#REF!</definedName>
    <definedName name="BExKKQ3ZWADYV03YHMXDOAMU90EB" localSheetId="19" hidden="1">#REF!</definedName>
    <definedName name="BExKKQ3ZWADYV03YHMXDOAMU90EB" hidden="1">#REF!</definedName>
    <definedName name="BExKKRWPS7N7KUY6X06X0TEINQM6" localSheetId="19" hidden="1">#REF!</definedName>
    <definedName name="BExKKRWPS7N7KUY6X06X0TEINQM6" hidden="1">#REF!</definedName>
    <definedName name="BExKKUGD2HMJWQEYZ8H3X1BMXFS9" localSheetId="19" hidden="1">#REF!</definedName>
    <definedName name="BExKKUGD2HMJWQEYZ8H3X1BMXFS9" hidden="1">#REF!</definedName>
    <definedName name="BExKKX05KCZZZPKOR1NE5A8RGVT4" localSheetId="19" hidden="1">#REF!</definedName>
    <definedName name="BExKKX05KCZZZPKOR1NE5A8RGVT4" hidden="1">#REF!</definedName>
    <definedName name="BExKKX5GX2R75C9E5OJC8AEQ02WR" localSheetId="19" hidden="1">#REF!</definedName>
    <definedName name="BExKKX5GX2R75C9E5OJC8AEQ02WR" hidden="1">#REF!</definedName>
    <definedName name="BExKLD6S9L66QYREYHBE5J44OK7X" localSheetId="19" hidden="1">#REF!</definedName>
    <definedName name="BExKLD6S9L66QYREYHBE5J44OK7X" hidden="1">#REF!</definedName>
    <definedName name="BExKLEZK32L28GYJWVO63BZ5E1JD" localSheetId="19" hidden="1">#REF!</definedName>
    <definedName name="BExKLEZK32L28GYJWVO63BZ5E1JD" hidden="1">#REF!</definedName>
    <definedName name="BExKLHTYKCAWH7WCYP78L3516NDH" localSheetId="19" hidden="1">#REF!</definedName>
    <definedName name="BExKLHTYKCAWH7WCYP78L3516NDH" hidden="1">#REF!</definedName>
    <definedName name="BExKLLKVVHT06LA55JB2FC871DC5" localSheetId="19" hidden="1">#REF!</definedName>
    <definedName name="BExKLLKVVHT06LA55JB2FC871DC5" hidden="1">#REF!</definedName>
    <definedName name="BExKMFUOVKD6ZRRWMW0FAANYOY14" localSheetId="19" hidden="1">'[38]10.08.4 -2008 Capital'!#REF!</definedName>
    <definedName name="BExKMFUOVKD6ZRRWMW0FAANYOY14" hidden="1">'[38]10.08.4 -2008 Capital'!#REF!</definedName>
    <definedName name="BExKMM52P2JTD826GL7EUFZ2GOWA" localSheetId="14" hidden="1">#REF!</definedName>
    <definedName name="BExKMM52P2JTD826GL7EUFZ2GOWA" localSheetId="15" hidden="1">#REF!</definedName>
    <definedName name="BExKMM52P2JTD826GL7EUFZ2GOWA" localSheetId="16" hidden="1">#REF!</definedName>
    <definedName name="BExKMM52P2JTD826GL7EUFZ2GOWA" localSheetId="19" hidden="1">#REF!</definedName>
    <definedName name="BExKMM52P2JTD826GL7EUFZ2GOWA" hidden="1">#REF!</definedName>
    <definedName name="BExKMWBX4EH3EYJ07UFEM08NB40Z" localSheetId="16" hidden="1">#REF!</definedName>
    <definedName name="BExKMWBX4EH3EYJ07UFEM08NB40Z" localSheetId="19" hidden="1">#REF!</definedName>
    <definedName name="BExKMWBX4EH3EYJ07UFEM08NB40Z" hidden="1">#REF!</definedName>
    <definedName name="BExKNBGV2IR3S7M0BX4810KZB4V3" localSheetId="16" hidden="1">#REF!</definedName>
    <definedName name="BExKNBGV2IR3S7M0BX4810KZB4V3" localSheetId="19" hidden="1">#REF!</definedName>
    <definedName name="BExKNBGV2IR3S7M0BX4810KZB4V3" hidden="1">#REF!</definedName>
    <definedName name="BExKNCTBZTSY3MO42VU5PLV6YUHZ" localSheetId="19" hidden="1">#REF!</definedName>
    <definedName name="BExKNCTBZTSY3MO42VU5PLV6YUHZ" hidden="1">#REF!</definedName>
    <definedName name="BExKNGV2YY749C42AQ2T9QNIE5C3" localSheetId="19" hidden="1">#REF!</definedName>
    <definedName name="BExKNGV2YY749C42AQ2T9QNIE5C3" hidden="1">#REF!</definedName>
    <definedName name="BExKNSP7EUXMQ7HQ1I4UI51T620P" localSheetId="19" hidden="1">#REF!</definedName>
    <definedName name="BExKNSP7EUXMQ7HQ1I4UI51T620P" hidden="1">#REF!</definedName>
    <definedName name="BExKNV8UOHVWEHDJWI2WMJ9X6QHZ" localSheetId="19" hidden="1">#REF!</definedName>
    <definedName name="BExKNV8UOHVWEHDJWI2WMJ9X6QHZ" hidden="1">#REF!</definedName>
    <definedName name="BExKNZLD7UATC1MYRNJD8H2NH4KU" localSheetId="19" hidden="1">#REF!</definedName>
    <definedName name="BExKNZLD7UATC1MYRNJD8H2NH4KU" hidden="1">#REF!</definedName>
    <definedName name="BExKNZQUKQQG2Y97R74G4O4BJP1L" localSheetId="19" hidden="1">#REF!</definedName>
    <definedName name="BExKNZQUKQQG2Y97R74G4O4BJP1L" hidden="1">#REF!</definedName>
    <definedName name="BExKO06X0EAD3ABEG1E8PWLDWHBA" localSheetId="19" hidden="1">#REF!</definedName>
    <definedName name="BExKO06X0EAD3ABEG1E8PWLDWHBA" hidden="1">#REF!</definedName>
    <definedName name="BExKO2AHHSGNI1AZOIOW21KPXKPE" localSheetId="19" hidden="1">#REF!</definedName>
    <definedName name="BExKO2AHHSGNI1AZOIOW21KPXKPE" hidden="1">#REF!</definedName>
    <definedName name="BExKO2FXWJWC5IZLDN8JHYILQJ2N" localSheetId="19" hidden="1">#REF!</definedName>
    <definedName name="BExKO2FXWJWC5IZLDN8JHYILQJ2N" hidden="1">#REF!</definedName>
    <definedName name="BExKO438WZ8FKOU00NURGFMOYXWN" localSheetId="19" hidden="1">#REF!</definedName>
    <definedName name="BExKO438WZ8FKOU00NURGFMOYXWN" hidden="1">#REF!</definedName>
    <definedName name="BExKOBVQIBD5QN64WI0VMWG8ECVY" localSheetId="19" hidden="1">#REF!</definedName>
    <definedName name="BExKOBVQIBD5QN64WI0VMWG8ECVY" hidden="1">#REF!</definedName>
    <definedName name="BExKODIZGWW2EQD0FEYW6WK6XLCM" localSheetId="19" hidden="1">#REF!</definedName>
    <definedName name="BExKODIZGWW2EQD0FEYW6WK6XLCM" hidden="1">#REF!</definedName>
    <definedName name="BExKOPO2HPWVQGAKW8LOZMPIDEFG" localSheetId="19" hidden="1">#REF!</definedName>
    <definedName name="BExKOPO2HPWVQGAKW8LOZMPIDEFG" hidden="1">#REF!</definedName>
    <definedName name="BExKOU0G4S03BPJYQJ7Q6BXA1XZE" localSheetId="19" hidden="1">#REF!</definedName>
    <definedName name="BExKOU0G4S03BPJYQJ7Q6BXA1XZE" hidden="1">#REF!</definedName>
    <definedName name="BExKP1NNUBCM89W1AWCQ4GYT46VL" localSheetId="19" hidden="1">'[38]10.08.4 -2008 Capital'!#REF!</definedName>
    <definedName name="BExKP1NNUBCM89W1AWCQ4GYT46VL" hidden="1">'[38]10.08.4 -2008 Capital'!#REF!</definedName>
    <definedName name="BExKPEZP0QTKOTLIMMIFSVTHQEEK" localSheetId="14" hidden="1">#REF!</definedName>
    <definedName name="BExKPEZP0QTKOTLIMMIFSVTHQEEK" localSheetId="15" hidden="1">#REF!</definedName>
    <definedName name="BExKPEZP0QTKOTLIMMIFSVTHQEEK" localSheetId="16" hidden="1">#REF!</definedName>
    <definedName name="BExKPEZP0QTKOTLIMMIFSVTHQEEK" localSheetId="19" hidden="1">#REF!</definedName>
    <definedName name="BExKPEZP0QTKOTLIMMIFSVTHQEEK" hidden="1">#REF!</definedName>
    <definedName name="BExKPJXT3SWOS15NRMD9RAD4AXOC" localSheetId="16" hidden="1">#REF!</definedName>
    <definedName name="BExKPJXT3SWOS15NRMD9RAD4AXOC" localSheetId="19" hidden="1">#REF!</definedName>
    <definedName name="BExKPJXT3SWOS15NRMD9RAD4AXOC" hidden="1">#REF!</definedName>
    <definedName name="BExKPLFRCAYNO7ZNGISMPGFFXB00" localSheetId="16" hidden="1">#REF!</definedName>
    <definedName name="BExKPLFRCAYNO7ZNGISMPGFFXB00" localSheetId="19" hidden="1">#REF!</definedName>
    <definedName name="BExKPLFRCAYNO7ZNGISMPGFFXB00" hidden="1">#REF!</definedName>
    <definedName name="BExKPLQJX0HJ8OTXBXH9IC9J2V0W" localSheetId="19" hidden="1">#REF!</definedName>
    <definedName name="BExKPLQJX0HJ8OTXBXH9IC9J2V0W" hidden="1">#REF!</definedName>
    <definedName name="BExKPN8C7GN36ZJZHLOB74LU6KT0" localSheetId="19" hidden="1">#REF!</definedName>
    <definedName name="BExKPN8C7GN36ZJZHLOB74LU6KT0" hidden="1">#REF!</definedName>
    <definedName name="BExKPUKRNDWTKQ8SV8FLABPPXTJK" localSheetId="19" hidden="1">#REF!</definedName>
    <definedName name="BExKPUKRNDWTKQ8SV8FLABPPXTJK" hidden="1">#REF!</definedName>
    <definedName name="BExKPX9VZ1J5021Q98K60HMPJU58" localSheetId="19" hidden="1">#REF!</definedName>
    <definedName name="BExKPX9VZ1J5021Q98K60HMPJU58" hidden="1">#REF!</definedName>
    <definedName name="BExKQJGAAWNM3NT19E9I0CQDBTU0" localSheetId="19" hidden="1">#REF!</definedName>
    <definedName name="BExKQJGAAWNM3NT19E9I0CQDBTU0" hidden="1">#REF!</definedName>
    <definedName name="BExKQM5GJ1ZN5REKFE7YVBQ0KXWF" localSheetId="19" hidden="1">#REF!</definedName>
    <definedName name="BExKQM5GJ1ZN5REKFE7YVBQ0KXWF" hidden="1">#REF!</definedName>
    <definedName name="BExKQOEA7HV9U5DH9C8JXFD62EKH" localSheetId="19" hidden="1">#REF!</definedName>
    <definedName name="BExKQOEA7HV9U5DH9C8JXFD62EKH" hidden="1">#REF!</definedName>
    <definedName name="BExKQQ71278061G7ZFYGPWOMOMY2" localSheetId="19" hidden="1">#REF!</definedName>
    <definedName name="BExKQQ71278061G7ZFYGPWOMOMY2" hidden="1">#REF!</definedName>
    <definedName name="BExKQR8NYY6S7G0RNG3W5UHF26LU" localSheetId="19" hidden="1">#REF!</definedName>
    <definedName name="BExKQR8NYY6S7G0RNG3W5UHF26LU" hidden="1">#REF!</definedName>
    <definedName name="BExKQRUAOHG635WYE6STI4YHGJPE" localSheetId="19" hidden="1">#REF!</definedName>
    <definedName name="BExKQRUAOHG635WYE6STI4YHGJPE" hidden="1">#REF!</definedName>
    <definedName name="BExKQTXRG3ECU8NT47UR7643LO5G" localSheetId="19" hidden="1">#REF!</definedName>
    <definedName name="BExKQTXRG3ECU8NT47UR7643LO5G" hidden="1">#REF!</definedName>
    <definedName name="BExKQVL7HPOIZ4FHANDFMVOJLEPR" localSheetId="19" hidden="1">#REF!</definedName>
    <definedName name="BExKQVL7HPOIZ4FHANDFMVOJLEPR" hidden="1">#REF!</definedName>
    <definedName name="BExKR1VS7ERDDF8HXB3WTPYEUCIU" localSheetId="19" hidden="1">#REF!</definedName>
    <definedName name="BExKR1VS7ERDDF8HXB3WTPYEUCIU" hidden="1">#REF!</definedName>
    <definedName name="BExKR32XG1WY77WDT8KW9FJPGQTU" localSheetId="19" hidden="1">#REF!</definedName>
    <definedName name="BExKR32XG1WY77WDT8KW9FJPGQTU" hidden="1">#REF!</definedName>
    <definedName name="BExKR510GA0MUAKSG4OVIQ26I0BG" localSheetId="19" hidden="1">#REF!</definedName>
    <definedName name="BExKR510GA0MUAKSG4OVIQ26I0BG" hidden="1">#REF!</definedName>
    <definedName name="BExKR8RZSEHW184G0Z56B4EGNU72" localSheetId="19" hidden="1">#REF!</definedName>
    <definedName name="BExKR8RZSEHW184G0Z56B4EGNU72" hidden="1">#REF!</definedName>
    <definedName name="BExKRVUSQ6PA7ZYQSTEQL3X7PB9P" localSheetId="19" hidden="1">#REF!</definedName>
    <definedName name="BExKRVUSQ6PA7ZYQSTEQL3X7PB9P" hidden="1">#REF!</definedName>
    <definedName name="BExKRY3KZ7F7RB2KH8HXSQ85IEQO" localSheetId="19" hidden="1">#REF!</definedName>
    <definedName name="BExKRY3KZ7F7RB2KH8HXSQ85IEQO" hidden="1">#REF!</definedName>
    <definedName name="BExKSA37DZTCK6H13HPIKR0ZFVL8" localSheetId="19" hidden="1">#REF!</definedName>
    <definedName name="BExKSA37DZTCK6H13HPIKR0ZFVL8" hidden="1">#REF!</definedName>
    <definedName name="BExKSFMOMSZYDE0WNC94F40S6636" localSheetId="19" hidden="1">#REF!</definedName>
    <definedName name="BExKSFMOMSZYDE0WNC94F40S6636" hidden="1">#REF!</definedName>
    <definedName name="BExKSHQ9K79S8KYUWIV5M5LAHHF1" localSheetId="19" hidden="1">#REF!</definedName>
    <definedName name="BExKSHQ9K79S8KYUWIV5M5LAHHF1" hidden="1">#REF!</definedName>
    <definedName name="BExKSIS3VA1NCEFCZZSIK8B3YIBZ" localSheetId="19" hidden="1">#REF!</definedName>
    <definedName name="BExKSIS3VA1NCEFCZZSIK8B3YIBZ" hidden="1">#REF!</definedName>
    <definedName name="BExKSJTWG9L3FCX8FLK4EMUJMF27" localSheetId="19" hidden="1">#REF!</definedName>
    <definedName name="BExKSJTWG9L3FCX8FLK4EMUJMF27" hidden="1">#REF!</definedName>
    <definedName name="BExKSLH6QVG81B35VZ8FUSPBKTD5" localSheetId="19" hidden="1">#REF!</definedName>
    <definedName name="BExKSLH6QVG81B35VZ8FUSPBKTD5" hidden="1">#REF!</definedName>
    <definedName name="BExKSRX3BUJY78UHYYZJVTVLMZVP" localSheetId="19" hidden="1">#REF!</definedName>
    <definedName name="BExKSRX3BUJY78UHYYZJVTVLMZVP" hidden="1">#REF!</definedName>
    <definedName name="BExKSU0MKNAVZYYPKCYTZDWQX4R8" localSheetId="19" hidden="1">#REF!</definedName>
    <definedName name="BExKSU0MKNAVZYYPKCYTZDWQX4R8" hidden="1">#REF!</definedName>
    <definedName name="BExKSUBFNA2CM15GD0QR99POCR5I" localSheetId="19" hidden="1">#REF!</definedName>
    <definedName name="BExKSUBFNA2CM15GD0QR99POCR5I" hidden="1">#REF!</definedName>
    <definedName name="BExKSV7ROT5B5BVJ3G19JSC85BAD" localSheetId="19" hidden="1">#REF!</definedName>
    <definedName name="BExKSV7ROT5B5BVJ3G19JSC85BAD" hidden="1">#REF!</definedName>
    <definedName name="BExKSX60G1MUS689FXIGYP2F7C62" localSheetId="19" hidden="1">#REF!</definedName>
    <definedName name="BExKSX60G1MUS689FXIGYP2F7C62" hidden="1">#REF!</definedName>
    <definedName name="BExKT2UZ7Y2VWF5NQE18SJRLD2RN" localSheetId="19" hidden="1">#REF!</definedName>
    <definedName name="BExKT2UZ7Y2VWF5NQE18SJRLD2RN" hidden="1">#REF!</definedName>
    <definedName name="BExKT3GJFNGAM09H5F615E36A38C" localSheetId="19" hidden="1">#REF!</definedName>
    <definedName name="BExKT3GJFNGAM09H5F615E36A38C" hidden="1">#REF!</definedName>
    <definedName name="BExKT9AWCJUL6FVVYMI7NGFTAEEG" localSheetId="19" hidden="1">#REF!</definedName>
    <definedName name="BExKT9AWCJUL6FVVYMI7NGFTAEEG" hidden="1">#REF!</definedName>
    <definedName name="BExKTQZGN8GI3XGSEXMPCCA3S19H" localSheetId="19" hidden="1">#REF!</definedName>
    <definedName name="BExKTQZGN8GI3XGSEXMPCCA3S19H" hidden="1">#REF!</definedName>
    <definedName name="BExKTSBXGP8YGSN5UO0FUHVXT92J" localSheetId="19" hidden="1">#REF!</definedName>
    <definedName name="BExKTSBXGP8YGSN5UO0FUHVXT92J" hidden="1">#REF!</definedName>
    <definedName name="BExKTUKYYU0F6TUW1RXV24LRAZFE" localSheetId="19" hidden="1">#REF!</definedName>
    <definedName name="BExKTUKYYU0F6TUW1RXV24LRAZFE" hidden="1">#REF!</definedName>
    <definedName name="BExKU3FBLHQBIUTN6XEZW5GC9OG1" localSheetId="19" hidden="1">#REF!</definedName>
    <definedName name="BExKU3FBLHQBIUTN6XEZW5GC9OG1" hidden="1">#REF!</definedName>
    <definedName name="BExKU3KMPVWH483Q5TP8K2H0S2L4" localSheetId="19" hidden="1">#REF!</definedName>
    <definedName name="BExKU3KMPVWH483Q5TP8K2H0S2L4" hidden="1">#REF!</definedName>
    <definedName name="BExKU82I99FEUIZLODXJDOJC96CQ" localSheetId="19" hidden="1">#REF!</definedName>
    <definedName name="BExKU82I99FEUIZLODXJDOJC96CQ" hidden="1">#REF!</definedName>
    <definedName name="BExKU9EXMNZKVJV6GSO4XEI3YCWM" localSheetId="19" hidden="1">#REF!</definedName>
    <definedName name="BExKU9EXMNZKVJV6GSO4XEI3YCWM" hidden="1">#REF!</definedName>
    <definedName name="BExKUDM0DFSCM3D91SH0XLXJSL18" localSheetId="19" hidden="1">#REF!</definedName>
    <definedName name="BExKUDM0DFSCM3D91SH0XLXJSL18" hidden="1">#REF!</definedName>
    <definedName name="BExKUGGKEOHX3EEPQ7NGSZWZ8UPA" localSheetId="19" hidden="1">#REF!</definedName>
    <definedName name="BExKUGGKEOHX3EEPQ7NGSZWZ8UPA" hidden="1">#REF!</definedName>
    <definedName name="BExKULEKJLA77AUQPDUHSM94Y76Z" localSheetId="19" hidden="1">#REF!</definedName>
    <definedName name="BExKULEKJLA77AUQPDUHSM94Y76Z" hidden="1">#REF!</definedName>
    <definedName name="BExKUPAT7VWF9ZS0PSYAV71U4N72" localSheetId="19" hidden="1">'[38]10.08.5 - 2008 Capital - TDBU'!#REF!</definedName>
    <definedName name="BExKUPAT7VWF9ZS0PSYAV71U4N72" hidden="1">'[38]10.08.5 - 2008 Capital - TDBU'!#REF!</definedName>
    <definedName name="BExKV08R85MKI3MAX9E2HERNQUNL" localSheetId="14" hidden="1">#REF!</definedName>
    <definedName name="BExKV08R85MKI3MAX9E2HERNQUNL" localSheetId="15" hidden="1">#REF!</definedName>
    <definedName name="BExKV08R85MKI3MAX9E2HERNQUNL" localSheetId="16" hidden="1">#REF!</definedName>
    <definedName name="BExKV08R85MKI3MAX9E2HERNQUNL" localSheetId="19" hidden="1">#REF!</definedName>
    <definedName name="BExKV08R85MKI3MAX9E2HERNQUNL" hidden="1">#REF!</definedName>
    <definedName name="BExKV334XOSQSXAYPE1ZFCWHR4J8" localSheetId="16" hidden="1">#REF!</definedName>
    <definedName name="BExKV334XOSQSXAYPE1ZFCWHR4J8" localSheetId="19" hidden="1">#REF!</definedName>
    <definedName name="BExKV334XOSQSXAYPE1ZFCWHR4J8" hidden="1">#REF!</definedName>
    <definedName name="BExKV4AAUNNJL5JWD7PX6BFKVS6O" localSheetId="16" hidden="1">#REF!</definedName>
    <definedName name="BExKV4AAUNNJL5JWD7PX6BFKVS6O" localSheetId="19" hidden="1">#REF!</definedName>
    <definedName name="BExKV4AAUNNJL5JWD7PX6BFKVS6O" hidden="1">#REF!</definedName>
    <definedName name="BExKV6J9WVQH09L0UOV4PHTLKXRK" localSheetId="19" hidden="1">#REF!</definedName>
    <definedName name="BExKV6J9WVQH09L0UOV4PHTLKXRK" hidden="1">#REF!</definedName>
    <definedName name="BExKVDVK6HN74GQPTXICP9BFC8CF" localSheetId="19" hidden="1">#REF!</definedName>
    <definedName name="BExKVDVK6HN74GQPTXICP9BFC8CF" hidden="1">#REF!</definedName>
    <definedName name="BExKVFZ3ZZGIC1QI8XN6BYFWN0ZY" localSheetId="19" hidden="1">#REF!</definedName>
    <definedName name="BExKVFZ3ZZGIC1QI8XN6BYFWN0ZY" hidden="1">#REF!</definedName>
    <definedName name="BExKVG4KGO28KPGTAFL1R8TTZ10N" localSheetId="19" hidden="1">#REF!</definedName>
    <definedName name="BExKVG4KGO28KPGTAFL1R8TTZ10N" hidden="1">#REF!</definedName>
    <definedName name="BExKVQRICZRKMKC3XFBPYJM79KT1" localSheetId="19" hidden="1">#REF!</definedName>
    <definedName name="BExKVQRICZRKMKC3XFBPYJM79KT1" hidden="1">#REF!</definedName>
    <definedName name="BExKW0CSH7DA02YSNV64PSEIXB2P" localSheetId="19" hidden="1">#REF!</definedName>
    <definedName name="BExKW0CSH7DA02YSNV64PSEIXB2P" hidden="1">#REF!</definedName>
    <definedName name="BExKW61SUXF65SCFWSZUR9GUOOMH" localSheetId="19" hidden="1">#REF!</definedName>
    <definedName name="BExKW61SUXF65SCFWSZUR9GUOOMH" hidden="1">#REF!</definedName>
    <definedName name="BExM9NUG3Q31X01AI9ZJCZIX25CS" localSheetId="19" hidden="1">#REF!</definedName>
    <definedName name="BExM9NUG3Q31X01AI9ZJCZIX25CS" hidden="1">#REF!</definedName>
    <definedName name="BExM9OG182RP30MY23PG49LVPZ1C" localSheetId="19" hidden="1">#REF!</definedName>
    <definedName name="BExM9OG182RP30MY23PG49LVPZ1C" hidden="1">#REF!</definedName>
    <definedName name="BExMA64MW1S18NH8DCKPCCEI5KCB" localSheetId="19" hidden="1">#REF!</definedName>
    <definedName name="BExMA64MW1S18NH8DCKPCCEI5KCB" hidden="1">#REF!</definedName>
    <definedName name="BExMAAMGWSV264QND3PEEFNT51OK" localSheetId="19" hidden="1">#REF!</definedName>
    <definedName name="BExMAAMGWSV264QND3PEEFNT51OK" hidden="1">#REF!</definedName>
    <definedName name="BExMAC4FBX1U0Y3998JERGS9KL2T" localSheetId="19" hidden="1">#REF!</definedName>
    <definedName name="BExMAC4FBX1U0Y3998JERGS9KL2T" hidden="1">#REF!</definedName>
    <definedName name="BExMAIF09XQ94J83IAH3DFXTENQV" localSheetId="19" hidden="1">#REF!</definedName>
    <definedName name="BExMAIF09XQ94J83IAH3DFXTENQV" hidden="1">#REF!</definedName>
    <definedName name="BExMALEWFUEM8Y686IT03ECURUBR" localSheetId="19" hidden="1">#REF!</definedName>
    <definedName name="BExMALEWFUEM8Y686IT03ECURUBR" hidden="1">#REF!</definedName>
    <definedName name="BExMAR3XSK6RSFLHP7ZX1EWGHASI" localSheetId="19" hidden="1">#REF!</definedName>
    <definedName name="BExMAR3XSK6RSFLHP7ZX1EWGHASI" hidden="1">#REF!</definedName>
    <definedName name="BExMAXJS82ZJ8RS22VLE0V0LDUII" localSheetId="19" hidden="1">#REF!</definedName>
    <definedName name="BExMAXJS82ZJ8RS22VLE0V0LDUII" hidden="1">#REF!</definedName>
    <definedName name="BExMB4QRS0R3MTB4CMUHFZ84LNZQ" localSheetId="19" hidden="1">#REF!</definedName>
    <definedName name="BExMB4QRS0R3MTB4CMUHFZ84LNZQ" hidden="1">#REF!</definedName>
    <definedName name="BExMBC35WKQY5CWQJLV4D05O6971" localSheetId="19" hidden="1">#REF!</definedName>
    <definedName name="BExMBC35WKQY5CWQJLV4D05O6971" hidden="1">#REF!</definedName>
    <definedName name="BExMBFTZV4Q1A5KG25C1N9PHQNSW" localSheetId="19" hidden="1">#REF!</definedName>
    <definedName name="BExMBFTZV4Q1A5KG25C1N9PHQNSW" hidden="1">#REF!</definedName>
    <definedName name="BExMBK6ISK3U7KHZKUJXIDKGF6VW" localSheetId="19" hidden="1">#REF!</definedName>
    <definedName name="BExMBK6ISK3U7KHZKUJXIDKGF6VW" hidden="1">#REF!</definedName>
    <definedName name="BExMBMVGO0XJ71IWHILW9QA74NPG" localSheetId="19" hidden="1">#REF!</definedName>
    <definedName name="BExMBMVGO0XJ71IWHILW9QA74NPG" hidden="1">#REF!</definedName>
    <definedName name="BExMBYPQDG9AYDQ5E8IECVFREPO6" localSheetId="19" hidden="1">[39]Table!#REF!</definedName>
    <definedName name="BExMBYPQDG9AYDQ5E8IECVFREPO6" hidden="1">[39]Table!#REF!</definedName>
    <definedName name="BExMBZ5YTPW7PFDUD2A9VUJ4HTNH" localSheetId="14" hidden="1">#REF!</definedName>
    <definedName name="BExMBZ5YTPW7PFDUD2A9VUJ4HTNH" localSheetId="15" hidden="1">#REF!</definedName>
    <definedName name="BExMBZ5YTPW7PFDUD2A9VUJ4HTNH" localSheetId="16" hidden="1">#REF!</definedName>
    <definedName name="BExMBZ5YTPW7PFDUD2A9VUJ4HTNH" localSheetId="19" hidden="1">#REF!</definedName>
    <definedName name="BExMBZ5YTPW7PFDUD2A9VUJ4HTNH" hidden="1">#REF!</definedName>
    <definedName name="BExMBZM2XYYERB8X75SWZCZRQTT3" localSheetId="16" hidden="1">#REF!</definedName>
    <definedName name="BExMBZM2XYYERB8X75SWZCZRQTT3" localSheetId="19" hidden="1">#REF!</definedName>
    <definedName name="BExMBZM2XYYERB8X75SWZCZRQTT3" hidden="1">#REF!</definedName>
    <definedName name="BExMC8AZUTX8LG89K2JJR7ZG62XX" localSheetId="16" hidden="1">#REF!</definedName>
    <definedName name="BExMC8AZUTX8LG89K2JJR7ZG62XX" localSheetId="19" hidden="1">#REF!</definedName>
    <definedName name="BExMC8AZUTX8LG89K2JJR7ZG62XX" hidden="1">#REF!</definedName>
    <definedName name="BExMCA96YR10V72G2R0SCIKPZLIZ" localSheetId="19" hidden="1">#REF!</definedName>
    <definedName name="BExMCA96YR10V72G2R0SCIKPZLIZ" hidden="1">#REF!</definedName>
    <definedName name="BExMCB5JU5I2VQDUBS4O42BTEVKI" localSheetId="19" hidden="1">#REF!</definedName>
    <definedName name="BExMCB5JU5I2VQDUBS4O42BTEVKI" hidden="1">#REF!</definedName>
    <definedName name="BExMCFSQFSEMPY5IXDIRKZDASDBR" localSheetId="19" hidden="1">#REF!</definedName>
    <definedName name="BExMCFSQFSEMPY5IXDIRKZDASDBR" hidden="1">#REF!</definedName>
    <definedName name="BExMCGUFAIU47IPVOIVWOZPLSX79" localSheetId="19" hidden="1">#REF!</definedName>
    <definedName name="BExMCGUFAIU47IPVOIVWOZPLSX79" hidden="1">#REF!</definedName>
    <definedName name="BExMCMZOEYWVOOJ98TBHTTCS7XB8" localSheetId="19" hidden="1">#REF!</definedName>
    <definedName name="BExMCMZOEYWVOOJ98TBHTTCS7XB8" hidden="1">#REF!</definedName>
    <definedName name="BExMCQQH8CGFPPPG70D6VV4J3XR6" localSheetId="19" hidden="1">#REF!</definedName>
    <definedName name="BExMCQQH8CGFPPPG70D6VV4J3XR6" hidden="1">#REF!</definedName>
    <definedName name="BExMCS8EF2W3FS9QADNKREYSI8P0" localSheetId="19" hidden="1">#REF!</definedName>
    <definedName name="BExMCS8EF2W3FS9QADNKREYSI8P0" hidden="1">#REF!</definedName>
    <definedName name="BExMCUS7GSOM96J0HJ7EH0FFM2AC" localSheetId="19" hidden="1">#REF!</definedName>
    <definedName name="BExMCUS7GSOM96J0HJ7EH0FFM2AC" hidden="1">#REF!</definedName>
    <definedName name="BExMCYTT6TVDWMJXO1NZANRTVNAN" localSheetId="19" hidden="1">#REF!</definedName>
    <definedName name="BExMCYTT6TVDWMJXO1NZANRTVNAN" hidden="1">#REF!</definedName>
    <definedName name="BExMD5F6IAV108XYJLXUO9HD0IT6" localSheetId="19" hidden="1">#REF!</definedName>
    <definedName name="BExMD5F6IAV108XYJLXUO9HD0IT6" hidden="1">#REF!</definedName>
    <definedName name="BExMDANV66W9T3XAXID40XFJ0J93" localSheetId="19" hidden="1">#REF!</definedName>
    <definedName name="BExMDANV66W9T3XAXID40XFJ0J93" hidden="1">#REF!</definedName>
    <definedName name="BExMDGD1KQP7NNR78X2ZX4FCBQ1S" localSheetId="19" hidden="1">#REF!</definedName>
    <definedName name="BExMDGD1KQP7NNR78X2ZX4FCBQ1S" hidden="1">#REF!</definedName>
    <definedName name="BExMDIRDK0DI8P86HB7WPH8QWLSQ" localSheetId="19" hidden="1">#REF!</definedName>
    <definedName name="BExMDIRDK0DI8P86HB7WPH8QWLSQ" hidden="1">#REF!</definedName>
    <definedName name="BExMDPI2FVMORSWDDCVAJ85WYAYO" localSheetId="19" hidden="1">#REF!</definedName>
    <definedName name="BExMDPI2FVMORSWDDCVAJ85WYAYO" hidden="1">#REF!</definedName>
    <definedName name="BExMDUWB7VWHFFR266QXO46BNV2S" localSheetId="19" hidden="1">#REF!</definedName>
    <definedName name="BExMDUWB7VWHFFR266QXO46BNV2S" hidden="1">#REF!</definedName>
    <definedName name="BExME2U47N8LZG0BPJ49ANY5QVV2" localSheetId="19" hidden="1">#REF!</definedName>
    <definedName name="BExME2U47N8LZG0BPJ49ANY5QVV2" hidden="1">#REF!</definedName>
    <definedName name="BExME5OOQT5THEZMTKUDCTJQJ75P" localSheetId="19" hidden="1">#REF!</definedName>
    <definedName name="BExME5OOQT5THEZMTKUDCTJQJ75P" hidden="1">#REF!</definedName>
    <definedName name="BExME88DH5DUKMUFI9FNVECXFD2E" localSheetId="19" hidden="1">#REF!</definedName>
    <definedName name="BExME88DH5DUKMUFI9FNVECXFD2E" hidden="1">#REF!</definedName>
    <definedName name="BExME9A7MOGAK7YTTQYXP5DL6VYA" localSheetId="19" hidden="1">#REF!</definedName>
    <definedName name="BExME9A7MOGAK7YTTQYXP5DL6VYA" hidden="1">#REF!</definedName>
    <definedName name="BExMEIF7MG94HDIP9UUN2B1R7AP9" localSheetId="19" hidden="1">#REF!</definedName>
    <definedName name="BExMEIF7MG94HDIP9UUN2B1R7AP9" hidden="1">#REF!</definedName>
    <definedName name="BExMEOV9YFRY5C3GDLU60GIX10BY" localSheetId="19" hidden="1">#REF!</definedName>
    <definedName name="BExMEOV9YFRY5C3GDLU60GIX10BY" hidden="1">#REF!</definedName>
    <definedName name="BExMEQ7OI6NAP3UP3UX0O5JKS0DV" localSheetId="19" hidden="1">#REF!</definedName>
    <definedName name="BExMEQ7OI6NAP3UP3UX0O5JKS0DV" hidden="1">#REF!</definedName>
    <definedName name="BExMEY09ESM4H2YGKEQQRYUD114R" localSheetId="19" hidden="1">#REF!</definedName>
    <definedName name="BExMEY09ESM4H2YGKEQQRYUD114R" hidden="1">#REF!</definedName>
    <definedName name="BExMF4G4IUPQY1Y5GEY5N3E04CL6" localSheetId="19" hidden="1">#REF!</definedName>
    <definedName name="BExMF4G4IUPQY1Y5GEY5N3E04CL6" hidden="1">#REF!</definedName>
    <definedName name="BExMF5I0YYHYSHHGNQEI50YPTUFU" localSheetId="19" hidden="1">#REF!</definedName>
    <definedName name="BExMF5I0YYHYSHHGNQEI50YPTUFU" hidden="1">#REF!</definedName>
    <definedName name="BExMF9UIGYMOAQK0ELUWP0S0HZZY" localSheetId="19" hidden="1">#REF!</definedName>
    <definedName name="BExMF9UIGYMOAQK0ELUWP0S0HZZY" hidden="1">#REF!</definedName>
    <definedName name="BExMFDLBSWFMRDYJ2DZETI3EXKN2" localSheetId="19" hidden="1">#REF!</definedName>
    <definedName name="BExMFDLBSWFMRDYJ2DZETI3EXKN2" hidden="1">#REF!</definedName>
    <definedName name="BExMFLDTMRTCHKA37LQW67BG8D5C" localSheetId="19" hidden="1">#REF!</definedName>
    <definedName name="BExMFLDTMRTCHKA37LQW67BG8D5C" hidden="1">#REF!</definedName>
    <definedName name="BExMFYPXA6CPPQEIQCZVJ1O8CC3D" localSheetId="19" hidden="1">#REF!</definedName>
    <definedName name="BExMFYPXA6CPPQEIQCZVJ1O8CC3D" hidden="1">#REF!</definedName>
    <definedName name="BExMG3IJ4BTO1ISLMJY91RJVU21M" localSheetId="19" hidden="1">#REF!</definedName>
    <definedName name="BExMG3IJ4BTO1ISLMJY91RJVU21M" hidden="1">#REF!</definedName>
    <definedName name="BExMG9NSK30KD01QX0UBN2VNRTG4" localSheetId="19" hidden="1">#REF!</definedName>
    <definedName name="BExMG9NSK30KD01QX0UBN2VNRTG4" hidden="1">#REF!</definedName>
    <definedName name="BExMGD99CUH3CN5F5OWTFJPXIOC5" localSheetId="19" hidden="1">#REF!</definedName>
    <definedName name="BExMGD99CUH3CN5F5OWTFJPXIOC5" hidden="1">#REF!</definedName>
    <definedName name="BExMGG3PFIHPHX7NXB7HDFI3N12L" localSheetId="19" hidden="1">#REF!</definedName>
    <definedName name="BExMGG3PFIHPHX7NXB7HDFI3N12L" hidden="1">#REF!</definedName>
    <definedName name="BExMGGUQP0X7T5PIESJE86819NLZ" localSheetId="19" hidden="1">#REF!</definedName>
    <definedName name="BExMGGUQP0X7T5PIESJE86819NLZ" hidden="1">#REF!</definedName>
    <definedName name="BExMH3H9TW5TJCNU5Z1EWXP3BAEP" localSheetId="19" hidden="1">#REF!</definedName>
    <definedName name="BExMH3H9TW5TJCNU5Z1EWXP3BAEP" hidden="1">#REF!</definedName>
    <definedName name="BExMHOWPB34KPZ76M2KIX2C9R2VB" localSheetId="19" hidden="1">#REF!</definedName>
    <definedName name="BExMHOWPB34KPZ76M2KIX2C9R2VB" hidden="1">#REF!</definedName>
    <definedName name="BExMHSSYC6KVHA3QDTSYPN92TWMI" localSheetId="19" hidden="1">#REF!</definedName>
    <definedName name="BExMHSSYC6KVHA3QDTSYPN92TWMI" hidden="1">#REF!</definedName>
    <definedName name="BExMI0WA793SF41LQ40A28U8OXQY" localSheetId="19" hidden="1">#REF!</definedName>
    <definedName name="BExMI0WA793SF41LQ40A28U8OXQY" hidden="1">#REF!</definedName>
    <definedName name="BExMI3AJ9477KDL4T9DHET4LJJTW" localSheetId="19" hidden="1">#REF!</definedName>
    <definedName name="BExMI3AJ9477KDL4T9DHET4LJJTW" hidden="1">#REF!</definedName>
    <definedName name="BExMI58NHPZ1UTOZCYFOQPS8I7WN" localSheetId="19" hidden="1">#REF!</definedName>
    <definedName name="BExMI58NHPZ1UTOZCYFOQPS8I7WN" hidden="1">#REF!</definedName>
    <definedName name="BExMI6L9KX05GAK523JFKICJMTA5" localSheetId="19" hidden="1">#REF!</definedName>
    <definedName name="BExMI6L9KX05GAK523JFKICJMTA5" hidden="1">#REF!</definedName>
    <definedName name="BExMI6QQ20XHD0NWJUN741B37182" localSheetId="19" hidden="1">#REF!</definedName>
    <definedName name="BExMI6QQ20XHD0NWJUN741B37182" hidden="1">#REF!</definedName>
    <definedName name="BExMI7MYLMINF9AC59CYYVFGQJAY" localSheetId="19" hidden="1">#REF!</definedName>
    <definedName name="BExMI7MYLMINF9AC59CYYVFGQJAY" hidden="1">#REF!</definedName>
    <definedName name="BExMI8JB94SBD9EMNJEK7Y2T6GYU" localSheetId="19" hidden="1">#REF!</definedName>
    <definedName name="BExMI8JB94SBD9EMNJEK7Y2T6GYU" hidden="1">#REF!</definedName>
    <definedName name="BExMI8OS85YTW3KYVE4YD0R7Z6UV" localSheetId="19" hidden="1">#REF!</definedName>
    <definedName name="BExMI8OS85YTW3KYVE4YD0R7Z6UV" hidden="1">#REF!</definedName>
    <definedName name="BExMIBOOZU40JS3F89OMPSRCE9MM" localSheetId="19" hidden="1">#REF!</definedName>
    <definedName name="BExMIBOOZU40JS3F89OMPSRCE9MM" hidden="1">#REF!</definedName>
    <definedName name="BExMIHJ01IVQHPV5ZNO9UPQB64N8" localSheetId="19" hidden="1">#REF!</definedName>
    <definedName name="BExMIHJ01IVQHPV5ZNO9UPQB64N8" hidden="1">#REF!</definedName>
    <definedName name="BExMIIQ5MBWSIHTFWAQADXMZC22Q" localSheetId="19" hidden="1">#REF!</definedName>
    <definedName name="BExMIIQ5MBWSIHTFWAQADXMZC22Q" hidden="1">#REF!</definedName>
    <definedName name="BExMIL4I2GE866I25CR5JBLJWJ6A" localSheetId="19" hidden="1">#REF!</definedName>
    <definedName name="BExMIL4I2GE866I25CR5JBLJWJ6A" hidden="1">#REF!</definedName>
    <definedName name="BExMIRKIPF27SNO82SPFSB3T5U17" localSheetId="19" hidden="1">#REF!</definedName>
    <definedName name="BExMIRKIPF27SNO82SPFSB3T5U17" hidden="1">#REF!</definedName>
    <definedName name="BExMITILFEELDXT62AREXCM0DX4R" localSheetId="19" hidden="1">#REF!</definedName>
    <definedName name="BExMITILFEELDXT62AREXCM0DX4R" hidden="1">#REF!</definedName>
    <definedName name="BExMIV0KC8555D5E42ZGWG15Y0MO" localSheetId="19" hidden="1">#REF!</definedName>
    <definedName name="BExMIV0KC8555D5E42ZGWG15Y0MO" hidden="1">#REF!</definedName>
    <definedName name="BExMIZT6AN7E6YMW2S87CTCN2UXH" localSheetId="19" hidden="1">#REF!</definedName>
    <definedName name="BExMIZT6AN7E6YMW2S87CTCN2UXH" hidden="1">#REF!</definedName>
    <definedName name="BExMJ03XNEEQE05W28YBDN4G56JD" localSheetId="19" hidden="1">#REF!</definedName>
    <definedName name="BExMJ03XNEEQE05W28YBDN4G56JD" hidden="1">#REF!</definedName>
    <definedName name="BExMJ15T9F3475M0896SG60TN0SR" localSheetId="19" hidden="1">#REF!</definedName>
    <definedName name="BExMJ15T9F3475M0896SG60TN0SR" hidden="1">#REF!</definedName>
    <definedName name="BExMJ39CRE4I6SJI19LKWDKX3OQ2" localSheetId="19" hidden="1">#REF!</definedName>
    <definedName name="BExMJ39CRE4I6SJI19LKWDKX3OQ2" hidden="1">#REF!</definedName>
    <definedName name="BExMJC8UI1MMXIJR29O1IWETLHH6" localSheetId="19" hidden="1">#REF!</definedName>
    <definedName name="BExMJC8UI1MMXIJR29O1IWETLHH6" hidden="1">#REF!</definedName>
    <definedName name="BExMJNC8ZFB9DRFOJ961ZAJ8U3A8" localSheetId="19" hidden="1">#REF!</definedName>
    <definedName name="BExMJNC8ZFB9DRFOJ961ZAJ8U3A8" hidden="1">#REF!</definedName>
    <definedName name="BExMJSA6JY35531TSI8ZQP6U7CDE" localSheetId="19" hidden="1">#REF!</definedName>
    <definedName name="BExMJSA6JY35531TSI8ZQP6U7CDE" hidden="1">#REF!</definedName>
    <definedName name="BExMJTBV8A3D31W2IQHP9RDFPPHQ" localSheetId="19" hidden="1">#REF!</definedName>
    <definedName name="BExMJTBV8A3D31W2IQHP9RDFPPHQ" hidden="1">#REF!</definedName>
    <definedName name="BExMK2RTXN4QJWEUNX002XK8VQP8" localSheetId="19" hidden="1">#REF!</definedName>
    <definedName name="BExMK2RTXN4QJWEUNX002XK8VQP8" hidden="1">#REF!</definedName>
    <definedName name="BExMK3YZF17HAMXX3PO2KP6S46ZU" localSheetId="19" hidden="1">#REF!</definedName>
    <definedName name="BExMK3YZF17HAMXX3PO2KP6S46ZU" hidden="1">#REF!</definedName>
    <definedName name="BExMKBGQDUZ8AWXYHA3QVMSDVZ3D" localSheetId="19" hidden="1">#REF!</definedName>
    <definedName name="BExMKBGQDUZ8AWXYHA3QVMSDVZ3D" hidden="1">#REF!</definedName>
    <definedName name="BExMKBM1467553LDFZRRKVSHN374" localSheetId="19" hidden="1">#REF!</definedName>
    <definedName name="BExMKBM1467553LDFZRRKVSHN374" hidden="1">#REF!</definedName>
    <definedName name="BExMKGK5FJUC0AU8MABRGDC5ZM70" localSheetId="19" hidden="1">#REF!</definedName>
    <definedName name="BExMKGK5FJUC0AU8MABRGDC5ZM70" hidden="1">#REF!</definedName>
    <definedName name="BExMKISYVO6POIGSJWIW3PHDYL45" localSheetId="19" hidden="1">#REF!</definedName>
    <definedName name="BExMKISYVO6POIGSJWIW3PHDYL45" hidden="1">#REF!</definedName>
    <definedName name="BExMKSP1VOPPTKX4WEPT3LUKE8WQ" localSheetId="19" hidden="1">#REF!</definedName>
    <definedName name="BExMKSP1VOPPTKX4WEPT3LUKE8WQ" hidden="1">#REF!</definedName>
    <definedName name="BExMKTW7R5SOV4PHAFGHU3W73DYE" localSheetId="19" hidden="1">#REF!</definedName>
    <definedName name="BExMKTW7R5SOV4PHAFGHU3W73DYE" hidden="1">#REF!</definedName>
    <definedName name="BExMKU7051J2W1RQXGZGE62NBRUZ" localSheetId="19" hidden="1">#REF!</definedName>
    <definedName name="BExMKU7051J2W1RQXGZGE62NBRUZ" hidden="1">#REF!</definedName>
    <definedName name="BExMKUN3WPECJR2XRID2R7GZRGNX" localSheetId="19" hidden="1">#REF!</definedName>
    <definedName name="BExMKUN3WPECJR2XRID2R7GZRGNX" hidden="1">#REF!</definedName>
    <definedName name="BExMKZ535P011X4TNV16GCOH4H21" localSheetId="19" hidden="1">#REF!</definedName>
    <definedName name="BExMKZ535P011X4TNV16GCOH4H21" hidden="1">#REF!</definedName>
    <definedName name="BExML2VXA0E0WCJ13O00WFMOW4RI" localSheetId="19" hidden="1">#REF!</definedName>
    <definedName name="BExML2VXA0E0WCJ13O00WFMOW4RI" hidden="1">#REF!</definedName>
    <definedName name="BExML3XQNDIMX55ZCHHXKUV3D6E6" localSheetId="19" hidden="1">#REF!</definedName>
    <definedName name="BExML3XQNDIMX55ZCHHXKUV3D6E6" hidden="1">#REF!</definedName>
    <definedName name="BExML5QGSWHLI18BGY4CGOTD3UWH" localSheetId="19" hidden="1">#REF!</definedName>
    <definedName name="BExML5QGSWHLI18BGY4CGOTD3UWH" hidden="1">#REF!</definedName>
    <definedName name="BExML6MTWMIEAK6NWSBVYN98A7G9" localSheetId="19" hidden="1">#REF!</definedName>
    <definedName name="BExML6MTWMIEAK6NWSBVYN98A7G9" hidden="1">#REF!</definedName>
    <definedName name="BExMLO5Z61RE85X8HHX2G4IU3AZW" localSheetId="19" hidden="1">#REF!</definedName>
    <definedName name="BExMLO5Z61RE85X8HHX2G4IU3AZW" hidden="1">#REF!</definedName>
    <definedName name="BExMLVI7UORSHM9FMO8S2EI0TMTS" localSheetId="19" hidden="1">#REF!</definedName>
    <definedName name="BExMLVI7UORSHM9FMO8S2EI0TMTS" hidden="1">#REF!</definedName>
    <definedName name="BExMM5UCOT2HSSN0ZIPZW55GSOVO" localSheetId="19" hidden="1">#REF!</definedName>
    <definedName name="BExMM5UCOT2HSSN0ZIPZW55GSOVO" hidden="1">#REF!</definedName>
    <definedName name="BExMM8ZRS5RQ8H1H55RVPVTDL5NL" localSheetId="19" hidden="1">#REF!</definedName>
    <definedName name="BExMM8ZRS5RQ8H1H55RVPVTDL5NL" hidden="1">#REF!</definedName>
    <definedName name="BExMMH8EAZB09XXQ5X4LR0P4NHG9" localSheetId="19" hidden="1">#REF!</definedName>
    <definedName name="BExMMH8EAZB09XXQ5X4LR0P4NHG9" hidden="1">#REF!</definedName>
    <definedName name="BExMMIQH5BABNZVCIQ7TBCQ10AY5" localSheetId="19" hidden="1">#REF!</definedName>
    <definedName name="BExMMIQH5BABNZVCIQ7TBCQ10AY5" hidden="1">#REF!</definedName>
    <definedName name="BExMMNIZ2T7M22WECMUQXEF4NJ71" localSheetId="19" hidden="1">#REF!</definedName>
    <definedName name="BExMMNIZ2T7M22WECMUQXEF4NJ71" hidden="1">#REF!</definedName>
    <definedName name="BExMMPMIOU7BURTV0L1K6ACW9X73" localSheetId="19" hidden="1">#REF!</definedName>
    <definedName name="BExMMPMIOU7BURTV0L1K6ACW9X73" hidden="1">#REF!</definedName>
    <definedName name="BExMMQ835AJDHS4B419SS645P67Q" localSheetId="19" hidden="1">#REF!</definedName>
    <definedName name="BExMMQ835AJDHS4B419SS645P67Q" hidden="1">#REF!</definedName>
    <definedName name="BExMMQ844A9KG2DK921WGK4O9YPZ" localSheetId="19" hidden="1">#REF!</definedName>
    <definedName name="BExMMQ844A9KG2DK921WGK4O9YPZ" hidden="1">#REF!</definedName>
    <definedName name="BExMMQIUVPCOBISTEJJYNCCLUCPY" localSheetId="19" hidden="1">#REF!</definedName>
    <definedName name="BExMMQIUVPCOBISTEJJYNCCLUCPY" hidden="1">#REF!</definedName>
    <definedName name="BExMMSH37SF6GV4N9O9EW1APAZ1E" localSheetId="19" hidden="1">#REF!</definedName>
    <definedName name="BExMMSH37SF6GV4N9O9EW1APAZ1E" hidden="1">#REF!</definedName>
    <definedName name="BExMMTIXETA5VAKBSOFDD5SRU887" localSheetId="19" hidden="1">#REF!</definedName>
    <definedName name="BExMMTIXETA5VAKBSOFDD5SRU887" hidden="1">#REF!</definedName>
    <definedName name="BExMMV0P6P5YS3C35G0JYYHI7992" localSheetId="19" hidden="1">#REF!</definedName>
    <definedName name="BExMMV0P6P5YS3C35G0JYYHI7992" hidden="1">#REF!</definedName>
    <definedName name="BExMN1WVXE52MEF2NT3IVTY8KJQM" localSheetId="19" hidden="1">#REF!</definedName>
    <definedName name="BExMN1WVXE52MEF2NT3IVTY8KJQM" hidden="1">#REF!</definedName>
    <definedName name="BExMN2IH1J3S3D19MIV7YYZMS9DV" localSheetId="19" hidden="1">#REF!</definedName>
    <definedName name="BExMN2IH1J3S3D19MIV7YYZMS9DV" hidden="1">#REF!</definedName>
    <definedName name="BExMNAWJNSZ1W6QTQUX8O56Y0NF2" localSheetId="19" hidden="1">'[38]10.08.5 - 2008 Capital - TDBU'!#REF!</definedName>
    <definedName name="BExMNAWJNSZ1W6QTQUX8O56Y0NF2" hidden="1">'[38]10.08.5 - 2008 Capital - TDBU'!#REF!</definedName>
    <definedName name="BExMNDR4V2VG5RFZDGTAGD3Q9PPG" localSheetId="14" hidden="1">#REF!</definedName>
    <definedName name="BExMNDR4V2VG5RFZDGTAGD3Q9PPG" localSheetId="15" hidden="1">#REF!</definedName>
    <definedName name="BExMNDR4V2VG5RFZDGTAGD3Q9PPG" localSheetId="16" hidden="1">#REF!</definedName>
    <definedName name="BExMNDR4V2VG5RFZDGTAGD3Q9PPG" localSheetId="19" hidden="1">#REF!</definedName>
    <definedName name="BExMNDR4V2VG5RFZDGTAGD3Q9PPG" hidden="1">#REF!</definedName>
    <definedName name="BExMNJLFWZBRN9PZF1IO9CYWV1B2" localSheetId="16" hidden="1">#REF!</definedName>
    <definedName name="BExMNJLFWZBRN9PZF1IO9CYWV1B2" localSheetId="19" hidden="1">#REF!</definedName>
    <definedName name="BExMNJLFWZBRN9PZF1IO9CYWV1B2" hidden="1">#REF!</definedName>
    <definedName name="BExMNKCJ0FA57YEUUAJE43U1QN5P" localSheetId="16" hidden="1">#REF!</definedName>
    <definedName name="BExMNKCJ0FA57YEUUAJE43U1QN5P" localSheetId="19" hidden="1">#REF!</definedName>
    <definedName name="BExMNKCJ0FA57YEUUAJE43U1QN5P" hidden="1">#REF!</definedName>
    <definedName name="BExMNKN5D1WEF2OOJVP6LZ6DLU3Y" localSheetId="19" hidden="1">#REF!</definedName>
    <definedName name="BExMNKN5D1WEF2OOJVP6LZ6DLU3Y" hidden="1">#REF!</definedName>
    <definedName name="BExMNR38HMPLWAJRQ9MMS3ZAZ9IU" localSheetId="19" hidden="1">#REF!</definedName>
    <definedName name="BExMNR38HMPLWAJRQ9MMS3ZAZ9IU" hidden="1">#REF!</definedName>
    <definedName name="BExMNRDZULKJMVY2VKIIRM2M5A1M" localSheetId="19" hidden="1">#REF!</definedName>
    <definedName name="BExMNRDZULKJMVY2VKIIRM2M5A1M" hidden="1">#REF!</definedName>
    <definedName name="BExMO9IOWKTWHO8LQJJQI5P3INWY" localSheetId="19" hidden="1">#REF!</definedName>
    <definedName name="BExMO9IOWKTWHO8LQJJQI5P3INWY" hidden="1">#REF!</definedName>
    <definedName name="BExMOI29DOEK5R1A5QZPUDKF7N6T" localSheetId="19" hidden="1">#REF!</definedName>
    <definedName name="BExMOI29DOEK5R1A5QZPUDKF7N6T" hidden="1">#REF!</definedName>
    <definedName name="BExMOIYOIL4KOXZBI7MJYXPIV1QJ" localSheetId="19" hidden="1">#REF!</definedName>
    <definedName name="BExMOIYOIL4KOXZBI7MJYXPIV1QJ" hidden="1">#REF!</definedName>
    <definedName name="BExMORI2ZA9JU0J28GT1ZAXP5A9C" localSheetId="19" hidden="1">#REF!</definedName>
    <definedName name="BExMORI2ZA9JU0J28GT1ZAXP5A9C" hidden="1">#REF!</definedName>
    <definedName name="BExMPAJ5AJAXGKGK3F6H3ODS6RF4" localSheetId="19" hidden="1">#REF!</definedName>
    <definedName name="BExMPAJ5AJAXGKGK3F6H3ODS6RF4" hidden="1">#REF!</definedName>
    <definedName name="BExMPD2X55FFBVJ6CBUKNPROIOEU" localSheetId="19" hidden="1">#REF!</definedName>
    <definedName name="BExMPD2X55FFBVJ6CBUKNPROIOEU" hidden="1">#REF!</definedName>
    <definedName name="BExMPGZ848E38FUH1JBQN97DGWAT" localSheetId="19" hidden="1">#REF!</definedName>
    <definedName name="BExMPGZ848E38FUH1JBQN97DGWAT" hidden="1">#REF!</definedName>
    <definedName name="BExMPMTICOSMQENOFKQ18K0ZT4S8" localSheetId="19" hidden="1">#REF!</definedName>
    <definedName name="BExMPMTICOSMQENOFKQ18K0ZT4S8" hidden="1">#REF!</definedName>
    <definedName name="BExMPMZ07II0R4KGWQQ7PGS3RZS4" localSheetId="19" hidden="1">#REF!</definedName>
    <definedName name="BExMPMZ07II0R4KGWQQ7PGS3RZS4" hidden="1">#REF!</definedName>
    <definedName name="BExMPOBH04JMDO6Z8DMSEJZM4ANN" localSheetId="19" hidden="1">#REF!</definedName>
    <definedName name="BExMPOBH04JMDO6Z8DMSEJZM4ANN" hidden="1">#REF!</definedName>
    <definedName name="BExMPSD77XQ3HA6A4FZOJK8G2JP3" localSheetId="19" hidden="1">#REF!</definedName>
    <definedName name="BExMPSD77XQ3HA6A4FZOJK8G2JP3" hidden="1">#REF!</definedName>
    <definedName name="BExMPT9KA5ZL7QPEO8EJSGDXUSF6" localSheetId="19" hidden="1">#REF!</definedName>
    <definedName name="BExMPT9KA5ZL7QPEO8EJSGDXUSF6" hidden="1">#REF!</definedName>
    <definedName name="BExMQ4I3Q7F0BMPHSFMFW9TZ87UD" localSheetId="19" hidden="1">#REF!</definedName>
    <definedName name="BExMQ4I3Q7F0BMPHSFMFW9TZ87UD" hidden="1">#REF!</definedName>
    <definedName name="BExMQ4SWDWI4N16AZ0T5CJ6HH8WC" localSheetId="19" hidden="1">#REF!</definedName>
    <definedName name="BExMQ4SWDWI4N16AZ0T5CJ6HH8WC" hidden="1">#REF!</definedName>
    <definedName name="BExMQ71WHW50GVX45JU951AGPLFQ" localSheetId="19" hidden="1">#REF!</definedName>
    <definedName name="BExMQ71WHW50GVX45JU951AGPLFQ" hidden="1">#REF!</definedName>
    <definedName name="BExMQGXSLPT4A6N47LE6FBVHWBOF" localSheetId="19" hidden="1">#REF!</definedName>
    <definedName name="BExMQGXSLPT4A6N47LE6FBVHWBOF" hidden="1">#REF!</definedName>
    <definedName name="BExMQSBR7PL4KLB1Q4961QO45Y4G" localSheetId="19" hidden="1">#REF!</definedName>
    <definedName name="BExMQSBR7PL4KLB1Q4961QO45Y4G" hidden="1">#REF!</definedName>
    <definedName name="BExMR1MA4I1X77714ZEPUVC8W398" localSheetId="19" hidden="1">#REF!</definedName>
    <definedName name="BExMR1MA4I1X77714ZEPUVC8W398" hidden="1">#REF!</definedName>
    <definedName name="BExMR8YQHA7N77HGHY4Y6R30I3XT" localSheetId="19" hidden="1">#REF!</definedName>
    <definedName name="BExMR8YQHA7N77HGHY4Y6R30I3XT" hidden="1">#REF!</definedName>
    <definedName name="BExMRENOIARWRYOIVPDIEBVNRDO7" localSheetId="19" hidden="1">#REF!</definedName>
    <definedName name="BExMRENOIARWRYOIVPDIEBVNRDO7" hidden="1">#REF!</definedName>
    <definedName name="BExMRQHUEHGF2FS4LCB0THFELGDI" localSheetId="19" hidden="1">#REF!</definedName>
    <definedName name="BExMRQHUEHGF2FS4LCB0THFELGDI" hidden="1">#REF!</definedName>
    <definedName name="BExMRRJNUMGRSDD5GGKKGEIZ6FTS" localSheetId="19" hidden="1">#REF!</definedName>
    <definedName name="BExMRRJNUMGRSDD5GGKKGEIZ6FTS" hidden="1">#REF!</definedName>
    <definedName name="BExMRU3ACIU0RD2BNWO55LH5U2BR" localSheetId="19" hidden="1">#REF!</definedName>
    <definedName name="BExMRU3ACIU0RD2BNWO55LH5U2BR" hidden="1">#REF!</definedName>
    <definedName name="BExMS86DS3IHF2GL3USMAG2JZHWC" localSheetId="19" hidden="1">#REF!</definedName>
    <definedName name="BExMS86DS3IHF2GL3USMAG2JZHWC" hidden="1">#REF!</definedName>
    <definedName name="BExMSCO8TZ680ZEYN2WP0KB738IZ" localSheetId="19" hidden="1">#REF!</definedName>
    <definedName name="BExMSCO8TZ680ZEYN2WP0KB738IZ" hidden="1">#REF!</definedName>
    <definedName name="BExMSQRCC40AP8BDUPL2I2DNC210" localSheetId="19" hidden="1">#REF!</definedName>
    <definedName name="BExMSQRCC40AP8BDUPL2I2DNC210" hidden="1">#REF!</definedName>
    <definedName name="BExO4J9LR712G00TVA82VNTG8O7H" localSheetId="19" hidden="1">#REF!</definedName>
    <definedName name="BExO4J9LR712G00TVA82VNTG8O7H" hidden="1">#REF!</definedName>
    <definedName name="BExO4WGD4T7PXNGQYFD65V3BP906" localSheetId="19" hidden="1">'[38]10.08.5 - 2008 Capital - TDBU'!#REF!</definedName>
    <definedName name="BExO4WGD4T7PXNGQYFD65V3BP906" hidden="1">'[38]10.08.5 - 2008 Capital - TDBU'!#REF!</definedName>
    <definedName name="BExO55G2KVZ7MIJ30N827CLH0I2A" localSheetId="14" hidden="1">#REF!</definedName>
    <definedName name="BExO55G2KVZ7MIJ30N827CLH0I2A" localSheetId="15" hidden="1">#REF!</definedName>
    <definedName name="BExO55G2KVZ7MIJ30N827CLH0I2A" localSheetId="16" hidden="1">#REF!</definedName>
    <definedName name="BExO55G2KVZ7MIJ30N827CLH0I2A" localSheetId="19" hidden="1">#REF!</definedName>
    <definedName name="BExO55G2KVZ7MIJ30N827CLH0I2A" hidden="1">#REF!</definedName>
    <definedName name="BExO5A8PZD9EUHC5CMPU6N3SQ15L" localSheetId="16" hidden="1">#REF!</definedName>
    <definedName name="BExO5A8PZD9EUHC5CMPU6N3SQ15L" localSheetId="19" hidden="1">#REF!</definedName>
    <definedName name="BExO5A8PZD9EUHC5CMPU6N3SQ15L" hidden="1">#REF!</definedName>
    <definedName name="BExO5XMAHL7CY3X0B1OPKZ28DCJ5" localSheetId="16" hidden="1">#REF!</definedName>
    <definedName name="BExO5XMAHL7CY3X0B1OPKZ28DCJ5" localSheetId="19" hidden="1">#REF!</definedName>
    <definedName name="BExO5XMAHL7CY3X0B1OPKZ28DCJ5" hidden="1">#REF!</definedName>
    <definedName name="BExO64NREBN75DKW0OMYAUWYVY5S" localSheetId="19" hidden="1">#REF!</definedName>
    <definedName name="BExO64NREBN75DKW0OMYAUWYVY5S" hidden="1">#REF!</definedName>
    <definedName name="BExO66LZJKY4PTQVREELI6POS4AY" localSheetId="19" hidden="1">#REF!</definedName>
    <definedName name="BExO66LZJKY4PTQVREELI6POS4AY" hidden="1">#REF!</definedName>
    <definedName name="BExO6LLHCYTF7CIVHKAO0NMET14Q" localSheetId="19" hidden="1">#REF!</definedName>
    <definedName name="BExO6LLHCYTF7CIVHKAO0NMET14Q" hidden="1">#REF!</definedName>
    <definedName name="BExO6QE36OX39618EFGY819YKS0N" localSheetId="19" hidden="1">#REF!</definedName>
    <definedName name="BExO6QE36OX39618EFGY819YKS0N" hidden="1">#REF!</definedName>
    <definedName name="BExO6Y6LB0P6L4JTH4J6TCB4OHW8" localSheetId="19" hidden="1">#REF!</definedName>
    <definedName name="BExO6Y6LB0P6L4JTH4J6TCB4OHW8" hidden="1">#REF!</definedName>
    <definedName name="BExO7OUQS3XTUQ2LDKGQ8AAQ3OJJ" localSheetId="19" hidden="1">#REF!</definedName>
    <definedName name="BExO7OUQS3XTUQ2LDKGQ8AAQ3OJJ" hidden="1">#REF!</definedName>
    <definedName name="BExO7RUSODZC2NQZMT2AFSMV2ONF" localSheetId="19" hidden="1">#REF!</definedName>
    <definedName name="BExO7RUSODZC2NQZMT2AFSMV2ONF" hidden="1">#REF!</definedName>
    <definedName name="BExO7VLLWHHV7J25Z3RPF2PK6D8H" localSheetId="19" hidden="1">#REF!</definedName>
    <definedName name="BExO7VLLWHHV7J25Z3RPF2PK6D8H" hidden="1">#REF!</definedName>
    <definedName name="BExO7WNA0JRE553ALPEZODW1ICID" localSheetId="19" hidden="1">#REF!</definedName>
    <definedName name="BExO7WNA0JRE553ALPEZODW1ICID" hidden="1">#REF!</definedName>
    <definedName name="BExO85HMYXZJ7SONWBKKIAXMCI3C" localSheetId="19" hidden="1">#REF!</definedName>
    <definedName name="BExO85HMYXZJ7SONWBKKIAXMCI3C" hidden="1">#REF!</definedName>
    <definedName name="BExO863922O4PBGQMUNEQKGN3K96" localSheetId="19" hidden="1">#REF!</definedName>
    <definedName name="BExO863922O4PBGQMUNEQKGN3K96" hidden="1">#REF!</definedName>
    <definedName name="BExO89ZIOXN0HOKHY24F7HDZ87UT" localSheetId="19" hidden="1">#REF!</definedName>
    <definedName name="BExO89ZIOXN0HOKHY24F7HDZ87UT" hidden="1">#REF!</definedName>
    <definedName name="BExO8BXK76C9VFPKRARWMK6YTJ6O" localSheetId="19" hidden="1">#REF!</definedName>
    <definedName name="BExO8BXK76C9VFPKRARWMK6YTJ6O" hidden="1">#REF!</definedName>
    <definedName name="BExO8CDTBCABLEUD6PE2UM2EZ6C4" localSheetId="19" hidden="1">#REF!</definedName>
    <definedName name="BExO8CDTBCABLEUD6PE2UM2EZ6C4" hidden="1">#REF!</definedName>
    <definedName name="BExO8I85NBW303RBA7RZM8Q42KKU" localSheetId="19" hidden="1">#REF!</definedName>
    <definedName name="BExO8I85NBW303RBA7RZM8Q42KKU" hidden="1">#REF!</definedName>
    <definedName name="BExO8IZ05ZG0XVOL3W41KBQE176A" localSheetId="19" hidden="1">#REF!</definedName>
    <definedName name="BExO8IZ05ZG0XVOL3W41KBQE176A" hidden="1">#REF!</definedName>
    <definedName name="BExO8SK9JB6X989C2E50VDFI9589" localSheetId="19" hidden="1">#REF!</definedName>
    <definedName name="BExO8SK9JB6X989C2E50VDFI9589" hidden="1">#REF!</definedName>
    <definedName name="BExO8SPR4QWYLQRJDDPI2HTYU64C" localSheetId="19" hidden="1">#REF!</definedName>
    <definedName name="BExO8SPR4QWYLQRJDDPI2HTYU64C" hidden="1">#REF!</definedName>
    <definedName name="BExO8UTAGQWDBQZEEF4HUNMLQCVU" localSheetId="19" hidden="1">#REF!</definedName>
    <definedName name="BExO8UTAGQWDBQZEEF4HUNMLQCVU" hidden="1">#REF!</definedName>
    <definedName name="BExO8ZWPPH977G7OJO9G8JR25ZG1" localSheetId="19" hidden="1">#REF!</definedName>
    <definedName name="BExO8ZWPPH977G7OJO9G8JR25ZG1" hidden="1">#REF!</definedName>
    <definedName name="BExO937E20IHMGQOZMECL3VZC7OX" localSheetId="19" hidden="1">#REF!</definedName>
    <definedName name="BExO937E20IHMGQOZMECL3VZC7OX" hidden="1">#REF!</definedName>
    <definedName name="BExO94UTJKQQ7TJTTJRTSR70YVJC" localSheetId="19" hidden="1">#REF!</definedName>
    <definedName name="BExO94UTJKQQ7TJTTJRTSR70YVJC" hidden="1">#REF!</definedName>
    <definedName name="BExO9AZXF5CN7MTM11IM5SV2RXHY" localSheetId="19" hidden="1">#REF!</definedName>
    <definedName name="BExO9AZXF5CN7MTM11IM5SV2RXHY" hidden="1">#REF!</definedName>
    <definedName name="BExO9J3A438976RXIUX5U9SU5T55" localSheetId="19" hidden="1">#REF!</definedName>
    <definedName name="BExO9J3A438976RXIUX5U9SU5T55" hidden="1">#REF!</definedName>
    <definedName name="BExO9RS5RXFJ1911HL3CCK6M74EP" localSheetId="19" hidden="1">#REF!</definedName>
    <definedName name="BExO9RS5RXFJ1911HL3CCK6M74EP" hidden="1">#REF!</definedName>
    <definedName name="BExO9SDRI1M6KMHXSG3AE5L0F2U3" localSheetId="19" hidden="1">#REF!</definedName>
    <definedName name="BExO9SDRI1M6KMHXSG3AE5L0F2U3" hidden="1">#REF!</definedName>
    <definedName name="BExO9V2U2YXAY904GYYGU6TD8Y7M" localSheetId="19" hidden="1">#REF!</definedName>
    <definedName name="BExO9V2U2YXAY904GYYGU6TD8Y7M" hidden="1">#REF!</definedName>
    <definedName name="BExOAQ3GKCT7YZW1EMVU3EILSZL2" localSheetId="19" hidden="1">#REF!</definedName>
    <definedName name="BExOAQ3GKCT7YZW1EMVU3EILSZL2" hidden="1">#REF!</definedName>
    <definedName name="BExOAULC4L2CQJSFPGMEJUUTI5B1" localSheetId="19" hidden="1">#REF!</definedName>
    <definedName name="BExOAULC4L2CQJSFPGMEJUUTI5B1" hidden="1">#REF!</definedName>
    <definedName name="BExOAZU2Y521ZUPN4R2HWBIUQKKR" localSheetId="19" hidden="1">#REF!</definedName>
    <definedName name="BExOAZU2Y521ZUPN4R2HWBIUQKKR" hidden="1">#REF!</definedName>
    <definedName name="BExOB9KT2THGV4SPLDVFTFXS4B14" localSheetId="19" hidden="1">#REF!</definedName>
    <definedName name="BExOB9KT2THGV4SPLDVFTFXS4B14" hidden="1">#REF!</definedName>
    <definedName name="BExOBEZ0IE2WBEYY3D3CMRI72N1K" localSheetId="19" hidden="1">#REF!</definedName>
    <definedName name="BExOBEZ0IE2WBEYY3D3CMRI72N1K" hidden="1">#REF!</definedName>
    <definedName name="BExOBIPU8760ITY0C8N27XZ3KWEF" localSheetId="19" hidden="1">#REF!</definedName>
    <definedName name="BExOBIPU8760ITY0C8N27XZ3KWEF" hidden="1">#REF!</definedName>
    <definedName name="BExOBM0I5L0MZ1G4H9MGMD87SBMZ" localSheetId="19" hidden="1">#REF!</definedName>
    <definedName name="BExOBM0I5L0MZ1G4H9MGMD87SBMZ" hidden="1">#REF!</definedName>
    <definedName name="BExOBOUXMP88KJY2BX2JLUJH5N0K" localSheetId="19" hidden="1">#REF!</definedName>
    <definedName name="BExOBOUXMP88KJY2BX2JLUJH5N0K" hidden="1">#REF!</definedName>
    <definedName name="BExOBP0FKQ4SVR59FB48UNLKCOR6" localSheetId="19" hidden="1">#REF!</definedName>
    <definedName name="BExOBP0FKQ4SVR59FB48UNLKCOR6" hidden="1">#REF!</definedName>
    <definedName name="BExOBXURJP8XL4VX0LAH1M4VR4VL" localSheetId="19" hidden="1">#REF!</definedName>
    <definedName name="BExOBXURJP8XL4VX0LAH1M4VR4VL" hidden="1">#REF!</definedName>
    <definedName name="BExOBYAVUCQ0IGM0Y6A75QHP0Q1A" localSheetId="19" hidden="1">#REF!</definedName>
    <definedName name="BExOBYAVUCQ0IGM0Y6A75QHP0Q1A" hidden="1">#REF!</definedName>
    <definedName name="BExOC3UEHB1CZNINSQHZANWJYKR8" localSheetId="19" hidden="1">#REF!</definedName>
    <definedName name="BExOC3UEHB1CZNINSQHZANWJYKR8" hidden="1">#REF!</definedName>
    <definedName name="BExOCBSF3XGO9YJ23LX2H78VOUR7" localSheetId="19" hidden="1">#REF!</definedName>
    <definedName name="BExOCBSF3XGO9YJ23LX2H78VOUR7" hidden="1">#REF!</definedName>
    <definedName name="BExOCHBYK42SX24MJ239H6G9OJ8E" localSheetId="19" hidden="1">#REF!</definedName>
    <definedName name="BExOCHBYK42SX24MJ239H6G9OJ8E" hidden="1">#REF!</definedName>
    <definedName name="BExOCKXFMOW6WPFEVX1I7R7FNDSS" localSheetId="19" hidden="1">#REF!</definedName>
    <definedName name="BExOCKXFMOW6WPFEVX1I7R7FNDSS" hidden="1">#REF!</definedName>
    <definedName name="BExOCYEXOB95DH5NOB0M5NOYX398" localSheetId="19" hidden="1">#REF!</definedName>
    <definedName name="BExOCYEXOB95DH5NOB0M5NOYX398" hidden="1">#REF!</definedName>
    <definedName name="BExOD4ERMDMFD8X1016N4EXOUR0S" localSheetId="19" hidden="1">#REF!</definedName>
    <definedName name="BExOD4ERMDMFD8X1016N4EXOUR0S" hidden="1">#REF!</definedName>
    <definedName name="BExOD55RS7BQUHRQ6H3USVGKR0P7" localSheetId="19" hidden="1">#REF!</definedName>
    <definedName name="BExOD55RS7BQUHRQ6H3USVGKR0P7" hidden="1">#REF!</definedName>
    <definedName name="BExOD7UQ6G3P86ZLZV0GY79H7VLL" localSheetId="19" hidden="1">#REF!</definedName>
    <definedName name="BExOD7UQ6G3P86ZLZV0GY79H7VLL" hidden="1">#REF!</definedName>
    <definedName name="BExODEWDDEABM4ZY3XREJIBZ8IVP" localSheetId="19" hidden="1">#REF!</definedName>
    <definedName name="BExODEWDDEABM4ZY3XREJIBZ8IVP" hidden="1">#REF!</definedName>
    <definedName name="BExODNLAA1L7WQ9ZQX6A1ZOXK9VR" localSheetId="19" hidden="1">#REF!</definedName>
    <definedName name="BExODNLAA1L7WQ9ZQX6A1ZOXK9VR" hidden="1">#REF!</definedName>
    <definedName name="BExODZFEIWV26E8RFU7XQYX1J458" localSheetId="19" hidden="1">#REF!</definedName>
    <definedName name="BExODZFEIWV26E8RFU7XQYX1J458" hidden="1">#REF!</definedName>
    <definedName name="BExOEBKG55EROA2VL360A06LKASE" localSheetId="19" hidden="1">#REF!</definedName>
    <definedName name="BExOEBKG55EROA2VL360A06LKASE" hidden="1">#REF!</definedName>
    <definedName name="BExOED2F7B5GEHKVIWGRV2BCDE2Y" localSheetId="19" hidden="1">#REF!</definedName>
    <definedName name="BExOED2F7B5GEHKVIWGRV2BCDE2Y" hidden="1">#REF!</definedName>
    <definedName name="BExOERG5LWXYYEN1DY1H2FWRJS9T" localSheetId="19" hidden="1">#REF!</definedName>
    <definedName name="BExOERG5LWXYYEN1DY1H2FWRJS9T" hidden="1">#REF!</definedName>
    <definedName name="BExOEV1S6JJVO5PP4BZ20SNGZR7D" localSheetId="19" hidden="1">#REF!</definedName>
    <definedName name="BExOEV1S6JJVO5PP4BZ20SNGZR7D" hidden="1">#REF!</definedName>
    <definedName name="BExOF2U4Y5JYM0GUBGC0U2UH931Y" localSheetId="19" hidden="1">#REF!</definedName>
    <definedName name="BExOF2U4Y5JYM0GUBGC0U2UH931Y" hidden="1">#REF!</definedName>
    <definedName name="BExOF6VWODFNH2HUFTQI5L0UHNQ9" localSheetId="19" hidden="1">'[38]10.08.5 - 2008 Capital - TDBU'!#REF!</definedName>
    <definedName name="BExOF6VWODFNH2HUFTQI5L0UHNQ9" hidden="1">'[38]10.08.5 - 2008 Capital - TDBU'!#REF!</definedName>
    <definedName name="BExOFEDNCYI2TPTMQ8SJN3AW4YMF" localSheetId="14" hidden="1">#REF!</definedName>
    <definedName name="BExOFEDNCYI2TPTMQ8SJN3AW4YMF" localSheetId="15" hidden="1">#REF!</definedName>
    <definedName name="BExOFEDNCYI2TPTMQ8SJN3AW4YMF" localSheetId="16" hidden="1">#REF!</definedName>
    <definedName name="BExOFEDNCYI2TPTMQ8SJN3AW4YMF" localSheetId="19" hidden="1">#REF!</definedName>
    <definedName name="BExOFEDNCYI2TPTMQ8SJN3AW4YMF" hidden="1">#REF!</definedName>
    <definedName name="BExOFGRSPF8UTG0K1OGA8LX12P37" localSheetId="16" hidden="1">#REF!</definedName>
    <definedName name="BExOFGRSPF8UTG0K1OGA8LX12P37" localSheetId="19" hidden="1">#REF!</definedName>
    <definedName name="BExOFGRSPF8UTG0K1OGA8LX12P37" hidden="1">#REF!</definedName>
    <definedName name="BExOFVLXVD6RVHSQO8KZOOACSV24" localSheetId="16" hidden="1">#REF!</definedName>
    <definedName name="BExOFVLXVD6RVHSQO8KZOOACSV24" localSheetId="19" hidden="1">#REF!</definedName>
    <definedName name="BExOFVLXVD6RVHSQO8KZOOACSV24" hidden="1">#REF!</definedName>
    <definedName name="BExOG2SW3XOGP9VAPQ3THV3VWV12" localSheetId="19" hidden="1">#REF!</definedName>
    <definedName name="BExOG2SW3XOGP9VAPQ3THV3VWV12" hidden="1">#REF!</definedName>
    <definedName name="BExOG45J81K4OPA40KW5VQU54KY3" localSheetId="19" hidden="1">#REF!</definedName>
    <definedName name="BExOG45J81K4OPA40KW5VQU54KY3" hidden="1">#REF!</definedName>
    <definedName name="BExOGBXX51PO4FXDL42WFPKYU6Y9" localSheetId="19" hidden="1">#REF!</definedName>
    <definedName name="BExOGBXX51PO4FXDL42WFPKYU6Y9" hidden="1">#REF!</definedName>
    <definedName name="BExOGFE2SCL8HHT4DFAXKLUTJZOG" localSheetId="19" hidden="1">#REF!</definedName>
    <definedName name="BExOGFE2SCL8HHT4DFAXKLUTJZOG" hidden="1">#REF!</definedName>
    <definedName name="BExOGT6D0LJ3C22RDW8COECKB1J5" localSheetId="19" hidden="1">#REF!</definedName>
    <definedName name="BExOGT6D0LJ3C22RDW8COECKB1J5" hidden="1">#REF!</definedName>
    <definedName name="BExOGTMI1HT31M1RGWVRAVHAK7DE" localSheetId="19" hidden="1">#REF!</definedName>
    <definedName name="BExOGTMI1HT31M1RGWVRAVHAK7DE" hidden="1">#REF!</definedName>
    <definedName name="BExOGXO9JE5XSE9GC3I6O21UEKAO" localSheetId="19" hidden="1">#REF!</definedName>
    <definedName name="BExOGXO9JE5XSE9GC3I6O21UEKAO" hidden="1">#REF!</definedName>
    <definedName name="BExOH9ICZ13C1LAW8OTYTR9S7ZP3" localSheetId="19" hidden="1">#REF!</definedName>
    <definedName name="BExOH9ICZ13C1LAW8OTYTR9S7ZP3" hidden="1">#REF!</definedName>
    <definedName name="BExOHCI9MFNF9Y2P8D4LJGJ5B5CB" localSheetId="19" hidden="1">#REF!</definedName>
    <definedName name="BExOHCI9MFNF9Y2P8D4LJGJ5B5CB" hidden="1">#REF!</definedName>
    <definedName name="BExOHL75H3OT4WAKKPUXIVXWFVDS" localSheetId="19" hidden="1">#REF!</definedName>
    <definedName name="BExOHL75H3OT4WAKKPUXIVXWFVDS" hidden="1">#REF!</definedName>
    <definedName name="BExOHLHXXJL6363CC082M9M5VVXQ" localSheetId="19" hidden="1">#REF!</definedName>
    <definedName name="BExOHLHXXJL6363CC082M9M5VVXQ" hidden="1">#REF!</definedName>
    <definedName name="BExOHNAO5UDXSO73BK2ARHWKS90Y" localSheetId="19" hidden="1">#REF!</definedName>
    <definedName name="BExOHNAO5UDXSO73BK2ARHWKS90Y" hidden="1">#REF!</definedName>
    <definedName name="BExOHNLFZGEVXCTJ9CWMJJS7C98A" localSheetId="19" hidden="1">#REF!</definedName>
    <definedName name="BExOHNLFZGEVXCTJ9CWMJJS7C98A" hidden="1">#REF!</definedName>
    <definedName name="BExOHR1G1I9A9CI1HG94EWBLWNM2" localSheetId="19" hidden="1">#REF!</definedName>
    <definedName name="BExOHR1G1I9A9CI1HG94EWBLWNM2" hidden="1">#REF!</definedName>
    <definedName name="BExOHTQPP8LQ98L6PYUI6QW08YID" localSheetId="19" hidden="1">#REF!</definedName>
    <definedName name="BExOHTQPP8LQ98L6PYUI6QW08YID" hidden="1">#REF!</definedName>
    <definedName name="BExOHX6Q6NJI793PGX59O5EKTP4G" localSheetId="19" hidden="1">#REF!</definedName>
    <definedName name="BExOHX6Q6NJI793PGX59O5EKTP4G" hidden="1">#REF!</definedName>
    <definedName name="BExOI5VMTHH7Y8MQQ1N635CHYI0P" localSheetId="19" hidden="1">#REF!</definedName>
    <definedName name="BExOI5VMTHH7Y8MQQ1N635CHYI0P" hidden="1">#REF!</definedName>
    <definedName name="BExOIEVCP4Y6VDS23AK84MCYYHRT" localSheetId="19" hidden="1">#REF!</definedName>
    <definedName name="BExOIEVCP4Y6VDS23AK84MCYYHRT" hidden="1">#REF!</definedName>
    <definedName name="BExOIHPQIXR0NDR5WD01BZKPKEO3" localSheetId="19" hidden="1">#REF!</definedName>
    <definedName name="BExOIHPQIXR0NDR5WD01BZKPKEO3" hidden="1">#REF!</definedName>
    <definedName name="BExOIK437LIDQQW9LPBD4ZIP504X" localSheetId="19" hidden="1">#REF!</definedName>
    <definedName name="BExOIK437LIDQQW9LPBD4ZIP504X" hidden="1">#REF!</definedName>
    <definedName name="BExOIM7L0Z3LSII9P7ZTV4KJ8RMA" localSheetId="19" hidden="1">#REF!</definedName>
    <definedName name="BExOIM7L0Z3LSII9P7ZTV4KJ8RMA" hidden="1">#REF!</definedName>
    <definedName name="BExOIRR9MU1G575D1ZA3HFPLOPHO" localSheetId="19" hidden="1">#REF!</definedName>
    <definedName name="BExOIRR9MU1G575D1ZA3HFPLOPHO" hidden="1">#REF!</definedName>
    <definedName name="BExOIWJVMJ6MG6JC4SPD1L00OHU1" localSheetId="19" hidden="1">#REF!</definedName>
    <definedName name="BExOIWJVMJ6MG6JC4SPD1L00OHU1" hidden="1">#REF!</definedName>
    <definedName name="BExOIYCN8Z4JK3OOG86KYUCV0ME8" localSheetId="19" hidden="1">#REF!</definedName>
    <definedName name="BExOIYCN8Z4JK3OOG86KYUCV0ME8" hidden="1">#REF!</definedName>
    <definedName name="BExOJ1HV93EOH7BOVAII53VPS2G2" localSheetId="19" hidden="1">#REF!</definedName>
    <definedName name="BExOJ1HV93EOH7BOVAII53VPS2G2" hidden="1">#REF!</definedName>
    <definedName name="BExOJ3AKZ9BCBZT3KD8WMSLK6MN2" localSheetId="19" hidden="1">#REF!</definedName>
    <definedName name="BExOJ3AKZ9BCBZT3KD8WMSLK6MN2" hidden="1">#REF!</definedName>
    <definedName name="BExOJ3FWAWMR29DR11VER2OQPUJT" localSheetId="19" hidden="1">#REF!</definedName>
    <definedName name="BExOJ3FWAWMR29DR11VER2OQPUJT" hidden="1">#REF!</definedName>
    <definedName name="BExOJ7XQK71I4YZDD29AKOOWZ47E" localSheetId="19" hidden="1">#REF!</definedName>
    <definedName name="BExOJ7XQK71I4YZDD29AKOOWZ47E" hidden="1">#REF!</definedName>
    <definedName name="BExOJM0W6XGSW5MXPTTX0GNF6SFT" localSheetId="19" hidden="1">#REF!</definedName>
    <definedName name="BExOJM0W6XGSW5MXPTTX0GNF6SFT" hidden="1">#REF!</definedName>
    <definedName name="BExOJXEUJJ9SYRJXKYYV2NCCDT2R" localSheetId="19" hidden="1">#REF!</definedName>
    <definedName name="BExOJXEUJJ9SYRJXKYYV2NCCDT2R" hidden="1">#REF!</definedName>
    <definedName name="BExOK0EQYM9JUMAGWOUN7QDH7VMZ" localSheetId="19" hidden="1">#REF!</definedName>
    <definedName name="BExOK0EQYM9JUMAGWOUN7QDH7VMZ" hidden="1">#REF!</definedName>
    <definedName name="BExOK4WM9O7QNG6O57FOASI5QSN1" localSheetId="19" hidden="1">#REF!</definedName>
    <definedName name="BExOK4WM9O7QNG6O57FOASI5QSN1" hidden="1">#REF!</definedName>
    <definedName name="BExOK6EKT2189GVNUAT82OZYA3XB" localSheetId="19" hidden="1">#REF!</definedName>
    <definedName name="BExOK6EKT2189GVNUAT82OZYA3XB" hidden="1">#REF!</definedName>
    <definedName name="BExOKFUDO7FXT8ZXISPIKAJYI0CO" localSheetId="19" hidden="1">#REF!</definedName>
    <definedName name="BExOKFUDO7FXT8ZXISPIKAJYI0CO" hidden="1">#REF!</definedName>
    <definedName name="BExOKI3C3DWTNF6PRKG2XY34A3JA" localSheetId="19" hidden="1">#REF!</definedName>
    <definedName name="BExOKI3C3DWTNF6PRKG2XY34A3JA" hidden="1">#REF!</definedName>
    <definedName name="BExOKKHOPWUVRJGQJ5ONR2U40JX8" localSheetId="19" hidden="1">#REF!</definedName>
    <definedName name="BExOKKHOPWUVRJGQJ5ONR2U40JX8" hidden="1">#REF!</definedName>
    <definedName name="BExOKTXMJP351VXKH8VT6SXUNIMF" localSheetId="19" hidden="1">#REF!</definedName>
    <definedName name="BExOKTXMJP351VXKH8VT6SXUNIMF" hidden="1">#REF!</definedName>
    <definedName name="BExOKU8GMLOCNVORDE329819XN67" localSheetId="19" hidden="1">#REF!</definedName>
    <definedName name="BExOKU8GMLOCNVORDE329819XN67" hidden="1">#REF!</definedName>
    <definedName name="BExOL0Z3Z7IAMHPB91EO2MF49U57" localSheetId="19" hidden="1">#REF!</definedName>
    <definedName name="BExOL0Z3Z7IAMHPB91EO2MF49U57" hidden="1">#REF!</definedName>
    <definedName name="BExOL7KH12VAR0LG741SIOJTLWFD" localSheetId="19" hidden="1">#REF!</definedName>
    <definedName name="BExOL7KH12VAR0LG741SIOJTLWFD" hidden="1">#REF!</definedName>
    <definedName name="BExOLICXFHJLILCJVFMJE5MGGWKR" localSheetId="19" hidden="1">#REF!</definedName>
    <definedName name="BExOLICXFHJLILCJVFMJE5MGGWKR" hidden="1">#REF!</definedName>
    <definedName name="BExOLOI0WJS3QC12I3ISL0D9AWOF" localSheetId="19" hidden="1">#REF!</definedName>
    <definedName name="BExOLOI0WJS3QC12I3ISL0D9AWOF" hidden="1">#REF!</definedName>
    <definedName name="BExOLUCCA6OM4TBUAJHS6O1UU6TO" localSheetId="19" hidden="1">#REF!</definedName>
    <definedName name="BExOLUCCA6OM4TBUAJHS6O1UU6TO" hidden="1">#REF!</definedName>
    <definedName name="BExOLYZNG5RBD0BTS1OEZJNU92Q5" localSheetId="19" hidden="1">#REF!</definedName>
    <definedName name="BExOLYZNG5RBD0BTS1OEZJNU92Q5" hidden="1">#REF!</definedName>
    <definedName name="BExOM3HIJ3UZPOKJI68KPBJAHPDC" localSheetId="19" hidden="1">#REF!</definedName>
    <definedName name="BExOM3HIJ3UZPOKJI68KPBJAHPDC" hidden="1">#REF!</definedName>
    <definedName name="BExOM8VPAS5WZAM0QNYW8ZY56VAP" localSheetId="19" hidden="1">#REF!</definedName>
    <definedName name="BExOM8VPAS5WZAM0QNYW8ZY56VAP" hidden="1">#REF!</definedName>
    <definedName name="BExOMKPURE33YQ3K1JG9NVQD4W49" localSheetId="19" hidden="1">#REF!</definedName>
    <definedName name="BExOMKPURE33YQ3K1JG9NVQD4W49" hidden="1">#REF!</definedName>
    <definedName name="BExOMP7NGCLUNFK50QD2LPKRG078" localSheetId="19" hidden="1">#REF!</definedName>
    <definedName name="BExOMP7NGCLUNFK50QD2LPKRG078" hidden="1">#REF!</definedName>
    <definedName name="BExOMU0A6XMY48SZRYL4WQZD13BI" localSheetId="19" hidden="1">#REF!</definedName>
    <definedName name="BExOMU0A6XMY48SZRYL4WQZD13BI" hidden="1">#REF!</definedName>
    <definedName name="BExOMVT0HSNC59DJP4CLISASGHKL" localSheetId="19" hidden="1">#REF!</definedName>
    <definedName name="BExOMVT0HSNC59DJP4CLISASGHKL" hidden="1">#REF!</definedName>
    <definedName name="BExON0AX35F2SI0UCVMGWGVIUNI3" localSheetId="19" hidden="1">#REF!</definedName>
    <definedName name="BExON0AX35F2SI0UCVMGWGVIUNI3" hidden="1">#REF!</definedName>
    <definedName name="BExON41U4296DV3DPG6I5EF3OEYF" localSheetId="19" hidden="1">#REF!</definedName>
    <definedName name="BExON41U4296DV3DPG6I5EF3OEYF" hidden="1">#REF!</definedName>
    <definedName name="BExONB3A7CO4YD8RB41PHC93BQ9M" localSheetId="19" hidden="1">#REF!</definedName>
    <definedName name="BExONB3A7CO4YD8RB41PHC93BQ9M" hidden="1">#REF!</definedName>
    <definedName name="BExONDSE2SJ2Q00MS22HA9D59305" localSheetId="19" hidden="1">#REF!</definedName>
    <definedName name="BExONDSE2SJ2Q00MS22HA9D59305" hidden="1">#REF!</definedName>
    <definedName name="BExONFQH6UUXF8V0GI4BRIST9RFO" localSheetId="19" hidden="1">#REF!</definedName>
    <definedName name="BExONFQH6UUXF8V0GI4BRIST9RFO" hidden="1">#REF!</definedName>
    <definedName name="BExONIL31DZWU7IFVN3VV0XTXJA1" localSheetId="19" hidden="1">#REF!</definedName>
    <definedName name="BExONIL31DZWU7IFVN3VV0XTXJA1" hidden="1">#REF!</definedName>
    <definedName name="BExONJ1BU17R0F5A2UP1UGJBOGKS" localSheetId="19" hidden="1">#REF!</definedName>
    <definedName name="BExONJ1BU17R0F5A2UP1UGJBOGKS" hidden="1">#REF!</definedName>
    <definedName name="BExONNZ9VMHVX3J6NLNJY7KZA61O" localSheetId="19" hidden="1">#REF!</definedName>
    <definedName name="BExONNZ9VMHVX3J6NLNJY7KZA61O" hidden="1">#REF!</definedName>
    <definedName name="BExONRQ1BAA4F3TXP2MYQ4YCZ09S" localSheetId="19" hidden="1">#REF!</definedName>
    <definedName name="BExONRQ1BAA4F3TXP2MYQ4YCZ09S" hidden="1">#REF!</definedName>
    <definedName name="BExOO0EYS79NAIW0WEELRXCYS9GK" localSheetId="19" hidden="1">'[38]10.08.3 - 2008 Expense - TDBU'!#REF!</definedName>
    <definedName name="BExOO0EYS79NAIW0WEELRXCYS9GK" hidden="1">'[38]10.08.3 - 2008 Expense - TDBU'!#REF!</definedName>
    <definedName name="BExOO1WWIZSGB0YTGKESB45TSVMZ" localSheetId="14" hidden="1">#REF!</definedName>
    <definedName name="BExOO1WWIZSGB0YTGKESB45TSVMZ" localSheetId="15" hidden="1">#REF!</definedName>
    <definedName name="BExOO1WWIZSGB0YTGKESB45TSVMZ" localSheetId="16" hidden="1">#REF!</definedName>
    <definedName name="BExOO1WWIZSGB0YTGKESB45TSVMZ" localSheetId="19" hidden="1">#REF!</definedName>
    <definedName name="BExOO1WWIZSGB0YTGKESB45TSVMZ" hidden="1">#REF!</definedName>
    <definedName name="BExOO4B8FPAFYPHCTYTX37P1TQM5" localSheetId="16" hidden="1">#REF!</definedName>
    <definedName name="BExOO4B8FPAFYPHCTYTX37P1TQM5" localSheetId="19" hidden="1">#REF!</definedName>
    <definedName name="BExOO4B8FPAFYPHCTYTX37P1TQM5" hidden="1">#REF!</definedName>
    <definedName name="BExOO5D2QZREOU0YQCGPBXBS4YQ1" localSheetId="16" hidden="1">#REF!</definedName>
    <definedName name="BExOO5D2QZREOU0YQCGPBXBS4YQ1" localSheetId="19" hidden="1">#REF!</definedName>
    <definedName name="BExOO5D2QZREOU0YQCGPBXBS4YQ1" hidden="1">#REF!</definedName>
    <definedName name="BExOO6ERU9G120RGLKYWC09LZ5RE" localSheetId="19" hidden="1">#REF!</definedName>
    <definedName name="BExOO6ERU9G120RGLKYWC09LZ5RE" hidden="1">#REF!</definedName>
    <definedName name="BExOO824YWJ12GSXLC07K7266C14" localSheetId="19" hidden="1">#REF!</definedName>
    <definedName name="BExOO824YWJ12GSXLC07K7266C14" hidden="1">#REF!</definedName>
    <definedName name="BExOOIULUDOJRMYABWV5CCL906X6" localSheetId="19" hidden="1">#REF!</definedName>
    <definedName name="BExOOIULUDOJRMYABWV5CCL906X6" hidden="1">#REF!</definedName>
    <definedName name="BExOOLE93DKM88V3PQ8ELSMZCHUA" localSheetId="19" hidden="1">#REF!</definedName>
    <definedName name="BExOOLE93DKM88V3PQ8ELSMZCHUA" hidden="1">#REF!</definedName>
    <definedName name="BExOOTN0KTXJCL7E476XBN1CJ553" localSheetId="19" hidden="1">#REF!</definedName>
    <definedName name="BExOOTN0KTXJCL7E476XBN1CJ553" hidden="1">#REF!</definedName>
    <definedName name="BExOP9DEBV5W5P4Q25J3XCJBP5S9" localSheetId="19" hidden="1">#REF!</definedName>
    <definedName name="BExOP9DEBV5W5P4Q25J3XCJBP5S9" hidden="1">#REF!</definedName>
    <definedName name="BExOPFNYRBL0BFM23LZBJTADNOE4" localSheetId="19" hidden="1">#REF!</definedName>
    <definedName name="BExOPFNYRBL0BFM23LZBJTADNOE4" hidden="1">#REF!</definedName>
    <definedName name="BExOPINVFSIZMCVT9YGT2AODVCX3" localSheetId="19" hidden="1">#REF!</definedName>
    <definedName name="BExOPINVFSIZMCVT9YGT2AODVCX3" hidden="1">#REF!</definedName>
    <definedName name="BExOQ1JN4SAC44RTMZIGHSW023WA" localSheetId="19" hidden="1">#REF!</definedName>
    <definedName name="BExOQ1JN4SAC44RTMZIGHSW023WA" hidden="1">#REF!</definedName>
    <definedName name="BExOQ256YMF115DJL3KBPNKABJ90" localSheetId="19" hidden="1">#REF!</definedName>
    <definedName name="BExOQ256YMF115DJL3KBPNKABJ90" hidden="1">#REF!</definedName>
    <definedName name="BExQ19DEUOLC11IW32E2AMVZLFF1" localSheetId="19" hidden="1">#REF!</definedName>
    <definedName name="BExQ19DEUOLC11IW32E2AMVZLFF1" hidden="1">#REF!</definedName>
    <definedName name="BExQ1FD6KISGYU1JWEQ4G243ZPVD" localSheetId="19" hidden="1">#REF!</definedName>
    <definedName name="BExQ1FD6KISGYU1JWEQ4G243ZPVD" hidden="1">#REF!</definedName>
    <definedName name="BExQ1OYH5SW4PG5JI8ED4NJN4422" localSheetId="19" hidden="1">#REF!</definedName>
    <definedName name="BExQ1OYH5SW4PG5JI8ED4NJN4422" hidden="1">#REF!</definedName>
    <definedName name="BExQ29C73XR33S3668YYSYZAIHTG" localSheetId="19" hidden="1">#REF!</definedName>
    <definedName name="BExQ29C73XR33S3668YYSYZAIHTG" hidden="1">#REF!</definedName>
    <definedName name="BExQ2D8FO6F5AOMJ5FJODJ81T8C3" localSheetId="19" hidden="1">#REF!</definedName>
    <definedName name="BExQ2D8FO6F5AOMJ5FJODJ81T8C3" hidden="1">#REF!</definedName>
    <definedName name="BExQ2FS228IUDUP2023RA1D4AO4C" localSheetId="19" hidden="1">#REF!</definedName>
    <definedName name="BExQ2FS228IUDUP2023RA1D4AO4C" hidden="1">#REF!</definedName>
    <definedName name="BExQ2L0XYWLY9VPZWXYYFRIRQRJ1" localSheetId="19" hidden="1">#REF!</definedName>
    <definedName name="BExQ2L0XYWLY9VPZWXYYFRIRQRJ1" hidden="1">#REF!</definedName>
    <definedName name="BExQ2M841F5Z1BQYR8DG5FKK0LIU" localSheetId="19" hidden="1">#REF!</definedName>
    <definedName name="BExQ2M841F5Z1BQYR8DG5FKK0LIU" hidden="1">#REF!</definedName>
    <definedName name="BExQ2V7SO1UTLMJ1NFVRKDOOQAP2" localSheetId="19" hidden="1">#REF!</definedName>
    <definedName name="BExQ2V7SO1UTLMJ1NFVRKDOOQAP2" hidden="1">#REF!</definedName>
    <definedName name="BExQ300G8I8TK45A0MVHV15422EU" localSheetId="19" hidden="1">#REF!</definedName>
    <definedName name="BExQ300G8I8TK45A0MVHV15422EU" hidden="1">#REF!</definedName>
    <definedName name="BExQ39R28MXSG2SEV956F0KZ20AN" localSheetId="19" hidden="1">#REF!</definedName>
    <definedName name="BExQ39R28MXSG2SEV956F0KZ20AN" hidden="1">#REF!</definedName>
    <definedName name="BExQ3D1P3M5Z3HLMEZ17E0BLEE4U" localSheetId="19" hidden="1">#REF!</definedName>
    <definedName name="BExQ3D1P3M5Z3HLMEZ17E0BLEE4U" hidden="1">#REF!</definedName>
    <definedName name="BExQ3D1PQ0OOWP5T1D37RLPA9BFX" localSheetId="19" hidden="1">#REF!</definedName>
    <definedName name="BExQ3D1PQ0OOWP5T1D37RLPA9BFX" hidden="1">#REF!</definedName>
    <definedName name="BExQ3LW3GD5LUIS2HB4C1TEJJP2P" localSheetId="19" hidden="1">#REF!</definedName>
    <definedName name="BExQ3LW3GD5LUIS2HB4C1TEJJP2P" hidden="1">#REF!</definedName>
    <definedName name="BExQ3O4W7QF8BOXTUT4IOGF6YKUD" localSheetId="19" hidden="1">#REF!</definedName>
    <definedName name="BExQ3O4W7QF8BOXTUT4IOGF6YKUD" hidden="1">#REF!</definedName>
    <definedName name="BExQ3PXOWSN8561ZR8IEY8ZASI3B" localSheetId="19" hidden="1">#REF!</definedName>
    <definedName name="BExQ3PXOWSN8561ZR8IEY8ZASI3B" hidden="1">#REF!</definedName>
    <definedName name="BExQ3TZF04IPY0B0UG9CQQ5736UA" localSheetId="19" hidden="1">#REF!</definedName>
    <definedName name="BExQ3TZF04IPY0B0UG9CQQ5736UA" hidden="1">#REF!</definedName>
    <definedName name="BExQ42IU9MNDYLODP41DL6YTZMAR" localSheetId="19" hidden="1">#REF!</definedName>
    <definedName name="BExQ42IU9MNDYLODP41DL6YTZMAR" hidden="1">#REF!</definedName>
    <definedName name="BExQ452HF7N1HYPXJXQ8WD6SOWUV" localSheetId="19" hidden="1">#REF!</definedName>
    <definedName name="BExQ452HF7N1HYPXJXQ8WD6SOWUV" hidden="1">#REF!</definedName>
    <definedName name="BExQ499KBJ5W7A1G293A0K14EVQB" localSheetId="19" hidden="1">#REF!</definedName>
    <definedName name="BExQ499KBJ5W7A1G293A0K14EVQB" hidden="1">#REF!</definedName>
    <definedName name="BExQ4BTBSHPHVEDRCXC2ROW8PLFC" localSheetId="19" hidden="1">#REF!</definedName>
    <definedName name="BExQ4BTBSHPHVEDRCXC2ROW8PLFC" hidden="1">#REF!</definedName>
    <definedName name="BExQ4DGKF54SRKQUTUT4B1CZSS62" localSheetId="19" hidden="1">#REF!</definedName>
    <definedName name="BExQ4DGKF54SRKQUTUT4B1CZSS62" hidden="1">#REF!</definedName>
    <definedName name="BExQ4FV23PRA8ZOTVPNAWYTCYRR2" localSheetId="19" hidden="1">#REF!</definedName>
    <definedName name="BExQ4FV23PRA8ZOTVPNAWYTCYRR2" hidden="1">#REF!</definedName>
    <definedName name="BExQ4KSYQQLLYN7NYUBF7WND3ACX" localSheetId="19" hidden="1">#REF!</definedName>
    <definedName name="BExQ4KSYQQLLYN7NYUBF7WND3ACX" hidden="1">#REF!</definedName>
    <definedName name="BExQ4T74LQ5PYTV1MUQUW75A4BDY" localSheetId="19" hidden="1">#REF!</definedName>
    <definedName name="BExQ4T74LQ5PYTV1MUQUW75A4BDY" hidden="1">#REF!</definedName>
    <definedName name="BExQ4XJHD7EJCNH7S1MJDZJ2MNWG" localSheetId="19" hidden="1">#REF!</definedName>
    <definedName name="BExQ4XJHD7EJCNH7S1MJDZJ2MNWG" hidden="1">#REF!</definedName>
    <definedName name="BExQ5039ZCEWBUJHU682G4S89J03" localSheetId="19" hidden="1">#REF!</definedName>
    <definedName name="BExQ5039ZCEWBUJHU682G4S89J03" hidden="1">#REF!</definedName>
    <definedName name="BExQ56Z9W6YHZHRXOFFI8EFA7CDI" localSheetId="19" hidden="1">#REF!</definedName>
    <definedName name="BExQ56Z9W6YHZHRXOFFI8EFA7CDI" hidden="1">#REF!</definedName>
    <definedName name="BExQ5DQ4DQOLJ6KAS500VUBF9OTL" localSheetId="19" hidden="1">#REF!</definedName>
    <definedName name="BExQ5DQ4DQOLJ6KAS500VUBF9OTL" hidden="1">#REF!</definedName>
    <definedName name="BExQ5DVF3U6CH0PO809ZFLIE9A0F" localSheetId="19" hidden="1">'[38]10.08.2 - 2008 Expense'!#REF!</definedName>
    <definedName name="BExQ5DVF3U6CH0PO809ZFLIE9A0F" hidden="1">'[38]10.08.2 - 2008 Expense'!#REF!</definedName>
    <definedName name="BExQ5IO89JL1G3PO02VX1LHZHLZ1" localSheetId="14" hidden="1">#REF!</definedName>
    <definedName name="BExQ5IO89JL1G3PO02VX1LHZHLZ1" localSheetId="15" hidden="1">#REF!</definedName>
    <definedName name="BExQ5IO89JL1G3PO02VX1LHZHLZ1" localSheetId="16" hidden="1">#REF!</definedName>
    <definedName name="BExQ5IO89JL1G3PO02VX1LHZHLZ1" localSheetId="19" hidden="1">#REF!</definedName>
    <definedName name="BExQ5IO89JL1G3PO02VX1LHZHLZ1" hidden="1">#REF!</definedName>
    <definedName name="BExQ5KX3Z668H1KUCKZ9J24HUQ1F" localSheetId="16" hidden="1">#REF!</definedName>
    <definedName name="BExQ5KX3Z668H1KUCKZ9J24HUQ1F" localSheetId="19" hidden="1">#REF!</definedName>
    <definedName name="BExQ5KX3Z668H1KUCKZ9J24HUQ1F" hidden="1">#REF!</definedName>
    <definedName name="BExQ5SPMSOCJYLAY20NB5A6O32RE" localSheetId="16" hidden="1">#REF!</definedName>
    <definedName name="BExQ5SPMSOCJYLAY20NB5A6O32RE" localSheetId="19" hidden="1">#REF!</definedName>
    <definedName name="BExQ5SPMSOCJYLAY20NB5A6O32RE" hidden="1">#REF!</definedName>
    <definedName name="BExQ5UICMGTMK790KTLK49MAGXRC" localSheetId="19" hidden="1">#REF!</definedName>
    <definedName name="BExQ5UICMGTMK790KTLK49MAGXRC" hidden="1">#REF!</definedName>
    <definedName name="BExQ5UID6Y8WYNRD669UN70IZT91" localSheetId="19" hidden="1">#REF!</definedName>
    <definedName name="BExQ5UID6Y8WYNRD669UN70IZT91" hidden="1">#REF!</definedName>
    <definedName name="BExQ5VEOVW4SMWTX520KZ3TVUW0I" localSheetId="19" hidden="1">#REF!</definedName>
    <definedName name="BExQ5VEOVW4SMWTX520KZ3TVUW0I" hidden="1">#REF!</definedName>
    <definedName name="BExQ5VEQEIJO7YY80OJTA3XRQYJ9" localSheetId="19" hidden="1">#REF!</definedName>
    <definedName name="BExQ5VEQEIJO7YY80OJTA3XRQYJ9" hidden="1">#REF!</definedName>
    <definedName name="BExQ5Y3SSM2ICJCUN3XZ10VMPD4D" localSheetId="19" hidden="1">#REF!</definedName>
    <definedName name="BExQ5Y3SSM2ICJCUN3XZ10VMPD4D" hidden="1">#REF!</definedName>
    <definedName name="BExQ5YUUK9FD0QGTY4WD0W90O7OL" localSheetId="19" hidden="1">#REF!</definedName>
    <definedName name="BExQ5YUUK9FD0QGTY4WD0W90O7OL" hidden="1">#REF!</definedName>
    <definedName name="BExQ631QZYS8VO7HE6HNP34CEOR2" localSheetId="19" hidden="1">#REF!</definedName>
    <definedName name="BExQ631QZYS8VO7HE6HNP34CEOR2" hidden="1">#REF!</definedName>
    <definedName name="BExQ63793YQ9BH7JLCNRIATIGTRG" localSheetId="19" hidden="1">#REF!</definedName>
    <definedName name="BExQ63793YQ9BH7JLCNRIATIGTRG" hidden="1">#REF!</definedName>
    <definedName name="BExQ6CN1EF2UPZ57ZYMGK8TUJQSS" localSheetId="19" hidden="1">#REF!</definedName>
    <definedName name="BExQ6CN1EF2UPZ57ZYMGK8TUJQSS" hidden="1">#REF!</definedName>
    <definedName name="BExQ6M2YXJ8AMRJF3QGHC40ADAHZ" localSheetId="19" hidden="1">#REF!</definedName>
    <definedName name="BExQ6M2YXJ8AMRJF3QGHC40ADAHZ" hidden="1">#REF!</definedName>
    <definedName name="BExQ6M8APM0TVP9WQAFVTB8N0NXA" localSheetId="19" hidden="1">#REF!</definedName>
    <definedName name="BExQ6M8APM0TVP9WQAFVTB8N0NXA" hidden="1">#REF!</definedName>
    <definedName name="BExQ6M8B0X44N9TV56ATUVHGDI00" localSheetId="19" hidden="1">#REF!</definedName>
    <definedName name="BExQ6M8B0X44N9TV56ATUVHGDI00" hidden="1">#REF!</definedName>
    <definedName name="BExQ6POH065GV0I74XXVD0VUPBJW" localSheetId="19" hidden="1">#REF!</definedName>
    <definedName name="BExQ6POH065GV0I74XXVD0VUPBJW" hidden="1">#REF!</definedName>
    <definedName name="BExQ6R0YG1HMF8DVPFMIHIOUSMVE" localSheetId="19" hidden="1">#REF!</definedName>
    <definedName name="BExQ6R0YG1HMF8DVPFMIHIOUSMVE" hidden="1">#REF!</definedName>
    <definedName name="BExQ6WV9KPSMXPPLGZ3KK4WNYTHU" localSheetId="19" hidden="1">#REF!</definedName>
    <definedName name="BExQ6WV9KPSMXPPLGZ3KK4WNYTHU" hidden="1">#REF!</definedName>
    <definedName name="BExQ6Z48UU3475XVS5MSB61Y2LTN" localSheetId="19" hidden="1">'[38]10.08.5 - 2008 Capital - TDBU'!#REF!</definedName>
    <definedName name="BExQ6Z48UU3475XVS5MSB61Y2LTN" hidden="1">'[38]10.08.5 - 2008 Capital - TDBU'!#REF!</definedName>
    <definedName name="BExQ783XTMM2A9I3UKCFWJH1PP2N" localSheetId="14" hidden="1">#REF!</definedName>
    <definedName name="BExQ783XTMM2A9I3UKCFWJH1PP2N" localSheetId="15" hidden="1">#REF!</definedName>
    <definedName name="BExQ783XTMM2A9I3UKCFWJH1PP2N" localSheetId="16" hidden="1">#REF!</definedName>
    <definedName name="BExQ783XTMM2A9I3UKCFWJH1PP2N" localSheetId="19" hidden="1">#REF!</definedName>
    <definedName name="BExQ783XTMM2A9I3UKCFWJH1PP2N" hidden="1">#REF!</definedName>
    <definedName name="BExQ79LX01ZPQB8EGD1ZHR2VK2H3" localSheetId="16" hidden="1">#REF!</definedName>
    <definedName name="BExQ79LX01ZPQB8EGD1ZHR2VK2H3" localSheetId="19" hidden="1">#REF!</definedName>
    <definedName name="BExQ79LX01ZPQB8EGD1ZHR2VK2H3" hidden="1">#REF!</definedName>
    <definedName name="BExQ7AT1ON4L7W584EXCOXCQ8AF8" localSheetId="16" hidden="1">#REF!</definedName>
    <definedName name="BExQ7AT1ON4L7W584EXCOXCQ8AF8" localSheetId="19" hidden="1">#REF!</definedName>
    <definedName name="BExQ7AT1ON4L7W584EXCOXCQ8AF8" hidden="1">#REF!</definedName>
    <definedName name="BExQ7B3V9MGDK2OIJ61XXFBFLJFZ" localSheetId="19" hidden="1">#REF!</definedName>
    <definedName name="BExQ7B3V9MGDK2OIJ61XXFBFLJFZ" hidden="1">#REF!</definedName>
    <definedName name="BExQ7CB046NVPF9ZXDGA7OXOLSLX" localSheetId="19" hidden="1">#REF!</definedName>
    <definedName name="BExQ7CB046NVPF9ZXDGA7OXOLSLX" hidden="1">#REF!</definedName>
    <definedName name="BExQ7IWDCGGOO1HTJ97YGO1CK3R9" localSheetId="19" hidden="1">#REF!</definedName>
    <definedName name="BExQ7IWDCGGOO1HTJ97YGO1CK3R9" hidden="1">#REF!</definedName>
    <definedName name="BExQ7JNFIEGS2HKNBALH3Q2N5G7Z" localSheetId="19" hidden="1">#REF!</definedName>
    <definedName name="BExQ7JNFIEGS2HKNBALH3Q2N5G7Z" hidden="1">#REF!</definedName>
    <definedName name="BExQ7MY3U2Z1IZ71U5LJUD00VVB4" localSheetId="19" hidden="1">#REF!</definedName>
    <definedName name="BExQ7MY3U2Z1IZ71U5LJUD00VVB4" hidden="1">#REF!</definedName>
    <definedName name="BExQ7NJJ5I2EFVEHCKSRF7BAOJX8" localSheetId="19" hidden="1">#REF!</definedName>
    <definedName name="BExQ7NJJ5I2EFVEHCKSRF7BAOJX8" hidden="1">#REF!</definedName>
    <definedName name="BExQ7OLEEXKKDJBY2RBEALGCVGC3" localSheetId="19" hidden="1">#REF!</definedName>
    <definedName name="BExQ7OLEEXKKDJBY2RBEALGCVGC3" hidden="1">#REF!</definedName>
    <definedName name="BExQ7XL2Q1GVUFL1F9KK0K0EXMWG" localSheetId="19" hidden="1">#REF!</definedName>
    <definedName name="BExQ7XL2Q1GVUFL1F9KK0K0EXMWG" hidden="1">#REF!</definedName>
    <definedName name="BExQ804OMLOOLGJAZ76PFIUFBWIX" localSheetId="19" hidden="1">#REF!</definedName>
    <definedName name="BExQ804OMLOOLGJAZ76PFIUFBWIX" hidden="1">#REF!</definedName>
    <definedName name="BExQ834L4O72YNJYUPLVXEJ7K3BU" localSheetId="19" hidden="1">#REF!</definedName>
    <definedName name="BExQ834L4O72YNJYUPLVXEJ7K3BU" hidden="1">#REF!</definedName>
    <definedName name="BExQ8469L3ZRZ3KYZPYMSJIDL7Y5" localSheetId="19" hidden="1">#REF!</definedName>
    <definedName name="BExQ8469L3ZRZ3KYZPYMSJIDL7Y5" hidden="1">#REF!</definedName>
    <definedName name="BExQ84MJB94HL3BWRN50M4NCB6Z0" localSheetId="19" hidden="1">#REF!</definedName>
    <definedName name="BExQ84MJB94HL3BWRN50M4NCB6Z0" hidden="1">#REF!</definedName>
    <definedName name="BExQ8583ZE00NW7T9OF11OT9IA14" localSheetId="19" hidden="1">#REF!</definedName>
    <definedName name="BExQ8583ZE00NW7T9OF11OT9IA14" hidden="1">#REF!</definedName>
    <definedName name="BExQ8A0RPE3IMIFIZLUE7KD2N21W" localSheetId="19" hidden="1">#REF!</definedName>
    <definedName name="BExQ8A0RPE3IMIFIZLUE7KD2N21W" hidden="1">#REF!</definedName>
    <definedName name="BExQ8ABK6H1ADV2R2OYT8NFFYG2N" localSheetId="19" hidden="1">#REF!</definedName>
    <definedName name="BExQ8ABK6H1ADV2R2OYT8NFFYG2N" hidden="1">#REF!</definedName>
    <definedName name="BExQ8DM90XJ6GCJIK9LC5O82I2TJ" localSheetId="19" hidden="1">#REF!</definedName>
    <definedName name="BExQ8DM90XJ6GCJIK9LC5O82I2TJ" hidden="1">#REF!</definedName>
    <definedName name="BExQ8DX1FNZIJVRD63724J6NDCOG" localSheetId="19" hidden="1">#REF!</definedName>
    <definedName name="BExQ8DX1FNZIJVRD63724J6NDCOG" hidden="1">#REF!</definedName>
    <definedName name="BExQ8G0K46ZORA0QVQTDI7Z8LXGF" localSheetId="19" hidden="1">#REF!</definedName>
    <definedName name="BExQ8G0K46ZORA0QVQTDI7Z8LXGF" hidden="1">#REF!</definedName>
    <definedName name="BExQ8O3WEU8HNTTGKTW5T0QSKCLP" localSheetId="19" hidden="1">#REF!</definedName>
    <definedName name="BExQ8O3WEU8HNTTGKTW5T0QSKCLP" hidden="1">#REF!</definedName>
    <definedName name="BExQ8PWMBELWDMVC65RE0VV0PKJ2" localSheetId="19" hidden="1">#REF!</definedName>
    <definedName name="BExQ8PWMBELWDMVC65RE0VV0PKJ2" hidden="1">#REF!</definedName>
    <definedName name="BExQ8XEDA0NG4CETTWK2XL8XZWLT" localSheetId="19" hidden="1">#REF!</definedName>
    <definedName name="BExQ8XEDA0NG4CETTWK2XL8XZWLT" hidden="1">#REF!</definedName>
    <definedName name="BExQ8ZCEDBOBJA3D9LDP5TU2WYGR" localSheetId="19" hidden="1">#REF!</definedName>
    <definedName name="BExQ8ZCEDBOBJA3D9LDP5TU2WYGR" hidden="1">#REF!</definedName>
    <definedName name="BExQ94LAW6MAQBWY25WTBFV5PPZJ" localSheetId="19" hidden="1">#REF!</definedName>
    <definedName name="BExQ94LAW6MAQBWY25WTBFV5PPZJ" hidden="1">#REF!</definedName>
    <definedName name="BExQ97QIPOSSRK978N8P234Y1XA4" localSheetId="19" hidden="1">#REF!</definedName>
    <definedName name="BExQ97QIPOSSRK978N8P234Y1XA4" hidden="1">#REF!</definedName>
    <definedName name="BExQ9E6FBAXTHGF3RXANFIA77GXP" localSheetId="19" hidden="1">#REF!</definedName>
    <definedName name="BExQ9E6FBAXTHGF3RXANFIA77GXP" hidden="1">#REF!</definedName>
    <definedName name="BExQ9F2YH4UUCCMQITJ475B3S3NP" localSheetId="19" hidden="1">#REF!</definedName>
    <definedName name="BExQ9F2YH4UUCCMQITJ475B3S3NP" hidden="1">#REF!</definedName>
    <definedName name="BExQ9KX9734KIAK7IMRLHCPYDHO2" localSheetId="19" hidden="1">#REF!</definedName>
    <definedName name="BExQ9KX9734KIAK7IMRLHCPYDHO2" hidden="1">#REF!</definedName>
    <definedName name="BExQ9L81FF4I7816VTPFBDWVU4CW" localSheetId="19" hidden="1">#REF!</definedName>
    <definedName name="BExQ9L81FF4I7816VTPFBDWVU4CW" hidden="1">#REF!</definedName>
    <definedName name="BExQ9M4E2ACZOWWWP1JJIQO8AHUM" localSheetId="19" hidden="1">#REF!</definedName>
    <definedName name="BExQ9M4E2ACZOWWWP1JJIQO8AHUM" hidden="1">#REF!</definedName>
    <definedName name="BExQ9R7UV4VT86NLRFAY9CP2M3CL" localSheetId="19" hidden="1">#REF!</definedName>
    <definedName name="BExQ9R7UV4VT86NLRFAY9CP2M3CL" hidden="1">#REF!</definedName>
    <definedName name="BExQ9UTANMJCK7LJ4OQMD6F2Q01L" localSheetId="19" hidden="1">#REF!</definedName>
    <definedName name="BExQ9UTANMJCK7LJ4OQMD6F2Q01L" hidden="1">#REF!</definedName>
    <definedName name="BExQ9ZLYHWABXAA9NJDW8ZS0UQ9P" localSheetId="19" hidden="1">[39]Table!#REF!</definedName>
    <definedName name="BExQ9ZLYHWABXAA9NJDW8ZS0UQ9P" hidden="1">[39]Table!#REF!</definedName>
    <definedName name="BExQA324HSCK40ENJUT9CS9EC71B" localSheetId="14" hidden="1">#REF!</definedName>
    <definedName name="BExQA324HSCK40ENJUT9CS9EC71B" localSheetId="15" hidden="1">#REF!</definedName>
    <definedName name="BExQA324HSCK40ENJUT9CS9EC71B" localSheetId="16" hidden="1">#REF!</definedName>
    <definedName name="BExQA324HSCK40ENJUT9CS9EC71B" localSheetId="19" hidden="1">#REF!</definedName>
    <definedName name="BExQA324HSCK40ENJUT9CS9EC71B" hidden="1">#REF!</definedName>
    <definedName name="BExQA55GY0STSNBWQCWN8E31ZXCS" localSheetId="16" hidden="1">#REF!</definedName>
    <definedName name="BExQA55GY0STSNBWQCWN8E31ZXCS" localSheetId="19" hidden="1">#REF!</definedName>
    <definedName name="BExQA55GY0STSNBWQCWN8E31ZXCS" hidden="1">#REF!</definedName>
    <definedName name="BExQA6Y7SIFO3MVYCQACIZ6YV0WS" localSheetId="16" hidden="1">#REF!</definedName>
    <definedName name="BExQA6Y7SIFO3MVYCQACIZ6YV0WS" localSheetId="19" hidden="1">#REF!</definedName>
    <definedName name="BExQA6Y7SIFO3MVYCQACIZ6YV0WS" hidden="1">#REF!</definedName>
    <definedName name="BExQA9HZIN9XEMHEEVHT99UU9Z82" localSheetId="19" hidden="1">#REF!</definedName>
    <definedName name="BExQA9HZIN9XEMHEEVHT99UU9Z82" hidden="1">#REF!</definedName>
    <definedName name="BExQAELFYH92K8CJL155181UDORO" localSheetId="19" hidden="1">#REF!</definedName>
    <definedName name="BExQAELFYH92K8CJL155181UDORO" hidden="1">#REF!</definedName>
    <definedName name="BExQAG8PP8R5NJKNQD1U4QOSD6X5" localSheetId="19" hidden="1">#REF!</definedName>
    <definedName name="BExQAG8PP8R5NJKNQD1U4QOSD6X5" hidden="1">#REF!</definedName>
    <definedName name="BExQATFG0VP9HTVNMWL5T6B3N3IP" localSheetId="19" hidden="1">#REF!</definedName>
    <definedName name="BExQATFG0VP9HTVNMWL5T6B3N3IP" hidden="1">#REF!</definedName>
    <definedName name="BExQAYDITUO5K8A2FQRB0H1O4I4E" localSheetId="19" hidden="1">#REF!</definedName>
    <definedName name="BExQAYDITUO5K8A2FQRB0H1O4I4E" hidden="1">#REF!</definedName>
    <definedName name="BExQBDICMZTSA1X73TMHNO4JSFLN" localSheetId="19" hidden="1">#REF!</definedName>
    <definedName name="BExQBDICMZTSA1X73TMHNO4JSFLN" hidden="1">#REF!</definedName>
    <definedName name="BExQBEER6CRCRPSSL61S0OMH57ZA" localSheetId="19" hidden="1">#REF!</definedName>
    <definedName name="BExQBEER6CRCRPSSL61S0OMH57ZA" hidden="1">#REF!</definedName>
    <definedName name="BExQBIGGY5TXI2FJVVZSLZ0LTZYH" localSheetId="19" hidden="1">#REF!</definedName>
    <definedName name="BExQBIGGY5TXI2FJVVZSLZ0LTZYH" hidden="1">#REF!</definedName>
    <definedName name="BExQBM1RUSIQ85LLMM2159BYDPIP" localSheetId="19" hidden="1">#REF!</definedName>
    <definedName name="BExQBM1RUSIQ85LLMM2159BYDPIP" hidden="1">#REF!</definedName>
    <definedName name="BExQBPSOZ47V81YAEURP0NQJNTJH" localSheetId="19" hidden="1">#REF!</definedName>
    <definedName name="BExQBPSOZ47V81YAEURP0NQJNTJH" hidden="1">#REF!</definedName>
    <definedName name="BExQBZZKW056AXUH7L35UYMATHNR" localSheetId="19" hidden="1">#REF!</definedName>
    <definedName name="BExQBZZKW056AXUH7L35UYMATHNR" hidden="1">#REF!</definedName>
    <definedName name="BExQC5TWT21CGBKD0IHAXTIN2QB8" localSheetId="19" hidden="1">#REF!</definedName>
    <definedName name="BExQC5TWT21CGBKD0IHAXTIN2QB8" hidden="1">#REF!</definedName>
    <definedName name="BExQC94JL9F5GW4S8DQCAF4WB2DA" localSheetId="19" hidden="1">#REF!</definedName>
    <definedName name="BExQC94JL9F5GW4S8DQCAF4WB2DA" hidden="1">#REF!</definedName>
    <definedName name="BExQCDH4D9DTA02ITMHNTDANJREJ" localSheetId="19" hidden="1">#REF!</definedName>
    <definedName name="BExQCDH4D9DTA02ITMHNTDANJREJ" hidden="1">#REF!</definedName>
    <definedName name="BExQCKTD8AT0824LGWREXM1B5D1X" localSheetId="19" hidden="1">#REF!</definedName>
    <definedName name="BExQCKTD8AT0824LGWREXM1B5D1X" hidden="1">#REF!</definedName>
    <definedName name="BExQCOV3MAQPJ038UJX6SNODPAZU" localSheetId="19" hidden="1">#REF!</definedName>
    <definedName name="BExQCOV3MAQPJ038UJX6SNODPAZU" hidden="1">#REF!</definedName>
    <definedName name="BExQD571YWOXKR2SX85K5MKQ0AO2" localSheetId="19" hidden="1">#REF!</definedName>
    <definedName name="BExQD571YWOXKR2SX85K5MKQ0AO2" hidden="1">#REF!</definedName>
    <definedName name="BExQD8SK7Y1Y0AYWI0WMF0ET8HR1" localSheetId="19" hidden="1">#REF!</definedName>
    <definedName name="BExQD8SK7Y1Y0AYWI0WMF0ET8HR1" hidden="1">#REF!</definedName>
    <definedName name="BExQDB6VCHN8PNX8EA6JNIEQ2JC2" localSheetId="19" hidden="1">#REF!</definedName>
    <definedName name="BExQDB6VCHN8PNX8EA6JNIEQ2JC2" hidden="1">#REF!</definedName>
    <definedName name="BExQDE1B6U2Q9B73KBENABP71YM1" localSheetId="19" hidden="1">#REF!</definedName>
    <definedName name="BExQDE1B6U2Q9B73KBENABP71YM1" hidden="1">#REF!</definedName>
    <definedName name="BExQDG4YSI6HR3RI4SO2KWMGKUPB" localSheetId="19" hidden="1">#REF!</definedName>
    <definedName name="BExQDG4YSI6HR3RI4SO2KWMGKUPB" hidden="1">#REF!</definedName>
    <definedName name="BExQDGQCN7ZW41QDUHOBJUGQAX40" localSheetId="19" hidden="1">#REF!</definedName>
    <definedName name="BExQDGQCN7ZW41QDUHOBJUGQAX40" hidden="1">#REF!</definedName>
    <definedName name="BExQE73VMCL6FGT6439XK03B088Y" localSheetId="19" hidden="1">#REF!</definedName>
    <definedName name="BExQE73VMCL6FGT6439XK03B088Y" hidden="1">#REF!</definedName>
    <definedName name="BExQEC7BRIJ30PTU3UPFOIP2HPE3" localSheetId="19" hidden="1">#REF!</definedName>
    <definedName name="BExQEC7BRIJ30PTU3UPFOIP2HPE3" hidden="1">#REF!</definedName>
    <definedName name="BExQELXVICMMT0JFDWUW1L3I335X" localSheetId="19" hidden="1">#REF!</definedName>
    <definedName name="BExQELXVICMMT0JFDWUW1L3I335X" hidden="1">#REF!</definedName>
    <definedName name="BExQEMUA4HEFM4OVO8M8MA8PIAW1" localSheetId="19" hidden="1">#REF!</definedName>
    <definedName name="BExQEMUA4HEFM4OVO8M8MA8PIAW1" hidden="1">#REF!</definedName>
    <definedName name="BExQEQ4XZQFIKUXNU9H7WE7AMZ1U" localSheetId="19" hidden="1">#REF!</definedName>
    <definedName name="BExQEQ4XZQFIKUXNU9H7WE7AMZ1U" hidden="1">#REF!</definedName>
    <definedName name="BExQERHKUGD73UH278HHQULBSG9M" localSheetId="19" hidden="1">#REF!</definedName>
    <definedName name="BExQERHKUGD73UH278HHQULBSG9M" hidden="1">#REF!</definedName>
    <definedName name="BExQESZI930ZHFKIRJ3TMK3X27PH" localSheetId="19" hidden="1">#REF!</definedName>
    <definedName name="BExQESZI930ZHFKIRJ3TMK3X27PH" hidden="1">#REF!</definedName>
    <definedName name="BExQEY88PESL76JUL4GA11W8IHFE" localSheetId="19" hidden="1">#REF!</definedName>
    <definedName name="BExQEY88PESL76JUL4GA11W8IHFE" hidden="1">#REF!</definedName>
    <definedName name="BExQF1OEB07CRAP6ALNNMJNJ3P2D" localSheetId="19" hidden="1">#REF!</definedName>
    <definedName name="BExQF1OEB07CRAP6ALNNMJNJ3P2D" hidden="1">#REF!</definedName>
    <definedName name="BExQF9X2AQPFJZTCHTU5PTTR0JAH" localSheetId="19" hidden="1">#REF!</definedName>
    <definedName name="BExQF9X2AQPFJZTCHTU5PTTR0JAH" hidden="1">#REF!</definedName>
    <definedName name="BExQFC0M9KKFMQKPLPEO2RQDB7MM" localSheetId="19" hidden="1">#REF!</definedName>
    <definedName name="BExQFC0M9KKFMQKPLPEO2RQDB7MM" hidden="1">#REF!</definedName>
    <definedName name="BExQFEEV7627R8TYZCM28C6V6WHE" localSheetId="19" hidden="1">#REF!</definedName>
    <definedName name="BExQFEEV7627R8TYZCM28C6V6WHE" hidden="1">#REF!</definedName>
    <definedName name="BExQFEK8NUD04X2OBRA275ADPSDL" localSheetId="19" hidden="1">#REF!</definedName>
    <definedName name="BExQFEK8NUD04X2OBRA275ADPSDL" hidden="1">#REF!</definedName>
    <definedName name="BExQFGYIWDR4W0YF7XR6E4EWWJ02" localSheetId="19" hidden="1">#REF!</definedName>
    <definedName name="BExQFGYIWDR4W0YF7XR6E4EWWJ02" hidden="1">#REF!</definedName>
    <definedName name="BExQFPNFKA36IAPS22LAUMBDI4KE" localSheetId="19" hidden="1">#REF!</definedName>
    <definedName name="BExQFPNFKA36IAPS22LAUMBDI4KE" hidden="1">#REF!</definedName>
    <definedName name="BExQFPSWEMA8WBUZ4WK20LR13VSU" localSheetId="19" hidden="1">#REF!</definedName>
    <definedName name="BExQFPSWEMA8WBUZ4WK20LR13VSU" hidden="1">#REF!</definedName>
    <definedName name="BExQFVSPOSCCPF1TLJPIWYWYB8A9" localSheetId="19" hidden="1">#REF!</definedName>
    <definedName name="BExQFVSPOSCCPF1TLJPIWYWYB8A9" hidden="1">#REF!</definedName>
    <definedName name="BExQFWJQXNQAW6LUMOEDS6KMJMYL" localSheetId="19" hidden="1">#REF!</definedName>
    <definedName name="BExQFWJQXNQAW6LUMOEDS6KMJMYL" hidden="1">#REF!</definedName>
    <definedName name="BExQFZZRMR5PQTR0X833N3LRX6ZL" localSheetId="19" hidden="1">#REF!</definedName>
    <definedName name="BExQFZZRMR5PQTR0X833N3LRX6ZL" hidden="1">#REF!</definedName>
    <definedName name="BExQG8TYRD2G42UA5ZPCRLNKUDMX" localSheetId="19" hidden="1">#REF!</definedName>
    <definedName name="BExQG8TYRD2G42UA5ZPCRLNKUDMX" hidden="1">#REF!</definedName>
    <definedName name="BExQGO48J9MPCDQ96RBB9UN9AIGT" localSheetId="19" hidden="1">#REF!</definedName>
    <definedName name="BExQGO48J9MPCDQ96RBB9UN9AIGT" hidden="1">#REF!</definedName>
    <definedName name="BExQGSBB6MJWDW7AYWA0MSFTXKRR" localSheetId="19" hidden="1">#REF!</definedName>
    <definedName name="BExQGSBB6MJWDW7AYWA0MSFTXKRR" hidden="1">#REF!</definedName>
    <definedName name="BExQGV5VQ04IFVBYEFOZQHKJ561J" localSheetId="19" hidden="1">#REF!</definedName>
    <definedName name="BExQGV5VQ04IFVBYEFOZQHKJ561J" hidden="1">#REF!</definedName>
    <definedName name="BExQGVB7GL4W9291MCCPQ46Z66C1" localSheetId="19" hidden="1">#REF!</definedName>
    <definedName name="BExQGVB7GL4W9291MCCPQ46Z66C1" hidden="1">#REF!</definedName>
    <definedName name="BExQH0UURAJ13AVO5UI04HSRGVYW" localSheetId="19" hidden="1">#REF!</definedName>
    <definedName name="BExQH0UURAJ13AVO5UI04HSRGVYW" hidden="1">#REF!</definedName>
    <definedName name="BExQH6ZZY0NR8SE48PSI9D0CU1TC" localSheetId="19" hidden="1">#REF!</definedName>
    <definedName name="BExQH6ZZY0NR8SE48PSI9D0CU1TC" hidden="1">#REF!</definedName>
    <definedName name="BExQH9P2MCXAJOVEO4GFQT6MNW22" localSheetId="19" hidden="1">#REF!</definedName>
    <definedName name="BExQH9P2MCXAJOVEO4GFQT6MNW22" hidden="1">#REF!</definedName>
    <definedName name="BExQHCZSBYUY8OKKJXFYWKBBM6AH" localSheetId="19" hidden="1">#REF!</definedName>
    <definedName name="BExQHCZSBYUY8OKKJXFYWKBBM6AH" hidden="1">#REF!</definedName>
    <definedName name="BExQHPKXZ1K33V2F90NZIQRZYIAW" localSheetId="19" hidden="1">#REF!</definedName>
    <definedName name="BExQHPKXZ1K33V2F90NZIQRZYIAW" hidden="1">#REF!</definedName>
    <definedName name="BExQHVF9KD06AG2RXUQJ9X4PVGX4" localSheetId="19" hidden="1">#REF!</definedName>
    <definedName name="BExQHVF9KD06AG2RXUQJ9X4PVGX4" hidden="1">#REF!</definedName>
    <definedName name="BExQHXDHUYC4Q1EIPVGT5YX2JZL4" localSheetId="19" hidden="1">#REF!</definedName>
    <definedName name="BExQHXDHUYC4Q1EIPVGT5YX2JZL4" hidden="1">#REF!</definedName>
    <definedName name="BExQHZBHVN2L4HC7ACTR73T5OCV0" localSheetId="19" hidden="1">#REF!</definedName>
    <definedName name="BExQHZBHVN2L4HC7ACTR73T5OCV0" hidden="1">#REF!</definedName>
    <definedName name="BExQI5M37YD0WH3DQITAZHZBB115" localSheetId="19" hidden="1">#REF!</definedName>
    <definedName name="BExQI5M37YD0WH3DQITAZHZBB115" hidden="1">#REF!</definedName>
    <definedName name="BExQI7V42EHAI28LLDLOQJ1ETBBF" localSheetId="19" hidden="1">#REF!</definedName>
    <definedName name="BExQI7V42EHAI28LLDLOQJ1ETBBF" hidden="1">#REF!</definedName>
    <definedName name="BExQI85V9TNLDJT5LTRZS10Y26SG" localSheetId="19" hidden="1">#REF!</definedName>
    <definedName name="BExQI85V9TNLDJT5LTRZS10Y26SG" hidden="1">#REF!</definedName>
    <definedName name="BExQIAPKHVEV8CU1L3TTHJW67FJ5" localSheetId="19" hidden="1">#REF!</definedName>
    <definedName name="BExQIAPKHVEV8CU1L3TTHJW67FJ5" hidden="1">#REF!</definedName>
    <definedName name="BExQIBB4I3Z6AUU0HYV1DHRS13M4" localSheetId="19" hidden="1">#REF!</definedName>
    <definedName name="BExQIBB4I3Z6AUU0HYV1DHRS13M4" hidden="1">#REF!</definedName>
    <definedName name="BExQIBWPAXU7HJZLKGJZY3EB7MIS" localSheetId="19" hidden="1">#REF!</definedName>
    <definedName name="BExQIBWPAXU7HJZLKGJZY3EB7MIS" hidden="1">#REF!</definedName>
    <definedName name="BExQIEB09IBJU22LBRVC4SFL687J" localSheetId="19" hidden="1">#REF!</definedName>
    <definedName name="BExQIEB09IBJU22LBRVC4SFL687J" hidden="1">#REF!</definedName>
    <definedName name="BExQIJUJOU8IYLVQCFMPTADHZ9J7" localSheetId="19" hidden="1">#REF!</definedName>
    <definedName name="BExQIJUJOU8IYLVQCFMPTADHZ9J7" hidden="1">#REF!</definedName>
    <definedName name="BExQIS8O6R36CI01XRY9ISM99TW9" localSheetId="19" hidden="1">#REF!</definedName>
    <definedName name="BExQIS8O6R36CI01XRY9ISM99TW9" hidden="1">#REF!</definedName>
    <definedName name="BExQIVJB9MJ25NDUHTCVMSODJY2C" localSheetId="19" hidden="1">#REF!</definedName>
    <definedName name="BExQIVJB9MJ25NDUHTCVMSODJY2C" hidden="1">#REF!</definedName>
    <definedName name="BExQJ2KYENKJB760H4Z8NV8Z08WT" localSheetId="19" hidden="1">#REF!</definedName>
    <definedName name="BExQJ2KYENKJB760H4Z8NV8Z08WT" hidden="1">#REF!</definedName>
    <definedName name="BExQJ4DQ84ZQCB1WU62YHO0XEQSV" localSheetId="19" hidden="1">#REF!</definedName>
    <definedName name="BExQJ4DQ84ZQCB1WU62YHO0XEQSV" hidden="1">#REF!</definedName>
    <definedName name="BExQJBF7LAX128WR7VTMJC88ZLPG" localSheetId="19" hidden="1">#REF!</definedName>
    <definedName name="BExQJBF7LAX128WR7VTMJC88ZLPG" hidden="1">#REF!</definedName>
    <definedName name="BExQJEVCKX6KZHNCLYXY7D0MX5KN" localSheetId="19" hidden="1">#REF!</definedName>
    <definedName name="BExQJEVCKX6KZHNCLYXY7D0MX5KN" hidden="1">#REF!</definedName>
    <definedName name="BExQJJYSDX8B0J1QGF2HL071KKA3" localSheetId="19" hidden="1">#REF!</definedName>
    <definedName name="BExQJJYSDX8B0J1QGF2HL071KKA3" hidden="1">#REF!</definedName>
    <definedName name="BExQJQPFM9GN0NWOW73O5VE3NTJO" localSheetId="19" hidden="1">#REF!</definedName>
    <definedName name="BExQJQPFM9GN0NWOW73O5VE3NTJO" hidden="1">#REF!</definedName>
    <definedName name="BExQK1HV6SQQ7CP8H8IUKI9TYXTD" localSheetId="19" hidden="1">#REF!</definedName>
    <definedName name="BExQK1HV6SQQ7CP8H8IUKI9TYXTD" hidden="1">#REF!</definedName>
    <definedName name="BExQK3LE5CSBW1E4H4KHW548FL2R" localSheetId="19" hidden="1">#REF!</definedName>
    <definedName name="BExQK3LE5CSBW1E4H4KHW548FL2R" hidden="1">#REF!</definedName>
    <definedName name="BExQKG6LD6PLNDGNGO9DJXY865BR" localSheetId="19" hidden="1">#REF!</definedName>
    <definedName name="BExQKG6LD6PLNDGNGO9DJXY865BR" hidden="1">#REF!</definedName>
    <definedName name="BExQKKDMM6UNMDK33ZZN3QBP6TN6" localSheetId="19" hidden="1">#REF!</definedName>
    <definedName name="BExQKKDMM6UNMDK33ZZN3QBP6TN6" hidden="1">#REF!</definedName>
    <definedName name="BExQKP6ANI278H3LT3CHFIOFPQDR" localSheetId="19" hidden="1">#REF!</definedName>
    <definedName name="BExQKP6ANI278H3LT3CHFIOFPQDR" hidden="1">#REF!</definedName>
    <definedName name="BExQLE1TOW3A287TQB0AVWENT8O1" localSheetId="19" hidden="1">#REF!</definedName>
    <definedName name="BExQLE1TOW3A287TQB0AVWENT8O1" hidden="1">#REF!</definedName>
    <definedName name="BExRYOYB4A3E5F6MTROY69LR0PMG" localSheetId="19" hidden="1">#REF!</definedName>
    <definedName name="BExRYOYB4A3E5F6MTROY69LR0PMG" hidden="1">#REF!</definedName>
    <definedName name="BExRYZLA9EW71H4SXQR525S72LLP" localSheetId="19" hidden="1">#REF!</definedName>
    <definedName name="BExRYZLA9EW71H4SXQR525S72LLP" hidden="1">#REF!</definedName>
    <definedName name="BExRZ66M8G9FQ0VFP077QSZBSOA5" localSheetId="19" hidden="1">#REF!</definedName>
    <definedName name="BExRZ66M8G9FQ0VFP077QSZBSOA5" hidden="1">#REF!</definedName>
    <definedName name="BExRZ8FMQQL46I8AQWU17LRNZD5T" localSheetId="19" hidden="1">#REF!</definedName>
    <definedName name="BExRZ8FMQQL46I8AQWU17LRNZD5T" hidden="1">#REF!</definedName>
    <definedName name="BExRZIRRIXRUMZ5GOO95S7460BMP" localSheetId="19" hidden="1">#REF!</definedName>
    <definedName name="BExRZIRRIXRUMZ5GOO95S7460BMP" hidden="1">#REF!</definedName>
    <definedName name="BExRZK9RAHMM0ZLTNSK7A4LDC42D" localSheetId="19" hidden="1">#REF!</definedName>
    <definedName name="BExRZK9RAHMM0ZLTNSK7A4LDC42D" hidden="1">#REF!</definedName>
    <definedName name="BExRZOGSR69INI6GAEPHDWSNK5Q4" localSheetId="19" hidden="1">#REF!</definedName>
    <definedName name="BExRZOGSR69INI6GAEPHDWSNK5Q4" hidden="1">#REF!</definedName>
    <definedName name="BExS017FU4YOHE3YTW15EQ9ZTN1Y" localSheetId="19" hidden="1">#REF!</definedName>
    <definedName name="BExS017FU4YOHE3YTW15EQ9ZTN1Y" hidden="1">#REF!</definedName>
    <definedName name="BExS0ASQBKRTPDWFK0KUDFOS9LE5" localSheetId="19" hidden="1">#REF!</definedName>
    <definedName name="BExS0ASQBKRTPDWFK0KUDFOS9LE5" hidden="1">#REF!</definedName>
    <definedName name="BExS0GHQUF6YT0RU3TKDEO8CSJYB" localSheetId="19" hidden="1">#REF!</definedName>
    <definedName name="BExS0GHQUF6YT0RU3TKDEO8CSJYB" hidden="1">#REF!</definedName>
    <definedName name="BExS0K8IHC45I78DMZBOJ1P13KQA" localSheetId="19" hidden="1">#REF!</definedName>
    <definedName name="BExS0K8IHC45I78DMZBOJ1P13KQA" hidden="1">#REF!</definedName>
    <definedName name="BExS14X03J9K12GCDNGZI9AZKE9C" localSheetId="19" hidden="1">#REF!</definedName>
    <definedName name="BExS14X03J9K12GCDNGZI9AZKE9C" hidden="1">#REF!</definedName>
    <definedName name="BExS152B2LFCRAUHSLI5T6QRNII0" localSheetId="19" hidden="1">#REF!</definedName>
    <definedName name="BExS152B2LFCRAUHSLI5T6QRNII0" hidden="1">#REF!</definedName>
    <definedName name="BExS15IJV0WW662NXQUVT3FGP4ST" localSheetId="19" hidden="1">#REF!</definedName>
    <definedName name="BExS15IJV0WW662NXQUVT3FGP4ST" hidden="1">#REF!</definedName>
    <definedName name="BExS194110MR25BYJI3CJ2EGZ8XT" localSheetId="19" hidden="1">#REF!</definedName>
    <definedName name="BExS194110MR25BYJI3CJ2EGZ8XT" hidden="1">#REF!</definedName>
    <definedName name="BExS1BNVGNSGD4EP90QL8WXYWZ66" localSheetId="19" hidden="1">#REF!</definedName>
    <definedName name="BExS1BNVGNSGD4EP90QL8WXYWZ66" hidden="1">#REF!</definedName>
    <definedName name="BExS1UE39N6NCND7MAARSBWXS6HU" localSheetId="19" hidden="1">#REF!</definedName>
    <definedName name="BExS1UE39N6NCND7MAARSBWXS6HU" hidden="1">#REF!</definedName>
    <definedName name="BExS226HTWL5WVC76MP5A1IBI8WD" localSheetId="19" hidden="1">#REF!</definedName>
    <definedName name="BExS226HTWL5WVC76MP5A1IBI8WD" hidden="1">#REF!</definedName>
    <definedName name="BExS26OI2QNNAH2WMDD95Z400048" localSheetId="19" hidden="1">#REF!</definedName>
    <definedName name="BExS26OI2QNNAH2WMDD95Z400048" hidden="1">#REF!</definedName>
    <definedName name="BExS2DF6B4ZUF3VZLI4G6LJ3BF38" localSheetId="19" hidden="1">#REF!</definedName>
    <definedName name="BExS2DF6B4ZUF3VZLI4G6LJ3BF38" hidden="1">#REF!</definedName>
    <definedName name="BExS2QB5FS5LYTFYO4BROTWG3OV5" localSheetId="19" hidden="1">#REF!</definedName>
    <definedName name="BExS2QB5FS5LYTFYO4BROTWG3OV5" hidden="1">#REF!</definedName>
    <definedName name="BExS2TLU1HONYV6S3ZD9T12D7CIG" localSheetId="19" hidden="1">#REF!</definedName>
    <definedName name="BExS2TLU1HONYV6S3ZD9T12D7CIG" hidden="1">#REF!</definedName>
    <definedName name="BExS318UV9I2FXPQQWUKKX00QLPJ" localSheetId="19" hidden="1">#REF!</definedName>
    <definedName name="BExS318UV9I2FXPQQWUKKX00QLPJ" hidden="1">#REF!</definedName>
    <definedName name="BExS3KQ6RJB21YELK7Z4KFN2CQPS" localSheetId="19" hidden="1">#REF!</definedName>
    <definedName name="BExS3KQ6RJB21YELK7Z4KFN2CQPS" hidden="1">#REF!</definedName>
    <definedName name="BExS3LBS0SMTHALVM4NRI1BAV1NP" localSheetId="19" hidden="1">#REF!</definedName>
    <definedName name="BExS3LBS0SMTHALVM4NRI1BAV1NP" hidden="1">#REF!</definedName>
    <definedName name="BExS3MTQ75VBXDGEBURP6YT8RROE" localSheetId="19" hidden="1">#REF!</definedName>
    <definedName name="BExS3MTQ75VBXDGEBURP6YT8RROE" hidden="1">#REF!</definedName>
    <definedName name="BExS3OMGYO0DFN5186UFKEXZ2RX3" localSheetId="19" hidden="1">#REF!</definedName>
    <definedName name="BExS3OMGYO0DFN5186UFKEXZ2RX3" hidden="1">#REF!</definedName>
    <definedName name="BExS3PO59RQLS7HO1A6UIPRZX70V" localSheetId="19" hidden="1">#REF!</definedName>
    <definedName name="BExS3PO59RQLS7HO1A6UIPRZX70V" hidden="1">#REF!</definedName>
    <definedName name="BExS3SDERJ27OER67TIGOVZU13A2" localSheetId="19" hidden="1">#REF!</definedName>
    <definedName name="BExS3SDERJ27OER67TIGOVZU13A2" hidden="1">#REF!</definedName>
    <definedName name="BExS46R5WDNU5KL04FKY5LHJUCB8" localSheetId="19" hidden="1">#REF!</definedName>
    <definedName name="BExS46R5WDNU5KL04FKY5LHJUCB8" hidden="1">#REF!</definedName>
    <definedName name="BExS46WMSMYP0MQ9GHLZM5ON641L" localSheetId="19" hidden="1">#REF!</definedName>
    <definedName name="BExS46WMSMYP0MQ9GHLZM5ON641L" hidden="1">#REF!</definedName>
    <definedName name="BExS4ASWKM93XA275AXHYP8AG6SU" localSheetId="19" hidden="1">#REF!</definedName>
    <definedName name="BExS4ASWKM93XA275AXHYP8AG6SU" hidden="1">#REF!</definedName>
    <definedName name="BExS4JN3Y6SVBKILQK0R9HS45Y52" localSheetId="19" hidden="1">#REF!</definedName>
    <definedName name="BExS4JN3Y6SVBKILQK0R9HS45Y52" hidden="1">#REF!</definedName>
    <definedName name="BExS4P6S41O6Z6BED77U3GD9PNH1" localSheetId="19" hidden="1">#REF!</definedName>
    <definedName name="BExS4P6S41O6Z6BED77U3GD9PNH1" hidden="1">#REF!</definedName>
    <definedName name="BExS4WOJWBEF6OH97BLAVUD3TQ7R" localSheetId="19" hidden="1">#REF!</definedName>
    <definedName name="BExS4WOJWBEF6OH97BLAVUD3TQ7R" hidden="1">#REF!</definedName>
    <definedName name="BExS51H0N51UT0FZOPZRCF1GU063" localSheetId="19" hidden="1">#REF!</definedName>
    <definedName name="BExS51H0N51UT0FZOPZRCF1GU063" hidden="1">#REF!</definedName>
    <definedName name="BExS54X72TJFC41FJK72MLRR2OO7" localSheetId="19" hidden="1">#REF!</definedName>
    <definedName name="BExS54X72TJFC41FJK72MLRR2OO7" hidden="1">#REF!</definedName>
    <definedName name="BExS59F0PA1V2ZC7S5TN6IT41SXP" localSheetId="19" hidden="1">#REF!</definedName>
    <definedName name="BExS59F0PA1V2ZC7S5TN6IT41SXP" hidden="1">#REF!</definedName>
    <definedName name="BExS5DRER9US6NXY9ATYT41KZII3" localSheetId="19" hidden="1">#REF!</definedName>
    <definedName name="BExS5DRER9US6NXY9ATYT41KZII3" hidden="1">#REF!</definedName>
    <definedName name="BExS5L3TGB8JVW9ROYWTKYTUPW27" localSheetId="19" hidden="1">#REF!</definedName>
    <definedName name="BExS5L3TGB8JVW9ROYWTKYTUPW27" hidden="1">#REF!</definedName>
    <definedName name="BExS5UP3NQ1QY0PMIO69O2J1JRQX" localSheetId="19" hidden="1">#REF!</definedName>
    <definedName name="BExS5UP3NQ1QY0PMIO69O2J1JRQX" hidden="1">#REF!</definedName>
    <definedName name="BExS64QH0TK7BFMOHTRNM3DTXCZ5" localSheetId="19" hidden="1">'[38]10.08.2 - 2008 Expense'!#REF!</definedName>
    <definedName name="BExS64QH0TK7BFMOHTRNM3DTXCZ5" hidden="1">'[38]10.08.2 - 2008 Expense'!#REF!</definedName>
    <definedName name="BExS668EZXO8KT71OK13TBL2MYVF" localSheetId="14" hidden="1">#REF!</definedName>
    <definedName name="BExS668EZXO8KT71OK13TBL2MYVF" localSheetId="15" hidden="1">#REF!</definedName>
    <definedName name="BExS668EZXO8KT71OK13TBL2MYVF" localSheetId="16" hidden="1">#REF!</definedName>
    <definedName name="BExS668EZXO8KT71OK13TBL2MYVF" localSheetId="19" hidden="1">#REF!</definedName>
    <definedName name="BExS668EZXO8KT71OK13TBL2MYVF" hidden="1">#REF!</definedName>
    <definedName name="BExS6GKQ96EHVLYWNJDWXZXUZW90" localSheetId="16" hidden="1">#REF!</definedName>
    <definedName name="BExS6GKQ96EHVLYWNJDWXZXUZW90" localSheetId="19" hidden="1">#REF!</definedName>
    <definedName name="BExS6GKQ96EHVLYWNJDWXZXUZW90" hidden="1">#REF!</definedName>
    <definedName name="BExS6ITKSZFRR01YD5B0F676SYN7" localSheetId="16" hidden="1">#REF!</definedName>
    <definedName name="BExS6ITKSZFRR01YD5B0F676SYN7" localSheetId="19" hidden="1">#REF!</definedName>
    <definedName name="BExS6ITKSZFRR01YD5B0F676SYN7" hidden="1">#REF!</definedName>
    <definedName name="BExS6M4AG8VGSMFGJXMMJ6YYATZI" localSheetId="16" hidden="1">'[38]10.08.5 - 2008 Capital - TDBU'!#REF!</definedName>
    <definedName name="BExS6M4AG8VGSMFGJXMMJ6YYATZI" localSheetId="19" hidden="1">'[38]10.08.5 - 2008 Capital - TDBU'!#REF!</definedName>
    <definedName name="BExS6M4AG8VGSMFGJXMMJ6YYATZI" hidden="1">'[38]10.08.5 - 2008 Capital - TDBU'!#REF!</definedName>
    <definedName name="BExS6N0LI574IAC89EFW6CLTCQ33" localSheetId="14" hidden="1">#REF!</definedName>
    <definedName name="BExS6N0LI574IAC89EFW6CLTCQ33" localSheetId="15" hidden="1">#REF!</definedName>
    <definedName name="BExS6N0LI574IAC89EFW6CLTCQ33" localSheetId="16" hidden="1">#REF!</definedName>
    <definedName name="BExS6N0LI574IAC89EFW6CLTCQ33" localSheetId="19" hidden="1">#REF!</definedName>
    <definedName name="BExS6N0LI574IAC89EFW6CLTCQ33" hidden="1">#REF!</definedName>
    <definedName name="BExS6WRDBF3ST86ZOBBUL3GTCR11" localSheetId="16" hidden="1">#REF!</definedName>
    <definedName name="BExS6WRDBF3ST86ZOBBUL3GTCR11" localSheetId="19" hidden="1">#REF!</definedName>
    <definedName name="BExS6WRDBF3ST86ZOBBUL3GTCR11" hidden="1">#REF!</definedName>
    <definedName name="BExS6XNRKR0C3MTA0LV5B60UB908" localSheetId="16" hidden="1">#REF!</definedName>
    <definedName name="BExS6XNRKR0C3MTA0LV5B60UB908" localSheetId="19" hidden="1">#REF!</definedName>
    <definedName name="BExS6XNRKR0C3MTA0LV5B60UB908" hidden="1">#REF!</definedName>
    <definedName name="BExS743NAKMEAA4255AJCZWPVQD5" localSheetId="19" hidden="1">#REF!</definedName>
    <definedName name="BExS743NAKMEAA4255AJCZWPVQD5" hidden="1">#REF!</definedName>
    <definedName name="BExS7EQLZPAVX5ZPW27ZJHFHXJWR" localSheetId="19" hidden="1">#REF!</definedName>
    <definedName name="BExS7EQLZPAVX5ZPW27ZJHFHXJWR" hidden="1">#REF!</definedName>
    <definedName name="BExS7J348DNX760P5D4N9N72C1H1" localSheetId="19" hidden="1">#REF!</definedName>
    <definedName name="BExS7J348DNX760P5D4N9N72C1H1" hidden="1">#REF!</definedName>
    <definedName name="BExS7OMMB9XYX3CR9NYR0OI0B6YV" localSheetId="19" hidden="1">#REF!</definedName>
    <definedName name="BExS7OMMB9XYX3CR9NYR0OI0B6YV" hidden="1">#REF!</definedName>
    <definedName name="BExS7TKQYLRZGM93UY3ZJZJBQNFJ" localSheetId="19" hidden="1">#REF!</definedName>
    <definedName name="BExS7TKQYLRZGM93UY3ZJZJBQNFJ" hidden="1">#REF!</definedName>
    <definedName name="BExS7Y2LNGVHSIBKC7C3R6X4LDR6" localSheetId="19" hidden="1">#REF!</definedName>
    <definedName name="BExS7Y2LNGVHSIBKC7C3R6X4LDR6" hidden="1">#REF!</definedName>
    <definedName name="BExS81TE0EY44Y3W2M4Z4MGNP5OM" localSheetId="19" hidden="1">#REF!</definedName>
    <definedName name="BExS81TE0EY44Y3W2M4Z4MGNP5OM" hidden="1">#REF!</definedName>
    <definedName name="BExS81YPDZDVJJVS15HV2HDXAC3Y" localSheetId="19" hidden="1">#REF!</definedName>
    <definedName name="BExS81YPDZDVJJVS15HV2HDXAC3Y" hidden="1">#REF!</definedName>
    <definedName name="BExS82PRVNUTEKQZS56YT2DVF6C2" localSheetId="19" hidden="1">#REF!</definedName>
    <definedName name="BExS82PRVNUTEKQZS56YT2DVF6C2" hidden="1">#REF!</definedName>
    <definedName name="BExS8BPG5A0GR5AO1U951NDGGR0L" localSheetId="19" hidden="1">#REF!</definedName>
    <definedName name="BExS8BPG5A0GR5AO1U951NDGGR0L" hidden="1">#REF!</definedName>
    <definedName name="BExS8GSUS17UY50TEM2AWF36BR9Z" localSheetId="19" hidden="1">#REF!</definedName>
    <definedName name="BExS8GSUS17UY50TEM2AWF36BR9Z" hidden="1">#REF!</definedName>
    <definedName name="BExS8HJRBVG0XI6PWA9KTMJZMQXK" localSheetId="19" hidden="1">#REF!</definedName>
    <definedName name="BExS8HJRBVG0XI6PWA9KTMJZMQXK" hidden="1">#REF!</definedName>
    <definedName name="BExS8PN4E1L5NH0OOKX0SGAV052X" localSheetId="19" hidden="1">#REF!</definedName>
    <definedName name="BExS8PN4E1L5NH0OOKX0SGAV052X" hidden="1">#REF!</definedName>
    <definedName name="BExS8R51C8RM2FS6V6IRTYO9GA4A" localSheetId="19" hidden="1">#REF!</definedName>
    <definedName name="BExS8R51C8RM2FS6V6IRTYO9GA4A" hidden="1">#REF!</definedName>
    <definedName name="BExS8WDX408F60MH1X9B9UZ2H4R7" localSheetId="19" hidden="1">#REF!</definedName>
    <definedName name="BExS8WDX408F60MH1X9B9UZ2H4R7" hidden="1">#REF!</definedName>
    <definedName name="BExS8Z2W2QEC3MH0BZIYLDFQNUIP" localSheetId="19" hidden="1">#REF!</definedName>
    <definedName name="BExS8Z2W2QEC3MH0BZIYLDFQNUIP" hidden="1">#REF!</definedName>
    <definedName name="BExS8Z8DJ9GSBTJQBINLMFIRTKJ2" localSheetId="19" hidden="1">#REF!</definedName>
    <definedName name="BExS8Z8DJ9GSBTJQBINLMFIRTKJ2" hidden="1">#REF!</definedName>
    <definedName name="BExS92DKGRFFCIA9C0IXDOLO57EP" localSheetId="19" hidden="1">#REF!</definedName>
    <definedName name="BExS92DKGRFFCIA9C0IXDOLO57EP" hidden="1">#REF!</definedName>
    <definedName name="BExS95DMT99CLDFYVR0MMS5QFQ4O" localSheetId="19" hidden="1">#REF!</definedName>
    <definedName name="BExS95DMT99CLDFYVR0MMS5QFQ4O" hidden="1">#REF!</definedName>
    <definedName name="BExS98OB4321YCHLCQ022PXKTT2W" localSheetId="19" hidden="1">#REF!</definedName>
    <definedName name="BExS98OB4321YCHLCQ022PXKTT2W" hidden="1">#REF!</definedName>
    <definedName name="BExS9C9N8GFISC6HUERJ0EI06GB2" localSheetId="19" hidden="1">#REF!</definedName>
    <definedName name="BExS9C9N8GFISC6HUERJ0EI06GB2" hidden="1">#REF!</definedName>
    <definedName name="BExS9DX13CACP3J8JDREK30JB1SQ" localSheetId="19" hidden="1">#REF!</definedName>
    <definedName name="BExS9DX13CACP3J8JDREK30JB1SQ" hidden="1">#REF!</definedName>
    <definedName name="BExS9FPRS2KRRCS33SE6WFNF5GYL" localSheetId="19" hidden="1">#REF!</definedName>
    <definedName name="BExS9FPRS2KRRCS33SE6WFNF5GYL" hidden="1">#REF!</definedName>
    <definedName name="BExS9MWR7YEFZL0UO24FU8UDGAXH" localSheetId="19" hidden="1">#REF!</definedName>
    <definedName name="BExS9MWR7YEFZL0UO24FU8UDGAXH" hidden="1">#REF!</definedName>
    <definedName name="BExS9WI0A6PSEB8N9GPXF2Z7MWHM" localSheetId="19" hidden="1">#REF!</definedName>
    <definedName name="BExS9WI0A6PSEB8N9GPXF2Z7MWHM" hidden="1">#REF!</definedName>
    <definedName name="BExSA5HP306TN9XJS0TU619DLRR7" localSheetId="19" hidden="1">#REF!</definedName>
    <definedName name="BExSA5HP306TN9XJS0TU619DLRR7" hidden="1">#REF!</definedName>
    <definedName name="BExSA6U57AKWU3K9W6DLF75569X0" localSheetId="19" hidden="1">#REF!</definedName>
    <definedName name="BExSA6U57AKWU3K9W6DLF75569X0" hidden="1">#REF!</definedName>
    <definedName name="BExSA8HLXG7TQJAREJXZWXCKKLYT" localSheetId="19" hidden="1">#REF!</definedName>
    <definedName name="BExSA8HLXG7TQJAREJXZWXCKKLYT" hidden="1">#REF!</definedName>
    <definedName name="BExSAAVWQOOIA6B3JHQVGP08HFEM" localSheetId="19" hidden="1">#REF!</definedName>
    <definedName name="BExSAAVWQOOIA6B3JHQVGP08HFEM" hidden="1">#REF!</definedName>
    <definedName name="BExSAFJ3IICU2M7QPVE4ARYMXZKX" localSheetId="19" hidden="1">#REF!</definedName>
    <definedName name="BExSAFJ3IICU2M7QPVE4ARYMXZKX" hidden="1">#REF!</definedName>
    <definedName name="BExSAH6ID8OHX379UXVNGFO8J6KQ" localSheetId="19" hidden="1">#REF!</definedName>
    <definedName name="BExSAH6ID8OHX379UXVNGFO8J6KQ" hidden="1">#REF!</definedName>
    <definedName name="BExSAQBHIXGQRNIRGCJMBXUPCZQA" localSheetId="19" hidden="1">#REF!</definedName>
    <definedName name="BExSAQBHIXGQRNIRGCJMBXUPCZQA" hidden="1">#REF!</definedName>
    <definedName name="BExSAUTCT4P7JP57NOR9MTX33QJZ" localSheetId="19" hidden="1">#REF!</definedName>
    <definedName name="BExSAUTCT4P7JP57NOR9MTX33QJZ" hidden="1">#REF!</definedName>
    <definedName name="BExSAY9CA9TFXQ9M9FBJRGJO9T9E" localSheetId="19" hidden="1">#REF!</definedName>
    <definedName name="BExSAY9CA9TFXQ9M9FBJRGJO9T9E" hidden="1">#REF!</definedName>
    <definedName name="BExSB3CYILY5VM7EWWCYC2RHW5GS" localSheetId="19" hidden="1">'[38]10.08.3 - 2008 Expense - TDBU'!#REF!</definedName>
    <definedName name="BExSB3CYILY5VM7EWWCYC2RHW5GS" hidden="1">'[38]10.08.3 - 2008 Expense - TDBU'!#REF!</definedName>
    <definedName name="BExSB4JYKQ3MINI7RAYK5M8BLJDC" localSheetId="14" hidden="1">#REF!</definedName>
    <definedName name="BExSB4JYKQ3MINI7RAYK5M8BLJDC" localSheetId="15" hidden="1">#REF!</definedName>
    <definedName name="BExSB4JYKQ3MINI7RAYK5M8BLJDC" localSheetId="16" hidden="1">#REF!</definedName>
    <definedName name="BExSB4JYKQ3MINI7RAYK5M8BLJDC" localSheetId="19" hidden="1">#REF!</definedName>
    <definedName name="BExSB4JYKQ3MINI7RAYK5M8BLJDC" hidden="1">#REF!</definedName>
    <definedName name="BExSB6NLRVUI2GHH9VI5V6MY8ZL7" localSheetId="16" hidden="1">#REF!</definedName>
    <definedName name="BExSB6NLRVUI2GHH9VI5V6MY8ZL7" localSheetId="19" hidden="1">#REF!</definedName>
    <definedName name="BExSB6NLRVUI2GHH9VI5V6MY8ZL7" hidden="1">#REF!</definedName>
    <definedName name="BExSBMOS41ZRLWYLOU29V6Y7YORR" localSheetId="16" hidden="1">#REF!</definedName>
    <definedName name="BExSBMOS41ZRLWYLOU29V6Y7YORR" localSheetId="19" hidden="1">#REF!</definedName>
    <definedName name="BExSBMOS41ZRLWYLOU29V6Y7YORR" hidden="1">#REF!</definedName>
    <definedName name="BExSBRBXXQMBU1TYDW1BXTEVEPRU" localSheetId="19" hidden="1">#REF!</definedName>
    <definedName name="BExSBRBXXQMBU1TYDW1BXTEVEPRU" hidden="1">#REF!</definedName>
    <definedName name="BExSC54998WTZ21DSL0R8UN0Y9JH" localSheetId="19" hidden="1">#REF!</definedName>
    <definedName name="BExSC54998WTZ21DSL0R8UN0Y9JH" hidden="1">#REF!</definedName>
    <definedName name="BExSC60N7WR9PJSNC9B7ORCX9NGY" localSheetId="19" hidden="1">#REF!</definedName>
    <definedName name="BExSC60N7WR9PJSNC9B7ORCX9NGY" hidden="1">#REF!</definedName>
    <definedName name="BExSCE99EZTILTTCE4NJJF96OYYM" localSheetId="19" hidden="1">#REF!</definedName>
    <definedName name="BExSCE99EZTILTTCE4NJJF96OYYM" hidden="1">#REF!</definedName>
    <definedName name="BExSCHUQZ2HFEWS54X67DIS8OSXZ" localSheetId="19" hidden="1">#REF!</definedName>
    <definedName name="BExSCHUQZ2HFEWS54X67DIS8OSXZ" hidden="1">#REF!</definedName>
    <definedName name="BExSCOG41SKKG4GYU76WRWW1CTE6" localSheetId="19" hidden="1">#REF!</definedName>
    <definedName name="BExSCOG41SKKG4GYU76WRWW1CTE6" hidden="1">#REF!</definedName>
    <definedName name="BExSCPN9MLJYMCCD3AD6AGFMBBGA" localSheetId="19" hidden="1">#REF!</definedName>
    <definedName name="BExSCPN9MLJYMCCD3AD6AGFMBBGA" hidden="1">#REF!</definedName>
    <definedName name="BExSCVC9P86YVFMRKKUVRV29MZXZ" localSheetId="19" hidden="1">#REF!</definedName>
    <definedName name="BExSCVC9P86YVFMRKKUVRV29MZXZ" hidden="1">#REF!</definedName>
    <definedName name="BExSD233CH4MU9ZMGNRF97ZV7KWU" localSheetId="19" hidden="1">#REF!</definedName>
    <definedName name="BExSD233CH4MU9ZMGNRF97ZV7KWU" hidden="1">#REF!</definedName>
    <definedName name="BExSD2U0F3BN6IN9N4R2DTTJG15H" localSheetId="19" hidden="1">#REF!</definedName>
    <definedName name="BExSD2U0F3BN6IN9N4R2DTTJG15H" hidden="1">#REF!</definedName>
    <definedName name="BExSD6A6NY15YSMFH51ST6XJY429" localSheetId="19" hidden="1">#REF!</definedName>
    <definedName name="BExSD6A6NY15YSMFH51ST6XJY429" hidden="1">#REF!</definedName>
    <definedName name="BExSD9VH6PF6RQ135VOEE08YXPAW" localSheetId="19" hidden="1">#REF!</definedName>
    <definedName name="BExSD9VH6PF6RQ135VOEE08YXPAW" hidden="1">#REF!</definedName>
    <definedName name="BExSDP5Y04WWMX2WWRITWOX8R5I9" localSheetId="19" hidden="1">#REF!</definedName>
    <definedName name="BExSDP5Y04WWMX2WWRITWOX8R5I9" hidden="1">#REF!</definedName>
    <definedName name="BExSDSB5WUA2A09DZ1ZPZH3J8VFL" localSheetId="19" hidden="1">#REF!</definedName>
    <definedName name="BExSDSB5WUA2A09DZ1ZPZH3J8VFL" hidden="1">#REF!</definedName>
    <definedName name="BExSDSGM203BJTNS9MKCBX453HMD" localSheetId="19" hidden="1">#REF!</definedName>
    <definedName name="BExSDSGM203BJTNS9MKCBX453HMD" hidden="1">#REF!</definedName>
    <definedName name="BExSDT20XUFXTDM37M148AXAP7HN" localSheetId="19" hidden="1">#REF!</definedName>
    <definedName name="BExSDT20XUFXTDM37M148AXAP7HN" hidden="1">#REF!</definedName>
    <definedName name="BExSEEHK1VLWD7JBV9SVVVIKQZ3I" localSheetId="19" hidden="1">#REF!</definedName>
    <definedName name="BExSEEHK1VLWD7JBV9SVVVIKQZ3I" hidden="1">#REF!</definedName>
    <definedName name="BExSEJKZLX37P3V33TRTFJ30BFRK" localSheetId="19" hidden="1">#REF!</definedName>
    <definedName name="BExSEJKZLX37P3V33TRTFJ30BFRK" hidden="1">#REF!</definedName>
    <definedName name="BExSENBSLP026IKXG2AS0SKST99F" localSheetId="19" hidden="1">#REF!</definedName>
    <definedName name="BExSENBSLP026IKXG2AS0SKST99F" hidden="1">#REF!</definedName>
    <definedName name="BExSEP9UVOAI6TMXKNK587PQ3328" localSheetId="19" hidden="1">#REF!</definedName>
    <definedName name="BExSEP9UVOAI6TMXKNK587PQ3328" hidden="1">#REF!</definedName>
    <definedName name="BExSERZ34ETZF8OI93MYIVZX4RDV" localSheetId="19" hidden="1">#REF!</definedName>
    <definedName name="BExSERZ34ETZF8OI93MYIVZX4RDV" hidden="1">#REF!</definedName>
    <definedName name="BExSF07QFLZCO4P6K6QF05XG7PH1" localSheetId="19" hidden="1">#REF!</definedName>
    <definedName name="BExSF07QFLZCO4P6K6QF05XG7PH1" hidden="1">#REF!</definedName>
    <definedName name="BExSF85QVM8XVOYH429ITJC8TA5Q" localSheetId="19" hidden="1">#REF!</definedName>
    <definedName name="BExSF85QVM8XVOYH429ITJC8TA5Q" hidden="1">#REF!</definedName>
    <definedName name="BExSFELNPJYUZX393PKWKNNZYV1N" localSheetId="19" hidden="1">#REF!</definedName>
    <definedName name="BExSFELNPJYUZX393PKWKNNZYV1N" hidden="1">#REF!</definedName>
    <definedName name="BExSFHAQ0VN5PU9GULAPYTQ4HKW8" localSheetId="19" hidden="1">#REF!</definedName>
    <definedName name="BExSFHAQ0VN5PU9GULAPYTQ4HKW8" hidden="1">#REF!</definedName>
    <definedName name="BExSFIY63CMZLHHLQETZ2HFOHW52" localSheetId="19" hidden="1">#REF!</definedName>
    <definedName name="BExSFIY63CMZLHHLQETZ2HFOHW52" hidden="1">#REF!</definedName>
    <definedName name="BExSFJ8ZAGQ63A4MVMZRQWLVRGQ5" localSheetId="19" hidden="1">#REF!</definedName>
    <definedName name="BExSFJ8ZAGQ63A4MVMZRQWLVRGQ5" hidden="1">#REF!</definedName>
    <definedName name="BExSFKQRST2S9KXWWLCXYLKSF4G1" localSheetId="19" hidden="1">#REF!</definedName>
    <definedName name="BExSFKQRST2S9KXWWLCXYLKSF4G1" hidden="1">#REF!</definedName>
    <definedName name="BExSFLHT3DWP12GA4DDKMCK3E4F9" localSheetId="19" hidden="1">'[38]10.08.2 - 2008 Expense'!#REF!</definedName>
    <definedName name="BExSFLHT3DWP12GA4DDKMCK3E4F9" hidden="1">'[38]10.08.2 - 2008 Expense'!#REF!</definedName>
    <definedName name="BExSFYDRRTAZVPXRWUF5PDQ97WFF" localSheetId="14" hidden="1">#REF!</definedName>
    <definedName name="BExSFYDRRTAZVPXRWUF5PDQ97WFF" localSheetId="15" hidden="1">#REF!</definedName>
    <definedName name="BExSFYDRRTAZVPXRWUF5PDQ97WFF" localSheetId="16" hidden="1">#REF!</definedName>
    <definedName name="BExSFYDRRTAZVPXRWUF5PDQ97WFF" localSheetId="19" hidden="1">#REF!</definedName>
    <definedName name="BExSFYDRRTAZVPXRWUF5PDQ97WFF" hidden="1">#REF!</definedName>
    <definedName name="BExSFZVPFTXA3F0IJ2NGH1GXX9R7" localSheetId="16" hidden="1">#REF!</definedName>
    <definedName name="BExSFZVPFTXA3F0IJ2NGH1GXX9R7" localSheetId="19" hidden="1">#REF!</definedName>
    <definedName name="BExSFZVPFTXA3F0IJ2NGH1GXX9R7" hidden="1">#REF!</definedName>
    <definedName name="BExSG90Q4ZUU2IPGDYOM169NJV9S" localSheetId="16" hidden="1">#REF!</definedName>
    <definedName name="BExSG90Q4ZUU2IPGDYOM169NJV9S" localSheetId="19" hidden="1">#REF!</definedName>
    <definedName name="BExSG90Q4ZUU2IPGDYOM169NJV9S" hidden="1">#REF!</definedName>
    <definedName name="BExSG9X3DU845PNXYJGGLBQY2UHG" localSheetId="19" hidden="1">#REF!</definedName>
    <definedName name="BExSG9X3DU845PNXYJGGLBQY2UHG" hidden="1">#REF!</definedName>
    <definedName name="BExSGE45J27MDUUNXW7Z8Q33UAON" localSheetId="19" hidden="1">#REF!</definedName>
    <definedName name="BExSGE45J27MDUUNXW7Z8Q33UAON" hidden="1">#REF!</definedName>
    <definedName name="BExSGE9LY91Q0URHB4YAMX0UAMYI" localSheetId="19" hidden="1">#REF!</definedName>
    <definedName name="BExSGE9LY91Q0URHB4YAMX0UAMYI" hidden="1">#REF!</definedName>
    <definedName name="BExSGEPODWLV8HDBVY76N01S70YZ" localSheetId="19" hidden="1">#REF!</definedName>
    <definedName name="BExSGEPODWLV8HDBVY76N01S70YZ" hidden="1">#REF!</definedName>
    <definedName name="BExSGLB2URTLBCKBB4Y885W925F2" localSheetId="19" hidden="1">#REF!</definedName>
    <definedName name="BExSGLB2URTLBCKBB4Y885W925F2" hidden="1">#REF!</definedName>
    <definedName name="BExSGOAYG73SFWOPAQV80P710GID" localSheetId="19" hidden="1">#REF!</definedName>
    <definedName name="BExSGOAYG73SFWOPAQV80P710GID" hidden="1">#REF!</definedName>
    <definedName name="BExSGOWJHRW7FWKLO2EHUOOGHNAF" localSheetId="19" hidden="1">#REF!</definedName>
    <definedName name="BExSGOWJHRW7FWKLO2EHUOOGHNAF" hidden="1">#REF!</definedName>
    <definedName name="BExSGOWJTAP41ZV5Q23H7MI9C76W" localSheetId="19" hidden="1">#REF!</definedName>
    <definedName name="BExSGOWJTAP41ZV5Q23H7MI9C76W" hidden="1">#REF!</definedName>
    <definedName name="BExSGP7BU5UM9A7AOHIGT50GZN74" localSheetId="19" hidden="1">'[38]10.08.2 - 2008 Expense'!#REF!</definedName>
    <definedName name="BExSGP7BU5UM9A7AOHIGT50GZN74" hidden="1">'[38]10.08.2 - 2008 Expense'!#REF!</definedName>
    <definedName name="BExSGR5JQVX2HQ0PKCGZNSSUM1RV" localSheetId="14" hidden="1">#REF!</definedName>
    <definedName name="BExSGR5JQVX2HQ0PKCGZNSSUM1RV" localSheetId="15" hidden="1">#REF!</definedName>
    <definedName name="BExSGR5JQVX2HQ0PKCGZNSSUM1RV" localSheetId="16" hidden="1">#REF!</definedName>
    <definedName name="BExSGR5JQVX2HQ0PKCGZNSSUM1RV" localSheetId="19" hidden="1">#REF!</definedName>
    <definedName name="BExSGR5JQVX2HQ0PKCGZNSSUM1RV" hidden="1">#REF!</definedName>
    <definedName name="BExSGVHX69GJZHD99DKE4RZ042B1" localSheetId="16" hidden="1">#REF!</definedName>
    <definedName name="BExSGVHX69GJZHD99DKE4RZ042B1" localSheetId="19" hidden="1">#REF!</definedName>
    <definedName name="BExSGVHX69GJZHD99DKE4RZ042B1" hidden="1">#REF!</definedName>
    <definedName name="BExSGZJO4J4ZO04E2N2ECVYS9DEZ" localSheetId="16" hidden="1">#REF!</definedName>
    <definedName name="BExSGZJO4J4ZO04E2N2ECVYS9DEZ" localSheetId="19" hidden="1">#REF!</definedName>
    <definedName name="BExSGZJO4J4ZO04E2N2ECVYS9DEZ" hidden="1">#REF!</definedName>
    <definedName name="BExSHAHFHS7MMNJR8JPVABRGBVIT" localSheetId="19" hidden="1">#REF!</definedName>
    <definedName name="BExSHAHFHS7MMNJR8JPVABRGBVIT" hidden="1">#REF!</definedName>
    <definedName name="BExSHFA0PJ5TS0LF5C5VDPKMSUP8" localSheetId="19" hidden="1">#REF!</definedName>
    <definedName name="BExSHFA0PJ5TS0LF5C5VDPKMSUP8" hidden="1">#REF!</definedName>
    <definedName name="BExSHGH88QZWW4RNAX4YKAZ5JEBL" localSheetId="19" hidden="1">#REF!</definedName>
    <definedName name="BExSHGH88QZWW4RNAX4YKAZ5JEBL" hidden="1">#REF!</definedName>
    <definedName name="BExSHOKK1OO3CX9Z28C58E5J1D9W" localSheetId="19" hidden="1">#REF!</definedName>
    <definedName name="BExSHOKK1OO3CX9Z28C58E5J1D9W" hidden="1">#REF!</definedName>
    <definedName name="BExSHQD8KYLTQGDXIRKCHQQ7MKIH" localSheetId="19" hidden="1">#REF!</definedName>
    <definedName name="BExSHQD8KYLTQGDXIRKCHQQ7MKIH" hidden="1">#REF!</definedName>
    <definedName name="BExSHVGPIAHXI97UBLI9G4I4M29F" localSheetId="19" hidden="1">#REF!</definedName>
    <definedName name="BExSHVGPIAHXI97UBLI9G4I4M29F" hidden="1">#REF!</definedName>
    <definedName name="BExSHVRHZDFJHSWEWWYO8PK8UC27" localSheetId="19" hidden="1">#REF!</definedName>
    <definedName name="BExSHVRHZDFJHSWEWWYO8PK8UC27" hidden="1">#REF!</definedName>
    <definedName name="BExSI0K2YL3HTCQAD8A7TR4QCUR6" localSheetId="19" hidden="1">#REF!</definedName>
    <definedName name="BExSI0K2YL3HTCQAD8A7TR4QCUR6" hidden="1">#REF!</definedName>
    <definedName name="BExSIFUDNRWXWIWNGCCFOOD8WIAZ" localSheetId="19" hidden="1">#REF!</definedName>
    <definedName name="BExSIFUDNRWXWIWNGCCFOOD8WIAZ" hidden="1">#REF!</definedName>
    <definedName name="BExTTWD2PGX3Y9FR5F2MRNLY1DIY" localSheetId="19" hidden="1">#REF!</definedName>
    <definedName name="BExTTWD2PGX3Y9FR5F2MRNLY1DIY" hidden="1">#REF!</definedName>
    <definedName name="BExTTZNS2PBCR93C9IUW49UZ4I6T" localSheetId="19" hidden="1">#REF!</definedName>
    <definedName name="BExTTZNS2PBCR93C9IUW49UZ4I6T" hidden="1">#REF!</definedName>
    <definedName name="BExTU2YFQ25JQ6MEMRHHN66VLTPJ" localSheetId="19" hidden="1">#REF!</definedName>
    <definedName name="BExTU2YFQ25JQ6MEMRHHN66VLTPJ" hidden="1">#REF!</definedName>
    <definedName name="BExTU75IOII1V5O0C9X2VAYYVJUG" localSheetId="19" hidden="1">#REF!</definedName>
    <definedName name="BExTU75IOII1V5O0C9X2VAYYVJUG" hidden="1">#REF!</definedName>
    <definedName name="BExTUA5F7V4LUIIAM17J3A8XF3JE" localSheetId="19" hidden="1">#REF!</definedName>
    <definedName name="BExTUA5F7V4LUIIAM17J3A8XF3JE" hidden="1">#REF!</definedName>
    <definedName name="BExTUJ53ANGZ3H1KDK4CR4Q0OD6P" localSheetId="19" hidden="1">#REF!</definedName>
    <definedName name="BExTUJ53ANGZ3H1KDK4CR4Q0OD6P" hidden="1">#REF!</definedName>
    <definedName name="BExTUKXSZBM7C57G6NGLWGU4WOHY" localSheetId="19" hidden="1">#REF!</definedName>
    <definedName name="BExTUKXSZBM7C57G6NGLWGU4WOHY" hidden="1">#REF!</definedName>
    <definedName name="BExTUSQCFFYZCDNHWHADBC2E1ZP1" localSheetId="19" hidden="1">#REF!</definedName>
    <definedName name="BExTUSQCFFYZCDNHWHADBC2E1ZP1" hidden="1">#REF!</definedName>
    <definedName name="BExTUVFGOJEYS28JURA5KHQFDU5J" localSheetId="19" hidden="1">#REF!</definedName>
    <definedName name="BExTUVFGOJEYS28JURA5KHQFDU5J" hidden="1">#REF!</definedName>
    <definedName name="BExTUW10U40QCYGHM5NJ3YR1O5SP" localSheetId="19" hidden="1">#REF!</definedName>
    <definedName name="BExTUW10U40QCYGHM5NJ3YR1O5SP" hidden="1">#REF!</definedName>
    <definedName name="BExTUWXFQHINU66YG82BI20ATMB5" localSheetId="19" hidden="1">#REF!</definedName>
    <definedName name="BExTUWXFQHINU66YG82BI20ATMB5" hidden="1">#REF!</definedName>
    <definedName name="BExTUY9WNSJ91GV8CP0SKJTEIV82" localSheetId="19" hidden="1">[39]Table!#REF!</definedName>
    <definedName name="BExTUY9WNSJ91GV8CP0SKJTEIV82" hidden="1">[39]Table!#REF!</definedName>
    <definedName name="BExTV67VIM8PV6KO253M4DUBJQLC" localSheetId="14" hidden="1">#REF!</definedName>
    <definedName name="BExTV67VIM8PV6KO253M4DUBJQLC" localSheetId="15" hidden="1">#REF!</definedName>
    <definedName name="BExTV67VIM8PV6KO253M4DUBJQLC" localSheetId="16" hidden="1">#REF!</definedName>
    <definedName name="BExTV67VIM8PV6KO253M4DUBJQLC" localSheetId="19" hidden="1">#REF!</definedName>
    <definedName name="BExTV67VIM8PV6KO253M4DUBJQLC" hidden="1">#REF!</definedName>
    <definedName name="BExTVELZCF2YA5L6F23BYZZR6WHF" localSheetId="16" hidden="1">#REF!</definedName>
    <definedName name="BExTVELZCF2YA5L6F23BYZZR6WHF" localSheetId="19" hidden="1">#REF!</definedName>
    <definedName name="BExTVELZCF2YA5L6F23BYZZR6WHF" hidden="1">#REF!</definedName>
    <definedName name="BExTVGPIQZ99YFXUC8OONUX5BD42" localSheetId="16" hidden="1">#REF!</definedName>
    <definedName name="BExTVGPIQZ99YFXUC8OONUX5BD42" localSheetId="19" hidden="1">#REF!</definedName>
    <definedName name="BExTVGPIQZ99YFXUC8OONUX5BD42" hidden="1">#REF!</definedName>
    <definedName name="BExTVLNG9KX2WVJZRHW6SQVAV80G" localSheetId="19" hidden="1">#REF!</definedName>
    <definedName name="BExTVLNG9KX2WVJZRHW6SQVAV80G" hidden="1">#REF!</definedName>
    <definedName name="BExTVOSUIF74AWLLP1Y2PW2T8R4L" localSheetId="19" hidden="1">#REF!</definedName>
    <definedName name="BExTVOSUIF74AWLLP1Y2PW2T8R4L" hidden="1">#REF!</definedName>
    <definedName name="BExTVYE49EIPTW7ZG5F30RHCYXWI" localSheetId="19" hidden="1">#REF!</definedName>
    <definedName name="BExTVYE49EIPTW7ZG5F30RHCYXWI" hidden="1">#REF!</definedName>
    <definedName name="BExTVZQLP9VFLEYQ9280W13X7E8K" localSheetId="19" hidden="1">#REF!</definedName>
    <definedName name="BExTVZQLP9VFLEYQ9280W13X7E8K" hidden="1">#REF!</definedName>
    <definedName name="BExTW4U1EFP1ZS3Q099D6OFYZ4PO" localSheetId="19" hidden="1">#REF!</definedName>
    <definedName name="BExTW4U1EFP1ZS3Q099D6OFYZ4PO" hidden="1">#REF!</definedName>
    <definedName name="BExTWB4LA1PODQOH4LDTHQKBN16K" localSheetId="19" hidden="1">#REF!</definedName>
    <definedName name="BExTWB4LA1PODQOH4LDTHQKBN16K" hidden="1">#REF!</definedName>
    <definedName name="BExTWEQ3PHIFDCWHG4QVX0626J8L" localSheetId="19" hidden="1">#REF!</definedName>
    <definedName name="BExTWEQ3PHIFDCWHG4QVX0626J8L" hidden="1">#REF!</definedName>
    <definedName name="BExTWFMEUL2NCM0LIAELE18IZ3TQ" localSheetId="19" hidden="1">#REF!</definedName>
    <definedName name="BExTWFMEUL2NCM0LIAELE18IZ3TQ" hidden="1">#REF!</definedName>
    <definedName name="BExTWH9QHMKXVF1R0QG6TJ2154QV" localSheetId="19" hidden="1">#REF!</definedName>
    <definedName name="BExTWH9QHMKXVF1R0QG6TJ2154QV" hidden="1">#REF!</definedName>
    <definedName name="BExTWHVADLJCCNEWMD928MM0SUBX" localSheetId="19" hidden="1">#REF!</definedName>
    <definedName name="BExTWHVADLJCCNEWMD928MM0SUBX" hidden="1">#REF!</definedName>
    <definedName name="BExTWI0Q8AWXUA3ZN7I5V3QK2KM1" localSheetId="19" hidden="1">#REF!</definedName>
    <definedName name="BExTWI0Q8AWXUA3ZN7I5V3QK2KM1" hidden="1">#REF!</definedName>
    <definedName name="BExTWJTIA3WUW1PUWXAOP9O8NKLZ" localSheetId="19" hidden="1">#REF!</definedName>
    <definedName name="BExTWJTIA3WUW1PUWXAOP9O8NKLZ" hidden="1">#REF!</definedName>
    <definedName name="BExTWP7ODVVVOXUAS0T4KNY9E7XN" localSheetId="19" hidden="1">#REF!</definedName>
    <definedName name="BExTWP7ODVVVOXUAS0T4KNY9E7XN" hidden="1">#REF!</definedName>
    <definedName name="BExTWTEREH1W943SZJSXS6AZCXLO" localSheetId="19" hidden="1">#REF!</definedName>
    <definedName name="BExTWTEREH1W943SZJSXS6AZCXLO" hidden="1">#REF!</definedName>
    <definedName name="BExTWW95OX07FNA01WF5MSSSFQLX" localSheetId="19" hidden="1">#REF!</definedName>
    <definedName name="BExTWW95OX07FNA01WF5MSSSFQLX" hidden="1">#REF!</definedName>
    <definedName name="BExTX476KI0RNB71XI5TYMANSGBG" localSheetId="19" hidden="1">#REF!</definedName>
    <definedName name="BExTX476KI0RNB71XI5TYMANSGBG" hidden="1">#REF!</definedName>
    <definedName name="BExTXFQI2GZRV54ZHPCYUHMPUDGG" localSheetId="19" hidden="1">#REF!</definedName>
    <definedName name="BExTXFQI2GZRV54ZHPCYUHMPUDGG" hidden="1">#REF!</definedName>
    <definedName name="BExTXJ6HBAIXMMWKZTJNFDYVZCAY" localSheetId="19" hidden="1">#REF!</definedName>
    <definedName name="BExTXJ6HBAIXMMWKZTJNFDYVZCAY" hidden="1">#REF!</definedName>
    <definedName name="BExTXT812NQT8GAEGH738U29BI0D" localSheetId="19" hidden="1">#REF!</definedName>
    <definedName name="BExTXT812NQT8GAEGH738U29BI0D" hidden="1">#REF!</definedName>
    <definedName name="BExTXWIP2TFPTQ76NHFOB72NICRZ" localSheetId="19" hidden="1">#REF!</definedName>
    <definedName name="BExTXWIP2TFPTQ76NHFOB72NICRZ" hidden="1">#REF!</definedName>
    <definedName name="BExTXZ7U13BQKYC9T78TWXRCE6L6" localSheetId="19" hidden="1">#REF!</definedName>
    <definedName name="BExTXZ7U13BQKYC9T78TWXRCE6L6" hidden="1">#REF!</definedName>
    <definedName name="BExTY5T62H651VC86QM4X7E28JVA" localSheetId="19" hidden="1">#REF!</definedName>
    <definedName name="BExTY5T62H651VC86QM4X7E28JVA" hidden="1">#REF!</definedName>
    <definedName name="BExTYHCJJ2NWRM1RV59FYR41534U" localSheetId="19" hidden="1">#REF!</definedName>
    <definedName name="BExTYHCJJ2NWRM1RV59FYR41534U" hidden="1">#REF!</definedName>
    <definedName name="BExTYKCEFJ83LZM95M1V7CSFQVEA" localSheetId="19" hidden="1">#REF!</definedName>
    <definedName name="BExTYKCEFJ83LZM95M1V7CSFQVEA" hidden="1">#REF!</definedName>
    <definedName name="BExTYL3GR8LX1FWLOOBTAZQOOO7D" localSheetId="19" hidden="1">'[38]10.08.4 -2008 Capital'!#REF!</definedName>
    <definedName name="BExTYL3GR8LX1FWLOOBTAZQOOO7D" hidden="1">'[38]10.08.4 -2008 Capital'!#REF!</definedName>
    <definedName name="BExTYLUCLWGGQOEPH6W91DIYL3RQ" localSheetId="14" hidden="1">#REF!</definedName>
    <definedName name="BExTYLUCLWGGQOEPH6W91DIYL3RQ" localSheetId="15" hidden="1">#REF!</definedName>
    <definedName name="BExTYLUCLWGGQOEPH6W91DIYL3RQ" localSheetId="16" hidden="1">#REF!</definedName>
    <definedName name="BExTYLUCLWGGQOEPH6W91DIYL3RQ" localSheetId="19" hidden="1">#REF!</definedName>
    <definedName name="BExTYLUCLWGGQOEPH6W91DIYL3RQ" hidden="1">#REF!</definedName>
    <definedName name="BExTYOZQGNRDMMFZOG8515WQDGU3" localSheetId="14" hidden="1">'[38]10.08.5 - 2008 Capital - TDBU'!#REF!</definedName>
    <definedName name="BExTYOZQGNRDMMFZOG8515WQDGU3" localSheetId="15" hidden="1">'[38]10.08.5 - 2008 Capital - TDBU'!#REF!</definedName>
    <definedName name="BExTYOZQGNRDMMFZOG8515WQDGU3" localSheetId="19" hidden="1">'[38]10.08.5 - 2008 Capital - TDBU'!#REF!</definedName>
    <definedName name="BExTYOZQGNRDMMFZOG8515WQDGU3" hidden="1">'[38]10.08.5 - 2008 Capital - TDBU'!#REF!</definedName>
    <definedName name="BExTYPLA9N640MFRJJQPKXT7P88M" localSheetId="14" hidden="1">#REF!</definedName>
    <definedName name="BExTYPLA9N640MFRJJQPKXT7P88M" localSheetId="15" hidden="1">#REF!</definedName>
    <definedName name="BExTYPLA9N640MFRJJQPKXT7P88M" localSheetId="16" hidden="1">#REF!</definedName>
    <definedName name="BExTYPLA9N640MFRJJQPKXT7P88M" localSheetId="19" hidden="1">#REF!</definedName>
    <definedName name="BExTYPLA9N640MFRJJQPKXT7P88M" hidden="1">#REF!</definedName>
    <definedName name="BExTYQMZFH06S0SMRP98OBQF34G8" localSheetId="16" hidden="1">#REF!</definedName>
    <definedName name="BExTYQMZFH06S0SMRP98OBQF34G8" localSheetId="19" hidden="1">#REF!</definedName>
    <definedName name="BExTYQMZFH06S0SMRP98OBQF34G8" hidden="1">#REF!</definedName>
    <definedName name="BExTZ7F71SNTOX4LLZCK5R9VUMIJ" localSheetId="16" hidden="1">#REF!</definedName>
    <definedName name="BExTZ7F71SNTOX4LLZCK5R9VUMIJ" localSheetId="19" hidden="1">#REF!</definedName>
    <definedName name="BExTZ7F71SNTOX4LLZCK5R9VUMIJ" hidden="1">#REF!</definedName>
    <definedName name="BExTZ8GX3F0K1UBDQ5Y9BYXK1Z6F" localSheetId="19" hidden="1">#REF!</definedName>
    <definedName name="BExTZ8GX3F0K1UBDQ5Y9BYXK1Z6F" hidden="1">#REF!</definedName>
    <definedName name="BExTZ8X5G9S3PA4FPSNK7T69W7QT" localSheetId="19" hidden="1">#REF!</definedName>
    <definedName name="BExTZ8X5G9S3PA4FPSNK7T69W7QT" hidden="1">#REF!</definedName>
    <definedName name="BExTZ97Y0RMR8V5BI9F2H4MFB77O" localSheetId="19" hidden="1">#REF!</definedName>
    <definedName name="BExTZ97Y0RMR8V5BI9F2H4MFB77O" hidden="1">#REF!</definedName>
    <definedName name="BExTZ97YR84DZ8QVX5145UPYSRH1" localSheetId="19" hidden="1">#REF!</definedName>
    <definedName name="BExTZ97YR84DZ8QVX5145UPYSRH1" hidden="1">#REF!</definedName>
    <definedName name="BExTZK5PMCAXJL4DUIGL6H9Y8U4C" localSheetId="19" hidden="1">#REF!</definedName>
    <definedName name="BExTZK5PMCAXJL4DUIGL6H9Y8U4C" hidden="1">#REF!</definedName>
    <definedName name="BExTZKB6L5SXV5UN71YVTCBEIGWY" localSheetId="19" hidden="1">#REF!</definedName>
    <definedName name="BExTZKB6L5SXV5UN71YVTCBEIGWY" hidden="1">#REF!</definedName>
    <definedName name="BExTZLICVKK4NBJFEGL270GJ2VQO" localSheetId="19" hidden="1">#REF!</definedName>
    <definedName name="BExTZLICVKK4NBJFEGL270GJ2VQO" hidden="1">#REF!</definedName>
    <definedName name="BExTZO2596CBZKPI7YNA1QQNPAIJ" localSheetId="19" hidden="1">#REF!</definedName>
    <definedName name="BExTZO2596CBZKPI7YNA1QQNPAIJ" hidden="1">#REF!</definedName>
    <definedName name="BExTZY8TDV4U7FQL7O10G6VKWKPJ" localSheetId="19" hidden="1">#REF!</definedName>
    <definedName name="BExTZY8TDV4U7FQL7O10G6VKWKPJ" hidden="1">#REF!</definedName>
    <definedName name="BExU02QNT4LT7H9JPUC4FXTLVGZT" localSheetId="19" hidden="1">#REF!</definedName>
    <definedName name="BExU02QNT4LT7H9JPUC4FXTLVGZT" hidden="1">#REF!</definedName>
    <definedName name="BExU0BFJJQO1HJZKI14QGOQ6JROO" localSheetId="19" hidden="1">#REF!</definedName>
    <definedName name="BExU0BFJJQO1HJZKI14QGOQ6JROO" hidden="1">#REF!</definedName>
    <definedName name="BExU0BFKP4UL0TQC5B09T8C2BO3W" localSheetId="19" hidden="1">#REF!</definedName>
    <definedName name="BExU0BFKP4UL0TQC5B09T8C2BO3W" hidden="1">#REF!</definedName>
    <definedName name="BExU0CXIZZF3DKCNKF3AHXAPONZC" localSheetId="19" hidden="1">#REF!</definedName>
    <definedName name="BExU0CXIZZF3DKCNKF3AHXAPONZC" hidden="1">#REF!</definedName>
    <definedName name="BExU0FH5WTGW8MRFUFMDDSMJ6YQ5" localSheetId="19" hidden="1">#REF!</definedName>
    <definedName name="BExU0FH5WTGW8MRFUFMDDSMJ6YQ5" hidden="1">#REF!</definedName>
    <definedName name="BExU0GDOIL9U33QGU9ZU3YX3V1I4" localSheetId="19" hidden="1">#REF!</definedName>
    <definedName name="BExU0GDOIL9U33QGU9ZU3YX3V1I4" hidden="1">#REF!</definedName>
    <definedName name="BExU0HKTO8WJDQDWRTUK5TETM3HS" localSheetId="19" hidden="1">#REF!</definedName>
    <definedName name="BExU0HKTO8WJDQDWRTUK5TETM3HS" hidden="1">#REF!</definedName>
    <definedName name="BExU0MTJQPE041ZN7H8UKGV6MZT7" localSheetId="19" hidden="1">#REF!</definedName>
    <definedName name="BExU0MTJQPE041ZN7H8UKGV6MZT7" hidden="1">#REF!</definedName>
    <definedName name="BExU0XB6XCXI4SZ92YEUFMW4TAXF" localSheetId="19" hidden="1">#REF!</definedName>
    <definedName name="BExU0XB6XCXI4SZ92YEUFMW4TAXF" hidden="1">#REF!</definedName>
    <definedName name="BExU0ZUUFYHLUK4M4E8GLGIBBNT0" localSheetId="19" hidden="1">#REF!</definedName>
    <definedName name="BExU0ZUUFYHLUK4M4E8GLGIBBNT0" hidden="1">#REF!</definedName>
    <definedName name="BExU147D6RPG6ZVTSXRKFSVRHSBG" localSheetId="19" hidden="1">#REF!</definedName>
    <definedName name="BExU147D6RPG6ZVTSXRKFSVRHSBG" hidden="1">#REF!</definedName>
    <definedName name="BExU16R10W1SOAPNG4CDJ01T7JRE" localSheetId="19" hidden="1">#REF!</definedName>
    <definedName name="BExU16R10W1SOAPNG4CDJ01T7JRE" hidden="1">#REF!</definedName>
    <definedName name="BExU17CKOR3GNIHDNVLH9L1IOJS9" localSheetId="19" hidden="1">#REF!</definedName>
    <definedName name="BExU17CKOR3GNIHDNVLH9L1IOJS9" hidden="1">#REF!</definedName>
    <definedName name="BExU1DHV15JIOYOXDDJLCPQWUF8Y" localSheetId="19" hidden="1">#REF!</definedName>
    <definedName name="BExU1DHV15JIOYOXDDJLCPQWUF8Y" hidden="1">#REF!</definedName>
    <definedName name="BExU1GXUTLRPJN4MRINLAPHSZQFG" localSheetId="19" hidden="1">#REF!</definedName>
    <definedName name="BExU1GXUTLRPJN4MRINLAPHSZQFG" hidden="1">#REF!</definedName>
    <definedName name="BExU1IL9AOHFO85BZB6S60DK3N8H" localSheetId="19" hidden="1">#REF!</definedName>
    <definedName name="BExU1IL9AOHFO85BZB6S60DK3N8H" hidden="1">#REF!</definedName>
    <definedName name="BExU1NOPS09CLFZL1O31RAF9BQNQ" localSheetId="19" hidden="1">#REF!</definedName>
    <definedName name="BExU1NOPS09CLFZL1O31RAF9BQNQ" hidden="1">#REF!</definedName>
    <definedName name="BExU1P6H60U4RWZFX1HYXV8Z6KI7" localSheetId="19" hidden="1">#REF!</definedName>
    <definedName name="BExU1P6H60U4RWZFX1HYXV8Z6KI7" hidden="1">#REF!</definedName>
    <definedName name="BExU1PH9MOEX1JZVZ3D5M9DXB191" localSheetId="19" hidden="1">#REF!</definedName>
    <definedName name="BExU1PH9MOEX1JZVZ3D5M9DXB191" hidden="1">#REF!</definedName>
    <definedName name="BExU1QZEEKJA35IMEOLOJ3ODX0ZA" localSheetId="19" hidden="1">#REF!</definedName>
    <definedName name="BExU1QZEEKJA35IMEOLOJ3ODX0ZA" hidden="1">#REF!</definedName>
    <definedName name="BExU1VRURIWWVJ95O40WA23LMTJD" localSheetId="19" hidden="1">#REF!</definedName>
    <definedName name="BExU1VRURIWWVJ95O40WA23LMTJD" hidden="1">#REF!</definedName>
    <definedName name="BExU24M8MKBQNO1RXU0IQ2PBN3F1" localSheetId="19" hidden="1">#REF!</definedName>
    <definedName name="BExU24M8MKBQNO1RXU0IQ2PBN3F1" hidden="1">#REF!</definedName>
    <definedName name="BExU2M5CK6XK55UIHDVYRXJJJRI4" localSheetId="19" hidden="1">#REF!</definedName>
    <definedName name="BExU2M5CK6XK55UIHDVYRXJJJRI4" hidden="1">#REF!</definedName>
    <definedName name="BExU2T1JA8VA37QX2DVLJLQAUW7W" localSheetId="19" hidden="1">#REF!</definedName>
    <definedName name="BExU2T1JA8VA37QX2DVLJLQAUW7W" hidden="1">#REF!</definedName>
    <definedName name="BExU2TXVT25ZTOFQAF6CM53Z1RLF" localSheetId="19" hidden="1">#REF!</definedName>
    <definedName name="BExU2TXVT25ZTOFQAF6CM53Z1RLF" hidden="1">#REF!</definedName>
    <definedName name="BExU2XZLYIU19G7358W5T9E87AFR" localSheetId="19" hidden="1">#REF!</definedName>
    <definedName name="BExU2XZLYIU19G7358W5T9E87AFR" hidden="1">#REF!</definedName>
    <definedName name="BExU33OMH5JZ904ICANETZ08X20J" localSheetId="19" hidden="1">#REF!</definedName>
    <definedName name="BExU33OMH5JZ904ICANETZ08X20J" hidden="1">#REF!</definedName>
    <definedName name="BExU3B66MCKJFSKT3HL8B5EJGVX0" localSheetId="19" hidden="1">#REF!</definedName>
    <definedName name="BExU3B66MCKJFSKT3HL8B5EJGVX0" hidden="1">#REF!</definedName>
    <definedName name="BExU3FIQME8CY7AIZPHINOQE8U4S" localSheetId="19" hidden="1">#REF!</definedName>
    <definedName name="BExU3FIQME8CY7AIZPHINOQE8U4S" hidden="1">#REF!</definedName>
    <definedName name="BExU3UNI9NR1RNZR07NSLSZMDOQQ" localSheetId="19" hidden="1">#REF!</definedName>
    <definedName name="BExU3UNI9NR1RNZR07NSLSZMDOQQ" hidden="1">#REF!</definedName>
    <definedName name="BExU401R18N6XKZKL7CNFOZQCM14" localSheetId="19" hidden="1">#REF!</definedName>
    <definedName name="BExU401R18N6XKZKL7CNFOZQCM14" hidden="1">#REF!</definedName>
    <definedName name="BExU42QVGY7TK39W1BIN6CDRG2OE" localSheetId="19" hidden="1">#REF!</definedName>
    <definedName name="BExU42QVGY7TK39W1BIN6CDRG2OE" hidden="1">#REF!</definedName>
    <definedName name="BExU44P2AEX6PD8VC4ISCROUCQSP" localSheetId="19" hidden="1">#REF!</definedName>
    <definedName name="BExU44P2AEX6PD8VC4ISCROUCQSP" hidden="1">#REF!</definedName>
    <definedName name="BExU47OZMS6TCWMEHHF0UCSFLLPI" localSheetId="19" hidden="1">#REF!</definedName>
    <definedName name="BExU47OZMS6TCWMEHHF0UCSFLLPI" hidden="1">#REF!</definedName>
    <definedName name="BExU4D36E8TXN0M8KSNGEAFYP4DQ" localSheetId="19" hidden="1">#REF!</definedName>
    <definedName name="BExU4D36E8TXN0M8KSNGEAFYP4DQ" hidden="1">#REF!</definedName>
    <definedName name="BExU4G31RRVLJ3AC6E1FNEFMXM3O" localSheetId="19" hidden="1">#REF!</definedName>
    <definedName name="BExU4G31RRVLJ3AC6E1FNEFMXM3O" hidden="1">#REF!</definedName>
    <definedName name="BExU4GDVLPUEWBA4MRYRTQAUNO7B" localSheetId="19" hidden="1">#REF!</definedName>
    <definedName name="BExU4GDVLPUEWBA4MRYRTQAUNO7B" hidden="1">#REF!</definedName>
    <definedName name="BExU4H4QVOMTUDXRKDNWMMIRSYHD" localSheetId="19" hidden="1">'[38]10.08.2 - 2008 Expense'!#REF!</definedName>
    <definedName name="BExU4H4QVOMTUDXRKDNWMMIRSYHD" hidden="1">'[38]10.08.2 - 2008 Expense'!#REF!</definedName>
    <definedName name="BExU4I148DA7PRCCISLWQ6ABXFK6" localSheetId="14" hidden="1">#REF!</definedName>
    <definedName name="BExU4I148DA7PRCCISLWQ6ABXFK6" localSheetId="15" hidden="1">#REF!</definedName>
    <definedName name="BExU4I148DA7PRCCISLWQ6ABXFK6" localSheetId="16" hidden="1">#REF!</definedName>
    <definedName name="BExU4I148DA7PRCCISLWQ6ABXFK6" localSheetId="19" hidden="1">#REF!</definedName>
    <definedName name="BExU4I148DA7PRCCISLWQ6ABXFK6" hidden="1">#REF!</definedName>
    <definedName name="BExU4L101H2KQHVKCKQ4PBAWZV6K" localSheetId="16" hidden="1">#REF!</definedName>
    <definedName name="BExU4L101H2KQHVKCKQ4PBAWZV6K" localSheetId="19" hidden="1">#REF!</definedName>
    <definedName name="BExU4L101H2KQHVKCKQ4PBAWZV6K" hidden="1">#REF!</definedName>
    <definedName name="BExU4NA00RRRBGRT6TOB0MXZRCRZ" localSheetId="16" hidden="1">#REF!</definedName>
    <definedName name="BExU4NA00RRRBGRT6TOB0MXZRCRZ" localSheetId="19" hidden="1">#REF!</definedName>
    <definedName name="BExU4NA00RRRBGRT6TOB0MXZRCRZ" hidden="1">#REF!</definedName>
    <definedName name="BExU51IFNZXPBDES28457LR8X60M" localSheetId="19" hidden="1">#REF!</definedName>
    <definedName name="BExU51IFNZXPBDES28457LR8X60M" hidden="1">#REF!</definedName>
    <definedName name="BExU529I6YHVOG83TJHWSILIQU1S" localSheetId="19" hidden="1">#REF!</definedName>
    <definedName name="BExU529I6YHVOG83TJHWSILIQU1S" hidden="1">#REF!</definedName>
    <definedName name="BExU57YCIKPRD8QWL6EU0YR3NG3J" localSheetId="19" hidden="1">#REF!</definedName>
    <definedName name="BExU57YCIKPRD8QWL6EU0YR3NG3J" hidden="1">#REF!</definedName>
    <definedName name="BExU5DSTBWXLN6E59B757KRWRI6E" localSheetId="19" hidden="1">#REF!</definedName>
    <definedName name="BExU5DSTBWXLN6E59B757KRWRI6E" hidden="1">#REF!</definedName>
    <definedName name="BExU5TDWM8NNDHYPQ7OQODTQ368A" localSheetId="19" hidden="1">#REF!</definedName>
    <definedName name="BExU5TDWM8NNDHYPQ7OQODTQ368A" hidden="1">#REF!</definedName>
    <definedName name="BExU5UQD0ZEWKNYDL4KL8VFIMNVH" localSheetId="19" hidden="1">#REF!</definedName>
    <definedName name="BExU5UQD0ZEWKNYDL4KL8VFIMNVH" hidden="1">#REF!</definedName>
    <definedName name="BExU5X4OX1V1XHS6WSSORVQPP6Z3" localSheetId="19" hidden="1">#REF!</definedName>
    <definedName name="BExU5X4OX1V1XHS6WSSORVQPP6Z3" hidden="1">#REF!</definedName>
    <definedName name="BExU5XVPARTFMRYHNUTBKDIL4UJN" localSheetId="19" hidden="1">#REF!</definedName>
    <definedName name="BExU5XVPARTFMRYHNUTBKDIL4UJN" hidden="1">#REF!</definedName>
    <definedName name="BExU66KMFBAP8JCVG9VM1RD1TNFF" localSheetId="19" hidden="1">#REF!</definedName>
    <definedName name="BExU66KMFBAP8JCVG9VM1RD1TNFF" hidden="1">#REF!</definedName>
    <definedName name="BExU68IOM3CB3TACNAE9565TW7SH" localSheetId="19" hidden="1">#REF!</definedName>
    <definedName name="BExU68IOM3CB3TACNAE9565TW7SH" hidden="1">#REF!</definedName>
    <definedName name="BExU6AM82KN21E82HMWVP3LWP9IL" localSheetId="19" hidden="1">#REF!</definedName>
    <definedName name="BExU6AM82KN21E82HMWVP3LWP9IL" hidden="1">#REF!</definedName>
    <definedName name="BExU6FEU1MRHU98R9YOJC5OKUJ6L" localSheetId="19" hidden="1">#REF!</definedName>
    <definedName name="BExU6FEU1MRHU98R9YOJC5OKUJ6L" hidden="1">#REF!</definedName>
    <definedName name="BExU6KIAJ663Y8W8QMU4HCF183DF" localSheetId="19" hidden="1">#REF!</definedName>
    <definedName name="BExU6KIAJ663Y8W8QMU4HCF183DF" hidden="1">#REF!</definedName>
    <definedName name="BExU6KT19B4PG6SHXFBGBPLM66KT" localSheetId="19" hidden="1">#REF!</definedName>
    <definedName name="BExU6KT19B4PG6SHXFBGBPLM66KT" hidden="1">#REF!</definedName>
    <definedName name="BExU6PAVKIOAIMQ9XQIHHF1SUAGO" localSheetId="19" hidden="1">#REF!</definedName>
    <definedName name="BExU6PAVKIOAIMQ9XQIHHF1SUAGO" hidden="1">#REF!</definedName>
    <definedName name="BExU6WXXC7SSQDMHSLUN5C2V4IYX" localSheetId="19" hidden="1">#REF!</definedName>
    <definedName name="BExU6WXXC7SSQDMHSLUN5C2V4IYX" hidden="1">#REF!</definedName>
    <definedName name="BExU73387E74XE8A9UKZLZNJYY65" localSheetId="19" hidden="1">#REF!</definedName>
    <definedName name="BExU73387E74XE8A9UKZLZNJYY65" hidden="1">#REF!</definedName>
    <definedName name="BExU76ZHCJM8I7VSICCMSTC33O6U" localSheetId="19" hidden="1">#REF!</definedName>
    <definedName name="BExU76ZHCJM8I7VSICCMSTC33O6U" hidden="1">#REF!</definedName>
    <definedName name="BExU7BBTUF8BQ42DSGM94X5TG5GF" localSheetId="19" hidden="1">#REF!</definedName>
    <definedName name="BExU7BBTUF8BQ42DSGM94X5TG5GF" hidden="1">#REF!</definedName>
    <definedName name="BExU7HH4EAHFQHT4AXKGWAWZP3I0" localSheetId="19" hidden="1">#REF!</definedName>
    <definedName name="BExU7HH4EAHFQHT4AXKGWAWZP3I0" hidden="1">#REF!</definedName>
    <definedName name="BExU7MF1ZVPDHOSMCAXOSYICHZ4I" localSheetId="19" hidden="1">#REF!</definedName>
    <definedName name="BExU7MF1ZVPDHOSMCAXOSYICHZ4I" hidden="1">#REF!</definedName>
    <definedName name="BExU7O2BJ6D5YCKEL6FD2EFCWYRX" localSheetId="19" hidden="1">#REF!</definedName>
    <definedName name="BExU7O2BJ6D5YCKEL6FD2EFCWYRX" hidden="1">#REF!</definedName>
    <definedName name="BExU7PKGGTU90XX4CKU6M5W0HTLN" localSheetId="19" hidden="1">#REF!</definedName>
    <definedName name="BExU7PKGGTU90XX4CKU6M5W0HTLN" hidden="1">#REF!</definedName>
    <definedName name="BExU7Q0JS9YIUKUPNSSAIDK2KJAV" localSheetId="19" hidden="1">#REF!</definedName>
    <definedName name="BExU7Q0JS9YIUKUPNSSAIDK2KJAV" hidden="1">#REF!</definedName>
    <definedName name="BExU7XNR6I6O94DKRLHQ1FWJ64S0" localSheetId="19" hidden="1">#REF!</definedName>
    <definedName name="BExU7XNR6I6O94DKRLHQ1FWJ64S0" hidden="1">#REF!</definedName>
    <definedName name="BExU80I6AE5OU7P7F5V7HWIZBJ4P" localSheetId="19" hidden="1">#REF!</definedName>
    <definedName name="BExU80I6AE5OU7P7F5V7HWIZBJ4P" hidden="1">#REF!</definedName>
    <definedName name="BExU86NB26MCPYIISZ36HADONGT2" localSheetId="19" hidden="1">#REF!</definedName>
    <definedName name="BExU86NB26MCPYIISZ36HADONGT2" hidden="1">#REF!</definedName>
    <definedName name="BExU885EZZNSZV3GP298UJ8LB7OL" localSheetId="19" hidden="1">#REF!</definedName>
    <definedName name="BExU885EZZNSZV3GP298UJ8LB7OL" hidden="1">#REF!</definedName>
    <definedName name="BExU8DZPVHN9IPBJG5ASDBCHVV6F" localSheetId="19" hidden="1">#REF!</definedName>
    <definedName name="BExU8DZPVHN9IPBJG5ASDBCHVV6F" hidden="1">#REF!</definedName>
    <definedName name="BExU8FSAUP9TUZ1NO9WXK80QPHWV" localSheetId="19" hidden="1">#REF!</definedName>
    <definedName name="BExU8FSAUP9TUZ1NO9WXK80QPHWV" hidden="1">#REF!</definedName>
    <definedName name="BExU8GOTU4Q7I3BF5S1PKOPIPIP8" localSheetId="19" hidden="1">#REF!</definedName>
    <definedName name="BExU8GOTU4Q7I3BF5S1PKOPIPIP8" hidden="1">#REF!</definedName>
    <definedName name="BExU8KFLAN778MBN93NYZB0FV30G" localSheetId="19" hidden="1">#REF!</definedName>
    <definedName name="BExU8KFLAN778MBN93NYZB0FV30G" hidden="1">#REF!</definedName>
    <definedName name="BExU8MDV8JYF9JHWAW4N09DMLGH5" localSheetId="19" hidden="1">#REF!</definedName>
    <definedName name="BExU8MDV8JYF9JHWAW4N09DMLGH5" hidden="1">#REF!</definedName>
    <definedName name="BExU8R0Z2JP4BSAIMCN5VNQZSAQV" localSheetId="19" hidden="1">#REF!</definedName>
    <definedName name="BExU8R0Z2JP4BSAIMCN5VNQZSAQV" hidden="1">#REF!</definedName>
    <definedName name="BExU8SO8VG1NKAASDL1AWU8VYF7J" localSheetId="19" hidden="1">#REF!</definedName>
    <definedName name="BExU8SO8VG1NKAASDL1AWU8VYF7J" hidden="1">#REF!</definedName>
    <definedName name="BExU8UX9JX3XLB47YZ8GFXE0V7R2" localSheetId="19" hidden="1">#REF!</definedName>
    <definedName name="BExU8UX9JX3XLB47YZ8GFXE0V7R2" hidden="1">#REF!</definedName>
    <definedName name="BExU91DC3DGKPZD6LTER2IRTF89C" localSheetId="19" hidden="1">#REF!</definedName>
    <definedName name="BExU91DC3DGKPZD6LTER2IRTF89C" hidden="1">#REF!</definedName>
    <definedName name="BExU91TEHJ9BOPW2I0PGCMVB2LIN" localSheetId="19" hidden="1">#REF!</definedName>
    <definedName name="BExU91TEHJ9BOPW2I0PGCMVB2LIN" hidden="1">#REF!</definedName>
    <definedName name="BExU935WUOV28D64L2EAFTLHA8XK" localSheetId="19" hidden="1">'[38]10.08.5 - 2008 Capital - TDBU'!#REF!</definedName>
    <definedName name="BExU935WUOV28D64L2EAFTLHA8XK" hidden="1">'[38]10.08.5 - 2008 Capital - TDBU'!#REF!</definedName>
    <definedName name="BExU96M1J7P9DZQ3S9H0C12KGYTW" localSheetId="14" hidden="1">#REF!</definedName>
    <definedName name="BExU96M1J7P9DZQ3S9H0C12KGYTW" localSheetId="15" hidden="1">#REF!</definedName>
    <definedName name="BExU96M1J7P9DZQ3S9H0C12KGYTW" localSheetId="16" hidden="1">#REF!</definedName>
    <definedName name="BExU96M1J7P9DZQ3S9H0C12KGYTW" localSheetId="19" hidden="1">#REF!</definedName>
    <definedName name="BExU96M1J7P9DZQ3S9H0C12KGYTW" hidden="1">#REF!</definedName>
    <definedName name="BExU9F05OR1GZ3057R6UL3WPEIYI" localSheetId="16" hidden="1">#REF!</definedName>
    <definedName name="BExU9F05OR1GZ3057R6UL3WPEIYI" localSheetId="19" hidden="1">#REF!</definedName>
    <definedName name="BExU9F05OR1GZ3057R6UL3WPEIYI" hidden="1">#REF!</definedName>
    <definedName name="BExU9GCSO5YILIKG6VAHN13DL75K" localSheetId="16" hidden="1">#REF!</definedName>
    <definedName name="BExU9GCSO5YILIKG6VAHN13DL75K" localSheetId="19" hidden="1">#REF!</definedName>
    <definedName name="BExU9GCSO5YILIKG6VAHN13DL75K" hidden="1">#REF!</definedName>
    <definedName name="BExU9KJOZLO15N11MJVN782NFGJ0" localSheetId="19" hidden="1">#REF!</definedName>
    <definedName name="BExU9KJOZLO15N11MJVN782NFGJ0" hidden="1">#REF!</definedName>
    <definedName name="BExU9KUGSKLYR8ZI3DN6F833CK8A" localSheetId="19" hidden="1">#REF!</definedName>
    <definedName name="BExU9KUGSKLYR8ZI3DN6F833CK8A" hidden="1">#REF!</definedName>
    <definedName name="BExU9LG29XU2K1GNKRO4438JYQZE" localSheetId="19" hidden="1">#REF!</definedName>
    <definedName name="BExU9LG29XU2K1GNKRO4438JYQZE" hidden="1">#REF!</definedName>
    <definedName name="BExU9MHVU4RJY03HU20S53C4BQTJ" localSheetId="19" hidden="1">#REF!</definedName>
    <definedName name="BExU9MHVU4RJY03HU20S53C4BQTJ" hidden="1">#REF!</definedName>
    <definedName name="BExU9RW36I5Z6JIXUIUB3PJH86LT" localSheetId="19" hidden="1">#REF!</definedName>
    <definedName name="BExU9RW36I5Z6JIXUIUB3PJH86LT" hidden="1">#REF!</definedName>
    <definedName name="BExUA28AO7OWDG3H23Q0CL4B7BHW" localSheetId="19" hidden="1">#REF!</definedName>
    <definedName name="BExUA28AO7OWDG3H23Q0CL4B7BHW" hidden="1">#REF!</definedName>
    <definedName name="BExUA5O923FFNEBY8BPO1TU3QGBM" localSheetId="19" hidden="1">#REF!</definedName>
    <definedName name="BExUA5O923FFNEBY8BPO1TU3QGBM" hidden="1">#REF!</definedName>
    <definedName name="BExUA6Q4K25VH452AQ3ZIRBCMS61" localSheetId="19" hidden="1">#REF!</definedName>
    <definedName name="BExUA6Q4K25VH452AQ3ZIRBCMS61" hidden="1">#REF!</definedName>
    <definedName name="BExUA7MHC1RAILNC8XURIB3WHXK3" localSheetId="19" hidden="1">#REF!</definedName>
    <definedName name="BExUA7MHC1RAILNC8XURIB3WHXK3" hidden="1">#REF!</definedName>
    <definedName name="BExUAABKIIVOK3JUILTKGJVUPEQK" localSheetId="19" hidden="1">#REF!</definedName>
    <definedName name="BExUAABKIIVOK3JUILTKGJVUPEQK" hidden="1">#REF!</definedName>
    <definedName name="BExUAAH2D4VGVRIQGPJB00O9MFGA" localSheetId="19" hidden="1">#REF!</definedName>
    <definedName name="BExUAAH2D4VGVRIQGPJB00O9MFGA" hidden="1">#REF!</definedName>
    <definedName name="BExUABTJG7CHXQDBVDEEMHSVE1YY" localSheetId="19" hidden="1">'[38]10.08.5 - 2008 Capital - TDBU'!#REF!</definedName>
    <definedName name="BExUABTJG7CHXQDBVDEEMHSVE1YY" hidden="1">'[38]10.08.5 - 2008 Capital - TDBU'!#REF!</definedName>
    <definedName name="BExUAE7VUMCVDFX37BD0AFOQDTE3" localSheetId="14" hidden="1">#REF!</definedName>
    <definedName name="BExUAE7VUMCVDFX37BD0AFOQDTE3" localSheetId="15" hidden="1">#REF!</definedName>
    <definedName name="BExUAE7VUMCVDFX37BD0AFOQDTE3" localSheetId="16" hidden="1">#REF!</definedName>
    <definedName name="BExUAE7VUMCVDFX37BD0AFOQDTE3" localSheetId="19" hidden="1">#REF!</definedName>
    <definedName name="BExUAE7VUMCVDFX37BD0AFOQDTE3" hidden="1">#REF!</definedName>
    <definedName name="BExUAFV4JMBSM2SKBQL9NHL0NIBS" localSheetId="16" hidden="1">#REF!</definedName>
    <definedName name="BExUAFV4JMBSM2SKBQL9NHL0NIBS" localSheetId="19" hidden="1">#REF!</definedName>
    <definedName name="BExUAFV4JMBSM2SKBQL9NHL0NIBS" hidden="1">#REF!</definedName>
    <definedName name="BExUAMWQODKBXMRH1QCMJLJBF8M7" localSheetId="16" hidden="1">#REF!</definedName>
    <definedName name="BExUAMWQODKBXMRH1QCMJLJBF8M7" localSheetId="19" hidden="1">#REF!</definedName>
    <definedName name="BExUAMWQODKBXMRH1QCMJLJBF8M7" hidden="1">#REF!</definedName>
    <definedName name="BExUAQYCACRL8UX675MZ2A0135PW" localSheetId="19" hidden="1">#REF!</definedName>
    <definedName name="BExUAQYCACRL8UX675MZ2A0135PW" hidden="1">#REF!</definedName>
    <definedName name="BExUAT7C2EA99VHS9U7OALH9YLZN" localSheetId="19" hidden="1">#REF!</definedName>
    <definedName name="BExUAT7C2EA99VHS9U7OALH9YLZN" hidden="1">#REF!</definedName>
    <definedName name="BExUAVAV8UKWKQ0K62SFQWUFUOTU" localSheetId="19" hidden="1">#REF!</definedName>
    <definedName name="BExUAVAV8UKWKQ0K62SFQWUFUOTU" hidden="1">#REF!</definedName>
    <definedName name="BExUAX8WS5OPVLCDXRGKTU2QMTFO" localSheetId="19" hidden="1">#REF!</definedName>
    <definedName name="BExUAX8WS5OPVLCDXRGKTU2QMTFO" hidden="1">#REF!</definedName>
    <definedName name="BExUB8HLEXSBVPZ5AXNQEK96F1N4" localSheetId="19" hidden="1">#REF!</definedName>
    <definedName name="BExUB8HLEXSBVPZ5AXNQEK96F1N4" hidden="1">#REF!</definedName>
    <definedName name="BExUB9U3LH9RE0L0C9VDXHG4Z0CT" localSheetId="19" hidden="1">#REF!</definedName>
    <definedName name="BExUB9U3LH9RE0L0C9VDXHG4Z0CT" hidden="1">#REF!</definedName>
    <definedName name="BExUBCDVZIEA7YT0LPSMHL5ZSERQ" localSheetId="19" hidden="1">#REF!</definedName>
    <definedName name="BExUBCDVZIEA7YT0LPSMHL5ZSERQ" hidden="1">#REF!</definedName>
    <definedName name="BExUBKXBUCN760QYU7Q8GESBWOQH" localSheetId="19" hidden="1">#REF!</definedName>
    <definedName name="BExUBKXBUCN760QYU7Q8GESBWOQH" hidden="1">#REF!</definedName>
    <definedName name="BExUBL83ED0P076RN9RJ8P1MZ299" localSheetId="19" hidden="1">#REF!</definedName>
    <definedName name="BExUBL83ED0P076RN9RJ8P1MZ299" hidden="1">#REF!</definedName>
    <definedName name="BExUBS9LHCDLBL7S3ZNT91B3T5I9" localSheetId="19" hidden="1">#REF!</definedName>
    <definedName name="BExUBS9LHCDLBL7S3ZNT91B3T5I9" hidden="1">#REF!</definedName>
    <definedName name="BExUBZB72GX583YHAMJJC3QGV1EZ" localSheetId="19" hidden="1">#REF!</definedName>
    <definedName name="BExUBZB72GX583YHAMJJC3QGV1EZ" hidden="1">#REF!</definedName>
    <definedName name="BExUC4EMUM9S63KSY0LLQUAGWJ1A" localSheetId="19" hidden="1">#REF!</definedName>
    <definedName name="BExUC4EMUM9S63KSY0LLQUAGWJ1A" hidden="1">#REF!</definedName>
    <definedName name="BExUC623BDYEODBN0N4DO6PJQ7NU" localSheetId="19" hidden="1">#REF!</definedName>
    <definedName name="BExUC623BDYEODBN0N4DO6PJQ7NU" hidden="1">#REF!</definedName>
    <definedName name="BExUC8WH8TCKBB5313JGYYQ1WFLT" localSheetId="19" hidden="1">#REF!</definedName>
    <definedName name="BExUC8WH8TCKBB5313JGYYQ1WFLT" hidden="1">#REF!</definedName>
    <definedName name="BExUCFCDK6SPH86I6STXX8X3WMC4" localSheetId="19" hidden="1">#REF!</definedName>
    <definedName name="BExUCFCDK6SPH86I6STXX8X3WMC4" hidden="1">#REF!</definedName>
    <definedName name="BExUCI1NZNPIHC2T0GUIENNZVCNG" localSheetId="19" hidden="1">#REF!</definedName>
    <definedName name="BExUCI1NZNPIHC2T0GUIENNZVCNG" hidden="1">#REF!</definedName>
    <definedName name="BExUCLC6AQ5KR6LXSAXV4QQ8ASVG" localSheetId="19" hidden="1">#REF!</definedName>
    <definedName name="BExUCLC6AQ5KR6LXSAXV4QQ8ASVG" hidden="1">#REF!</definedName>
    <definedName name="BExUCPOPUZEN1BYI6PPSAUKQPXP4" localSheetId="19" hidden="1">#REF!</definedName>
    <definedName name="BExUCPOPUZEN1BYI6PPSAUKQPXP4" hidden="1">#REF!</definedName>
    <definedName name="BExUCQL36TCLIPO8DEYYYFQLM20S" localSheetId="19" hidden="1">#REF!</definedName>
    <definedName name="BExUCQL36TCLIPO8DEYYYFQLM20S" hidden="1">#REF!</definedName>
    <definedName name="BExUD4IOJ12X3PJG5WXNNGDRCKAP" localSheetId="19" hidden="1">#REF!</definedName>
    <definedName name="BExUD4IOJ12X3PJG5WXNNGDRCKAP" hidden="1">#REF!</definedName>
    <definedName name="BExUD77TM7LZ8CRP774MLVLQMHJF" localSheetId="19" hidden="1">#REF!</definedName>
    <definedName name="BExUD77TM7LZ8CRP774MLVLQMHJF" hidden="1">#REF!</definedName>
    <definedName name="BExUD9WX9BWK72UWVSLYZJLAY5VY" localSheetId="19" hidden="1">#REF!</definedName>
    <definedName name="BExUD9WX9BWK72UWVSLYZJLAY5VY" hidden="1">#REF!</definedName>
    <definedName name="BExUDBEUJH9IACZDBL1VAUWPG0QW" localSheetId="19" hidden="1">#REF!</definedName>
    <definedName name="BExUDBEUJH9IACZDBL1VAUWPG0QW" hidden="1">#REF!</definedName>
    <definedName name="BExUDEV0CYVO7Y5IQQBEJ6FUY9S6" localSheetId="19" hidden="1">#REF!</definedName>
    <definedName name="BExUDEV0CYVO7Y5IQQBEJ6FUY9S6" hidden="1">#REF!</definedName>
    <definedName name="BExUDWOXQGIZW0EAIIYLQUPXF8YV" localSheetId="19" hidden="1">#REF!</definedName>
    <definedName name="BExUDWOXQGIZW0EAIIYLQUPXF8YV" hidden="1">#REF!</definedName>
    <definedName name="BExUDXAIC17W1FUU8Z10XUAVB7CS" localSheetId="19" hidden="1">#REF!</definedName>
    <definedName name="BExUDXAIC17W1FUU8Z10XUAVB7CS" hidden="1">#REF!</definedName>
    <definedName name="BExUE5OMY7OAJQ9WR8C8HG311ORP" localSheetId="19" hidden="1">#REF!</definedName>
    <definedName name="BExUE5OMY7OAJQ9WR8C8HG311ORP" hidden="1">#REF!</definedName>
    <definedName name="BExUEBZ76MLA94L1R8NG6162LJJC" localSheetId="19" hidden="1">#REF!</definedName>
    <definedName name="BExUEBZ76MLA94L1R8NG6162LJJC" hidden="1">#REF!</definedName>
    <definedName name="BExUEFKOQWXXGRNLAOJV2BJ66UB8" localSheetId="19" hidden="1">#REF!</definedName>
    <definedName name="BExUEFKOQWXXGRNLAOJV2BJ66UB8" hidden="1">#REF!</definedName>
    <definedName name="BExUEJGX3OQQP5KFRJSRCZ70EI9V" localSheetId="19" hidden="1">#REF!</definedName>
    <definedName name="BExUEJGX3OQQP5KFRJSRCZ70EI9V" hidden="1">#REF!</definedName>
    <definedName name="BExUEYR71COFS2X8PDNU21IPMQEU" localSheetId="19" hidden="1">#REF!</definedName>
    <definedName name="BExUEYR71COFS2X8PDNU21IPMQEU" hidden="1">#REF!</definedName>
    <definedName name="BExVPRLJ9I6RX45EDVFSQGCPJSOK" localSheetId="19" hidden="1">#REF!</definedName>
    <definedName name="BExVPRLJ9I6RX45EDVFSQGCPJSOK" hidden="1">#REF!</definedName>
    <definedName name="BExVRQXGAYDXW65J1WQ66FUBU3MG" localSheetId="19" hidden="1">#REF!</definedName>
    <definedName name="BExVRQXGAYDXW65J1WQ66FUBU3MG" hidden="1">#REF!</definedName>
    <definedName name="BExVRT0Z04GVD2DWPCG83NW0VCB8" localSheetId="19" hidden="1">#REF!</definedName>
    <definedName name="BExVRT0Z04GVD2DWPCG83NW0VCB8" hidden="1">#REF!</definedName>
    <definedName name="BExVS6TC2D1M7WMNFJPY1Q5XO46F" localSheetId="19" hidden="1">#REF!</definedName>
    <definedName name="BExVS6TC2D1M7WMNFJPY1Q5XO46F" hidden="1">#REF!</definedName>
    <definedName name="BExVSL787C8E4HFQZ2NVLT35I2XV" localSheetId="19" hidden="1">#REF!</definedName>
    <definedName name="BExVSL787C8E4HFQZ2NVLT35I2XV" hidden="1">#REF!</definedName>
    <definedName name="BExVSP8QTS4AC4LXZ1NVOUOFOBPH" localSheetId="19" hidden="1">#REF!</definedName>
    <definedName name="BExVSP8QTS4AC4LXZ1NVOUOFOBPH" hidden="1">#REF!</definedName>
    <definedName name="BExVSTFTVV14SFGHQUOJL5SQ5TX9" localSheetId="19" hidden="1">#REF!</definedName>
    <definedName name="BExVSTFTVV14SFGHQUOJL5SQ5TX9" hidden="1">#REF!</definedName>
    <definedName name="BExVT3MPE8LQ5JFN3HQIFKSQ80U4" localSheetId="19" hidden="1">#REF!</definedName>
    <definedName name="BExVT3MPE8LQ5JFN3HQIFKSQ80U4" hidden="1">#REF!</definedName>
    <definedName name="BExVT7TRK3NZHPME2TFBXOF1WBR9" localSheetId="19" hidden="1">#REF!</definedName>
    <definedName name="BExVT7TRK3NZHPME2TFBXOF1WBR9" hidden="1">#REF!</definedName>
    <definedName name="BExVT9H0R0T7WGQAAC0HABMG54YM" localSheetId="19" hidden="1">#REF!</definedName>
    <definedName name="BExVT9H0R0T7WGQAAC0HABMG54YM" hidden="1">#REF!</definedName>
    <definedName name="BExVTCMDDEDGLUIMUU6BSFHEWTOP" localSheetId="19" hidden="1">#REF!</definedName>
    <definedName name="BExVTCMDDEDGLUIMUU6BSFHEWTOP" hidden="1">#REF!</definedName>
    <definedName name="BExVTCMDQMLKRA2NQR72XU6Y54IK" localSheetId="19" hidden="1">#REF!</definedName>
    <definedName name="BExVTCMDQMLKRA2NQR72XU6Y54IK" hidden="1">#REF!</definedName>
    <definedName name="BExVTCRV8FQ5U9OYWWL44N6KFNHU" localSheetId="19" hidden="1">#REF!</definedName>
    <definedName name="BExVTCRV8FQ5U9OYWWL44N6KFNHU" hidden="1">#REF!</definedName>
    <definedName name="BExVTNESHPVG0A0KZ7BRX26MS0PF" localSheetId="19" hidden="1">#REF!</definedName>
    <definedName name="BExVTNESHPVG0A0KZ7BRX26MS0PF" hidden="1">#REF!</definedName>
    <definedName name="BExVTTJVTNRSBHBTUZ78WG2JM5MK" localSheetId="19" hidden="1">#REF!</definedName>
    <definedName name="BExVTTJVTNRSBHBTUZ78WG2JM5MK" hidden="1">#REF!</definedName>
    <definedName name="BExVTXLMYR87BC04D1ERALPUFVPG" localSheetId="19" hidden="1">#REF!</definedName>
    <definedName name="BExVTXLMYR87BC04D1ERALPUFVPG" hidden="1">#REF!</definedName>
    <definedName name="BExVUEJ63CBM9VJMNW3RSE919GDN" localSheetId="19" hidden="1">#REF!</definedName>
    <definedName name="BExVUEJ63CBM9VJMNW3RSE919GDN" hidden="1">#REF!</definedName>
    <definedName name="BExVUKZ8B9WB4BOZ2U77BLN0FQMO" localSheetId="19" hidden="1">#REF!</definedName>
    <definedName name="BExVUKZ8B9WB4BOZ2U77BLN0FQMO" hidden="1">#REF!</definedName>
    <definedName name="BExVUL9V3H8ZF6Y72LQBBN639YAA" localSheetId="19" hidden="1">#REF!</definedName>
    <definedName name="BExVUL9V3H8ZF6Y72LQBBN639YAA" hidden="1">#REF!</definedName>
    <definedName name="BExVULFDJFCNRI6ITVSJ20MEQ4RF" localSheetId="19" hidden="1">#REF!</definedName>
    <definedName name="BExVULFDJFCNRI6ITVSJ20MEQ4RF" hidden="1">#REF!</definedName>
    <definedName name="BExVV5T14N2HZIK7HQ4P2KG09U0J" localSheetId="19" hidden="1">#REF!</definedName>
    <definedName name="BExVV5T14N2HZIK7HQ4P2KG09U0J" hidden="1">#REF!</definedName>
    <definedName name="BExVV7R410VYLADLX9LNG63ID6H1" localSheetId="19" hidden="1">#REF!</definedName>
    <definedName name="BExVV7R410VYLADLX9LNG63ID6H1" hidden="1">#REF!</definedName>
    <definedName name="BExVV7WJSYFYP74SNAXSODTGHMLZ" localSheetId="19" hidden="1">#REF!</definedName>
    <definedName name="BExVV7WJSYFYP74SNAXSODTGHMLZ" hidden="1">#REF!</definedName>
    <definedName name="BExVVCEED4JEKF59OV0G3T4XFMFO" localSheetId="19" hidden="1">#REF!</definedName>
    <definedName name="BExVVCEED4JEKF59OV0G3T4XFMFO" hidden="1">#REF!</definedName>
    <definedName name="BExVVNMYEAFCCP9QT0J8H252JWD9" localSheetId="19" hidden="1">'[38]10.08.5 - 2008 Capital - TDBU'!#REF!</definedName>
    <definedName name="BExVVNMYEAFCCP9QT0J8H252JWD9" hidden="1">'[38]10.08.5 - 2008 Capital - TDBU'!#REF!</definedName>
    <definedName name="BExVVPFO2J7FMSRPD36909HN4BZJ" localSheetId="14" hidden="1">#REF!</definedName>
    <definedName name="BExVVPFO2J7FMSRPD36909HN4BZJ" localSheetId="15" hidden="1">#REF!</definedName>
    <definedName name="BExVVPFO2J7FMSRPD36909HN4BZJ" localSheetId="16" hidden="1">#REF!</definedName>
    <definedName name="BExVVPFO2J7FMSRPD36909HN4BZJ" localSheetId="19" hidden="1">#REF!</definedName>
    <definedName name="BExVVPFO2J7FMSRPD36909HN4BZJ" hidden="1">#REF!</definedName>
    <definedName name="BExVVQ19AQ3VCARJOC38SF7OYE9Y" localSheetId="16" hidden="1">#REF!</definedName>
    <definedName name="BExVVQ19AQ3VCARJOC38SF7OYE9Y" localSheetId="19" hidden="1">#REF!</definedName>
    <definedName name="BExVVQ19AQ3VCARJOC38SF7OYE9Y" hidden="1">#REF!</definedName>
    <definedName name="BExVVQ19TAECID45CS4HXT1RD3AQ" localSheetId="16" hidden="1">#REF!</definedName>
    <definedName name="BExVVQ19TAECID45CS4HXT1RD3AQ" localSheetId="19" hidden="1">#REF!</definedName>
    <definedName name="BExVVQ19TAECID45CS4HXT1RD3AQ" hidden="1">#REF!</definedName>
    <definedName name="BExVW0Z6US3NTJHJDYWIZB98DPUY" localSheetId="16" hidden="1">'[38]10.08.3 - 2008 Expense - TDBU'!#REF!</definedName>
    <definedName name="BExVW0Z6US3NTJHJDYWIZB98DPUY" localSheetId="19" hidden="1">'[38]10.08.3 - 2008 Expense - TDBU'!#REF!</definedName>
    <definedName name="BExVW0Z6US3NTJHJDYWIZB98DPUY" hidden="1">'[38]10.08.3 - 2008 Expense - TDBU'!#REF!</definedName>
    <definedName name="BExVW1Q2P0JOW0VUQZZGZKEGMFKS" localSheetId="14" hidden="1">#REF!</definedName>
    <definedName name="BExVW1Q2P0JOW0VUQZZGZKEGMFKS" localSheetId="15" hidden="1">#REF!</definedName>
    <definedName name="BExVW1Q2P0JOW0VUQZZGZKEGMFKS" localSheetId="16" hidden="1">#REF!</definedName>
    <definedName name="BExVW1Q2P0JOW0VUQZZGZKEGMFKS" localSheetId="19" hidden="1">#REF!</definedName>
    <definedName name="BExVW1Q2P0JOW0VUQZZGZKEGMFKS" hidden="1">#REF!</definedName>
    <definedName name="BExVW3YV5XGIVJ97UUPDJGJ2P15B" localSheetId="16" hidden="1">#REF!</definedName>
    <definedName name="BExVW3YV5XGIVJ97UUPDJGJ2P15B" localSheetId="19" hidden="1">#REF!</definedName>
    <definedName name="BExVW3YV5XGIVJ97UUPDJGJ2P15B" hidden="1">#REF!</definedName>
    <definedName name="BExVW5X571GEYR5SCU1Z2DHKWM79" localSheetId="16" hidden="1">#REF!</definedName>
    <definedName name="BExVW5X571GEYR5SCU1Z2DHKWM79" localSheetId="19" hidden="1">#REF!</definedName>
    <definedName name="BExVW5X571GEYR5SCU1Z2DHKWM79" hidden="1">#REF!</definedName>
    <definedName name="BExVW6YTKA098AF57M4PHNQ54XMH" localSheetId="19" hidden="1">#REF!</definedName>
    <definedName name="BExVW6YTKA098AF57M4PHNQ54XMH" hidden="1">#REF!</definedName>
    <definedName name="BExVWINKCH0V0NUWH363SMXAZE62" localSheetId="19" hidden="1">#REF!</definedName>
    <definedName name="BExVWINKCH0V0NUWH363SMXAZE62" hidden="1">#REF!</definedName>
    <definedName name="BExVWTG1XJY59HT2TMMJM4S3G1YT" localSheetId="19" hidden="1">#REF!</definedName>
    <definedName name="BExVWTG1XJY59HT2TMMJM4S3G1YT" hidden="1">#REF!</definedName>
    <definedName name="BExVWYU8EK669NP172GEIGCTVPPA" localSheetId="19" hidden="1">#REF!</definedName>
    <definedName name="BExVWYU8EK669NP172GEIGCTVPPA" hidden="1">#REF!</definedName>
    <definedName name="BExVX3MVJ0GHWPP1EL59ZQNKMX0B" localSheetId="19" hidden="1">#REF!</definedName>
    <definedName name="BExVX3MVJ0GHWPP1EL59ZQNKMX0B" hidden="1">#REF!</definedName>
    <definedName name="BExVX3XN2DRJKL8EDBIG58RYQ36R" localSheetId="19" hidden="1">#REF!</definedName>
    <definedName name="BExVX3XN2DRJKL8EDBIG58RYQ36R" hidden="1">#REF!</definedName>
    <definedName name="BExVXDZ63PUART77BBR5SI63TPC6" localSheetId="19" hidden="1">#REF!</definedName>
    <definedName name="BExVXDZ63PUART77BBR5SI63TPC6" hidden="1">#REF!</definedName>
    <definedName name="BExVXHKI6LFYMGWISMPACMO247HL" localSheetId="19" hidden="1">#REF!</definedName>
    <definedName name="BExVXHKI6LFYMGWISMPACMO247HL" hidden="1">#REF!</definedName>
    <definedName name="BExVXL0O69U12CDKBFJOPW4R1P2N" localSheetId="19" hidden="1">#REF!</definedName>
    <definedName name="BExVXL0O69U12CDKBFJOPW4R1P2N" hidden="1">#REF!</definedName>
    <definedName name="BExVXLX2BZ5EF2X6R41BTKRJR1NM" localSheetId="19" hidden="1">#REF!</definedName>
    <definedName name="BExVXLX2BZ5EF2X6R41BTKRJR1NM" hidden="1">#REF!</definedName>
    <definedName name="BExVXTK9AEYZ4I2G1G36EB5LBSYN" localSheetId="19" hidden="1">#REF!</definedName>
    <definedName name="BExVXTK9AEYZ4I2G1G36EB5LBSYN" hidden="1">#REF!</definedName>
    <definedName name="BExVY11V7U1SAY4QKYE0PBSPD7LW" localSheetId="19" hidden="1">#REF!</definedName>
    <definedName name="BExVY11V7U1SAY4QKYE0PBSPD7LW" hidden="1">#REF!</definedName>
    <definedName name="BExVY1SV37DL5YU59HS4IG3VBCP4" localSheetId="19" hidden="1">#REF!</definedName>
    <definedName name="BExVY1SV37DL5YU59HS4IG3VBCP4" hidden="1">#REF!</definedName>
    <definedName name="BExVY3WFGJKSQA08UF9NCMST928Y" localSheetId="19" hidden="1">#REF!</definedName>
    <definedName name="BExVY3WFGJKSQA08UF9NCMST928Y" hidden="1">#REF!</definedName>
    <definedName name="BExVY954UOEVQEIC5OFO4NEWVKAQ" localSheetId="19" hidden="1">#REF!</definedName>
    <definedName name="BExVY954UOEVQEIC5OFO4NEWVKAQ" hidden="1">#REF!</definedName>
    <definedName name="BExVYDC7HTM8F61S3XN21YNDDND2" localSheetId="19" hidden="1">#REF!</definedName>
    <definedName name="BExVYDC7HTM8F61S3XN21YNDDND2" hidden="1">#REF!</definedName>
    <definedName name="BExVYFFR4A093PVY6PMSQTBJDM7M" localSheetId="19" hidden="1">#REF!</definedName>
    <definedName name="BExVYFFR4A093PVY6PMSQTBJDM7M" hidden="1">#REF!</definedName>
    <definedName name="BExVYFL875EZ1Y283MJDADGHT55S" localSheetId="19" hidden="1">'[38]10.08.2 - 2008 Expense'!#REF!</definedName>
    <definedName name="BExVYFL875EZ1Y283MJDADGHT55S" hidden="1">'[38]10.08.2 - 2008 Expense'!#REF!</definedName>
    <definedName name="BExVYHDYIV5397LC02V4FEP8VD6W" localSheetId="14" hidden="1">#REF!</definedName>
    <definedName name="BExVYHDYIV5397LC02V4FEP8VD6W" localSheetId="15" hidden="1">#REF!</definedName>
    <definedName name="BExVYHDYIV5397LC02V4FEP8VD6W" localSheetId="16" hidden="1">#REF!</definedName>
    <definedName name="BExVYHDYIV5397LC02V4FEP8VD6W" localSheetId="19" hidden="1">#REF!</definedName>
    <definedName name="BExVYHDYIV5397LC02V4FEP8VD6W" hidden="1">#REF!</definedName>
    <definedName name="BExVYJXKYUCSEU1BZ19KSB39VXMD" localSheetId="16" hidden="1">#REF!</definedName>
    <definedName name="BExVYJXKYUCSEU1BZ19KSB39VXMD" localSheetId="19" hidden="1">#REF!</definedName>
    <definedName name="BExVYJXKYUCSEU1BZ19KSB39VXMD" hidden="1">#REF!</definedName>
    <definedName name="BExVYOVIZDA18YIQ0A30Q052PCAK" localSheetId="16" hidden="1">#REF!</definedName>
    <definedName name="BExVYOVIZDA18YIQ0A30Q052PCAK" localSheetId="19" hidden="1">#REF!</definedName>
    <definedName name="BExVYOVIZDA18YIQ0A30Q052PCAK" hidden="1">#REF!</definedName>
    <definedName name="BExVYQIXPEM6J4JVP78BRHIC05PV" localSheetId="19" hidden="1">#REF!</definedName>
    <definedName name="BExVYQIXPEM6J4JVP78BRHIC05PV" hidden="1">#REF!</definedName>
    <definedName name="BExVYR9UQJ26G3DMTP1TIAG98DRS" localSheetId="19" hidden="1">#REF!</definedName>
    <definedName name="BExVYR9UQJ26G3DMTP1TIAG98DRS" hidden="1">#REF!</definedName>
    <definedName name="BExVYVGWN7SONLVDH9WJ2F1JS264" localSheetId="19" hidden="1">#REF!</definedName>
    <definedName name="BExVYVGWN7SONLVDH9WJ2F1JS264" hidden="1">#REF!</definedName>
    <definedName name="BExVZ9EO732IK6MNMG17Y1EFTJQC" localSheetId="19" hidden="1">#REF!</definedName>
    <definedName name="BExVZ9EO732IK6MNMG17Y1EFTJQC" hidden="1">#REF!</definedName>
    <definedName name="BExVZB1Y5J4UL2LKK0363EU7GIJ1" localSheetId="19" hidden="1">#REF!</definedName>
    <definedName name="BExVZB1Y5J4UL2LKK0363EU7GIJ1" hidden="1">#REF!</definedName>
    <definedName name="BExVZJQVO5LQ0BJH5JEN5NOBIAF6" localSheetId="19" hidden="1">#REF!</definedName>
    <definedName name="BExVZJQVO5LQ0BJH5JEN5NOBIAF6" hidden="1">#REF!</definedName>
    <definedName name="BExVZNXWS91RD7NXV5NE2R3C8WW7" localSheetId="19" hidden="1">#REF!</definedName>
    <definedName name="BExVZNXWS91RD7NXV5NE2R3C8WW7" hidden="1">#REF!</definedName>
    <definedName name="BExW0386REQRCQCVT9BCX80UPTRY" localSheetId="19" hidden="1">#REF!</definedName>
    <definedName name="BExW0386REQRCQCVT9BCX80UPTRY" hidden="1">#REF!</definedName>
    <definedName name="BExW05XB61VWY09SYF60QOK8TPYX" localSheetId="19" hidden="1">#REF!</definedName>
    <definedName name="BExW05XB61VWY09SYF60QOK8TPYX" hidden="1">#REF!</definedName>
    <definedName name="BExW06IWPRMJLGPZWY6KNMR28VMQ" localSheetId="19" hidden="1">'[38]10.08.5 - 2008 Capital - TDBU'!#REF!</definedName>
    <definedName name="BExW06IWPRMJLGPZWY6KNMR28VMQ" hidden="1">'[38]10.08.5 - 2008 Capital - TDBU'!#REF!</definedName>
    <definedName name="BExW08MEDLGNM5Z5KYW1HQXCBUR6" localSheetId="14" hidden="1">#REF!</definedName>
    <definedName name="BExW08MEDLGNM5Z5KYW1HQXCBUR6" localSheetId="15" hidden="1">#REF!</definedName>
    <definedName name="BExW08MEDLGNM5Z5KYW1HQXCBUR6" localSheetId="16" hidden="1">#REF!</definedName>
    <definedName name="BExW08MEDLGNM5Z5KYW1HQXCBUR6" localSheetId="19" hidden="1">#REF!</definedName>
    <definedName name="BExW08MEDLGNM5Z5KYW1HQXCBUR6" hidden="1">#REF!</definedName>
    <definedName name="BExW0CIO5SH0TQLZQ1VMKX3JZ7NW" localSheetId="16" hidden="1">#REF!</definedName>
    <definedName name="BExW0CIO5SH0TQLZQ1VMKX3JZ7NW" localSheetId="19" hidden="1">#REF!</definedName>
    <definedName name="BExW0CIO5SH0TQLZQ1VMKX3JZ7NW" hidden="1">#REF!</definedName>
    <definedName name="BExW0FYP4WXY71CYUG40SUBG9UWU" localSheetId="16" hidden="1">#REF!</definedName>
    <definedName name="BExW0FYP4WXY71CYUG40SUBG9UWU" localSheetId="19" hidden="1">#REF!</definedName>
    <definedName name="BExW0FYP4WXY71CYUG40SUBG9UWU" hidden="1">#REF!</definedName>
    <definedName name="BExW0RI61B4VV0ARXTFVBAWRA1C5" localSheetId="19" hidden="1">#REF!</definedName>
    <definedName name="BExW0RI61B4VV0ARXTFVBAWRA1C5" hidden="1">#REF!</definedName>
    <definedName name="BExW0VZZ6WSKCTPUWLYP7VEYJM10" localSheetId="19" hidden="1">#REF!</definedName>
    <definedName name="BExW0VZZ6WSKCTPUWLYP7VEYJM10" hidden="1">#REF!</definedName>
    <definedName name="BExW0ZFYUNZUIMD4ETNZWCS9T0CT" localSheetId="19" hidden="1">#REF!</definedName>
    <definedName name="BExW0ZFYUNZUIMD4ETNZWCS9T0CT" hidden="1">#REF!</definedName>
    <definedName name="BExW1BVUYQTKMOR56MW7RVRX4L1L" localSheetId="19" hidden="1">#REF!</definedName>
    <definedName name="BExW1BVUYQTKMOR56MW7RVRX4L1L" hidden="1">#REF!</definedName>
    <definedName name="BExW1F1220628FOMTW5UAATHRJHK" localSheetId="19" hidden="1">#REF!</definedName>
    <definedName name="BExW1F1220628FOMTW5UAATHRJHK" hidden="1">#REF!</definedName>
    <definedName name="BExW1K4I0JZH96X4HFQY6YAMIG60" localSheetId="19" hidden="1">#REF!</definedName>
    <definedName name="BExW1K4I0JZH96X4HFQY6YAMIG60" hidden="1">#REF!</definedName>
    <definedName name="BExW1TKA0Z9OP2DTG50GZR5EG8C7" localSheetId="19" hidden="1">#REF!</definedName>
    <definedName name="BExW1TKA0Z9OP2DTG50GZR5EG8C7" hidden="1">#REF!</definedName>
    <definedName name="BExW1U0JLKQ094DW5MMOI8UHO09V" localSheetId="19" hidden="1">#REF!</definedName>
    <definedName name="BExW1U0JLKQ094DW5MMOI8UHO09V" hidden="1">#REF!</definedName>
    <definedName name="BExW1WUZ349YPJVAKCEJO07L4NFW" localSheetId="19" hidden="1">#REF!</definedName>
    <definedName name="BExW1WUZ349YPJVAKCEJO07L4NFW" hidden="1">#REF!</definedName>
    <definedName name="BExW21T2WD1YDR47I9BWVRGJZMKW" localSheetId="19" hidden="1">'[38]10.08.3 - 2008 Expense - TDBU'!#REF!</definedName>
    <definedName name="BExW21T2WD1YDR47I9BWVRGJZMKW" hidden="1">'[38]10.08.3 - 2008 Expense - TDBU'!#REF!</definedName>
    <definedName name="BExW24NI0GQA13RVEGFK7ISS512B" localSheetId="14" hidden="1">#REF!</definedName>
    <definedName name="BExW24NI0GQA13RVEGFK7ISS512B" localSheetId="15" hidden="1">#REF!</definedName>
    <definedName name="BExW24NI0GQA13RVEGFK7ISS512B" localSheetId="16" hidden="1">#REF!</definedName>
    <definedName name="BExW24NI0GQA13RVEGFK7ISS512B" localSheetId="19" hidden="1">#REF!</definedName>
    <definedName name="BExW24NI0GQA13RVEGFK7ISS512B" hidden="1">#REF!</definedName>
    <definedName name="BExW283NP9D366XFPXLGSCI5UB0L" localSheetId="16" hidden="1">#REF!</definedName>
    <definedName name="BExW283NP9D366XFPXLGSCI5UB0L" localSheetId="19" hidden="1">#REF!</definedName>
    <definedName name="BExW283NP9D366XFPXLGSCI5UB0L" hidden="1">#REF!</definedName>
    <definedName name="BExW2F54PEPPIGMV5I4XLXMKJOTG" localSheetId="16" hidden="1">#REF!</definedName>
    <definedName name="BExW2F54PEPPIGMV5I4XLXMKJOTG" localSheetId="19" hidden="1">#REF!</definedName>
    <definedName name="BExW2F54PEPPIGMV5I4XLXMKJOTG" hidden="1">#REF!</definedName>
    <definedName name="BExW2H3C8WJSBW5FGTFKVDVJC4CL" localSheetId="19" hidden="1">#REF!</definedName>
    <definedName name="BExW2H3C8WJSBW5FGTFKVDVJC4CL" hidden="1">#REF!</definedName>
    <definedName name="BExW2MSCKPGF5K3I7TL4KF5ISUOL" localSheetId="19" hidden="1">#REF!</definedName>
    <definedName name="BExW2MSCKPGF5K3I7TL4KF5ISUOL" hidden="1">#REF!</definedName>
    <definedName name="BExW2SMO90FU9W8DVVES6Q4E6BZR" localSheetId="19" hidden="1">#REF!</definedName>
    <definedName name="BExW2SMO90FU9W8DVVES6Q4E6BZR" hidden="1">#REF!</definedName>
    <definedName name="BExW2V0ZEMESP2BVDJGZFBJOIOIQ" localSheetId="19" hidden="1">'[38]10.08.5 - 2008 Capital - TDBU'!#REF!</definedName>
    <definedName name="BExW2V0ZEMESP2BVDJGZFBJOIOIQ" hidden="1">'[38]10.08.5 - 2008 Capital - TDBU'!#REF!</definedName>
    <definedName name="BExW36V9N91OHCUMGWJQL3I5P4JK" localSheetId="14" hidden="1">#REF!</definedName>
    <definedName name="BExW36V9N91OHCUMGWJQL3I5P4JK" localSheetId="15" hidden="1">#REF!</definedName>
    <definedName name="BExW36V9N91OHCUMGWJQL3I5P4JK" localSheetId="16" hidden="1">#REF!</definedName>
    <definedName name="BExW36V9N91OHCUMGWJQL3I5P4JK" localSheetId="19" hidden="1">#REF!</definedName>
    <definedName name="BExW36V9N91OHCUMGWJQL3I5P4JK" hidden="1">#REF!</definedName>
    <definedName name="BExW3EIBA1J9Q9NA9VCGZGRS8WV7" localSheetId="16" hidden="1">#REF!</definedName>
    <definedName name="BExW3EIBA1J9Q9NA9VCGZGRS8WV7" localSheetId="19" hidden="1">#REF!</definedName>
    <definedName name="BExW3EIBA1J9Q9NA9VCGZGRS8WV7" hidden="1">#REF!</definedName>
    <definedName name="BExW3FEO8FI8N6AGQKYEG4SQVJWB" localSheetId="16" hidden="1">#REF!</definedName>
    <definedName name="BExW3FEO8FI8N6AGQKYEG4SQVJWB" localSheetId="19" hidden="1">#REF!</definedName>
    <definedName name="BExW3FEO8FI8N6AGQKYEG4SQVJWB" hidden="1">#REF!</definedName>
    <definedName name="BExW3GB28STOMJUSZEIA7YKYNS4Y" localSheetId="19" hidden="1">#REF!</definedName>
    <definedName name="BExW3GB28STOMJUSZEIA7YKYNS4Y" hidden="1">#REF!</definedName>
    <definedName name="BExW3T1K638HT5E0Y8MMK108P5JT" localSheetId="19" hidden="1">#REF!</definedName>
    <definedName name="BExW3T1K638HT5E0Y8MMK108P5JT" hidden="1">#REF!</definedName>
    <definedName name="BExW4217ZHL9VO39POSTJOD090WU" localSheetId="19" hidden="1">#REF!</definedName>
    <definedName name="BExW4217ZHL9VO39POSTJOD090WU" hidden="1">#REF!</definedName>
    <definedName name="BExW4GPW71EBF8XPS2QGVQHBCDX3" localSheetId="19" hidden="1">#REF!</definedName>
    <definedName name="BExW4GPW71EBF8XPS2QGVQHBCDX3" hidden="1">#REF!</definedName>
    <definedName name="BExW4JKC5837JBPCOJV337ZVYYY3" localSheetId="19" hidden="1">#REF!</definedName>
    <definedName name="BExW4JKC5837JBPCOJV337ZVYYY3" hidden="1">#REF!</definedName>
    <definedName name="BExW4MPQ2JLA196HW39IPT3Q6JVK" localSheetId="19" hidden="1">#REF!</definedName>
    <definedName name="BExW4MPQ2JLA196HW39IPT3Q6JVK" hidden="1">#REF!</definedName>
    <definedName name="BExW4MV5UH4OKNB95Q2AO7LFASBP" localSheetId="19" hidden="1">#REF!</definedName>
    <definedName name="BExW4MV5UH4OKNB95Q2AO7LFASBP" hidden="1">#REF!</definedName>
    <definedName name="BExW4QR9FV9MP5K610THBSM51RYO" localSheetId="19" hidden="1">#REF!</definedName>
    <definedName name="BExW4QR9FV9MP5K610THBSM51RYO" hidden="1">#REF!</definedName>
    <definedName name="BExW4T5M43NPIJS54VL6SZAENBOE" localSheetId="19" hidden="1">#REF!</definedName>
    <definedName name="BExW4T5M43NPIJS54VL6SZAENBOE" hidden="1">#REF!</definedName>
    <definedName name="BExW4Z029R9E19ZENN3WEA3VDAD1" localSheetId="19" hidden="1">#REF!</definedName>
    <definedName name="BExW4Z029R9E19ZENN3WEA3VDAD1" hidden="1">#REF!</definedName>
    <definedName name="BExW51EDOYXJBXR5AFJCYTA7JI06" localSheetId="19" hidden="1">#REF!</definedName>
    <definedName name="BExW51EDOYXJBXR5AFJCYTA7JI06" hidden="1">#REF!</definedName>
    <definedName name="BExW5AZNT6IAZGNF2C879ODHY1B8" localSheetId="19" hidden="1">#REF!</definedName>
    <definedName name="BExW5AZNT6IAZGNF2C879ODHY1B8" hidden="1">#REF!</definedName>
    <definedName name="BExW5VTHC5GDYD5M9B4Q0FUY7OBA" localSheetId="19" hidden="1">#REF!</definedName>
    <definedName name="BExW5VTHC5GDYD5M9B4Q0FUY7OBA" hidden="1">#REF!</definedName>
    <definedName name="BExW5W48S3UI5UJMSXULAD20EMCG" localSheetId="19" hidden="1">#REF!</definedName>
    <definedName name="BExW5W48S3UI5UJMSXULAD20EMCG" hidden="1">#REF!</definedName>
    <definedName name="BExW5WPU27WD4NWZOT0ZEJIDLX5J" localSheetId="19" hidden="1">#REF!</definedName>
    <definedName name="BExW5WPU27WD4NWZOT0ZEJIDLX5J" hidden="1">#REF!</definedName>
    <definedName name="BExW5YYNT0AJF2AFS43IFCHR7WQQ" localSheetId="19" hidden="1">'[38]10.08.2 - 2008 Expense'!#REF!</definedName>
    <definedName name="BExW5YYNT0AJF2AFS43IFCHR7WQQ" hidden="1">'[38]10.08.2 - 2008 Expense'!#REF!</definedName>
    <definedName name="BExW660AV1TUV2XNUPD65RZR3QOO" localSheetId="14" hidden="1">#REF!</definedName>
    <definedName name="BExW660AV1TUV2XNUPD65RZR3QOO" localSheetId="15" hidden="1">#REF!</definedName>
    <definedName name="BExW660AV1TUV2XNUPD65RZR3QOO" localSheetId="16" hidden="1">#REF!</definedName>
    <definedName name="BExW660AV1TUV2XNUPD65RZR3QOO" localSheetId="19" hidden="1">#REF!</definedName>
    <definedName name="BExW660AV1TUV2XNUPD65RZR3QOO" hidden="1">#REF!</definedName>
    <definedName name="BExW66LVVZK656PQY1257QMHP2AY" localSheetId="16" hidden="1">#REF!</definedName>
    <definedName name="BExW66LVVZK656PQY1257QMHP2AY" localSheetId="19" hidden="1">#REF!</definedName>
    <definedName name="BExW66LVVZK656PQY1257QMHP2AY" hidden="1">#REF!</definedName>
    <definedName name="BExW6EJPHAP1TWT380AZLXNHR22P" localSheetId="16" hidden="1">#REF!</definedName>
    <definedName name="BExW6EJPHAP1TWT380AZLXNHR22P" localSheetId="19" hidden="1">#REF!</definedName>
    <definedName name="BExW6EJPHAP1TWT380AZLXNHR22P" hidden="1">#REF!</definedName>
    <definedName name="BExW6G1PJ38H10DVLL8WPQ736OEB" localSheetId="19" hidden="1">#REF!</definedName>
    <definedName name="BExW6G1PJ38H10DVLL8WPQ736OEB" hidden="1">#REF!</definedName>
    <definedName name="BExW6TU0OMFLMCB6EWBOQSGHUMX5" localSheetId="19" hidden="1">#REF!</definedName>
    <definedName name="BExW6TU0OMFLMCB6EWBOQSGHUMX5" hidden="1">#REF!</definedName>
    <definedName name="BExW6VBYODJKTS0FMZ47EQS9FUF2" localSheetId="19" hidden="1">#REF!</definedName>
    <definedName name="BExW6VBYODJKTS0FMZ47EQS9FUF2" hidden="1">#REF!</definedName>
    <definedName name="BExW6WZDUEZS3JDTHC8X310LL1OU" localSheetId="19" hidden="1">#REF!</definedName>
    <definedName name="BExW6WZDUEZS3JDTHC8X310LL1OU" hidden="1">#REF!</definedName>
    <definedName name="BExW76F60TD8OIAVEJQE3MX4PLDY" localSheetId="19" hidden="1">#REF!</definedName>
    <definedName name="BExW76F60TD8OIAVEJQE3MX4PLDY" hidden="1">#REF!</definedName>
    <definedName name="BExW782GMQD1F9JJSPQU5QT2TWON" localSheetId="19" hidden="1">#REF!</definedName>
    <definedName name="BExW782GMQD1F9JJSPQU5QT2TWON" hidden="1">#REF!</definedName>
    <definedName name="BExW794A74Z5F2K8LVQLD6VSKXUE" localSheetId="19" hidden="1">#REF!</definedName>
    <definedName name="BExW794A74Z5F2K8LVQLD6VSKXUE" hidden="1">#REF!</definedName>
    <definedName name="BExW7DBCHP0SWYSW2RKLS8IBPCVS" localSheetId="19" hidden="1">#REF!</definedName>
    <definedName name="BExW7DBCHP0SWYSW2RKLS8IBPCVS" hidden="1">#REF!</definedName>
    <definedName name="BExW7S00X50K2O0H0GL7P3JROGG6" localSheetId="19" hidden="1">#REF!</definedName>
    <definedName name="BExW7S00X50K2O0H0GL7P3JROGG6" hidden="1">#REF!</definedName>
    <definedName name="BExW81FSTXQA1A81CD1MVDX6257O" localSheetId="19" hidden="1">#REF!</definedName>
    <definedName name="BExW81FSTXQA1A81CD1MVDX6257O" hidden="1">#REF!</definedName>
    <definedName name="BExW82C756R4HC5DTN5Z29F0D3QO" localSheetId="19" hidden="1">'[38]10.08.3 - 2008 Expense - TDBU'!#REF!</definedName>
    <definedName name="BExW82C756R4HC5DTN5Z29F0D3QO" hidden="1">'[38]10.08.3 - 2008 Expense - TDBU'!#REF!</definedName>
    <definedName name="BExW87VVJSJLAJQQHUHH974N4MAO" localSheetId="14" hidden="1">#REF!</definedName>
    <definedName name="BExW87VVJSJLAJQQHUHH974N4MAO" localSheetId="15" hidden="1">#REF!</definedName>
    <definedName name="BExW87VVJSJLAJQQHUHH974N4MAO" localSheetId="16" hidden="1">#REF!</definedName>
    <definedName name="BExW87VVJSJLAJQQHUHH974N4MAO" localSheetId="19" hidden="1">#REF!</definedName>
    <definedName name="BExW87VVJSJLAJQQHUHH974N4MAO" hidden="1">#REF!</definedName>
    <definedName name="BExW8COJI4803WMVPHGL8240OBIU" localSheetId="16" hidden="1">#REF!</definedName>
    <definedName name="BExW8COJI4803WMVPHGL8240OBIU" localSheetId="19" hidden="1">#REF!</definedName>
    <definedName name="BExW8COJI4803WMVPHGL8240OBIU" hidden="1">#REF!</definedName>
    <definedName name="BExW8K0SSIPSKBVP06IJ71600HJZ" localSheetId="16" hidden="1">#REF!</definedName>
    <definedName name="BExW8K0SSIPSKBVP06IJ71600HJZ" localSheetId="19" hidden="1">#REF!</definedName>
    <definedName name="BExW8K0SSIPSKBVP06IJ71600HJZ" hidden="1">#REF!</definedName>
    <definedName name="BExW8NM8DJJESE7GF7VGTO2XO6P1" localSheetId="19" hidden="1">#REF!</definedName>
    <definedName name="BExW8NM8DJJESE7GF7VGTO2XO6P1" hidden="1">#REF!</definedName>
    <definedName name="BExW8P9O4HQC1Y372I0HCCBVKNTO" localSheetId="19" hidden="1">#REF!</definedName>
    <definedName name="BExW8P9O4HQC1Y372I0HCCBVKNTO" hidden="1">#REF!</definedName>
    <definedName name="BExW8T0GVY3ZYO4ACSBLHS8SH895" localSheetId="19" hidden="1">#REF!</definedName>
    <definedName name="BExW8T0GVY3ZYO4ACSBLHS8SH895" hidden="1">#REF!</definedName>
    <definedName name="BExW8YEP73JMMU9HZ08PM4WHJQZ4" localSheetId="19" hidden="1">#REF!</definedName>
    <definedName name="BExW8YEP73JMMU9HZ08PM4WHJQZ4" hidden="1">#REF!</definedName>
    <definedName name="BExW937AT53OZQRHNWQZ5BVH24IE" localSheetId="19" hidden="1">#REF!</definedName>
    <definedName name="BExW937AT53OZQRHNWQZ5BVH24IE" hidden="1">#REF!</definedName>
    <definedName name="BExW95LN5N0LYFFVP7GJEGDVDLF0" localSheetId="19" hidden="1">#REF!</definedName>
    <definedName name="BExW95LN5N0LYFFVP7GJEGDVDLF0" hidden="1">#REF!</definedName>
    <definedName name="BExW967733Q8RAJOHR2GJ3HO8JIW" localSheetId="19" hidden="1">#REF!</definedName>
    <definedName name="BExW967733Q8RAJOHR2GJ3HO8JIW" hidden="1">#REF!</definedName>
    <definedName name="BExW9OHD0PA2FFDEECR0C4SFBRVS" localSheetId="19" hidden="1">#REF!</definedName>
    <definedName name="BExW9OHD0PA2FFDEECR0C4SFBRVS" hidden="1">#REF!</definedName>
    <definedName name="BExW9POK1KIOI0ALS5MZIKTDIYMA" localSheetId="19" hidden="1">#REF!</definedName>
    <definedName name="BExW9POK1KIOI0ALS5MZIKTDIYMA" hidden="1">#REF!</definedName>
    <definedName name="BExW9TVLB7OIHTG98I7I4EXBL61S" localSheetId="19" hidden="1">#REF!</definedName>
    <definedName name="BExW9TVLB7OIHTG98I7I4EXBL61S" hidden="1">#REF!</definedName>
    <definedName name="BExXL0I7INHGEJWJ97OQTEJKJUBR" localSheetId="19" hidden="1">#REF!</definedName>
    <definedName name="BExXL0I7INHGEJWJ97OQTEJKJUBR" hidden="1">#REF!</definedName>
    <definedName name="BExXLDE6PN4ESWT3LXJNQCY94NE4" localSheetId="19" hidden="1">#REF!</definedName>
    <definedName name="BExXLDE6PN4ESWT3LXJNQCY94NE4" hidden="1">#REF!</definedName>
    <definedName name="BExXLQVPK2H3IF0NDDA5CT612EUK" localSheetId="19" hidden="1">#REF!</definedName>
    <definedName name="BExXLQVPK2H3IF0NDDA5CT612EUK" hidden="1">#REF!</definedName>
    <definedName name="BExXLR6IO70TYTACKQH9M5PGV24J" localSheetId="19" hidden="1">#REF!</definedName>
    <definedName name="BExXLR6IO70TYTACKQH9M5PGV24J" hidden="1">#REF!</definedName>
    <definedName name="BExXM065WOLYRYHGHOJE0OOFXA4M" localSheetId="19" hidden="1">#REF!</definedName>
    <definedName name="BExXM065WOLYRYHGHOJE0OOFXA4M" hidden="1">#REF!</definedName>
    <definedName name="BExXM3GUNXVDM82KUR17NNUMQCNI" localSheetId="19" hidden="1">#REF!</definedName>
    <definedName name="BExXM3GUNXVDM82KUR17NNUMQCNI" hidden="1">#REF!</definedName>
    <definedName name="BExXMA28M8SH7MKIGETSDA72WUIZ" localSheetId="19" hidden="1">#REF!</definedName>
    <definedName name="BExXMA28M8SH7MKIGETSDA72WUIZ" hidden="1">#REF!</definedName>
    <definedName name="BExXMOLHIAHDLFSA31PUB36SC3I9" localSheetId="19" hidden="1">#REF!</definedName>
    <definedName name="BExXMOLHIAHDLFSA31PUB36SC3I9" hidden="1">#REF!</definedName>
    <definedName name="BExXMT8T5Z3M2JBQN65X2LKH0YQI" localSheetId="19" hidden="1">#REF!</definedName>
    <definedName name="BExXMT8T5Z3M2JBQN65X2LKH0YQI" hidden="1">#REF!</definedName>
    <definedName name="BExXN1XNO7H60M9X1E7EVWFJDM5N" localSheetId="19" hidden="1">#REF!</definedName>
    <definedName name="BExXN1XNO7H60M9X1E7EVWFJDM5N" hidden="1">#REF!</definedName>
    <definedName name="BExXN22ZOTIW49GPLWFYKVM90FNZ" localSheetId="19" hidden="1">#REF!</definedName>
    <definedName name="BExXN22ZOTIW49GPLWFYKVM90FNZ" hidden="1">#REF!</definedName>
    <definedName name="BExXN4C031W9DK73MJHKL8YT1QA8" localSheetId="19" hidden="1">#REF!</definedName>
    <definedName name="BExXN4C031W9DK73MJHKL8YT1QA8" hidden="1">#REF!</definedName>
    <definedName name="BExXN6QAP8UJQVN4R4BQKPP4QK35" localSheetId="19" hidden="1">#REF!</definedName>
    <definedName name="BExXN6QAP8UJQVN4R4BQKPP4QK35" hidden="1">#REF!</definedName>
    <definedName name="BExXNBOA39T2X6Y5Y5GZ5DDNA1AX" localSheetId="19" hidden="1">#REF!</definedName>
    <definedName name="BExXNBOA39T2X6Y5Y5GZ5DDNA1AX" hidden="1">#REF!</definedName>
    <definedName name="BExXNCVFNFROM6X4XZABZ1M55JVL" localSheetId="19" hidden="1">#REF!</definedName>
    <definedName name="BExXNCVFNFROM6X4XZABZ1M55JVL" hidden="1">#REF!</definedName>
    <definedName name="BExXND6872VJ3M2PGT056WQMWBHD" localSheetId="19" hidden="1">#REF!</definedName>
    <definedName name="BExXND6872VJ3M2PGT056WQMWBHD" hidden="1">#REF!</definedName>
    <definedName name="BExXNPM24UN2PGVL9D1TUBFRIKR4" localSheetId="19" hidden="1">#REF!</definedName>
    <definedName name="BExXNPM24UN2PGVL9D1TUBFRIKR4" hidden="1">#REF!</definedName>
    <definedName name="BExXNWYB165VO9MHARCL5WLCHWS0" localSheetId="19" hidden="1">#REF!</definedName>
    <definedName name="BExXNWYB165VO9MHARCL5WLCHWS0" hidden="1">#REF!</definedName>
    <definedName name="BExXNYLR0NNRQQBQ09OAWL5SFA2P" localSheetId="19" hidden="1">#REF!</definedName>
    <definedName name="BExXNYLR0NNRQQBQ09OAWL5SFA2P" hidden="1">#REF!</definedName>
    <definedName name="BExXO278QHQN8JDK5425EJ615ECC" localSheetId="19" hidden="1">#REF!</definedName>
    <definedName name="BExXO278QHQN8JDK5425EJ615ECC" hidden="1">#REF!</definedName>
    <definedName name="BExXO574BHMI9HN803IPJ8B00ZQ1" localSheetId="19" hidden="1">#REF!</definedName>
    <definedName name="BExXO574BHMI9HN803IPJ8B00ZQ1" hidden="1">#REF!</definedName>
    <definedName name="BExXO81JZ0ARONLA93VY8VLBDM3Z" localSheetId="19" hidden="1">#REF!</definedName>
    <definedName name="BExXO81JZ0ARONLA93VY8VLBDM3Z" hidden="1">#REF!</definedName>
    <definedName name="BExXOBHOP0WGFHI2Y9AO4L440UVQ" localSheetId="19" hidden="1">#REF!</definedName>
    <definedName name="BExXOBHOP0WGFHI2Y9AO4L440UVQ" hidden="1">#REF!</definedName>
    <definedName name="BExXOHSAD2NSHOLLMZ2JWA4I3I1R" localSheetId="19" hidden="1">#REF!</definedName>
    <definedName name="BExXOHSAD2NSHOLLMZ2JWA4I3I1R" hidden="1">#REF!</definedName>
    <definedName name="BExXOIDP4V2QCBHG5KQQO9VT0HDH" localSheetId="19" hidden="1">#REF!</definedName>
    <definedName name="BExXOIDP4V2QCBHG5KQQO9VT0HDH" hidden="1">#REF!</definedName>
    <definedName name="BExXOMQ7TBU2AJ03HNGNVCK9S4VM" localSheetId="19" hidden="1">#REF!</definedName>
    <definedName name="BExXOMQ7TBU2AJ03HNGNVCK9S4VM" hidden="1">#REF!</definedName>
    <definedName name="BExXP49C9Y3U7LWFBFCQSE4WPWHA" localSheetId="19" hidden="1">#REF!</definedName>
    <definedName name="BExXP49C9Y3U7LWFBFCQSE4WPWHA" hidden="1">#REF!</definedName>
    <definedName name="BExXP80B5FGA00JCM7UXKPI3PB7Y" localSheetId="19" hidden="1">#REF!</definedName>
    <definedName name="BExXP80B5FGA00JCM7UXKPI3PB7Y" hidden="1">#REF!</definedName>
    <definedName name="BExXP85M4WXYVN1UVHUTOEKEG5XS" localSheetId="19" hidden="1">#REF!</definedName>
    <definedName name="BExXP85M4WXYVN1UVHUTOEKEG5XS" hidden="1">#REF!</definedName>
    <definedName name="BExXPELOTHOAG0OWILLAH94OZV5J" localSheetId="19" hidden="1">#REF!</definedName>
    <definedName name="BExXPELOTHOAG0OWILLAH94OZV5J" hidden="1">#REF!</definedName>
    <definedName name="BExXPEWH9AJE234H90KL5ICZZ0IS" localSheetId="19" hidden="1">#REF!</definedName>
    <definedName name="BExXPEWH9AJE234H90KL5ICZZ0IS" hidden="1">#REF!</definedName>
    <definedName name="BExXPS31W1VD2NMIE4E37LHVDF0L" localSheetId="19" hidden="1">#REF!</definedName>
    <definedName name="BExXPS31W1VD2NMIE4E37LHVDF0L" hidden="1">#REF!</definedName>
    <definedName name="BExXPZKYEMVF5JOC14HYOOYQK6JK" localSheetId="19" hidden="1">#REF!</definedName>
    <definedName name="BExXPZKYEMVF5JOC14HYOOYQK6JK" hidden="1">#REF!</definedName>
    <definedName name="BExXQ12Q21G0KAAP7BK68KNBBDMH" localSheetId="19" hidden="1">#REF!</definedName>
    <definedName name="BExXQ12Q21G0KAAP7BK68KNBBDMH" hidden="1">#REF!</definedName>
    <definedName name="BExXQ72J3O85VF3MRWYM7RCY6B7A" localSheetId="19" hidden="1">#REF!</definedName>
    <definedName name="BExXQ72J3O85VF3MRWYM7RCY6B7A" hidden="1">#REF!</definedName>
    <definedName name="BExXQ89PA10X79WBWOEP1AJX1OQM" localSheetId="19" hidden="1">#REF!</definedName>
    <definedName name="BExXQ89PA10X79WBWOEP1AJX1OQM" hidden="1">#REF!</definedName>
    <definedName name="BExXQCGQGGYSI0LTRVR73MUO50AW" localSheetId="19" hidden="1">#REF!</definedName>
    <definedName name="BExXQCGQGGYSI0LTRVR73MUO50AW" hidden="1">#REF!</definedName>
    <definedName name="BExXQD2B3434GXJT0U2OVW30R5K6" localSheetId="19" hidden="1">#REF!</definedName>
    <definedName name="BExXQD2B3434GXJT0U2OVW30R5K6" hidden="1">#REF!</definedName>
    <definedName name="BExXQEEXFHDQ8DSRAJSB5ET6J004" localSheetId="19" hidden="1">#REF!</definedName>
    <definedName name="BExXQEEXFHDQ8DSRAJSB5ET6J004" hidden="1">#REF!</definedName>
    <definedName name="BExXQH41O5HZAH8BO6HCFY8YC3TU" localSheetId="19" hidden="1">#REF!</definedName>
    <definedName name="BExXQH41O5HZAH8BO6HCFY8YC3TU" hidden="1">#REF!</definedName>
    <definedName name="BExXQIRBLQSLAJTFL7224FCFUTKH" localSheetId="19" hidden="1">#REF!</definedName>
    <definedName name="BExXQIRBLQSLAJTFL7224FCFUTKH" hidden="1">#REF!</definedName>
    <definedName name="BExXQJIEF5R3QQ6D8HO3NGPU0IQC" localSheetId="19" hidden="1">#REF!</definedName>
    <definedName name="BExXQJIEF5R3QQ6D8HO3NGPU0IQC" hidden="1">#REF!</definedName>
    <definedName name="BExXQU00K9ER4I1WM7T9J0W1E7ZC" localSheetId="19" hidden="1">#REF!</definedName>
    <definedName name="BExXQU00K9ER4I1WM7T9J0W1E7ZC" hidden="1">#REF!</definedName>
    <definedName name="BExXQU00KOR7XLM8B13DGJ1MIQDY" localSheetId="19" hidden="1">#REF!</definedName>
    <definedName name="BExXQU00KOR7XLM8B13DGJ1MIQDY" hidden="1">#REF!</definedName>
    <definedName name="BExXQXG18PS8HGBOS03OSTQ0KEYC" localSheetId="19" hidden="1">#REF!</definedName>
    <definedName name="BExXQXG18PS8HGBOS03OSTQ0KEYC" hidden="1">#REF!</definedName>
    <definedName name="BExXQXQT4OAFQT5B0YB3USDJOJOB" localSheetId="19" hidden="1">#REF!</definedName>
    <definedName name="BExXQXQT4OAFQT5B0YB3USDJOJOB" hidden="1">#REF!</definedName>
    <definedName name="BExXR3FSEXAHSXEQNJORWFCPX86N" localSheetId="19" hidden="1">#REF!</definedName>
    <definedName name="BExXR3FSEXAHSXEQNJORWFCPX86N" hidden="1">#REF!</definedName>
    <definedName name="BExXR3W3FKYQBLR299HO9RZ70C43" localSheetId="19" hidden="1">#REF!</definedName>
    <definedName name="BExXR3W3FKYQBLR299HO9RZ70C43" hidden="1">#REF!</definedName>
    <definedName name="BExXR46U23CRRBV6IZT982MAEQKI" localSheetId="19" hidden="1">#REF!</definedName>
    <definedName name="BExXR46U23CRRBV6IZT982MAEQKI" hidden="1">#REF!</definedName>
    <definedName name="BExXR8OKAVX7O70V5IYG2PRKXSTI" localSheetId="19" hidden="1">#REF!</definedName>
    <definedName name="BExXR8OKAVX7O70V5IYG2PRKXSTI" hidden="1">#REF!</definedName>
    <definedName name="BExXRA6N6XCLQM6XDV724ZIH6G93" localSheetId="19" hidden="1">#REF!</definedName>
    <definedName name="BExXRA6N6XCLQM6XDV724ZIH6G93" hidden="1">#REF!</definedName>
    <definedName name="BExXRABZ1CNKCG6K1MR6OUFHF7J9" localSheetId="19" hidden="1">#REF!</definedName>
    <definedName name="BExXRABZ1CNKCG6K1MR6OUFHF7J9" hidden="1">#REF!</definedName>
    <definedName name="BExXRBOFETC0OTJ6WY3VPMFH03VB" localSheetId="19" hidden="1">#REF!</definedName>
    <definedName name="BExXRBOFETC0OTJ6WY3VPMFH03VB" hidden="1">#REF!</definedName>
    <definedName name="BExXRD13K1S9Y3JGR7CXSONT7RJZ" localSheetId="19" hidden="1">#REF!</definedName>
    <definedName name="BExXRD13K1S9Y3JGR7CXSONT7RJZ" hidden="1">#REF!</definedName>
    <definedName name="BExXRIFB4QQ87QIGA9AG0NXP577K" localSheetId="19" hidden="1">#REF!</definedName>
    <definedName name="BExXRIFB4QQ87QIGA9AG0NXP577K" hidden="1">#REF!</definedName>
    <definedName name="BExXRIQ2JF2CVTRDQX2D9SPH7FTN" localSheetId="19" hidden="1">#REF!</definedName>
    <definedName name="BExXRIQ2JF2CVTRDQX2D9SPH7FTN" hidden="1">#REF!</definedName>
    <definedName name="BExXRL4ETKGR5B08IWLV5UKWS07Z" localSheetId="19" hidden="1">#REF!</definedName>
    <definedName name="BExXRL4ETKGR5B08IWLV5UKWS07Z" hidden="1">#REF!</definedName>
    <definedName name="BExXRO4A6VUH1F4XV8N1BRJ4896W" localSheetId="19" hidden="1">#REF!</definedName>
    <definedName name="BExXRO4A6VUH1F4XV8N1BRJ4896W" hidden="1">#REF!</definedName>
    <definedName name="BExXRO9N1SNJZGKD90P4K7FU1J0P" localSheetId="19" hidden="1">#REF!</definedName>
    <definedName name="BExXRO9N1SNJZGKD90P4K7FU1J0P" hidden="1">#REF!</definedName>
    <definedName name="BExXRR9I9RZJSO66K1CB8R2H3ACH" localSheetId="19" hidden="1">#REF!</definedName>
    <definedName name="BExXRR9I9RZJSO66K1CB8R2H3ACH" hidden="1">#REF!</definedName>
    <definedName name="BExXRV5QP3Z0KAQ1EQT9JYT2FV0L" localSheetId="19" hidden="1">#REF!</definedName>
    <definedName name="BExXRV5QP3Z0KAQ1EQT9JYT2FV0L" hidden="1">#REF!</definedName>
    <definedName name="BExXRZ20LZZCW8LVGDK0XETOTSAI" localSheetId="19" hidden="1">#REF!</definedName>
    <definedName name="BExXRZ20LZZCW8LVGDK0XETOTSAI" hidden="1">#REF!</definedName>
    <definedName name="BExXRZNM651EJ5HJPGKGTVYLAZQ1" localSheetId="19" hidden="1">#REF!</definedName>
    <definedName name="BExXRZNM651EJ5HJPGKGTVYLAZQ1" hidden="1">#REF!</definedName>
    <definedName name="BExXS63O4OMWMNXXAODZQFSDG33N" localSheetId="19" hidden="1">#REF!</definedName>
    <definedName name="BExXS63O4OMWMNXXAODZQFSDG33N" hidden="1">#REF!</definedName>
    <definedName name="BExXS8HZ90IK9RD5CZ6M2XT64C3R" localSheetId="19" hidden="1">#REF!</definedName>
    <definedName name="BExXS8HZ90IK9RD5CZ6M2XT64C3R" hidden="1">#REF!</definedName>
    <definedName name="BExXSBSP1TOY051HSPEPM0AEIO2M" localSheetId="19" hidden="1">#REF!</definedName>
    <definedName name="BExXSBSP1TOY051HSPEPM0AEIO2M" hidden="1">#REF!</definedName>
    <definedName name="BExXSC8RFK5D68FJD2HI4K66SA6I" localSheetId="19" hidden="1">#REF!</definedName>
    <definedName name="BExXSC8RFK5D68FJD2HI4K66SA6I" hidden="1">#REF!</definedName>
    <definedName name="BExXSGW487JM8X45CILCD3ELADND" localSheetId="19" hidden="1">#REF!</definedName>
    <definedName name="BExXSGW487JM8X45CILCD3ELADND" hidden="1">#REF!</definedName>
    <definedName name="BExXSJA8FX6FL775LX7EDM4LQ4ZF" localSheetId="19" hidden="1">#REF!</definedName>
    <definedName name="BExXSJA8FX6FL775LX7EDM4LQ4ZF" hidden="1">#REF!</definedName>
    <definedName name="BExXSNHC88W4UMXEOIOOATJAIKZO" localSheetId="19" hidden="1">#REF!</definedName>
    <definedName name="BExXSNHC88W4UMXEOIOOATJAIKZO" hidden="1">#REF!</definedName>
    <definedName name="BExXSTBS08WIA9TLALV3UQ2Z3MRG" localSheetId="19" hidden="1">#REF!</definedName>
    <definedName name="BExXSTBS08WIA9TLALV3UQ2Z3MRG" hidden="1">#REF!</definedName>
    <definedName name="BExXSVQ2WOJJ73YEO8Q2FK60V4G8" localSheetId="19" hidden="1">#REF!</definedName>
    <definedName name="BExXSVQ2WOJJ73YEO8Q2FK60V4G8" hidden="1">#REF!</definedName>
    <definedName name="BExXTHLRNL82GN7KZY3TOLO508N7" localSheetId="19" hidden="1">#REF!</definedName>
    <definedName name="BExXTHLRNL82GN7KZY3TOLO508N7" hidden="1">#REF!</definedName>
    <definedName name="BExXTL72MKEQSQH9L2OTFLU8DM2B" localSheetId="19" hidden="1">#REF!</definedName>
    <definedName name="BExXTL72MKEQSQH9L2OTFLU8DM2B" hidden="1">#REF!</definedName>
    <definedName name="BExXTM3M4RTCRSX7VGAXGQNPP668" localSheetId="19" hidden="1">#REF!</definedName>
    <definedName name="BExXTM3M4RTCRSX7VGAXGQNPP668" hidden="1">#REF!</definedName>
    <definedName name="BExXTOCF78J7WY6FOVBRY1N2RBBR" localSheetId="19" hidden="1">#REF!</definedName>
    <definedName name="BExXTOCF78J7WY6FOVBRY1N2RBBR" hidden="1">#REF!</definedName>
    <definedName name="BExXTP3GYO6Z9RTKKT10XA0UTV3T" localSheetId="19" hidden="1">#REF!</definedName>
    <definedName name="BExXTP3GYO6Z9RTKKT10XA0UTV3T" hidden="1">#REF!</definedName>
    <definedName name="BExXTRXWS5WKEYMU65AGIWPW8XMY" localSheetId="19" hidden="1">#REF!</definedName>
    <definedName name="BExXTRXWS5WKEYMU65AGIWPW8XMY" hidden="1">#REF!</definedName>
    <definedName name="BExXTYU24I49X78RIN9EOO9PMHSV" localSheetId="19" hidden="1">#REF!</definedName>
    <definedName name="BExXTYU24I49X78RIN9EOO9PMHSV" hidden="1">#REF!</definedName>
    <definedName name="BExXTZKZ4CG92ZQLIRKEXXH9BFIR" localSheetId="19" hidden="1">#REF!</definedName>
    <definedName name="BExXTZKZ4CG92ZQLIRKEXXH9BFIR" hidden="1">#REF!</definedName>
    <definedName name="BExXU4J2BM2964GD5UZHM752Q4NS" localSheetId="19" hidden="1">#REF!</definedName>
    <definedName name="BExXU4J2BM2964GD5UZHM752Q4NS" hidden="1">#REF!</definedName>
    <definedName name="BExXU6XDTT7RM93KILIDEYPA9XKF" localSheetId="19" hidden="1">#REF!</definedName>
    <definedName name="BExXU6XDTT7RM93KILIDEYPA9XKF" hidden="1">#REF!</definedName>
    <definedName name="BExXU8VLZA7WLPZ3RAQZGNERUD26" localSheetId="19" hidden="1">#REF!</definedName>
    <definedName name="BExXU8VLZA7WLPZ3RAQZGNERUD26" hidden="1">#REF!</definedName>
    <definedName name="BExXUB9RSLSCNN5ETLXY72DAPZZM" localSheetId="19" hidden="1">#REF!</definedName>
    <definedName name="BExXUB9RSLSCNN5ETLXY72DAPZZM" hidden="1">#REF!</definedName>
    <definedName name="BExXUFRM82XQIN2T8KGLDQL1IBQW" localSheetId="19" hidden="1">#REF!</definedName>
    <definedName name="BExXUFRM82XQIN2T8KGLDQL1IBQW" hidden="1">#REF!</definedName>
    <definedName name="BExXUQEQBF6FI240ZGIF9YXZSRAU" localSheetId="19" hidden="1">#REF!</definedName>
    <definedName name="BExXUQEQBF6FI240ZGIF9YXZSRAU" hidden="1">#REF!</definedName>
    <definedName name="BExXUVSXSP8ESN178IHNRRMIMOMT" localSheetId="19" hidden="1">#REF!</definedName>
    <definedName name="BExXUVSXSP8ESN178IHNRRMIMOMT" hidden="1">#REF!</definedName>
    <definedName name="BExXUYND6EJO7CJ5KRICV4O1JNWK" localSheetId="19" hidden="1">#REF!</definedName>
    <definedName name="BExXUYND6EJO7CJ5KRICV4O1JNWK" hidden="1">#REF!</definedName>
    <definedName name="BExXV1HYM7PSRL7FDSBCIW13Z2U3" localSheetId="19" hidden="1">#REF!</definedName>
    <definedName name="BExXV1HYM7PSRL7FDSBCIW13Z2U3" hidden="1">#REF!</definedName>
    <definedName name="BExXV6FWG4H3S2QEUJZYIXILNGJ7" localSheetId="19" hidden="1">#REF!</definedName>
    <definedName name="BExXV6FWG4H3S2QEUJZYIXILNGJ7" hidden="1">#REF!</definedName>
    <definedName name="BExXVCVYROMZMHARVU6MD514BMTF" localSheetId="19" hidden="1">#REF!</definedName>
    <definedName name="BExXVCVYROMZMHARVU6MD514BMTF" hidden="1">#REF!</definedName>
    <definedName name="BExXVGS1T0RO7HBN75IPQXATHZ23" localSheetId="19" hidden="1">#REF!</definedName>
    <definedName name="BExXVGS1T0RO7HBN75IPQXATHZ23" hidden="1">#REF!</definedName>
    <definedName name="BExXVK87BMMO6LHKV0CFDNIQVIBS" localSheetId="19" hidden="1">#REF!</definedName>
    <definedName name="BExXVK87BMMO6LHKV0CFDNIQVIBS" hidden="1">#REF!</definedName>
    <definedName name="BExXVKZ9WXPGL6IVY6T61IDD771I" localSheetId="19" hidden="1">#REF!</definedName>
    <definedName name="BExXVKZ9WXPGL6IVY6T61IDD771I" hidden="1">#REF!</definedName>
    <definedName name="BExXVUPU1FDA3CCHMAFE3SPCNSO2" localSheetId="19" hidden="1">#REF!</definedName>
    <definedName name="BExXVUPU1FDA3CCHMAFE3SPCNSO2" hidden="1">#REF!</definedName>
    <definedName name="BExXW0K72T1Y8K1I4VZT87UY9S2G" localSheetId="19" hidden="1">#REF!</definedName>
    <definedName name="BExXW0K72T1Y8K1I4VZT87UY9S2G" hidden="1">#REF!</definedName>
    <definedName name="BExXW27MMXHXUXX78SDTBE1JYTHT" localSheetId="19" hidden="1">#REF!</definedName>
    <definedName name="BExXW27MMXHXUXX78SDTBE1JYTHT" hidden="1">#REF!</definedName>
    <definedName name="BExXW2YIM2MYBSHRIX0RP9D4PRMN" localSheetId="19" hidden="1">#REF!</definedName>
    <definedName name="BExXW2YIM2MYBSHRIX0RP9D4PRMN" hidden="1">#REF!</definedName>
    <definedName name="BExXWBNE4KTFSXKVSRF6WX039WPB" localSheetId="19" hidden="1">#REF!</definedName>
    <definedName name="BExXWBNE4KTFSXKVSRF6WX039WPB" hidden="1">#REF!</definedName>
    <definedName name="BExXWFP5AYE7EHYTJWBZSQ8PQ0YX" localSheetId="19" hidden="1">#REF!</definedName>
    <definedName name="BExXWFP5AYE7EHYTJWBZSQ8PQ0YX" hidden="1">#REF!</definedName>
    <definedName name="BExXWSAAQ4VSVQZI0D2A8NTQ53VH" localSheetId="19" hidden="1">#REF!</definedName>
    <definedName name="BExXWSAAQ4VSVQZI0D2A8NTQ53VH" hidden="1">#REF!</definedName>
    <definedName name="BExXWVFIBQT8OY1O41FRFPFGXQHK" localSheetId="19" hidden="1">#REF!</definedName>
    <definedName name="BExXWVFIBQT8OY1O41FRFPFGXQHK" hidden="1">#REF!</definedName>
    <definedName name="BExXWWXHBZHA9J3N8K47F84X0M0L" localSheetId="19" hidden="1">#REF!</definedName>
    <definedName name="BExXWWXHBZHA9J3N8K47F84X0M0L" hidden="1">#REF!</definedName>
    <definedName name="BExXX7V6XV8D71NMUTIG4TUF6DF3" localSheetId="19" hidden="1">'[38]10.08.5 - 2008 Capital - TDBU'!#REF!</definedName>
    <definedName name="BExXX7V6XV8D71NMUTIG4TUF6DF3" hidden="1">'[38]10.08.5 - 2008 Capital - TDBU'!#REF!</definedName>
    <definedName name="BExXX9D3XK7CEZ9SI9UOA6F79ZPL" localSheetId="14" hidden="1">#REF!</definedName>
    <definedName name="BExXX9D3XK7CEZ9SI9UOA6F79ZPL" localSheetId="15" hidden="1">#REF!</definedName>
    <definedName name="BExXX9D3XK7CEZ9SI9UOA6F79ZPL" localSheetId="16" hidden="1">#REF!</definedName>
    <definedName name="BExXX9D3XK7CEZ9SI9UOA6F79ZPL" localSheetId="19" hidden="1">#REF!</definedName>
    <definedName name="BExXX9D3XK7CEZ9SI9UOA6F79ZPL" hidden="1">#REF!</definedName>
    <definedName name="BExXXBBCLDS7K2HB4LLGA6TTTXO3" localSheetId="16" hidden="1">#REF!</definedName>
    <definedName name="BExXXBBCLDS7K2HB4LLGA6TTTXO3" localSheetId="19" hidden="1">#REF!</definedName>
    <definedName name="BExXXBBCLDS7K2HB4LLGA6TTTXO3" hidden="1">#REF!</definedName>
    <definedName name="BExXXBGNQF0HXLZNUFVN9AGYLRGU" localSheetId="16" hidden="1">#REF!</definedName>
    <definedName name="BExXXBGNQF0HXLZNUFVN9AGYLRGU" localSheetId="19" hidden="1">#REF!</definedName>
    <definedName name="BExXXBGNQF0HXLZNUFVN9AGYLRGU" hidden="1">#REF!</definedName>
    <definedName name="BExXXBM521DL8R4ZX7NZ3DBCUOR5" localSheetId="19" hidden="1">#REF!</definedName>
    <definedName name="BExXXBM521DL8R4ZX7NZ3DBCUOR5" hidden="1">#REF!</definedName>
    <definedName name="BExXXC7OZI33XZ03NRMEP7VRLQK4" localSheetId="19" hidden="1">#REF!</definedName>
    <definedName name="BExXXC7OZI33XZ03NRMEP7VRLQK4" hidden="1">#REF!</definedName>
    <definedName name="BExXXH5N3NKBQ7BCJPJTBF8CYM2Q" localSheetId="19" hidden="1">#REF!</definedName>
    <definedName name="BExXXH5N3NKBQ7BCJPJTBF8CYM2Q" hidden="1">#REF!</definedName>
    <definedName name="BExXXKWLM4D541BH6O8GOJMHFHMW" localSheetId="19" hidden="1">#REF!</definedName>
    <definedName name="BExXXKWLM4D541BH6O8GOJMHFHMW" hidden="1">#REF!</definedName>
    <definedName name="BExXXPPA1Q87XPI97X0OXCPBPDON" localSheetId="19" hidden="1">#REF!</definedName>
    <definedName name="BExXXPPA1Q87XPI97X0OXCPBPDON" hidden="1">#REF!</definedName>
    <definedName name="BExXXVUDA98IZTQ6MANKU4MTTDVR" localSheetId="19" hidden="1">#REF!</definedName>
    <definedName name="BExXXVUDA98IZTQ6MANKU4MTTDVR" hidden="1">#REF!</definedName>
    <definedName name="BExXXZQNZY6IZI45DJXJK0MQZWA7" localSheetId="19" hidden="1">#REF!</definedName>
    <definedName name="BExXXZQNZY6IZI45DJXJK0MQZWA7" hidden="1">#REF!</definedName>
    <definedName name="BExXY5QFG6QP94SFT3935OBM8Y4K" localSheetId="19" hidden="1">#REF!</definedName>
    <definedName name="BExXY5QFG6QP94SFT3935OBM8Y4K" hidden="1">#REF!</definedName>
    <definedName name="BExXY7TYEBFXRYUYIFHTN65RJ8EW" localSheetId="19" hidden="1">#REF!</definedName>
    <definedName name="BExXY7TYEBFXRYUYIFHTN65RJ8EW" hidden="1">#REF!</definedName>
    <definedName name="BExXYD85DGL2MUZ4DB0JR3L1UVLF" localSheetId="19" hidden="1">#REF!</definedName>
    <definedName name="BExXYD85DGL2MUZ4DB0JR3L1UVLF" hidden="1">#REF!</definedName>
    <definedName name="BExXYLBHANUXC5FCTDDTGOVD3GQS" localSheetId="19" hidden="1">#REF!</definedName>
    <definedName name="BExXYLBHANUXC5FCTDDTGOVD3GQS" hidden="1">#REF!</definedName>
    <definedName name="BExXYMNYAYH3WA2ZCFAYKZID9ZCI" localSheetId="19" hidden="1">#REF!</definedName>
    <definedName name="BExXYMNYAYH3WA2ZCFAYKZID9ZCI" hidden="1">#REF!</definedName>
    <definedName name="BExXYWEQL36MHLNSDGU1FOTX7M20" localSheetId="19" hidden="1">#REF!</definedName>
    <definedName name="BExXYWEQL36MHLNSDGU1FOTX7M20" hidden="1">#REF!</definedName>
    <definedName name="BExXYWK1Q4ED490YK6LD13PRAMS4" localSheetId="19" hidden="1">#REF!</definedName>
    <definedName name="BExXYWK1Q4ED490YK6LD13PRAMS4" hidden="1">#REF!</definedName>
    <definedName name="BExXYYT12SVN2VDMLVNV4P3ISD8T" localSheetId="19" hidden="1">#REF!</definedName>
    <definedName name="BExXYYT12SVN2VDMLVNV4P3ISD8T" hidden="1">#REF!</definedName>
    <definedName name="BExXZEDWUYH25UZMW2QU2RXFILJE" localSheetId="19" hidden="1">#REF!</definedName>
    <definedName name="BExXZEDWUYH25UZMW2QU2RXFILJE" hidden="1">#REF!</definedName>
    <definedName name="BExXZFVV4YB42AZ3H1I40YG3JAPU" localSheetId="19" hidden="1">#REF!</definedName>
    <definedName name="BExXZFVV4YB42AZ3H1I40YG3JAPU" hidden="1">#REF!</definedName>
    <definedName name="BExXZH30Y2VXGXW705XP20HU2G86" localSheetId="19" hidden="1">#REF!</definedName>
    <definedName name="BExXZH30Y2VXGXW705XP20HU2G86" hidden="1">#REF!</definedName>
    <definedName name="BExXZHJ9T2JELF12CHHGD54J1B0C" localSheetId="19" hidden="1">#REF!</definedName>
    <definedName name="BExXZHJ9T2JELF12CHHGD54J1B0C" hidden="1">#REF!</definedName>
    <definedName name="BExXZNJ2X1TK2LRK5ZY3MX49H5T7" localSheetId="19" hidden="1">#REF!</definedName>
    <definedName name="BExXZNJ2X1TK2LRK5ZY3MX49H5T7" hidden="1">#REF!</definedName>
    <definedName name="BExXZOVPCEP495TQSON6PSRQ8XCY" localSheetId="19" hidden="1">#REF!</definedName>
    <definedName name="BExXZOVPCEP495TQSON6PSRQ8XCY" hidden="1">#REF!</definedName>
    <definedName name="BExXZXKH7NBARQQAZM69Z57IH1MM" localSheetId="19" hidden="1">#REF!</definedName>
    <definedName name="BExXZXKH7NBARQQAZM69Z57IH1MM" hidden="1">#REF!</definedName>
    <definedName name="BExY07WSDH5QEVM7BJXJK2ZRAI1O" localSheetId="19" hidden="1">#REF!</definedName>
    <definedName name="BExY07WSDH5QEVM7BJXJK2ZRAI1O" hidden="1">#REF!</definedName>
    <definedName name="BExY0C3UBVC4M59JIRXVQ8OWAJC1" localSheetId="19" hidden="1">#REF!</definedName>
    <definedName name="BExY0C3UBVC4M59JIRXVQ8OWAJC1" hidden="1">#REF!</definedName>
    <definedName name="BExY0G03T6MD304WV4PCS8A8UZOU" localSheetId="19" hidden="1">#REF!</definedName>
    <definedName name="BExY0G03T6MD304WV4PCS8A8UZOU" hidden="1">#REF!</definedName>
    <definedName name="BExY0JAM6LIEX03Y3CDOQG13XO98" localSheetId="19" hidden="1">#REF!</definedName>
    <definedName name="BExY0JAM6LIEX03Y3CDOQG13XO98" hidden="1">#REF!</definedName>
    <definedName name="BExY0MLAPBIUHZHF3MNQUBZEOPGA" localSheetId="19" hidden="1">#REF!</definedName>
    <definedName name="BExY0MLAPBIUHZHF3MNQUBZEOPGA" hidden="1">#REF!</definedName>
    <definedName name="BExY0OE8GFHMLLTEAFIOQTOPEVPB" localSheetId="19" hidden="1">#REF!</definedName>
    <definedName name="BExY0OE8GFHMLLTEAFIOQTOPEVPB" hidden="1">#REF!</definedName>
    <definedName name="BExY0OJHW85S0VKBA8T4HTYPYBOS" localSheetId="19" hidden="1">#REF!</definedName>
    <definedName name="BExY0OJHW85S0VKBA8T4HTYPYBOS" hidden="1">#REF!</definedName>
    <definedName name="BExY0T1E034D7XAXNC6F7540LLIE" localSheetId="19" hidden="1">#REF!</definedName>
    <definedName name="BExY0T1E034D7XAXNC6F7540LLIE" hidden="1">#REF!</definedName>
    <definedName name="BExY0XTZLHN49J2JH94BYTKBJLT3" localSheetId="19" hidden="1">#REF!</definedName>
    <definedName name="BExY0XTZLHN49J2JH94BYTKBJLT3" hidden="1">#REF!</definedName>
    <definedName name="BExY11FH9TXHERUYGG8FE50U7H7J" localSheetId="19" hidden="1">#REF!</definedName>
    <definedName name="BExY11FH9TXHERUYGG8FE50U7H7J" hidden="1">#REF!</definedName>
    <definedName name="BExY14VIIZDQ07OMY7WD69P6ZBUX" localSheetId="19" hidden="1">#REF!</definedName>
    <definedName name="BExY14VIIZDQ07OMY7WD69P6ZBUX" hidden="1">#REF!</definedName>
    <definedName name="BExY16O8FRFU2AKAB73SDMHTLF36" localSheetId="19" hidden="1">#REF!</definedName>
    <definedName name="BExY16O8FRFU2AKAB73SDMHTLF36" hidden="1">#REF!</definedName>
    <definedName name="BExY180UKNW5NIAWD6ZUYTFEH8QS" localSheetId="19" hidden="1">#REF!</definedName>
    <definedName name="BExY180UKNW5NIAWD6ZUYTFEH8QS" hidden="1">#REF!</definedName>
    <definedName name="BExY1DPTV4LSY9MEOUGXF8X052NA" localSheetId="19" hidden="1">#REF!</definedName>
    <definedName name="BExY1DPTV4LSY9MEOUGXF8X052NA" hidden="1">#REF!</definedName>
    <definedName name="BExY1GK9ELBEKDD7O6HR6DUO8YGO" localSheetId="19" hidden="1">#REF!</definedName>
    <definedName name="BExY1GK9ELBEKDD7O6HR6DUO8YGO" hidden="1">#REF!</definedName>
    <definedName name="BExY1JK5FLBIKGF4D7K1BMSTT2W7" localSheetId="19" hidden="1">'[38]10.08.5 - 2008 Capital - TDBU'!#REF!</definedName>
    <definedName name="BExY1JK5FLBIKGF4D7K1BMSTT2W7" hidden="1">'[38]10.08.5 - 2008 Capital - TDBU'!#REF!</definedName>
    <definedName name="BExY1JUYIFR0O90W747XIO278VF6" localSheetId="14" hidden="1">#REF!</definedName>
    <definedName name="BExY1JUYIFR0O90W747XIO278VF6" localSheetId="15" hidden="1">#REF!</definedName>
    <definedName name="BExY1JUYIFR0O90W747XIO278VF6" localSheetId="16" hidden="1">#REF!</definedName>
    <definedName name="BExY1JUYIFR0O90W747XIO278VF6" localSheetId="19" hidden="1">#REF!</definedName>
    <definedName name="BExY1JUYIFR0O90W747XIO278VF6" hidden="1">#REF!</definedName>
    <definedName name="BExY1NWOXXFV9GGZ3PX444LZ8TVX" localSheetId="16" hidden="1">#REF!</definedName>
    <definedName name="BExY1NWOXXFV9GGZ3PX444LZ8TVX" localSheetId="19" hidden="1">#REF!</definedName>
    <definedName name="BExY1NWOXXFV9GGZ3PX444LZ8TVX" hidden="1">#REF!</definedName>
    <definedName name="BExY1R7F5GLGAYZT2TMJYZVT5X8X" localSheetId="16" hidden="1">#REF!</definedName>
    <definedName name="BExY1R7F5GLGAYZT2TMJYZVT5X8X" localSheetId="19" hidden="1">#REF!</definedName>
    <definedName name="BExY1R7F5GLGAYZT2TMJYZVT5X8X" hidden="1">#REF!</definedName>
    <definedName name="BExY1TR13AYI0HGDYRVNRSR1VPOV" localSheetId="19" hidden="1">#REF!</definedName>
    <definedName name="BExY1TR13AYI0HGDYRVNRSR1VPOV" hidden="1">#REF!</definedName>
    <definedName name="BExY1UCL0RND63LLSM9X5SFRG117" localSheetId="19" hidden="1">#REF!</definedName>
    <definedName name="BExY1UCL0RND63LLSM9X5SFRG117" hidden="1">#REF!</definedName>
    <definedName name="BExY1WAT3937L08HLHIRQHMP2A3H" localSheetId="19" hidden="1">#REF!</definedName>
    <definedName name="BExY1WAT3937L08HLHIRQHMP2A3H" hidden="1">#REF!</definedName>
    <definedName name="BExY1YEBOSLMID7LURP8QB46AI91" localSheetId="19" hidden="1">#REF!</definedName>
    <definedName name="BExY1YEBOSLMID7LURP8QB46AI91" hidden="1">#REF!</definedName>
    <definedName name="BExY29MW53U9H65R6IEGDFI64XHB" localSheetId="19" hidden="1">#REF!</definedName>
    <definedName name="BExY29MW53U9H65R6IEGDFI64XHB" hidden="1">#REF!</definedName>
    <definedName name="BExY2FS4LFX9OHOTQT7SJ2PXAC25" localSheetId="19" hidden="1">#REF!</definedName>
    <definedName name="BExY2FS4LFX9OHOTQT7SJ2PXAC25" hidden="1">#REF!</definedName>
    <definedName name="BExY2GDPCZPVU0IQ6IJIB1YQQRQ6" localSheetId="19" hidden="1">#REF!</definedName>
    <definedName name="BExY2GDPCZPVU0IQ6IJIB1YQQRQ6" hidden="1">#REF!</definedName>
    <definedName name="BExY2GTSZ3VA9TXLY7KW1LIAKJ61" localSheetId="19" hidden="1">#REF!</definedName>
    <definedName name="BExY2GTSZ3VA9TXLY7KW1LIAKJ61" hidden="1">#REF!</definedName>
    <definedName name="BExY2H4LV4INLFET24XNE1FUGSXP" localSheetId="19" hidden="1">#REF!</definedName>
    <definedName name="BExY2H4LV4INLFET24XNE1FUGSXP" hidden="1">#REF!</definedName>
    <definedName name="BExY2IXBR1SGYZH08T7QHKEFS8HA" localSheetId="19" hidden="1">#REF!</definedName>
    <definedName name="BExY2IXBR1SGYZH08T7QHKEFS8HA" hidden="1">#REF!</definedName>
    <definedName name="BExY2P7Y7WK5R8PQWMWRW9V4TL58" localSheetId="19" hidden="1">#REF!</definedName>
    <definedName name="BExY2P7Y7WK5R8PQWMWRW9V4TL58" hidden="1">#REF!</definedName>
    <definedName name="BExY2Q4B5FUDA5VU4VRUHX327QN0" localSheetId="19" hidden="1">#REF!</definedName>
    <definedName name="BExY2Q4B5FUDA5VU4VRUHX327QN0" hidden="1">#REF!</definedName>
    <definedName name="BExY2UWXID9H1ZZT216IJ2W3T4R5" localSheetId="19" hidden="1">#REF!</definedName>
    <definedName name="BExY2UWXID9H1ZZT216IJ2W3T4R5" hidden="1">#REF!</definedName>
    <definedName name="BExY3BEDJM4RQA202MJY8RJM0FGU" localSheetId="19" hidden="1">#REF!</definedName>
    <definedName name="BExY3BEDJM4RQA202MJY8RJM0FGU" hidden="1">#REF!</definedName>
    <definedName name="BExY3HOSK7YI364K15OX70AVR6F1" localSheetId="19" hidden="1">#REF!</definedName>
    <definedName name="BExY3HOSK7YI364K15OX70AVR6F1" hidden="1">#REF!</definedName>
    <definedName name="BExY3T89AUR83SOAZZ3OMDEJDQ39" localSheetId="19" hidden="1">#REF!</definedName>
    <definedName name="BExY3T89AUR83SOAZZ3OMDEJDQ39" hidden="1">#REF!</definedName>
    <definedName name="BExY40KOAK8UPA3XIKC6WE4OLQAL" localSheetId="19" hidden="1">#REF!</definedName>
    <definedName name="BExY40KOAK8UPA3XIKC6WE4OLQAL" hidden="1">#REF!</definedName>
    <definedName name="BExY4MG771JQ84EMIVB6HQGGHZY7" localSheetId="19" hidden="1">#REF!</definedName>
    <definedName name="BExY4MG771JQ84EMIVB6HQGGHZY7" hidden="1">#REF!</definedName>
    <definedName name="BExY4PWCSFB8P3J3TBQB2MD67263" localSheetId="19" hidden="1">#REF!</definedName>
    <definedName name="BExY4PWCSFB8P3J3TBQB2MD67263" hidden="1">#REF!</definedName>
    <definedName name="BExY4RZVZXZ35OZVEXTSWVVGE8XF" localSheetId="19" hidden="1">#REF!</definedName>
    <definedName name="BExY4RZVZXZ35OZVEXTSWVVGE8XF" hidden="1">#REF!</definedName>
    <definedName name="BExY4RZW3KK11JLYBA4DWZ92M6LQ" localSheetId="19" hidden="1">#REF!</definedName>
    <definedName name="BExY4RZW3KK11JLYBA4DWZ92M6LQ" hidden="1">#REF!</definedName>
    <definedName name="BExY4XOVTTNVZ577RLIEC7NZQFIX" localSheetId="19" hidden="1">#REF!</definedName>
    <definedName name="BExY4XOVTTNVZ577RLIEC7NZQFIX" hidden="1">#REF!</definedName>
    <definedName name="BExY50JAF5CG01GTHAUS7I4ZLUDC" localSheetId="19" hidden="1">#REF!</definedName>
    <definedName name="BExY50JAF5CG01GTHAUS7I4ZLUDC" hidden="1">#REF!</definedName>
    <definedName name="BExY53J6XUX9MQ87V5K1PHGLA5OZ" localSheetId="19" hidden="1">#REF!</definedName>
    <definedName name="BExY53J6XUX9MQ87V5K1PHGLA5OZ" hidden="1">#REF!</definedName>
    <definedName name="BExY53J7EXFEOFTRNAHLK7IH3ACB" localSheetId="19" hidden="1">#REF!</definedName>
    <definedName name="BExY53J7EXFEOFTRNAHLK7IH3ACB" hidden="1">#REF!</definedName>
    <definedName name="BExY5515SJTJS3VM80M3YYR0WF37" localSheetId="19" hidden="1">#REF!</definedName>
    <definedName name="BExY5515SJTJS3VM80M3YYR0WF37" hidden="1">#REF!</definedName>
    <definedName name="BExY5515WE39FQ3EG5QHG67V9C0O" localSheetId="19" hidden="1">#REF!</definedName>
    <definedName name="BExY5515WE39FQ3EG5QHG67V9C0O" hidden="1">#REF!</definedName>
    <definedName name="BExY5986WNAD8NFCPXC9TVLBU4FG" localSheetId="19" hidden="1">#REF!</definedName>
    <definedName name="BExY5986WNAD8NFCPXC9TVLBU4FG" hidden="1">#REF!</definedName>
    <definedName name="BExY5DF9MS25IFNWGJ1YAS5MDN8R" localSheetId="19" hidden="1">#REF!</definedName>
    <definedName name="BExY5DF9MS25IFNWGJ1YAS5MDN8R" hidden="1">#REF!</definedName>
    <definedName name="BExY5ERVGL3UM2MGT8LJ0XPKTZEK" localSheetId="19" hidden="1">#REF!</definedName>
    <definedName name="BExY5ERVGL3UM2MGT8LJ0XPKTZEK" hidden="1">#REF!</definedName>
    <definedName name="BExY5EX6NJFK8W754ZVZDN5DS04K" localSheetId="19" hidden="1">#REF!</definedName>
    <definedName name="BExY5EX6NJFK8W754ZVZDN5DS04K" hidden="1">#REF!</definedName>
    <definedName name="BExY5S3XD1NJT109CV54IFOHVLQ6" localSheetId="19" hidden="1">#REF!</definedName>
    <definedName name="BExY5S3XD1NJT109CV54IFOHVLQ6" hidden="1">#REF!</definedName>
    <definedName name="BExY5TB2VAI3GHKCPXMCVIOM8B8W" localSheetId="19" hidden="1">#REF!</definedName>
    <definedName name="BExY5TB2VAI3GHKCPXMCVIOM8B8W" hidden="1">#REF!</definedName>
    <definedName name="BExY6KVS1MMZ2R34PGEFR2BMTU9W" localSheetId="19" hidden="1">#REF!</definedName>
    <definedName name="BExY6KVS1MMZ2R34PGEFR2BMTU9W" hidden="1">#REF!</definedName>
    <definedName name="BExY6Q9YY7LW745GP7CYOGGSPHGE" localSheetId="19" hidden="1">#REF!</definedName>
    <definedName name="BExY6Q9YY7LW745GP7CYOGGSPHGE" hidden="1">#REF!</definedName>
    <definedName name="BExZIA3C8LKJTEH3MKQ57KJH5TA2" localSheetId="19" hidden="1">#REF!</definedName>
    <definedName name="BExZIA3C8LKJTEH3MKQ57KJH5TA2" hidden="1">#REF!</definedName>
    <definedName name="BExZIIHH3QNQE3GFMHEE4UMHY6WQ" localSheetId="19" hidden="1">#REF!</definedName>
    <definedName name="BExZIIHH3QNQE3GFMHEE4UMHY6WQ" hidden="1">#REF!</definedName>
    <definedName name="BExZIRH59XWU9D7KAUQ3N5FQ6ZQU" localSheetId="19" hidden="1">#REF!</definedName>
    <definedName name="BExZIRH59XWU9D7KAUQ3N5FQ6ZQU" hidden="1">#REF!</definedName>
    <definedName name="BExZIYO22G5UXOB42GDLYGVRJ6U7" localSheetId="19" hidden="1">#REF!</definedName>
    <definedName name="BExZIYO22G5UXOB42GDLYGVRJ6U7" hidden="1">#REF!</definedName>
    <definedName name="BExZJ7I9T8XU4MZRKJ1VVU76V2LZ" localSheetId="19" hidden="1">#REF!</definedName>
    <definedName name="BExZJ7I9T8XU4MZRKJ1VVU76V2LZ" hidden="1">#REF!</definedName>
    <definedName name="BExZJCWI93DAGB0LYD3D3RXA5T1X" localSheetId="19" hidden="1">#REF!</definedName>
    <definedName name="BExZJCWI93DAGB0LYD3D3RXA5T1X" hidden="1">#REF!</definedName>
    <definedName name="BExZJG77BNPTTXPHBDO6JVBP267V" localSheetId="19" hidden="1">#REF!</definedName>
    <definedName name="BExZJG77BNPTTXPHBDO6JVBP267V" hidden="1">#REF!</definedName>
    <definedName name="BExZJMY170JCUU1RWASNZ1HJPRTA" localSheetId="19" hidden="1">#REF!</definedName>
    <definedName name="BExZJMY170JCUU1RWASNZ1HJPRTA" hidden="1">#REF!</definedName>
    <definedName name="BExZJOQR77H0P4SUKVYACDCFBBXO" localSheetId="19" hidden="1">#REF!</definedName>
    <definedName name="BExZJOQR77H0P4SUKVYACDCFBBXO" hidden="1">#REF!</definedName>
    <definedName name="BExZJS6RG34ODDY9HMZ0O34MEMSB" localSheetId="19" hidden="1">#REF!</definedName>
    <definedName name="BExZJS6RG34ODDY9HMZ0O34MEMSB" hidden="1">#REF!</definedName>
    <definedName name="BExZJTOQ0YP3Z6MU1Z3EQPWCQJAV" localSheetId="19" hidden="1">#REF!</definedName>
    <definedName name="BExZJTOQ0YP3Z6MU1Z3EQPWCQJAV" hidden="1">#REF!</definedName>
    <definedName name="BExZJXA66GVI2J3KFTXHYHM2MLFQ" localSheetId="19" hidden="1">#REF!</definedName>
    <definedName name="BExZJXA66GVI2J3KFTXHYHM2MLFQ" hidden="1">#REF!</definedName>
    <definedName name="BExZK0FLA198EJ94QHWX96XGLB95" localSheetId="19" hidden="1">#REF!</definedName>
    <definedName name="BExZK0FLA198EJ94QHWX96XGLB95" hidden="1">#REF!</definedName>
    <definedName name="BExZK28BCCZCJGD4172FUNAGUC1I" localSheetId="19" hidden="1">#REF!</definedName>
    <definedName name="BExZK28BCCZCJGD4172FUNAGUC1I" hidden="1">#REF!</definedName>
    <definedName name="BExZK34NR4BAD7HJAP7SQ926UQP3" localSheetId="19" hidden="1">#REF!</definedName>
    <definedName name="BExZK34NR4BAD7HJAP7SQ926UQP3" hidden="1">#REF!</definedName>
    <definedName name="BExZK3FGPHH5H771U7D5XY7XBS6E" localSheetId="19" hidden="1">#REF!</definedName>
    <definedName name="BExZK3FGPHH5H771U7D5XY7XBS6E" hidden="1">#REF!</definedName>
    <definedName name="BExZKG5XNKFLT5VIJGTGN1KRY9M1" localSheetId="19" hidden="1">#REF!</definedName>
    <definedName name="BExZKG5XNKFLT5VIJGTGN1KRY9M1" hidden="1">#REF!</definedName>
    <definedName name="BExZKHYORG3O8C772XPFHM1N8T80" localSheetId="19" hidden="1">#REF!</definedName>
    <definedName name="BExZKHYORG3O8C772XPFHM1N8T80" hidden="1">#REF!</definedName>
    <definedName name="BExZKJRF2IRR57DG9CLC7MSHWNNN" localSheetId="19" hidden="1">#REF!</definedName>
    <definedName name="BExZKJRF2IRR57DG9CLC7MSHWNNN" hidden="1">#REF!</definedName>
    <definedName name="BExZKV5GYXO0X760SBD9TWTIQHGI" localSheetId="19" hidden="1">#REF!</definedName>
    <definedName name="BExZKV5GYXO0X760SBD9TWTIQHGI" hidden="1">#REF!</definedName>
    <definedName name="BExZKXUJFT2AT6IX3VNR84WD8J6O" localSheetId="19" hidden="1">#REF!</definedName>
    <definedName name="BExZKXUJFT2AT6IX3VNR84WD8J6O" hidden="1">#REF!</definedName>
    <definedName name="BExZL6E4YVXRUN7ZGF2BIGIXFR8K" localSheetId="19" hidden="1">#REF!</definedName>
    <definedName name="BExZL6E4YVXRUN7ZGF2BIGIXFR8K" hidden="1">#REF!</definedName>
    <definedName name="BExZLE6HTP4MI0C7JZBPGDRFSQHY" localSheetId="19" hidden="1">#REF!</definedName>
    <definedName name="BExZLE6HTP4MI0C7JZBPGDRFSQHY" hidden="1">#REF!</definedName>
    <definedName name="BExZLGVLMKTPFXG42QYT0PO81G7F" localSheetId="19" hidden="1">#REF!</definedName>
    <definedName name="BExZLGVLMKTPFXG42QYT0PO81G7F" hidden="1">#REF!</definedName>
    <definedName name="BExZLKMK7LRK14S09WLMH7MXSQXM" localSheetId="19" hidden="1">#REF!</definedName>
    <definedName name="BExZLKMK7LRK14S09WLMH7MXSQXM" hidden="1">#REF!</definedName>
    <definedName name="BExZM7JVLG0W8EG5RBU915U3SKBY" localSheetId="19" hidden="1">#REF!</definedName>
    <definedName name="BExZM7JVLG0W8EG5RBU915U3SKBY" hidden="1">#REF!</definedName>
    <definedName name="BExZM85FOVUFF110XMQ9O2ODSJUK" localSheetId="19" hidden="1">#REF!</definedName>
    <definedName name="BExZM85FOVUFF110XMQ9O2ODSJUK" hidden="1">#REF!</definedName>
    <definedName name="BExZMF1MMTZ1TA14PZ8ASSU2CBSP" localSheetId="19" hidden="1">#REF!</definedName>
    <definedName name="BExZMF1MMTZ1TA14PZ8ASSU2CBSP" hidden="1">#REF!</definedName>
    <definedName name="BExZMKL5YQZD7F0FUCSVFGLPFK52" localSheetId="19" hidden="1">#REF!</definedName>
    <definedName name="BExZMKL5YQZD7F0FUCSVFGLPFK52" hidden="1">#REF!</definedName>
    <definedName name="BExZMOC3VNZALJM71X2T6FV91GTB" localSheetId="19" hidden="1">#REF!</definedName>
    <definedName name="BExZMOC3VNZALJM71X2T6FV91GTB" hidden="1">#REF!</definedName>
    <definedName name="BExZMRC0GXPSO9JOPK8FEZBDS80M" localSheetId="19" hidden="1">#REF!</definedName>
    <definedName name="BExZMRC0GXPSO9JOPK8FEZBDS80M" hidden="1">#REF!</definedName>
    <definedName name="BExZMVJ0ODX05Q2E8C4IZVAY7RGU" localSheetId="19" hidden="1">#REF!</definedName>
    <definedName name="BExZMVJ0ODX05Q2E8C4IZVAY7RGU" hidden="1">#REF!</definedName>
    <definedName name="BExZMXH39OB0I43XEL3K11U3G9PM" localSheetId="19" hidden="1">#REF!</definedName>
    <definedName name="BExZMXH39OB0I43XEL3K11U3G9PM" hidden="1">#REF!</definedName>
    <definedName name="BExZMZQ3RBKDHT5GLFNLS52OSJA0" localSheetId="19" hidden="1">#REF!</definedName>
    <definedName name="BExZMZQ3RBKDHT5GLFNLS52OSJA0" hidden="1">#REF!</definedName>
    <definedName name="BExZN0MHIAUPB6G7US083VNAPOUO" localSheetId="19" hidden="1">#REF!</definedName>
    <definedName name="BExZN0MHIAUPB6G7US083VNAPOUO" hidden="1">#REF!</definedName>
    <definedName name="BExZN2F7Y2J2L2LN5WZRG949MS4A" localSheetId="19" hidden="1">#REF!</definedName>
    <definedName name="BExZN2F7Y2J2L2LN5WZRG949MS4A" hidden="1">#REF!</definedName>
    <definedName name="BExZN4TJVUGCFWL2CS28R36HN7S6" localSheetId="19" hidden="1">#REF!</definedName>
    <definedName name="BExZN4TJVUGCFWL2CS28R36HN7S6" hidden="1">#REF!</definedName>
    <definedName name="BExZN6BHBBUIDVNQ8LMA86ZJ8SBU" localSheetId="19" hidden="1">#REF!</definedName>
    <definedName name="BExZN6BHBBUIDVNQ8LMA86ZJ8SBU" hidden="1">#REF!</definedName>
    <definedName name="BExZN847WUWKRYTZWG9TCQZJS3OL" localSheetId="19" hidden="1">#REF!</definedName>
    <definedName name="BExZN847WUWKRYTZWG9TCQZJS3OL" hidden="1">#REF!</definedName>
    <definedName name="BExZNEUW1MNCUTLJ4LWIW18J6TXS" localSheetId="19" hidden="1">#REF!</definedName>
    <definedName name="BExZNEUW1MNCUTLJ4LWIW18J6TXS" hidden="1">#REF!</definedName>
    <definedName name="BExZNH3VISFF4NQI11BZDP5IQ7VG" localSheetId="19" hidden="1">#REF!</definedName>
    <definedName name="BExZNH3VISFF4NQI11BZDP5IQ7VG" hidden="1">#REF!</definedName>
    <definedName name="BExZNILV5N9PBKDZLALQEXXPJ2GZ" localSheetId="19" hidden="1">#REF!</definedName>
    <definedName name="BExZNILV5N9PBKDZLALQEXXPJ2GZ" hidden="1">#REF!</definedName>
    <definedName name="BExZNJYCFYVMAOI62GB2BABK1ELE" localSheetId="19" hidden="1">#REF!</definedName>
    <definedName name="BExZNJYCFYVMAOI62GB2BABK1ELE" hidden="1">#REF!</definedName>
    <definedName name="BExZNSCGGDV6CW77IZLFGQGTQJ5Q" localSheetId="19" hidden="1">#REF!</definedName>
    <definedName name="BExZNSCGGDV6CW77IZLFGQGTQJ5Q" hidden="1">#REF!</definedName>
    <definedName name="BExZNV707LIU6Z5H6QI6H67LHTI1" localSheetId="19" hidden="1">#REF!</definedName>
    <definedName name="BExZNV707LIU6Z5H6QI6H67LHTI1" hidden="1">#REF!</definedName>
    <definedName name="BExZNVCBKB930QQ9QW7KSGOZ0V1M" localSheetId="19" hidden="1">#REF!</definedName>
    <definedName name="BExZNVCBKB930QQ9QW7KSGOZ0V1M" hidden="1">#REF!</definedName>
    <definedName name="BExZNW8QJ18X0RSGFDWAE9ZSDX39" localSheetId="19" hidden="1">#REF!</definedName>
    <definedName name="BExZNW8QJ18X0RSGFDWAE9ZSDX39" hidden="1">#REF!</definedName>
    <definedName name="BExZNZDWRS6Q40L8OCWFEIVI0A1O" localSheetId="19" hidden="1">#REF!</definedName>
    <definedName name="BExZNZDWRS6Q40L8OCWFEIVI0A1O" hidden="1">#REF!</definedName>
    <definedName name="BExZOBO9NYLGVJQ31LVQ9XS2ZT4N" localSheetId="19" hidden="1">#REF!</definedName>
    <definedName name="BExZOBO9NYLGVJQ31LVQ9XS2ZT4N" hidden="1">#REF!</definedName>
    <definedName name="BExZOETNB1CJ3Y2RKLI1ZK0S8Z6H" localSheetId="19" hidden="1">#REF!</definedName>
    <definedName name="BExZOETNB1CJ3Y2RKLI1ZK0S8Z6H" hidden="1">#REF!</definedName>
    <definedName name="BExZOF9R1MU69L6PO5PC7TBTE9G9" localSheetId="19" hidden="1">#REF!</definedName>
    <definedName name="BExZOF9R1MU69L6PO5PC7TBTE9G9" hidden="1">#REF!</definedName>
    <definedName name="BExZOL9K1RUXBTLZ6FJ65BIE9G5R" localSheetId="19" hidden="1">#REF!</definedName>
    <definedName name="BExZOL9K1RUXBTLZ6FJ65BIE9G5R" hidden="1">#REF!</definedName>
    <definedName name="BExZOREMVSK4E5VSWM838KHUB8AI" localSheetId="19" hidden="1">#REF!</definedName>
    <definedName name="BExZOREMVSK4E5VSWM838KHUB8AI" hidden="1">#REF!</definedName>
    <definedName name="BExZOVR745T5P1KS9NV2PXZPZVRG" localSheetId="19" hidden="1">#REF!</definedName>
    <definedName name="BExZOVR745T5P1KS9NV2PXZPZVRG" hidden="1">#REF!</definedName>
    <definedName name="BExZOZSWGLSY2XYVRIS6VSNJDSGD" localSheetId="19" hidden="1">#REF!</definedName>
    <definedName name="BExZOZSWGLSY2XYVRIS6VSNJDSGD" hidden="1">#REF!</definedName>
    <definedName name="BExZP7AIJKLM6C6CSUIIFAHFBNX2" localSheetId="19" hidden="1">#REF!</definedName>
    <definedName name="BExZP7AIJKLM6C6CSUIIFAHFBNX2" hidden="1">#REF!</definedName>
    <definedName name="BExZPQ0XY507N8FJMVPKCTK8HC9H" localSheetId="19" hidden="1">#REF!</definedName>
    <definedName name="BExZPQ0XY507N8FJMVPKCTK8HC9H" hidden="1">#REF!</definedName>
    <definedName name="BExZPT0UWFAUYM11ETBX54NBI1PD" localSheetId="19" hidden="1">#REF!</definedName>
    <definedName name="BExZPT0UWFAUYM11ETBX54NBI1PD" hidden="1">#REF!</definedName>
    <definedName name="BExZQ37OVBR25U32CO2YYVPZOMR5" localSheetId="19" hidden="1">#REF!</definedName>
    <definedName name="BExZQ37OVBR25U32CO2YYVPZOMR5" hidden="1">#REF!</definedName>
    <definedName name="BExZQ3IHNAFF2HI20IH754T349LH" localSheetId="19" hidden="1">#REF!</definedName>
    <definedName name="BExZQ3IHNAFF2HI20IH754T349LH" hidden="1">#REF!</definedName>
    <definedName name="BExZQ3NT7H06VO0AR48WHZULZB93" localSheetId="19" hidden="1">#REF!</definedName>
    <definedName name="BExZQ3NT7H06VO0AR48WHZULZB93" hidden="1">#REF!</definedName>
    <definedName name="BExZQ7PJU07SEJMDX18U9YVDC2GU" localSheetId="19" hidden="1">#REF!</definedName>
    <definedName name="BExZQ7PJU07SEJMDX18U9YVDC2GU" hidden="1">#REF!</definedName>
    <definedName name="BExZQIHTGHK7OOI2Y2PN3JYBY82I" localSheetId="19" hidden="1">#REF!</definedName>
    <definedName name="BExZQIHTGHK7OOI2Y2PN3JYBY82I" hidden="1">#REF!</definedName>
    <definedName name="BExZQJJMGU5MHQOILGXGJPAQI5XI" localSheetId="19" hidden="1">#REF!</definedName>
    <definedName name="BExZQJJMGU5MHQOILGXGJPAQI5XI" hidden="1">#REF!</definedName>
    <definedName name="BExZQNQOI080YO1ADHPJGCG9R63F" localSheetId="19" hidden="1">#REF!</definedName>
    <definedName name="BExZQNQOI080YO1ADHPJGCG9R63F" hidden="1">#REF!</definedName>
    <definedName name="BExZQXBYEBN28QUH1KOVW6KKA5UM" localSheetId="19" hidden="1">#REF!</definedName>
    <definedName name="BExZQXBYEBN28QUH1KOVW6KKA5UM" hidden="1">#REF!</definedName>
    <definedName name="BExZQZKT146WEN8FTVZ7Y5TSB8L5" localSheetId="19" hidden="1">#REF!</definedName>
    <definedName name="BExZQZKT146WEN8FTVZ7Y5TSB8L5" hidden="1">#REF!</definedName>
    <definedName name="BExZR12Y982N9EKLLP7Z52WQHXXF" localSheetId="19" hidden="1">#REF!</definedName>
    <definedName name="BExZR12Y982N9EKLLP7Z52WQHXXF" hidden="1">#REF!</definedName>
    <definedName name="BExZR485AKBH93YZ08CMUC3WROED" localSheetId="19" hidden="1">#REF!</definedName>
    <definedName name="BExZR485AKBH93YZ08CMUC3WROED" hidden="1">#REF!</definedName>
    <definedName name="BExZR7TL98P2PPUVGIZYR5873DWW" localSheetId="19" hidden="1">#REF!</definedName>
    <definedName name="BExZR7TL98P2PPUVGIZYR5873DWW" hidden="1">#REF!</definedName>
    <definedName name="BExZRB9M8SJHCJ3R6G6N2FSC8JDL" localSheetId="19" hidden="1">#REF!</definedName>
    <definedName name="BExZRB9M8SJHCJ3R6G6N2FSC8JDL" hidden="1">#REF!</definedName>
    <definedName name="BExZRGD1603X5ACFALUUDKCD7X48" localSheetId="19" hidden="1">#REF!</definedName>
    <definedName name="BExZRGD1603X5ACFALUUDKCD7X48" hidden="1">#REF!</definedName>
    <definedName name="BExZRP1X6UVLN1UOLHH5VF4STP1O" localSheetId="19" hidden="1">#REF!</definedName>
    <definedName name="BExZRP1X6UVLN1UOLHH5VF4STP1O" hidden="1">#REF!</definedName>
    <definedName name="BExZRQ930U6OCYNV00CH5I0Q4LPE" localSheetId="19" hidden="1">#REF!</definedName>
    <definedName name="BExZRQ930U6OCYNV00CH5I0Q4LPE" hidden="1">#REF!</definedName>
    <definedName name="BExZRVSS7LVKUWW3VM61WKHK4M49" localSheetId="19" hidden="1">#REF!</definedName>
    <definedName name="BExZRVSS7LVKUWW3VM61WKHK4M49" hidden="1">#REF!</definedName>
    <definedName name="BExZRW8W514W8OZ72YBONYJ64GXF" localSheetId="19" hidden="1">#REF!</definedName>
    <definedName name="BExZRW8W514W8OZ72YBONYJ64GXF" hidden="1">#REF!</definedName>
    <definedName name="BExZRWJP2BUVFJPO8U8ATQEP0LZU" localSheetId="19" hidden="1">#REF!</definedName>
    <definedName name="BExZRWJP2BUVFJPO8U8ATQEP0LZU" hidden="1">#REF!</definedName>
    <definedName name="BExZRXAKDKQ1K9GZ7R5F89HTIP5Y" localSheetId="19" hidden="1">'[38]10.08.5 - 2008 Capital - TDBU'!#REF!</definedName>
    <definedName name="BExZRXAKDKQ1K9GZ7R5F89HTIP5Y" hidden="1">'[38]10.08.5 - 2008 Capital - TDBU'!#REF!</definedName>
    <definedName name="BExZS2OY9JTSSP01ZQ6V2T2LO5R9" localSheetId="14" hidden="1">#REF!</definedName>
    <definedName name="BExZS2OY9JTSSP01ZQ6V2T2LO5R9" localSheetId="15" hidden="1">#REF!</definedName>
    <definedName name="BExZS2OY9JTSSP01ZQ6V2T2LO5R9" localSheetId="16" hidden="1">#REF!</definedName>
    <definedName name="BExZS2OY9JTSSP01ZQ6V2T2LO5R9" localSheetId="19" hidden="1">#REF!</definedName>
    <definedName name="BExZS2OY9JTSSP01ZQ6V2T2LO5R9" hidden="1">#REF!</definedName>
    <definedName name="BExZSI9USDLZAN8LI8M4YYQL24GZ" localSheetId="16" hidden="1">#REF!</definedName>
    <definedName name="BExZSI9USDLZAN8LI8M4YYQL24GZ" localSheetId="19" hidden="1">#REF!</definedName>
    <definedName name="BExZSI9USDLZAN8LI8M4YYQL24GZ" hidden="1">#REF!</definedName>
    <definedName name="BExZSM0TL3458X254CZLZZ3GBCNQ" localSheetId="16" hidden="1">#REF!</definedName>
    <definedName name="BExZSM0TL3458X254CZLZZ3GBCNQ" localSheetId="19" hidden="1">#REF!</definedName>
    <definedName name="BExZSM0TL3458X254CZLZZ3GBCNQ" hidden="1">#REF!</definedName>
    <definedName name="BExZSPX0YNISGS8SVTI69D6NC4IM" localSheetId="19" hidden="1">#REF!</definedName>
    <definedName name="BExZSPX0YNISGS8SVTI69D6NC4IM" hidden="1">#REF!</definedName>
    <definedName name="BExZSS0LA2JY4ZLJ1Z5YCMLJJZCH" localSheetId="19" hidden="1">#REF!</definedName>
    <definedName name="BExZSS0LA2JY4ZLJ1Z5YCMLJJZCH" hidden="1">#REF!</definedName>
    <definedName name="BExZTAQV2QVSZY5Y3VCCWUBSBW9P" localSheetId="19" hidden="1">#REF!</definedName>
    <definedName name="BExZTAQV2QVSZY5Y3VCCWUBSBW9P" hidden="1">#REF!</definedName>
    <definedName name="BExZTBN9GZGBJ8KW4A2BZPUYXU1F" localSheetId="19" hidden="1">#REF!</definedName>
    <definedName name="BExZTBN9GZGBJ8KW4A2BZPUYXU1F" hidden="1">#REF!</definedName>
    <definedName name="BExZTHSI2FX56PWRSNX9H5EWTZFO" localSheetId="19" hidden="1">#REF!</definedName>
    <definedName name="BExZTHSI2FX56PWRSNX9H5EWTZFO" hidden="1">#REF!</definedName>
    <definedName name="BExZTI39Q2UFW9SVCC3Q73QVFBU8" localSheetId="19" hidden="1">#REF!</definedName>
    <definedName name="BExZTI39Q2UFW9SVCC3Q73QVFBU8" hidden="1">#REF!</definedName>
    <definedName name="BExZTJL3HVBFY139H6CJHEQCT1EL" localSheetId="19" hidden="1">#REF!</definedName>
    <definedName name="BExZTJL3HVBFY139H6CJHEQCT1EL" hidden="1">#REF!</definedName>
    <definedName name="BExZTLOL8OPABZI453E0KVNA1GJS" localSheetId="19" hidden="1">#REF!</definedName>
    <definedName name="BExZTLOL8OPABZI453E0KVNA1GJS" hidden="1">#REF!</definedName>
    <definedName name="BExZTT6J3X0TOX0ZY6YPLUVMCW9X" localSheetId="19" hidden="1">#REF!</definedName>
    <definedName name="BExZTT6J3X0TOX0ZY6YPLUVMCW9X" hidden="1">#REF!</definedName>
    <definedName name="BExZTW6ECBRA0BBITWBQ8R93RMCL" localSheetId="19" hidden="1">#REF!</definedName>
    <definedName name="BExZTW6ECBRA0BBITWBQ8R93RMCL" hidden="1">#REF!</definedName>
    <definedName name="BExZU2BHYAOKSCBM3C5014ZF6IXS" localSheetId="19" hidden="1">#REF!</definedName>
    <definedName name="BExZU2BHYAOKSCBM3C5014ZF6IXS" hidden="1">#REF!</definedName>
    <definedName name="BExZU2RMJTXOCS0ROPMYPE6WTD87" localSheetId="19" hidden="1">#REF!</definedName>
    <definedName name="BExZU2RMJTXOCS0ROPMYPE6WTD87" hidden="1">#REF!</definedName>
    <definedName name="BExZUF7G8FENTJKH9R1XUWXM6CWD" localSheetId="19" hidden="1">#REF!</definedName>
    <definedName name="BExZUF7G8FENTJKH9R1XUWXM6CWD" hidden="1">#REF!</definedName>
    <definedName name="BExZUNARUJBIZ08VCAV3GEVBIR3D" localSheetId="19" hidden="1">#REF!</definedName>
    <definedName name="BExZUNARUJBIZ08VCAV3GEVBIR3D" hidden="1">#REF!</definedName>
    <definedName name="BExZUSZT5496UMBP4LFSLTR1GVEW" localSheetId="19" hidden="1">#REF!</definedName>
    <definedName name="BExZUSZT5496UMBP4LFSLTR1GVEW" hidden="1">#REF!</definedName>
    <definedName name="BExZUT54340I38GVCV79EL116WR0" localSheetId="19" hidden="1">#REF!</definedName>
    <definedName name="BExZUT54340I38GVCV79EL116WR0" hidden="1">#REF!</definedName>
    <definedName name="BExZUYDULCX65H9OZ9JHPBNKF3MI" localSheetId="19" hidden="1">#REF!</definedName>
    <definedName name="BExZUYDULCX65H9OZ9JHPBNKF3MI" hidden="1">#REF!</definedName>
    <definedName name="BExZV0192UZZ9JSP428VREBB1ZDY" localSheetId="19" hidden="1">#REF!</definedName>
    <definedName name="BExZV0192UZZ9JSP428VREBB1ZDY" hidden="1">#REF!</definedName>
    <definedName name="BExZV2QD5ZDK3AGDRULLA7JB46C3" localSheetId="19" hidden="1">#REF!</definedName>
    <definedName name="BExZV2QD5ZDK3AGDRULLA7JB46C3" hidden="1">#REF!</definedName>
    <definedName name="BExZV5FHALJ3O5Z9X9CYXRUGCC6O" localSheetId="19" hidden="1">#REF!</definedName>
    <definedName name="BExZV5FHALJ3O5Z9X9CYXRUGCC6O" hidden="1">#REF!</definedName>
    <definedName name="BExZVBQ29OM0V8XAL3HL0JIM0MMU" localSheetId="19" hidden="1">#REF!</definedName>
    <definedName name="BExZVBQ29OM0V8XAL3HL0JIM0MMU" hidden="1">#REF!</definedName>
    <definedName name="BExZVEPYS6HYXG8RN9GMWZTHDEMK" localSheetId="19" hidden="1">#REF!</definedName>
    <definedName name="BExZVEPYS6HYXG8RN9GMWZTHDEMK" hidden="1">#REF!</definedName>
    <definedName name="BExZVLM4T9ORS4ZWHME46U4Q103C" localSheetId="19" hidden="1">#REF!</definedName>
    <definedName name="BExZVLM4T9ORS4ZWHME46U4Q103C" hidden="1">#REF!</definedName>
    <definedName name="BExZVM7OZWPPRH5YQW50EYMMIW1A" localSheetId="19" hidden="1">#REF!</definedName>
    <definedName name="BExZVM7OZWPPRH5YQW50EYMMIW1A" hidden="1">#REF!</definedName>
    <definedName name="BExZVPYGX2C5OSHMZ6F0KBKZ6B1S" localSheetId="19" hidden="1">#REF!</definedName>
    <definedName name="BExZVPYGX2C5OSHMZ6F0KBKZ6B1S" hidden="1">#REF!</definedName>
    <definedName name="BExZW5UARC8W9AQNLJX2I5WQWS5F" localSheetId="19" hidden="1">#REF!</definedName>
    <definedName name="BExZW5UARC8W9AQNLJX2I5WQWS5F" hidden="1">#REF!</definedName>
    <definedName name="BExZW7HRGN6A9YS41KI2B2UUMJ7X" localSheetId="19" hidden="1">#REF!</definedName>
    <definedName name="BExZW7HRGN6A9YS41KI2B2UUMJ7X" hidden="1">#REF!</definedName>
    <definedName name="BExZW8ZPNV43UXGOT98FDNIBQHZY" localSheetId="19" hidden="1">#REF!</definedName>
    <definedName name="BExZW8ZPNV43UXGOT98FDNIBQHZY" hidden="1">#REF!</definedName>
    <definedName name="BExZWKZ5N3RDXU8MZ8HQVYYD8O0F" localSheetId="19" hidden="1">#REF!</definedName>
    <definedName name="BExZWKZ5N3RDXU8MZ8HQVYYD8O0F" hidden="1">#REF!</definedName>
    <definedName name="BExZWSMC9T48W74GFGQCIUJ8ZPP3" localSheetId="19" hidden="1">#REF!</definedName>
    <definedName name="BExZWSMC9T48W74GFGQCIUJ8ZPP3" hidden="1">#REF!</definedName>
    <definedName name="BExZWUF2V4HY3HI8JN9ZVPRWK1H3" localSheetId="19" hidden="1">#REF!</definedName>
    <definedName name="BExZWUF2V4HY3HI8JN9ZVPRWK1H3" hidden="1">#REF!</definedName>
    <definedName name="BExZWX45URTK9KYDJHEXL1OTZ833" localSheetId="19" hidden="1">#REF!</definedName>
    <definedName name="BExZWX45URTK9KYDJHEXL1OTZ833" hidden="1">#REF!</definedName>
    <definedName name="BExZWYRG26HN53ZPZ5ERJKTS6RJ1" localSheetId="19" hidden="1">#REF!</definedName>
    <definedName name="BExZWYRG26HN53ZPZ5ERJKTS6RJ1" hidden="1">#REF!</definedName>
    <definedName name="BExZX0EWQEZO86WDAD9A4EAEZ012" localSheetId="19" hidden="1">#REF!</definedName>
    <definedName name="BExZX0EWQEZO86WDAD9A4EAEZ012" hidden="1">#REF!</definedName>
    <definedName name="BExZX2T6ZT2DZLYSDJJBPVIT5OK2" localSheetId="19" hidden="1">#REF!</definedName>
    <definedName name="BExZX2T6ZT2DZLYSDJJBPVIT5OK2" hidden="1">#REF!</definedName>
    <definedName name="BExZXD01YCC2UKH6829EC0LCWB3B" localSheetId="19" hidden="1">#REF!</definedName>
    <definedName name="BExZXD01YCC2UKH6829EC0LCWB3B" hidden="1">#REF!</definedName>
    <definedName name="BExZXK6UA4ZV3XPC2N2NRSI4ZR6H" localSheetId="19" hidden="1">#REF!</definedName>
    <definedName name="BExZXK6UA4ZV3XPC2N2NRSI4ZR6H" hidden="1">#REF!</definedName>
    <definedName name="BExZXOJDELULNLEH7WG0OYJT0NJ4" localSheetId="19" hidden="1">#REF!</definedName>
    <definedName name="BExZXOJDELULNLEH7WG0OYJT0NJ4" hidden="1">#REF!</definedName>
    <definedName name="BExZXOOTRNUK8LGEAZ8ZCFW9KXQ1" localSheetId="19" hidden="1">#REF!</definedName>
    <definedName name="BExZXOOTRNUK8LGEAZ8ZCFW9KXQ1" hidden="1">#REF!</definedName>
    <definedName name="BExZXT6JOXNKEDU23DKL8XZAJZIH" localSheetId="19" hidden="1">#REF!</definedName>
    <definedName name="BExZXT6JOXNKEDU23DKL8XZAJZIH" hidden="1">#REF!</definedName>
    <definedName name="BExZXUTYW1HWEEZ1LIX4OQWC7HL1" localSheetId="19" hidden="1">#REF!</definedName>
    <definedName name="BExZXUTYW1HWEEZ1LIX4OQWC7HL1" hidden="1">#REF!</definedName>
    <definedName name="BExZXY4NKQL9QD76YMQJ15U1C2G8" localSheetId="19" hidden="1">#REF!</definedName>
    <definedName name="BExZXY4NKQL9QD76YMQJ15U1C2G8" hidden="1">#REF!</definedName>
    <definedName name="BExZXYQ7U5G08FQGUIGYT14QCBOF" localSheetId="19" hidden="1">#REF!</definedName>
    <definedName name="BExZXYQ7U5G08FQGUIGYT14QCBOF" hidden="1">#REF!</definedName>
    <definedName name="BExZY02V77YJBMODJSWZOYCMPS5X" localSheetId="19" hidden="1">#REF!</definedName>
    <definedName name="BExZY02V77YJBMODJSWZOYCMPS5X" hidden="1">#REF!</definedName>
    <definedName name="BExZY49QRZIR6CA41LFA9LM6EULU" localSheetId="19" hidden="1">#REF!</definedName>
    <definedName name="BExZY49QRZIR6CA41LFA9LM6EULU" hidden="1">#REF!</definedName>
    <definedName name="BExZYB62GGL1SOZY9U68AATTICHU" localSheetId="19" hidden="1">#REF!</definedName>
    <definedName name="BExZYB62GGL1SOZY9U68AATTICHU" hidden="1">#REF!</definedName>
    <definedName name="BExZYBBCV1AW9XEIT73TO2286ETP" localSheetId="19" hidden="1">#REF!</definedName>
    <definedName name="BExZYBBCV1AW9XEIT73TO2286ETP" hidden="1">#REF!</definedName>
    <definedName name="BExZYF262HRLEVP6L4KINWX6HBYI" localSheetId="19" hidden="1">#REF!</definedName>
    <definedName name="BExZYF262HRLEVP6L4KINWX6HBYI" hidden="1">#REF!</definedName>
    <definedName name="BExZZ2FQA9A8C7CJKMEFQ9VPSLCE" localSheetId="19" hidden="1">#REF!</definedName>
    <definedName name="BExZZ2FQA9A8C7CJKMEFQ9VPSLCE" hidden="1">#REF!</definedName>
    <definedName name="BExZZCHAVHW8C2H649KRGVQ0WVRT" localSheetId="19" hidden="1">#REF!</definedName>
    <definedName name="BExZZCHAVHW8C2H649KRGVQ0WVRT" hidden="1">#REF!</definedName>
    <definedName name="BExZZGIVJRHKETRE8HACEQE30128" localSheetId="19" hidden="1">#REF!</definedName>
    <definedName name="BExZZGIVJRHKETRE8HACEQE30128" hidden="1">#REF!</definedName>
    <definedName name="BExZZTK54OTLF2YB68BHGOS27GEN" localSheetId="19" hidden="1">#REF!</definedName>
    <definedName name="BExZZTK54OTLF2YB68BHGOS27GEN" hidden="1">#REF!</definedName>
    <definedName name="BExZZXB3JQQG4SIZS4MRU6NNW7HI" localSheetId="19" hidden="1">#REF!</definedName>
    <definedName name="BExZZXB3JQQG4SIZS4MRU6NNW7HI" hidden="1">#REF!</definedName>
    <definedName name="BExZZZEMIIFKMLLV4DJKX5TB9R5V" localSheetId="19" hidden="1">#REF!</definedName>
    <definedName name="BExZZZEMIIFKMLLV4DJKX5TB9R5V" hidden="1">#REF!</definedName>
    <definedName name="BG.print">#REF!</definedName>
    <definedName name="BGS_Cost_Scenario">[25]Assumptions!$E$33</definedName>
    <definedName name="BGS_Forecast" localSheetId="23">[40]Assumptions!#REF!</definedName>
    <definedName name="BGS_Forecast" localSheetId="11">[40]Assumptions!#REF!</definedName>
    <definedName name="BGS_Forecast" localSheetId="12">[40]Assumptions!#REF!</definedName>
    <definedName name="BGS_Forecast">[40]Assumptions!#REF!</definedName>
    <definedName name="BGS_Rate" localSheetId="23">#REF!</definedName>
    <definedName name="BGS_Rate" localSheetId="11">#REF!</definedName>
    <definedName name="BGS_Rate" localSheetId="12">#REF!</definedName>
    <definedName name="BGS_Rate" localSheetId="16">#REF!</definedName>
    <definedName name="BGS_Rate">#REF!</definedName>
    <definedName name="BGS_RFP">[25]Assumptions!$E$36</definedName>
    <definedName name="Bill" localSheetId="23">#REF!</definedName>
    <definedName name="Bill" localSheetId="11">#REF!</definedName>
    <definedName name="Bill" localSheetId="12">#REF!</definedName>
    <definedName name="Bill" localSheetId="16">#REF!</definedName>
    <definedName name="Bill">#REF!</definedName>
    <definedName name="bill1" localSheetId="16">#REF!</definedName>
    <definedName name="bill1">#REF!</definedName>
    <definedName name="bill2" localSheetId="16">#REF!</definedName>
    <definedName name="bill2">#REF!</definedName>
    <definedName name="bill3">#REF!</definedName>
    <definedName name="bill4">#REF!</definedName>
    <definedName name="bill5">#REF!</definedName>
    <definedName name="bill6">#REF!</definedName>
    <definedName name="bin">#REF!</definedName>
    <definedName name="Bio_Flora">#REF!</definedName>
    <definedName name="Biomass_Energy">#REF!</definedName>
    <definedName name="Biomass_Energy_YR_2005">'[35]Aday IS DECo &amp; Other'!#REF!</definedName>
    <definedName name="Biomass_Energy_YR_2006">'[35]Aday IS DECo &amp; Other'!#REF!</definedName>
    <definedName name="Biomass_Energy_YR_2007">'[35]Aday IS DECo &amp; Other'!#REF!</definedName>
    <definedName name="Biomass_Energy_YR_2008">'[35]Aday IS DECo &amp; Other'!#REF!</definedName>
    <definedName name="Biomass_Growth_YR_2003" localSheetId="23">#REF!</definedName>
    <definedName name="Biomass_Growth_YR_2003" localSheetId="11">#REF!</definedName>
    <definedName name="Biomass_Growth_YR_2003" localSheetId="12">#REF!</definedName>
    <definedName name="Biomass_Growth_YR_2003" localSheetId="16">#REF!</definedName>
    <definedName name="Biomass_Growth_YR_2003">#REF!</definedName>
    <definedName name="Biomass_Growth_YR_2004" localSheetId="16">#REF!</definedName>
    <definedName name="Biomass_Growth_YR_2004">#REF!</definedName>
    <definedName name="Biomass_Growth_YR_2005" localSheetId="16">#REF!</definedName>
    <definedName name="Biomass_Growth_YR_2005">#REF!</definedName>
    <definedName name="Biomass_Growth_YR_2006">#REF!</definedName>
    <definedName name="Biomass_Growth_YR_2007">#REF!</definedName>
    <definedName name="Biomass_Growth_YR_2008">#REF!</definedName>
    <definedName name="BK..FM1.Adjusted..print">#REF!</definedName>
    <definedName name="BK..FM1.ROR..print">#REF!</definedName>
    <definedName name="BLANK_ACCOUNT">#REF!</definedName>
    <definedName name="BLE_Close_Date">[41]Assumptions!$E$28</definedName>
    <definedName name="Book__Gain__Loss_on_Asset_Sale" localSheetId="23">#REF!</definedName>
    <definedName name="Book__Gain__Loss_on_Asset_Sale" localSheetId="11">#REF!</definedName>
    <definedName name="Book__Gain__Loss_on_Asset_Sale" localSheetId="12">#REF!</definedName>
    <definedName name="Book__Gain__Loss_on_Asset_Sale" localSheetId="16">#REF!</definedName>
    <definedName name="Book__Gain__Loss_on_Asset_Sale">#REF!</definedName>
    <definedName name="bpgr84">[10]Print!$C$48</definedName>
    <definedName name="bpgr85">[10]Print!$E$48</definedName>
    <definedName name="bpgr86">[10]Print!$G$48</definedName>
    <definedName name="bpgr87">[10]Print!$I$48</definedName>
    <definedName name="bpgr88">[10]Print!$K$48</definedName>
    <definedName name="bpqre84">[10]Print!$C$41</definedName>
    <definedName name="bpqre85">[10]Print!$E$41</definedName>
    <definedName name="bpqre86">[10]Print!$G$41</definedName>
    <definedName name="bpqre87">[10]Print!$I$41</definedName>
    <definedName name="bpqre88">[10]Print!$K$41</definedName>
    <definedName name="Brenda" localSheetId="23">#REF!</definedName>
    <definedName name="Brenda" localSheetId="11">#REF!</definedName>
    <definedName name="Brenda" localSheetId="12">#REF!</definedName>
    <definedName name="Brenda" localSheetId="16">#REF!</definedName>
    <definedName name="Brenda">#REF!</definedName>
    <definedName name="bu10total100" localSheetId="16">#REF!</definedName>
    <definedName name="bu10total100">#REF!</definedName>
    <definedName name="bu10total100a" localSheetId="16">#REF!</definedName>
    <definedName name="bu10total100a">#REF!</definedName>
    <definedName name="bu10total101">#REF!</definedName>
    <definedName name="bu10total101a">#REF!</definedName>
    <definedName name="bu10total102">#REF!</definedName>
    <definedName name="bu10total102a">#REF!</definedName>
    <definedName name="bu10total103">#REF!</definedName>
    <definedName name="bu10total103a">#REF!</definedName>
    <definedName name="bu10total84">[10]B_U_10!$C$95</definedName>
    <definedName name="bu10total84a">[10]B_U_10!$C$103</definedName>
    <definedName name="bu10total85">[10]B_U_10!$D$95</definedName>
    <definedName name="bu10total85a">[10]B_U_10!$D$103</definedName>
    <definedName name="bu10total86">[10]B_U_10!$E$95</definedName>
    <definedName name="bu10total86a">[10]B_U_10!$E$103</definedName>
    <definedName name="bu10total87">[10]B_U_10!$F$95</definedName>
    <definedName name="bu10total87a">[10]B_U_10!$F$103</definedName>
    <definedName name="bu10total88">[10]B_U_10!$G$95</definedName>
    <definedName name="bu10total88a">[10]B_U_10!$G$103</definedName>
    <definedName name="bu10total89">[10]B_U_10!$H$95</definedName>
    <definedName name="bu10total89a">[10]B_U_10!$H$103</definedName>
    <definedName name="bu10total90">[10]B_U_10!$I$95</definedName>
    <definedName name="bu10total90a">[10]B_U_10!$I$103</definedName>
    <definedName name="bu10total91">[10]B_U_10!$J$95</definedName>
    <definedName name="bu10total91a">[10]B_U_10!$J$103</definedName>
    <definedName name="bu10total92">[10]B_U_10!$K$95</definedName>
    <definedName name="bu10total92a">[10]B_U_10!$K$103</definedName>
    <definedName name="bu10total93">[10]B_U_10!$L$95</definedName>
    <definedName name="bu10total93a">[10]B_U_10!$L$103</definedName>
    <definedName name="bu10total94">[10]B_U_10!$M$95</definedName>
    <definedName name="bu10total94a">[10]B_U_10!$M$103</definedName>
    <definedName name="bu10total95">[10]B_U_10!$N$95</definedName>
    <definedName name="bu10total95a">[10]B_U_10!$N$103</definedName>
    <definedName name="bu10total96">[10]B_U_10!$O$95</definedName>
    <definedName name="bu10total96a">[10]B_U_10!$O$103</definedName>
    <definedName name="bu10total97">[10]B_U_10!$P$95</definedName>
    <definedName name="bu10total97a">[10]B_U_10!$P$103</definedName>
    <definedName name="bu10total98">[10]B_U_10!$Q$95</definedName>
    <definedName name="bu10total98a">[10]B_U_10!$Q$103</definedName>
    <definedName name="bu10total99" localSheetId="23">#REF!</definedName>
    <definedName name="bu10total99" localSheetId="11">#REF!</definedName>
    <definedName name="bu10total99" localSheetId="12">#REF!</definedName>
    <definedName name="bu10total99" localSheetId="16">#REF!</definedName>
    <definedName name="bu10total99">#REF!</definedName>
    <definedName name="bu10total99a" localSheetId="16">#REF!</definedName>
    <definedName name="bu10total99a">#REF!</definedName>
    <definedName name="bu11total100" localSheetId="16">#REF!</definedName>
    <definedName name="bu11total100">#REF!</definedName>
    <definedName name="bu11total100a">#REF!</definedName>
    <definedName name="bu11total101">#REF!</definedName>
    <definedName name="bu11total101a">#REF!</definedName>
    <definedName name="bu11total102">#REF!</definedName>
    <definedName name="bu11total102a">#REF!</definedName>
    <definedName name="bu11total103">#REF!</definedName>
    <definedName name="bu11total103a">#REF!</definedName>
    <definedName name="bu11total84">[10]B_U_11!$C$95</definedName>
    <definedName name="bu11total84a">[10]B_U_11!$C$103</definedName>
    <definedName name="bu11total85">[10]B_U_11!$D$95</definedName>
    <definedName name="bu11total85a">[10]B_U_11!$D$103</definedName>
    <definedName name="bu11total86">[10]B_U_11!$E$95</definedName>
    <definedName name="bu11total86a">[10]B_U_11!$E$103</definedName>
    <definedName name="bu11total87">[10]B_U_11!$F$95</definedName>
    <definedName name="bu11total87a">[10]B_U_11!$F$103</definedName>
    <definedName name="bu11total88">[10]B_U_11!$G$95</definedName>
    <definedName name="bu11total88a">[10]B_U_11!$G$103</definedName>
    <definedName name="bu11total89">[10]B_U_11!$H$95</definedName>
    <definedName name="bu11total89a">[10]B_U_11!$H$103</definedName>
    <definedName name="bu11total90">[10]B_U_11!$I$95</definedName>
    <definedName name="bu11total90a">[10]B_U_11!$I$103</definedName>
    <definedName name="bu11total91">[10]B_U_11!$J$95</definedName>
    <definedName name="bu11total91a">[10]B_U_11!$J$103</definedName>
    <definedName name="bu11total92">[10]B_U_11!$K$95</definedName>
    <definedName name="bu11total92a">[10]B_U_11!$K$103</definedName>
    <definedName name="bu11total93">[10]B_U_11!$L$95</definedName>
    <definedName name="bu11total93a">[10]B_U_11!$L$103</definedName>
    <definedName name="bu11total94">[10]B_U_11!$M$95</definedName>
    <definedName name="bu11total94a">[10]B_U_11!$M$103</definedName>
    <definedName name="bu11total95">[10]B_U_11!$N$95</definedName>
    <definedName name="bu11total95a">[10]B_U_11!$N$103</definedName>
    <definedName name="bu11total96">[10]B_U_11!$O$95</definedName>
    <definedName name="bu11total96a">[10]B_U_11!$O$103</definedName>
    <definedName name="bu11total97">[10]B_U_11!$P$95</definedName>
    <definedName name="bu11total97a">[10]B_U_11!$P$103</definedName>
    <definedName name="bu11total98">[10]B_U_11!$Q$95</definedName>
    <definedName name="bu11total98a">[10]B_U_11!$Q$103</definedName>
    <definedName name="bu11total99" localSheetId="23">#REF!</definedName>
    <definedName name="bu11total99" localSheetId="11">#REF!</definedName>
    <definedName name="bu11total99" localSheetId="12">#REF!</definedName>
    <definedName name="bu11total99" localSheetId="16">#REF!</definedName>
    <definedName name="bu11total99">#REF!</definedName>
    <definedName name="bu11total99a" localSheetId="16">#REF!</definedName>
    <definedName name="bu11total99a">#REF!</definedName>
    <definedName name="bu12total100" localSheetId="16">#REF!</definedName>
    <definedName name="bu12total100">#REF!</definedName>
    <definedName name="bu12total100a">#REF!</definedName>
    <definedName name="bu12total101">#REF!</definedName>
    <definedName name="bu12total101a">#REF!</definedName>
    <definedName name="bu12total102">#REF!</definedName>
    <definedName name="bu12total102a">#REF!</definedName>
    <definedName name="bu12total103">#REF!</definedName>
    <definedName name="bu12total103a">#REF!</definedName>
    <definedName name="bu12total84">[10]B_U_12!$C$95</definedName>
    <definedName name="bu12total84a">[10]B_U_12!$C$103</definedName>
    <definedName name="bu12total85">[10]B_U_12!$D$95</definedName>
    <definedName name="bu12total85a">[10]B_U_12!$D$103</definedName>
    <definedName name="bu12total86">[10]B_U_12!$E$95</definedName>
    <definedName name="bu12total86a">[10]B_U_12!$E$103</definedName>
    <definedName name="bu12total87">[10]B_U_12!$F$95</definedName>
    <definedName name="bu12total87a">[10]B_U_12!$F$103</definedName>
    <definedName name="bu12total88">[10]B_U_12!$G$95</definedName>
    <definedName name="bu12total88a">[10]B_U_12!$G$103</definedName>
    <definedName name="bu12total89">[10]B_U_12!$H$95</definedName>
    <definedName name="bu12total89a">[10]B_U_12!$H$103</definedName>
    <definedName name="bu12total90">[10]B_U_12!$I$95</definedName>
    <definedName name="bu12total90a">[10]B_U_12!$I$103</definedName>
    <definedName name="bu12total91">[10]B_U_12!$J$95</definedName>
    <definedName name="bu12total91a">[10]B_U_12!$J$103</definedName>
    <definedName name="bu12total92">[10]B_U_12!$K$95</definedName>
    <definedName name="bu12total92a">[10]B_U_12!$K$103</definedName>
    <definedName name="bu12total93">[10]B_U_12!$L$95</definedName>
    <definedName name="bu12total93a">[10]B_U_12!$L$103</definedName>
    <definedName name="bu12total94">[10]B_U_12!$M$95</definedName>
    <definedName name="bu12total94a">[10]B_U_12!$M$103</definedName>
    <definedName name="bu12total95">[10]B_U_12!$N$95</definedName>
    <definedName name="bu12total95a">[10]B_U_12!$N$103</definedName>
    <definedName name="bu12total96">[10]B_U_12!$O$95</definedName>
    <definedName name="bu12total96a">[10]B_U_12!$O$103</definedName>
    <definedName name="bu12total97">[10]B_U_12!$P$95</definedName>
    <definedName name="bu12total97a">[10]B_U_12!$P$103</definedName>
    <definedName name="bu12total98">[10]B_U_12!$Q$95</definedName>
    <definedName name="bu12total98a">[10]B_U_12!$Q$103</definedName>
    <definedName name="bu12total99" localSheetId="23">#REF!</definedName>
    <definedName name="bu12total99" localSheetId="11">#REF!</definedName>
    <definedName name="bu12total99" localSheetId="12">#REF!</definedName>
    <definedName name="bu12total99" localSheetId="16">#REF!</definedName>
    <definedName name="bu12total99">#REF!</definedName>
    <definedName name="bu12total99a" localSheetId="16">#REF!</definedName>
    <definedName name="bu12total99a">#REF!</definedName>
    <definedName name="bu13total100" localSheetId="16">#REF!</definedName>
    <definedName name="bu13total100">#REF!</definedName>
    <definedName name="bu13total100a">#REF!</definedName>
    <definedName name="bu13total101">#REF!</definedName>
    <definedName name="bu13total101a">#REF!</definedName>
    <definedName name="bu13total102">#REF!</definedName>
    <definedName name="bu13total102a">#REF!</definedName>
    <definedName name="bu13total103">#REF!</definedName>
    <definedName name="bu13total103a">#REF!</definedName>
    <definedName name="bu13total84">[10]B_U_13!$C$95</definedName>
    <definedName name="bu13total84a">[10]B_U_13!$C$103</definedName>
    <definedName name="bu13total85">[10]B_U_13!$D$95</definedName>
    <definedName name="bu13total85a">[10]B_U_13!$D$103</definedName>
    <definedName name="bu13total86">[10]B_U_13!$E$95</definedName>
    <definedName name="bu13total86a">[10]B_U_13!$E$103</definedName>
    <definedName name="bu13total87">[10]B_U_13!$F$95</definedName>
    <definedName name="bu13total87a">[10]B_U_13!$F$103</definedName>
    <definedName name="bu13total88">[10]B_U_13!$G$95</definedName>
    <definedName name="bu13total88a">[10]B_U_13!$G$103</definedName>
    <definedName name="bu13total89">[10]B_U_13!$H$95</definedName>
    <definedName name="bu13total89a">[10]B_U_13!$H$103</definedName>
    <definedName name="bu13total90">[10]B_U_13!$I$95</definedName>
    <definedName name="bu13total90a">[10]B_U_13!$I$103</definedName>
    <definedName name="bu13total91">[10]B_U_13!$J$95</definedName>
    <definedName name="bu13total91a">[10]B_U_13!$J$103</definedName>
    <definedName name="bu13total92">[10]B_U_13!$K$95</definedName>
    <definedName name="bu13total92a">[10]B_U_13!$K$103</definedName>
    <definedName name="bu13total93">[10]B_U_13!$L$95</definedName>
    <definedName name="bu13total93a">[10]B_U_13!$L$103</definedName>
    <definedName name="bu13total94">[10]B_U_13!$M$95</definedName>
    <definedName name="bu13total94a">[10]B_U_13!$M$103</definedName>
    <definedName name="bu13total95">[10]B_U_13!$N$95</definedName>
    <definedName name="bu13total95a">[10]B_U_13!$N$103</definedName>
    <definedName name="bu13total96">[10]B_U_13!$O$95</definedName>
    <definedName name="bu13total96a">[10]B_U_13!$O$103</definedName>
    <definedName name="bu13total97">[10]B_U_13!$P$95</definedName>
    <definedName name="bu13total97a">[10]B_U_13!$P$103</definedName>
    <definedName name="bu13total98">[10]B_U_13!$Q$95</definedName>
    <definedName name="bu13total98a">[10]B_U_13!$Q$103</definedName>
    <definedName name="bu13total99" localSheetId="23">#REF!</definedName>
    <definedName name="bu13total99" localSheetId="11">#REF!</definedName>
    <definedName name="bu13total99" localSheetId="12">#REF!</definedName>
    <definedName name="bu13total99" localSheetId="16">#REF!</definedName>
    <definedName name="bu13total99">#REF!</definedName>
    <definedName name="bu13total99a" localSheetId="16">#REF!</definedName>
    <definedName name="bu13total99a">#REF!</definedName>
    <definedName name="bu14total100" localSheetId="16">#REF!</definedName>
    <definedName name="bu14total100">#REF!</definedName>
    <definedName name="bu14total100a">#REF!</definedName>
    <definedName name="bu14total101">#REF!</definedName>
    <definedName name="bu14total101a">#REF!</definedName>
    <definedName name="bu14total102">#REF!</definedName>
    <definedName name="bu14total102a">#REF!</definedName>
    <definedName name="bu14total103">#REF!</definedName>
    <definedName name="bu14total103a">#REF!</definedName>
    <definedName name="bu14total84">[10]B_U_14!$C$95</definedName>
    <definedName name="bu14total84a">[10]B_U_14!$C$103</definedName>
    <definedName name="bu14total85">[10]B_U_14!$D$95</definedName>
    <definedName name="bu14total85a">[10]B_U_14!$D$103</definedName>
    <definedName name="bu14total86">[10]B_U_14!$E$95</definedName>
    <definedName name="bu14total86a">[10]B_U_14!$E$103</definedName>
    <definedName name="bu14total87">[10]B_U_14!$F$95</definedName>
    <definedName name="bu14total87a">[10]B_U_14!$F$103</definedName>
    <definedName name="bu14total88">[10]B_U_14!$G$95</definedName>
    <definedName name="bu14total88a">[10]B_U_14!$G$103</definedName>
    <definedName name="bu14total89">[10]B_U_14!$H$95</definedName>
    <definedName name="bu14total89a">[10]B_U_14!$H$103</definedName>
    <definedName name="bu14total90">[10]B_U_14!$I$95</definedName>
    <definedName name="bu14total90a">[10]B_U_14!$I$103</definedName>
    <definedName name="bu14total91">[10]B_U_14!$J$95</definedName>
    <definedName name="bu14total91a">[10]B_U_14!$J$103</definedName>
    <definedName name="bu14total92">[10]B_U_14!$K$95</definedName>
    <definedName name="bu14total92a">[10]B_U_14!$K$103</definedName>
    <definedName name="bu14total93">[10]B_U_14!$L$95</definedName>
    <definedName name="bu14total93a">[10]B_U_14!$L$103</definedName>
    <definedName name="bu14total94">[10]B_U_14!$M$95</definedName>
    <definedName name="bu14total94a">[10]B_U_14!$M$103</definedName>
    <definedName name="bu14total95">[10]B_U_14!$N$95</definedName>
    <definedName name="bu14total95a">[10]B_U_14!$N$103</definedName>
    <definedName name="bu14total96">[10]B_U_14!$O$95</definedName>
    <definedName name="bu14total96a">[10]B_U_14!$O$103</definedName>
    <definedName name="bu14total97">[10]B_U_14!$P$95</definedName>
    <definedName name="bu14total97a">[10]B_U_14!$P$103</definedName>
    <definedName name="bu14total98">[10]B_U_14!$Q$95</definedName>
    <definedName name="bu14total98a">[10]B_U_14!$Q$103</definedName>
    <definedName name="bu14total99" localSheetId="23">#REF!</definedName>
    <definedName name="bu14total99" localSheetId="11">#REF!</definedName>
    <definedName name="bu14total99" localSheetId="12">#REF!</definedName>
    <definedName name="bu14total99" localSheetId="16">#REF!</definedName>
    <definedName name="bu14total99">#REF!</definedName>
    <definedName name="bu14total99a" localSheetId="16">#REF!</definedName>
    <definedName name="bu14total99a">#REF!</definedName>
    <definedName name="bu15total100" localSheetId="16">#REF!</definedName>
    <definedName name="bu15total100">#REF!</definedName>
    <definedName name="bu15total100a">#REF!</definedName>
    <definedName name="bu15total101">#REF!</definedName>
    <definedName name="bu15total101a">#REF!</definedName>
    <definedName name="bu15total102">#REF!</definedName>
    <definedName name="bu15total102a">#REF!</definedName>
    <definedName name="bu15total103">#REF!</definedName>
    <definedName name="bu15total103a">#REF!</definedName>
    <definedName name="bu15total84">[10]B_U_15!$C$95</definedName>
    <definedName name="bu15total84a">[10]B_U_15!$C$103</definedName>
    <definedName name="bu15total85">[10]B_U_15!$D$95</definedName>
    <definedName name="bu15total85a">[10]B_U_15!$D$103</definedName>
    <definedName name="bu15total86">[10]B_U_15!$E$95</definedName>
    <definedName name="bu15total86a">[10]B_U_15!$E$103</definedName>
    <definedName name="bu15total87">[10]B_U_15!$F$95</definedName>
    <definedName name="bu15total87a">[10]B_U_15!$F$103</definedName>
    <definedName name="bu15total88">[10]B_U_15!$G$95</definedName>
    <definedName name="bu15total88a">[10]B_U_15!$G$103</definedName>
    <definedName name="bu15total89">[10]B_U_15!$H$95</definedName>
    <definedName name="bu15total89a">[10]B_U_15!$H$103</definedName>
    <definedName name="bu15total90">[10]B_U_15!$I$95</definedName>
    <definedName name="bu15total90a">[10]B_U_15!$I$103</definedName>
    <definedName name="bu15total91">[10]B_U_15!$J$95</definedName>
    <definedName name="bu15total91a">[10]B_U_15!$J$103</definedName>
    <definedName name="bu15total92">[10]B_U_15!$K$95</definedName>
    <definedName name="bu15total92a">[10]B_U_15!$K$103</definedName>
    <definedName name="bu15total93">[10]B_U_15!$L$95</definedName>
    <definedName name="bu15total93a">[10]B_U_15!$L$103</definedName>
    <definedName name="bu15total94">[10]B_U_15!$M$95</definedName>
    <definedName name="bu15total94a">[10]B_U_15!$M$103</definedName>
    <definedName name="bu15total95">[10]B_U_15!$N$95</definedName>
    <definedName name="bu15total95a">[10]B_U_15!$N$103</definedName>
    <definedName name="bu15total96">[10]B_U_15!$O$95</definedName>
    <definedName name="bu15total96a">[10]B_U_15!$O$103</definedName>
    <definedName name="bu15total97">[10]B_U_15!$P$95</definedName>
    <definedName name="bu15total97a">[10]B_U_15!$P$103</definedName>
    <definedName name="bu15total98">[10]B_U_15!$Q$95</definedName>
    <definedName name="bu15total98a">[10]B_U_15!$Q$103</definedName>
    <definedName name="bu15total99" localSheetId="23">#REF!</definedName>
    <definedName name="bu15total99" localSheetId="11">#REF!</definedName>
    <definedName name="bu15total99" localSheetId="12">#REF!</definedName>
    <definedName name="bu15total99" localSheetId="16">#REF!</definedName>
    <definedName name="bu15total99">#REF!</definedName>
    <definedName name="bu15total99a" localSheetId="16">#REF!</definedName>
    <definedName name="bu15total99a">#REF!</definedName>
    <definedName name="bu16total100" localSheetId="16">#REF!</definedName>
    <definedName name="bu16total100">#REF!</definedName>
    <definedName name="bu16total100a">#REF!</definedName>
    <definedName name="bu16total101">#REF!</definedName>
    <definedName name="bu16total101a">#REF!</definedName>
    <definedName name="bu16total102">#REF!</definedName>
    <definedName name="bu16total102a">#REF!</definedName>
    <definedName name="bu16total103">#REF!</definedName>
    <definedName name="bu16total103a">#REF!</definedName>
    <definedName name="bu16total84">[10]B_U_16!$C$95</definedName>
    <definedName name="bu16total84a">[10]B_U_16!$C$103</definedName>
    <definedName name="bu16total85">[10]B_U_16!$D$95</definedName>
    <definedName name="bu16total85a">[10]B_U_16!$D$103</definedName>
    <definedName name="bu16total86">[10]B_U_16!$E$95</definedName>
    <definedName name="bu16total86a">[10]B_U_16!$E$103</definedName>
    <definedName name="bu16total87">[10]B_U_16!$F$95</definedName>
    <definedName name="bu16total87a">[10]B_U_16!$F$103</definedName>
    <definedName name="bu16total88">[10]B_U_16!$G$95</definedName>
    <definedName name="bu16total88a">[10]B_U_16!$G$103</definedName>
    <definedName name="bu16total89">[10]B_U_16!$H$95</definedName>
    <definedName name="bu16total89a">[10]B_U_16!$H$103</definedName>
    <definedName name="bu16total90">[10]B_U_16!$I$95</definedName>
    <definedName name="bu16total90a">[10]B_U_16!$I$103</definedName>
    <definedName name="bu16total91">[10]B_U_16!$J$95</definedName>
    <definedName name="bu16total91a">[10]B_U_16!$J$103</definedName>
    <definedName name="bu16total92">[10]B_U_16!$K$95</definedName>
    <definedName name="bu16total92a">[10]B_U_16!$K$103</definedName>
    <definedName name="bu16total93">[10]B_U_16!$L$95</definedName>
    <definedName name="bu16total93a">[10]B_U_16!$L$103</definedName>
    <definedName name="bu16total94">[10]B_U_16!$M$95</definedName>
    <definedName name="bu16total94a">[10]B_U_16!$M$103</definedName>
    <definedName name="bu16total95">[10]B_U_16!$N$95</definedName>
    <definedName name="bu16total95a">[10]B_U_16!$N$103</definedName>
    <definedName name="bu16total96">[10]B_U_16!$O$95</definedName>
    <definedName name="bu16total96a">[10]B_U_16!$O$103</definedName>
    <definedName name="bu16total97">[10]B_U_16!$P$95</definedName>
    <definedName name="bu16total97a">[10]B_U_16!$P$103</definedName>
    <definedName name="bu16total98">[10]B_U_16!$Q$95</definedName>
    <definedName name="bu16total98a">[10]B_U_16!$Q$103</definedName>
    <definedName name="bu16total99" localSheetId="23">#REF!</definedName>
    <definedName name="bu16total99" localSheetId="11">#REF!</definedName>
    <definedName name="bu16total99" localSheetId="12">#REF!</definedName>
    <definedName name="bu16total99" localSheetId="16">#REF!</definedName>
    <definedName name="bu16total99">#REF!</definedName>
    <definedName name="bu16total99a" localSheetId="16">#REF!</definedName>
    <definedName name="bu16total99a">#REF!</definedName>
    <definedName name="bu17total100" localSheetId="16">#REF!</definedName>
    <definedName name="bu17total100">#REF!</definedName>
    <definedName name="bu17total100a">#REF!</definedName>
    <definedName name="bu17total101">#REF!</definedName>
    <definedName name="bu17total101a">#REF!</definedName>
    <definedName name="bu17total102">#REF!</definedName>
    <definedName name="bu17total102a">#REF!</definedName>
    <definedName name="bu17total103">#REF!</definedName>
    <definedName name="bu17total103a">#REF!</definedName>
    <definedName name="bu17total84">[10]B_U_17!$C$95</definedName>
    <definedName name="bu17total84a">[10]B_U_17!$C$103</definedName>
    <definedName name="bu17total85">[10]B_U_17!$D$95</definedName>
    <definedName name="bu17total85a">[10]B_U_17!$D$103</definedName>
    <definedName name="bu17total86">[10]B_U_17!$E$95</definedName>
    <definedName name="bu17total86a">[10]B_U_17!$E$103</definedName>
    <definedName name="bu17total87">[10]B_U_17!$F$95</definedName>
    <definedName name="bu17total87a">[10]B_U_17!$F$103</definedName>
    <definedName name="bu17total88">[10]B_U_17!$G$95</definedName>
    <definedName name="bu17total88a">[10]B_U_17!$G$103</definedName>
    <definedName name="bu17total89">[10]B_U_17!$H$95</definedName>
    <definedName name="bu17total89a">[10]B_U_17!$H$103</definedName>
    <definedName name="bu17total90">[10]B_U_17!$I$95</definedName>
    <definedName name="bu17total90a">[10]B_U_17!$I$103</definedName>
    <definedName name="bu17total91">[10]B_U_17!$J$95</definedName>
    <definedName name="bu17total91a">[10]B_U_17!$J$103</definedName>
    <definedName name="bu17total92">[10]B_U_17!$K$95</definedName>
    <definedName name="bu17total92a">[10]B_U_17!$K$103</definedName>
    <definedName name="bu17total93">[10]B_U_17!$L$95</definedName>
    <definedName name="bu17total93a">[10]B_U_17!$L$103</definedName>
    <definedName name="bu17total94">[10]B_U_17!$M$95</definedName>
    <definedName name="bu17total94a">[10]B_U_17!$M$103</definedName>
    <definedName name="bu17total95">[10]B_U_17!$N$95</definedName>
    <definedName name="bu17total95a">[10]B_U_17!$N$103</definedName>
    <definedName name="bu17total96">[10]B_U_17!$O$95</definedName>
    <definedName name="bu17total96a">[10]B_U_17!$O$103</definedName>
    <definedName name="bu17total97">[10]B_U_17!$P$95</definedName>
    <definedName name="bu17total97a">[10]B_U_17!$P$103</definedName>
    <definedName name="bu17total98">[10]B_U_17!$Q$95</definedName>
    <definedName name="bu17total98a">[10]B_U_17!$Q$103</definedName>
    <definedName name="bu17total99" localSheetId="23">#REF!</definedName>
    <definedName name="bu17total99" localSheetId="11">#REF!</definedName>
    <definedName name="bu17total99" localSheetId="12">#REF!</definedName>
    <definedName name="bu17total99" localSheetId="16">#REF!</definedName>
    <definedName name="bu17total99">#REF!</definedName>
    <definedName name="bu17total99a" localSheetId="16">#REF!</definedName>
    <definedName name="bu17total99a">#REF!</definedName>
    <definedName name="bu18total100" localSheetId="16">#REF!</definedName>
    <definedName name="bu18total100">#REF!</definedName>
    <definedName name="bu18total100a">#REF!</definedName>
    <definedName name="bu18total101">#REF!</definedName>
    <definedName name="bu18total101a">#REF!</definedName>
    <definedName name="bu18total102">#REF!</definedName>
    <definedName name="bu18total102a">#REF!</definedName>
    <definedName name="bu18total103">#REF!</definedName>
    <definedName name="bu18total103a">#REF!</definedName>
    <definedName name="bu18total84">[10]B_U_18!$C$95</definedName>
    <definedName name="bu18total84a">[10]B_U_18!$C$103</definedName>
    <definedName name="bu18total85">[10]B_U_18!$D$95</definedName>
    <definedName name="bu18total85a">[10]B_U_18!$D$103</definedName>
    <definedName name="bu18total86">[10]B_U_18!$E$95</definedName>
    <definedName name="bu18total86a">[10]B_U_18!$E$103</definedName>
    <definedName name="bu18total87">[10]B_U_18!$F$95</definedName>
    <definedName name="bu18total87a">[10]B_U_18!$F$103</definedName>
    <definedName name="bu18total88">[10]B_U_18!$G$95</definedName>
    <definedName name="bu18total88a">[10]B_U_18!$G$103</definedName>
    <definedName name="bu18total89">[10]B_U_18!$H$95</definedName>
    <definedName name="bu18total89a">[10]B_U_18!$H$103</definedName>
    <definedName name="bu18total90">[10]B_U_18!$I$95</definedName>
    <definedName name="bu18total90a">[10]B_U_18!$I$103</definedName>
    <definedName name="bu18total91">[10]B_U_18!$J$95</definedName>
    <definedName name="bu18total91a">[10]B_U_18!$J$103</definedName>
    <definedName name="bu18total92">[10]B_U_18!$K$95</definedName>
    <definedName name="bu18total92a">[10]B_U_18!$K$103</definedName>
    <definedName name="bu18total93">[10]B_U_18!$L$95</definedName>
    <definedName name="bu18total93a">[10]B_U_18!$L$103</definedName>
    <definedName name="bu18total94">[10]B_U_18!$M$95</definedName>
    <definedName name="bu18total94a">[10]B_U_18!$M$103</definedName>
    <definedName name="bu18total95">[10]B_U_18!$N$95</definedName>
    <definedName name="bu18total95a">[10]B_U_18!$N$103</definedName>
    <definedName name="bu18total96">[10]B_U_18!$O$95</definedName>
    <definedName name="bu18total96a">[10]B_U_18!$O$103</definedName>
    <definedName name="bu18total97">[10]B_U_18!$P$95</definedName>
    <definedName name="bu18total97a">[10]B_U_18!$P$103</definedName>
    <definedName name="bu18total98">[10]B_U_18!$Q$95</definedName>
    <definedName name="bu18total98a">[10]B_U_18!$Q$103</definedName>
    <definedName name="bu18total99" localSheetId="23">#REF!</definedName>
    <definedName name="bu18total99" localSheetId="11">#REF!</definedName>
    <definedName name="bu18total99" localSheetId="12">#REF!</definedName>
    <definedName name="bu18total99" localSheetId="16">#REF!</definedName>
    <definedName name="bu18total99">#REF!</definedName>
    <definedName name="bu18total99a" localSheetId="16">#REF!</definedName>
    <definedName name="bu18total99a">#REF!</definedName>
    <definedName name="bu19total100" localSheetId="16">#REF!</definedName>
    <definedName name="bu19total100">#REF!</definedName>
    <definedName name="bu19total100a">#REF!</definedName>
    <definedName name="bu19total101">#REF!</definedName>
    <definedName name="bu19total101a">#REF!</definedName>
    <definedName name="bu19total102">#REF!</definedName>
    <definedName name="bu19total102a">#REF!</definedName>
    <definedName name="bu19total103">#REF!</definedName>
    <definedName name="bu19total103a">#REF!</definedName>
    <definedName name="bu19total84">[10]B_U_19!$C$95</definedName>
    <definedName name="bu19total84a">[10]B_U_19!$C$103</definedName>
    <definedName name="bu19total85">[10]B_U_19!$D$95</definedName>
    <definedName name="bu19total85a">[10]B_U_19!$D$103</definedName>
    <definedName name="bu19total86">[10]B_U_19!$E$95</definedName>
    <definedName name="bu19total86a">[10]B_U_19!$E$103</definedName>
    <definedName name="bu19total87">[10]B_U_19!$F$95</definedName>
    <definedName name="bu19total87a">[10]B_U_19!$F$103</definedName>
    <definedName name="bu19total88">[10]B_U_19!$G$95</definedName>
    <definedName name="bu19total88a">[10]B_U_19!$G$103</definedName>
    <definedName name="bu19total89">[10]B_U_19!$H$95</definedName>
    <definedName name="bu19total89a">[10]B_U_19!$H$103</definedName>
    <definedName name="bu19total90">[10]B_U_19!$I$95</definedName>
    <definedName name="bu19total90a">[10]B_U_19!$I$103</definedName>
    <definedName name="bu19total91">[10]B_U_19!$J$95</definedName>
    <definedName name="bu19total91a">[10]B_U_19!$J$103</definedName>
    <definedName name="bu19total92">[10]B_U_19!$K$95</definedName>
    <definedName name="bu19total92a">[10]B_U_19!$K$103</definedName>
    <definedName name="bu19total93">[10]B_U_19!$L$95</definedName>
    <definedName name="bu19total93a">[10]B_U_19!$L$103</definedName>
    <definedName name="bu19total94">[10]B_U_19!$M$95</definedName>
    <definedName name="bu19total94a">[10]B_U_19!$M$103</definedName>
    <definedName name="bu19total95">[10]B_U_19!$N$95</definedName>
    <definedName name="bu19total95a">[10]B_U_19!$N$103</definedName>
    <definedName name="bu19total96">[10]B_U_19!$O$95</definedName>
    <definedName name="bu19total96a">[10]B_U_19!$O$103</definedName>
    <definedName name="bu19total97">[10]B_U_19!$P$95</definedName>
    <definedName name="bu19total97a">[10]B_U_19!$P$103</definedName>
    <definedName name="bu19total98">[10]B_U_19!$Q$95</definedName>
    <definedName name="bu19total98a">[10]B_U_19!$Q$103</definedName>
    <definedName name="bu19total99" localSheetId="23">#REF!</definedName>
    <definedName name="bu19total99" localSheetId="11">#REF!</definedName>
    <definedName name="bu19total99" localSheetId="12">#REF!</definedName>
    <definedName name="bu19total99" localSheetId="16">#REF!</definedName>
    <definedName name="bu19total99">#REF!</definedName>
    <definedName name="bu19total99a" localSheetId="16">#REF!</definedName>
    <definedName name="bu19total99a">#REF!</definedName>
    <definedName name="bu1total100" localSheetId="16">#REF!</definedName>
    <definedName name="bu1total100">#REF!</definedName>
    <definedName name="bu1total100a">#REF!</definedName>
    <definedName name="bu1total101">#REF!</definedName>
    <definedName name="bu1total101a">#REF!</definedName>
    <definedName name="bu1total102">#REF!</definedName>
    <definedName name="bu1total102a">#REF!</definedName>
    <definedName name="bu1total103">#REF!</definedName>
    <definedName name="bu1total103a">#REF!</definedName>
    <definedName name="bu1total84">'[10]PHASE II'!$C$95</definedName>
    <definedName name="bu1total84a">'[10]PHASE II'!$C$103</definedName>
    <definedName name="bu1total85">'[10]PHASE II'!$D$95</definedName>
    <definedName name="bu1total85a">'[10]PHASE II'!$D$103</definedName>
    <definedName name="bu1total86">'[10]PHASE II'!$E$95</definedName>
    <definedName name="bu1total86a">'[10]PHASE II'!$E$103</definedName>
    <definedName name="bu1total87">'[10]PHASE II'!$F$95</definedName>
    <definedName name="bu1total87a">'[10]PHASE II'!$F$103</definedName>
    <definedName name="bu1total88">'[10]PHASE II'!$G$95</definedName>
    <definedName name="bu1total88a">'[10]PHASE II'!$G$103</definedName>
    <definedName name="bu1total89">'[10]PHASE II'!$H$95</definedName>
    <definedName name="bu1total89a">'[10]PHASE II'!$H$103</definedName>
    <definedName name="bu1total90">'[10]PHASE II'!$I$95</definedName>
    <definedName name="bu1total90a">'[10]PHASE II'!$I$103</definedName>
    <definedName name="bu1total91">'[10]PHASE II'!$K$95</definedName>
    <definedName name="bu1total91a">'[10]PHASE II'!$K$103</definedName>
    <definedName name="bu1total92">'[10]PHASE II'!$M$95</definedName>
    <definedName name="bu1total92a">'[10]PHASE II'!$M$103</definedName>
    <definedName name="bu1total93">'[10]PHASE II'!$O$95</definedName>
    <definedName name="bu1total93a">'[10]PHASE II'!$O$103</definedName>
    <definedName name="bu1total94">'[10]PHASE II'!$Q$95</definedName>
    <definedName name="bu1total94a">'[10]PHASE II'!$Q$103</definedName>
    <definedName name="bu1total95">'[10]PHASE II'!$S$95</definedName>
    <definedName name="bu1total95a">'[10]PHASE II'!$S$103</definedName>
    <definedName name="bu1total96">'[10]PHASE II'!$T$95</definedName>
    <definedName name="bu1total96a">'[10]PHASE II'!$T$103</definedName>
    <definedName name="bu1total97">'[10]PHASE II'!$U$95</definedName>
    <definedName name="bu1total97a">'[10]PHASE II'!$U$103</definedName>
    <definedName name="bu1total98">'[10]PHASE II'!$W$95</definedName>
    <definedName name="bu1total98a">'[10]PHASE II'!$W$103</definedName>
    <definedName name="bu1total99" localSheetId="23">#REF!</definedName>
    <definedName name="bu1total99" localSheetId="11">#REF!</definedName>
    <definedName name="bu1total99" localSheetId="12">#REF!</definedName>
    <definedName name="bu1total99" localSheetId="16">#REF!</definedName>
    <definedName name="bu1total99">#REF!</definedName>
    <definedName name="bu1total99a" localSheetId="16">#REF!</definedName>
    <definedName name="bu1total99a">#REF!</definedName>
    <definedName name="bu20total100" localSheetId="16">#REF!</definedName>
    <definedName name="bu20total100">#REF!</definedName>
    <definedName name="bu20total100a">#REF!</definedName>
    <definedName name="bu20total101">#REF!</definedName>
    <definedName name="bu20total101a">#REF!</definedName>
    <definedName name="bu20total102">#REF!</definedName>
    <definedName name="bu20total102a">#REF!</definedName>
    <definedName name="bu20total103">#REF!</definedName>
    <definedName name="bu20total103a">#REF!</definedName>
    <definedName name="bu20total84">[10]B_U_20!$C$95</definedName>
    <definedName name="bu20total84a">[10]B_U_20!$C$103</definedName>
    <definedName name="bu20total85">[10]B_U_20!$D$95</definedName>
    <definedName name="bu20total85a">[10]B_U_20!$D$103</definedName>
    <definedName name="bu20total86">[10]B_U_20!$E$95</definedName>
    <definedName name="bu20total86a">[10]B_U_20!$E$103</definedName>
    <definedName name="bu20total87">[10]B_U_20!$F$95</definedName>
    <definedName name="bu20total87a">[10]B_U_20!$F$103</definedName>
    <definedName name="bu20total88">[10]B_U_20!$G$95</definedName>
    <definedName name="bu20total88a">[10]B_U_20!$G$103</definedName>
    <definedName name="bu20total89">[10]B_U_20!$H$95</definedName>
    <definedName name="bu20total89a">[10]B_U_20!$H$103</definedName>
    <definedName name="bu20total90">[10]B_U_20!$I$95</definedName>
    <definedName name="bu20total90a">[10]B_U_20!$I$103</definedName>
    <definedName name="bu20total91">[10]B_U_20!$J$95</definedName>
    <definedName name="bu20total91a">[10]B_U_20!$J$103</definedName>
    <definedName name="bu20total92">[10]B_U_20!$K$95</definedName>
    <definedName name="bu20total92a">[10]B_U_20!$K$103</definedName>
    <definedName name="bu20total93">[10]B_U_20!$L$95</definedName>
    <definedName name="bu20total93a">[10]B_U_20!$L$103</definedName>
    <definedName name="bu20total94">[10]B_U_20!$M$95</definedName>
    <definedName name="bu20total94a">[10]B_U_20!$M$103</definedName>
    <definedName name="bu20total95">[10]B_U_20!$N$95</definedName>
    <definedName name="bu20total95a">[10]B_U_20!$N$103</definedName>
    <definedName name="bu20total96">[10]B_U_20!$O$95</definedName>
    <definedName name="bu20total96a">[10]B_U_20!$O$103</definedName>
    <definedName name="bu20total97">[10]B_U_20!$P$95</definedName>
    <definedName name="bu20total97a">[10]B_U_20!$P$103</definedName>
    <definedName name="bu20total98">[10]B_U_20!$Q$95</definedName>
    <definedName name="bu20total98a">[10]B_U_20!$Q$103</definedName>
    <definedName name="bu20total99" localSheetId="23">#REF!</definedName>
    <definedName name="bu20total99" localSheetId="11">#REF!</definedName>
    <definedName name="bu20total99" localSheetId="12">#REF!</definedName>
    <definedName name="bu20total99" localSheetId="16">#REF!</definedName>
    <definedName name="bu20total99">#REF!</definedName>
    <definedName name="bu20total99a" localSheetId="16">#REF!</definedName>
    <definedName name="bu20total99a">#REF!</definedName>
    <definedName name="bu21total100" localSheetId="16">#REF!</definedName>
    <definedName name="bu21total100">#REF!</definedName>
    <definedName name="bu21total100a">#REF!</definedName>
    <definedName name="bu21total101">#REF!</definedName>
    <definedName name="bu21total101a">#REF!</definedName>
    <definedName name="bu21total102">#REF!</definedName>
    <definedName name="bu21total102a">#REF!</definedName>
    <definedName name="bu21total103">#REF!</definedName>
    <definedName name="bu21total103a">#REF!</definedName>
    <definedName name="bu21total84">[10]B_U_21!$C$95</definedName>
    <definedName name="bu21total84a">[10]B_U_21!$C$103</definedName>
    <definedName name="bu21total85">[10]B_U_21!$D$95</definedName>
    <definedName name="bu21total85a">[10]B_U_21!$D$103</definedName>
    <definedName name="bu21total86">[10]B_U_21!$E$95</definedName>
    <definedName name="bu21total86a">[10]B_U_21!$E$103</definedName>
    <definedName name="bu21total87">[10]B_U_21!$F$95</definedName>
    <definedName name="bu21total87a">[10]B_U_21!$F$103</definedName>
    <definedName name="bu21total88">[10]B_U_21!$G$95</definedName>
    <definedName name="bu21total88a">[10]B_U_21!$G$103</definedName>
    <definedName name="bu21total89">[10]B_U_21!$H$95</definedName>
    <definedName name="bu21total89a">[10]B_U_21!$H$103</definedName>
    <definedName name="bu21total90">[10]B_U_21!$I$95</definedName>
    <definedName name="bu21total90a">[10]B_U_21!$I$103</definedName>
    <definedName name="bu21total91">[10]B_U_21!$J$95</definedName>
    <definedName name="bu21total91a">[10]B_U_21!$J$103</definedName>
    <definedName name="bu21total92">[10]B_U_21!$K$95</definedName>
    <definedName name="bu21total92a">[10]B_U_21!$K$103</definedName>
    <definedName name="bu21total93">[10]B_U_21!$L$95</definedName>
    <definedName name="bu21total93a">[10]B_U_21!$L$103</definedName>
    <definedName name="bu21total94">[10]B_U_21!$M$95</definedName>
    <definedName name="bu21total94a">[10]B_U_21!$M$103</definedName>
    <definedName name="bu21total95">[10]B_U_21!$N$95</definedName>
    <definedName name="bu21total95a">[10]B_U_21!$N$103</definedName>
    <definedName name="bu21total96">[10]B_U_21!$O$95</definedName>
    <definedName name="bu21total96a">[10]B_U_21!$O$103</definedName>
    <definedName name="bu21total97">[10]B_U_21!$P$95</definedName>
    <definedName name="bu21total97a">[10]B_U_21!$P$103</definedName>
    <definedName name="bu21total98">[10]B_U_21!$Q$95</definedName>
    <definedName name="bu21total98a">[10]B_U_21!$Q$103</definedName>
    <definedName name="bu21total99" localSheetId="23">#REF!</definedName>
    <definedName name="bu21total99" localSheetId="11">#REF!</definedName>
    <definedName name="bu21total99" localSheetId="12">#REF!</definedName>
    <definedName name="bu21total99" localSheetId="16">#REF!</definedName>
    <definedName name="bu21total99">#REF!</definedName>
    <definedName name="bu21total99a" localSheetId="16">#REF!</definedName>
    <definedName name="bu21total99a">#REF!</definedName>
    <definedName name="bu22total100" localSheetId="16">#REF!</definedName>
    <definedName name="bu22total100">#REF!</definedName>
    <definedName name="bu22total100a">#REF!</definedName>
    <definedName name="bu22total101">#REF!</definedName>
    <definedName name="bu22total101a">#REF!</definedName>
    <definedName name="bu22total102">#REF!</definedName>
    <definedName name="bu22total102a">#REF!</definedName>
    <definedName name="bu22total103">#REF!</definedName>
    <definedName name="bu22total103a">#REF!</definedName>
    <definedName name="bu22total84">[10]B_U_22!$C$95</definedName>
    <definedName name="bu22total84a">[10]B_U_22!$C$103</definedName>
    <definedName name="bu22total85">[10]B_U_22!$D$95</definedName>
    <definedName name="bu22total85a">[10]B_U_22!$D$103</definedName>
    <definedName name="bu22total86">[10]B_U_22!$E$95</definedName>
    <definedName name="bu22total86a">[10]B_U_22!$E$103</definedName>
    <definedName name="bu22total87">[10]B_U_22!$F$95</definedName>
    <definedName name="bu22total87a">[10]B_U_22!$F$103</definedName>
    <definedName name="bu22total88">[10]B_U_22!$G$95</definedName>
    <definedName name="bu22total88a">[10]B_U_22!$G$103</definedName>
    <definedName name="bu22total89">[10]B_U_22!$H$95</definedName>
    <definedName name="bu22total89a">[10]B_U_22!$H$103</definedName>
    <definedName name="bu22total90">[10]B_U_22!$I$95</definedName>
    <definedName name="bu22total90a">[10]B_U_22!$I$103</definedName>
    <definedName name="bu22total91">[10]B_U_22!$J$95</definedName>
    <definedName name="bu22total91a">[10]B_U_22!$J$103</definedName>
    <definedName name="bu22total92">[10]B_U_22!$K$95</definedName>
    <definedName name="bu22total92a">[10]B_U_22!$K$103</definedName>
    <definedName name="bu22total93">[10]B_U_22!$L$95</definedName>
    <definedName name="bu22total93a">[10]B_U_22!$L$103</definedName>
    <definedName name="bu22total94">[10]B_U_22!$M$95</definedName>
    <definedName name="bu22total94a">[10]B_U_22!$M$103</definedName>
    <definedName name="bu22total95">[10]B_U_22!$N$95</definedName>
    <definedName name="bu22total95a">[10]B_U_22!$N$103</definedName>
    <definedName name="bu22total96">[10]B_U_22!$O$95</definedName>
    <definedName name="bu22total96a">[10]B_U_22!$O$103</definedName>
    <definedName name="bu22total97">[10]B_U_22!$P$95</definedName>
    <definedName name="bu22total97a">[10]B_U_22!$P$103</definedName>
    <definedName name="bu22total98">[10]B_U_22!$Q$95</definedName>
    <definedName name="bu22total98a">[10]B_U_22!$Q$103</definedName>
    <definedName name="bu22total99" localSheetId="23">#REF!</definedName>
    <definedName name="bu22total99" localSheetId="11">#REF!</definedName>
    <definedName name="bu22total99" localSheetId="12">#REF!</definedName>
    <definedName name="bu22total99" localSheetId="16">#REF!</definedName>
    <definedName name="bu22total99">#REF!</definedName>
    <definedName name="bu22total99a" localSheetId="16">#REF!</definedName>
    <definedName name="bu22total99a">#REF!</definedName>
    <definedName name="bu23total100" localSheetId="16">#REF!</definedName>
    <definedName name="bu23total100">#REF!</definedName>
    <definedName name="bu23total100a">#REF!</definedName>
    <definedName name="bu23total101">#REF!</definedName>
    <definedName name="bu23total101a">#REF!</definedName>
    <definedName name="bu23total102">#REF!</definedName>
    <definedName name="bu23total102a">#REF!</definedName>
    <definedName name="bu23total103">#REF!</definedName>
    <definedName name="bu23total103a">#REF!</definedName>
    <definedName name="bu23total84">[10]B_U_23!$C$95</definedName>
    <definedName name="bu23total84a">[10]B_U_23!$C$103</definedName>
    <definedName name="bu23total85">[10]B_U_23!$D$95</definedName>
    <definedName name="bu23total85a">[10]B_U_23!$D$103</definedName>
    <definedName name="bu23total86">[10]B_U_23!$E$95</definedName>
    <definedName name="bu23total86a">[10]B_U_23!$E$103</definedName>
    <definedName name="bu23total87">[10]B_U_23!$F$95</definedName>
    <definedName name="bu23total87a">[10]B_U_23!$F$103</definedName>
    <definedName name="bu23total88">[10]B_U_23!$G$95</definedName>
    <definedName name="bu23total88a">[10]B_U_23!$G$103</definedName>
    <definedName name="bu23total89">[10]B_U_23!$H$95</definedName>
    <definedName name="bu23total89a">[10]B_U_23!$H$103</definedName>
    <definedName name="bu23total90">[10]B_U_23!$I$95</definedName>
    <definedName name="bu23total90a">[10]B_U_23!$I$103</definedName>
    <definedName name="bu23total91">[10]B_U_23!$J$95</definedName>
    <definedName name="bu23total91a">[10]B_U_23!$J$103</definedName>
    <definedName name="bu23total92">[10]B_U_23!$K$95</definedName>
    <definedName name="bu23total92a">[10]B_U_23!$K$103</definedName>
    <definedName name="bu23total93">[10]B_U_23!$L$95</definedName>
    <definedName name="bu23total93a">[10]B_U_23!$L$103</definedName>
    <definedName name="bu23total94">[10]B_U_23!$M$95</definedName>
    <definedName name="bu23total94a">[10]B_U_23!$M$103</definedName>
    <definedName name="bu23total95">[10]B_U_23!$N$95</definedName>
    <definedName name="bu23total95a">[10]B_U_23!$N$103</definedName>
    <definedName name="bu23total96">[10]B_U_23!$O$95</definedName>
    <definedName name="bu23total96a">[10]B_U_23!$O$103</definedName>
    <definedName name="bu23total97">[10]B_U_23!$P$95</definedName>
    <definedName name="bu23total97a">[10]B_U_23!$P$103</definedName>
    <definedName name="bu23total98">[10]B_U_23!$Q$95</definedName>
    <definedName name="bu23total98a">[10]B_U_23!$Q$103</definedName>
    <definedName name="bu23total99" localSheetId="23">#REF!</definedName>
    <definedName name="bu23total99" localSheetId="11">#REF!</definedName>
    <definedName name="bu23total99" localSheetId="12">#REF!</definedName>
    <definedName name="bu23total99" localSheetId="16">#REF!</definedName>
    <definedName name="bu23total99">#REF!</definedName>
    <definedName name="bu23total99a" localSheetId="16">#REF!</definedName>
    <definedName name="bu23total99a">#REF!</definedName>
    <definedName name="bu2total100" localSheetId="16">#REF!</definedName>
    <definedName name="bu2total100">#REF!</definedName>
    <definedName name="bu2total100a">#REF!</definedName>
    <definedName name="bu2total101">#REF!</definedName>
    <definedName name="bu2total101a">#REF!</definedName>
    <definedName name="bu2total102">#REF!</definedName>
    <definedName name="bu2total102a">#REF!</definedName>
    <definedName name="bu2total103">#REF!</definedName>
    <definedName name="bu2total103a">#REF!</definedName>
    <definedName name="bu2total84">'[10]ORIGINAL CLAIM'!$C$95</definedName>
    <definedName name="bu2total84a">'[10]ORIGINAL CLAIM'!$C$103</definedName>
    <definedName name="bu2total85">'[10]ORIGINAL CLAIM'!$D$95</definedName>
    <definedName name="bu2total85a">'[10]ORIGINAL CLAIM'!$D$103</definedName>
    <definedName name="bu2total86">'[10]ORIGINAL CLAIM'!$E$95</definedName>
    <definedName name="bu2total86a">'[10]ORIGINAL CLAIM'!$E$103</definedName>
    <definedName name="bu2total87">'[10]ORIGINAL CLAIM'!$F$95</definedName>
    <definedName name="bu2total87a">'[10]ORIGINAL CLAIM'!$F$103</definedName>
    <definedName name="bu2total88">'[10]ORIGINAL CLAIM'!$G$95</definedName>
    <definedName name="bu2total88a">'[10]ORIGINAL CLAIM'!$G$103</definedName>
    <definedName name="bu2total89">'[10]ORIGINAL CLAIM'!$H$95</definedName>
    <definedName name="bu2total89a">'[10]ORIGINAL CLAIM'!$H$103</definedName>
    <definedName name="bu2total90">'[10]ORIGINAL CLAIM'!$I$95</definedName>
    <definedName name="bu2total90a">'[10]ORIGINAL CLAIM'!$I$103</definedName>
    <definedName name="bu2total91">'[10]ORIGINAL CLAIM'!$J$95</definedName>
    <definedName name="bu2total91a">'[10]ORIGINAL CLAIM'!$J$103</definedName>
    <definedName name="bu2total92">'[10]ORIGINAL CLAIM'!$K$95</definedName>
    <definedName name="bu2total92a">'[10]ORIGINAL CLAIM'!$K$103</definedName>
    <definedName name="bu2total93">'[10]ORIGINAL CLAIM'!$L$95</definedName>
    <definedName name="bu2total93a">'[10]ORIGINAL CLAIM'!$L$103</definedName>
    <definedName name="bu2total94">'[10]ORIGINAL CLAIM'!$M$95</definedName>
    <definedName name="bu2total94a">'[10]ORIGINAL CLAIM'!$M$103</definedName>
    <definedName name="bu2total95">'[10]ORIGINAL CLAIM'!$N$95</definedName>
    <definedName name="bu2total95a">'[10]ORIGINAL CLAIM'!$N$103</definedName>
    <definedName name="bu2total96">'[10]ORIGINAL CLAIM'!$O$95</definedName>
    <definedName name="bu2total96a">'[10]ORIGINAL CLAIM'!$O$103</definedName>
    <definedName name="bu2total97">'[10]ORIGINAL CLAIM'!$P$95</definedName>
    <definedName name="bu2total97a">'[10]ORIGINAL CLAIM'!$P$103</definedName>
    <definedName name="bu2total98">'[10]ORIGINAL CLAIM'!$Q$95</definedName>
    <definedName name="bu2total98a">'[10]ORIGINAL CLAIM'!$Q$103</definedName>
    <definedName name="bu2total99" localSheetId="23">#REF!</definedName>
    <definedName name="bu2total99" localSheetId="11">#REF!</definedName>
    <definedName name="bu2total99" localSheetId="12">#REF!</definedName>
    <definedName name="bu2total99" localSheetId="16">#REF!</definedName>
    <definedName name="bu2total99">#REF!</definedName>
    <definedName name="bu2total99a" localSheetId="16">#REF!</definedName>
    <definedName name="bu2total99a">#REF!</definedName>
    <definedName name="bu3total100" localSheetId="16">#REF!</definedName>
    <definedName name="bu3total100">#REF!</definedName>
    <definedName name="bu3total100a">#REF!</definedName>
    <definedName name="bu3total101">#REF!</definedName>
    <definedName name="bu3total101a">#REF!</definedName>
    <definedName name="bu3total102">#REF!</definedName>
    <definedName name="bu3total102a">#REF!</definedName>
    <definedName name="bu3total103">#REF!</definedName>
    <definedName name="bu3total103a">#REF!</definedName>
    <definedName name="bu3total84">[10]B_U_3!$C$95</definedName>
    <definedName name="bu3total84a">[10]B_U_3!$C$103</definedName>
    <definedName name="bu3total85">[10]B_U_3!$D$95</definedName>
    <definedName name="bu3total85a">[10]B_U_3!$D$103</definedName>
    <definedName name="bu3total86">[10]B_U_3!$E$95</definedName>
    <definedName name="bu3total86a">[10]B_U_3!$E$103</definedName>
    <definedName name="bu3total87">[10]B_U_3!$F$95</definedName>
    <definedName name="bu3total87a">[10]B_U_3!$F$103</definedName>
    <definedName name="bu3total88">[10]B_U_3!$G$95</definedName>
    <definedName name="bu3total88a">[10]B_U_3!$G$103</definedName>
    <definedName name="bu3total89">[10]B_U_3!$H$95</definedName>
    <definedName name="bu3total89a">[10]B_U_3!$H$103</definedName>
    <definedName name="bu3total90">[10]B_U_3!$I$95</definedName>
    <definedName name="bu3total90a">[10]B_U_3!$I$103</definedName>
    <definedName name="bu3total91">[10]B_U_3!$J$95</definedName>
    <definedName name="bu3total91a">[10]B_U_3!$J$103</definedName>
    <definedName name="bu3total92">[10]B_U_3!$K$95</definedName>
    <definedName name="bu3total92a">[10]B_U_3!$K$103</definedName>
    <definedName name="bu3total93">[10]B_U_3!$L$95</definedName>
    <definedName name="bu3total93a">[10]B_U_3!$L$103</definedName>
    <definedName name="bu3total94">[10]B_U_3!$M$95</definedName>
    <definedName name="bu3total94a">[10]B_U_3!$M$103</definedName>
    <definedName name="bu3total95">[10]B_U_3!$N$95</definedName>
    <definedName name="bu3total95a">[10]B_U_3!$N$103</definedName>
    <definedName name="bu3total96">[10]B_U_3!$O$95</definedName>
    <definedName name="bu3total96a">[10]B_U_3!$O$103</definedName>
    <definedName name="bu3total97">[10]B_U_3!$P$95</definedName>
    <definedName name="bu3total97a">[10]B_U_3!$P$103</definedName>
    <definedName name="bu3total98">[10]B_U_3!$Q$95</definedName>
    <definedName name="bu3total98a">[10]B_U_3!$Q$103</definedName>
    <definedName name="bu3total99" localSheetId="23">#REF!</definedName>
    <definedName name="bu3total99" localSheetId="11">#REF!</definedName>
    <definedName name="bu3total99" localSheetId="12">#REF!</definedName>
    <definedName name="bu3total99" localSheetId="16">#REF!</definedName>
    <definedName name="bu3total99">#REF!</definedName>
    <definedName name="bu3total99a" localSheetId="16">#REF!</definedName>
    <definedName name="bu3total99a">#REF!</definedName>
    <definedName name="bu4total100" localSheetId="16">#REF!</definedName>
    <definedName name="bu4total100">#REF!</definedName>
    <definedName name="bu4total100a">#REF!</definedName>
    <definedName name="bu4total101">#REF!</definedName>
    <definedName name="bu4total101a">#REF!</definedName>
    <definedName name="bu4total102">#REF!</definedName>
    <definedName name="bu4total102a">#REF!</definedName>
    <definedName name="bu4total103">#REF!</definedName>
    <definedName name="bu4total103a">#REF!</definedName>
    <definedName name="bu4total84">[10]B_U_4!$C$95</definedName>
    <definedName name="bu4total84a">[10]B_U_4!$C$103</definedName>
    <definedName name="bu4total85">[10]B_U_4!$D$95</definedName>
    <definedName name="bu4total85a">[10]B_U_4!$D$103</definedName>
    <definedName name="bu4total86">[10]B_U_4!$E$95</definedName>
    <definedName name="bu4total86a">[10]B_U_4!$E$103</definedName>
    <definedName name="bu4total87">[10]B_U_4!$F$95</definedName>
    <definedName name="bu4total87a">[10]B_U_4!$F$103</definedName>
    <definedName name="bu4total88">[10]B_U_4!$G$95</definedName>
    <definedName name="bu4total88a">[10]B_U_4!$G$103</definedName>
    <definedName name="bu4total89">[10]B_U_4!$H$95</definedName>
    <definedName name="bu4total89a">[10]B_U_4!$H$103</definedName>
    <definedName name="bu4total90">[10]B_U_4!$I$95</definedName>
    <definedName name="bu4total90a">[10]B_U_4!$I$103</definedName>
    <definedName name="bu4total91">[10]B_U_4!$J$95</definedName>
    <definedName name="bu4total91a">[10]B_U_4!$J$103</definedName>
    <definedName name="bu4total92">[10]B_U_4!$K$95</definedName>
    <definedName name="bu4total92a">[10]B_U_4!$K$103</definedName>
    <definedName name="bu4total93">[10]B_U_4!$L$95</definedName>
    <definedName name="bu4total93a">[10]B_U_4!$L$103</definedName>
    <definedName name="bu4total94">[10]B_U_4!$M$95</definedName>
    <definedName name="bu4total94a">[10]B_U_4!$M$103</definedName>
    <definedName name="bu4total95">[10]B_U_4!$N$95</definedName>
    <definedName name="bu4total95a">[10]B_U_4!$N$103</definedName>
    <definedName name="bu4total96">[10]B_U_4!$O$95</definedName>
    <definedName name="bu4total96a">[10]B_U_4!$O$103</definedName>
    <definedName name="bu4total97">[10]B_U_4!$P$95</definedName>
    <definedName name="bu4total97a">[10]B_U_4!$P$103</definedName>
    <definedName name="bu4total98">[10]B_U_4!$Q$95</definedName>
    <definedName name="bu4total98a">[10]B_U_4!$Q$103</definedName>
    <definedName name="bu4total99" localSheetId="23">#REF!</definedName>
    <definedName name="bu4total99" localSheetId="11">#REF!</definedName>
    <definedName name="bu4total99" localSheetId="12">#REF!</definedName>
    <definedName name="bu4total99" localSheetId="16">#REF!</definedName>
    <definedName name="bu4total99">#REF!</definedName>
    <definedName name="bu4total99a" localSheetId="16">#REF!</definedName>
    <definedName name="bu4total99a">#REF!</definedName>
    <definedName name="bu5total100" localSheetId="16">#REF!</definedName>
    <definedName name="bu5total100">#REF!</definedName>
    <definedName name="bu5total100a">#REF!</definedName>
    <definedName name="bu5total101">#REF!</definedName>
    <definedName name="bu5total101a">#REF!</definedName>
    <definedName name="bu5total102">#REF!</definedName>
    <definedName name="bu5total102a">#REF!</definedName>
    <definedName name="bu5total103">#REF!</definedName>
    <definedName name="bu5total103a">#REF!</definedName>
    <definedName name="bu5total84">[10]B_U_5!$C$95</definedName>
    <definedName name="bu5total84a">[10]B_U_5!$C$103</definedName>
    <definedName name="bu5total85">[10]B_U_5!$D$95</definedName>
    <definedName name="bu5total85a">[10]B_U_5!$D$103</definedName>
    <definedName name="bu5total86">[10]B_U_5!$E$95</definedName>
    <definedName name="bu5total86a">[10]B_U_5!$E$103</definedName>
    <definedName name="bu5total87">[10]B_U_5!$F$95</definedName>
    <definedName name="bu5total87a">[10]B_U_5!$F$103</definedName>
    <definedName name="bu5total88">[10]B_U_5!$G$95</definedName>
    <definedName name="bu5total88a">[10]B_U_5!$G$103</definedName>
    <definedName name="bu5total89">[10]B_U_5!$H$95</definedName>
    <definedName name="bu5total89a">[10]B_U_5!$H$103</definedName>
    <definedName name="bu5total90">[10]B_U_5!$I$95</definedName>
    <definedName name="bu5total90a">[10]B_U_5!$I$103</definedName>
    <definedName name="bu5total91">[10]B_U_5!$J$95</definedName>
    <definedName name="bu5total91a">[10]B_U_5!$J$103</definedName>
    <definedName name="bu5total92">[10]B_U_5!$K$95</definedName>
    <definedName name="bu5total92a">[10]B_U_5!$K$103</definedName>
    <definedName name="bu5total93">[10]B_U_5!$L$95</definedName>
    <definedName name="bu5total93a">[10]B_U_5!$L$103</definedName>
    <definedName name="bu5total94">[10]B_U_5!$M$95</definedName>
    <definedName name="bu5total94a">[10]B_U_5!$M$103</definedName>
    <definedName name="bu5total95">[10]B_U_5!$N$95</definedName>
    <definedName name="bu5total95a">[10]B_U_5!$N$103</definedName>
    <definedName name="bu5total96">[10]B_U_5!$O$95</definedName>
    <definedName name="bu5total96a">[10]B_U_5!$O$103</definedName>
    <definedName name="bu5total97">[10]B_U_5!$P$95</definedName>
    <definedName name="bu5total97a">[10]B_U_5!$P$103</definedName>
    <definedName name="bu5total98">[10]B_U_5!$Q$95</definedName>
    <definedName name="bu5total98a">[10]B_U_5!$Q$103</definedName>
    <definedName name="bu5total99" localSheetId="23">#REF!</definedName>
    <definedName name="bu5total99" localSheetId="11">#REF!</definedName>
    <definedName name="bu5total99" localSheetId="12">#REF!</definedName>
    <definedName name="bu5total99" localSheetId="16">#REF!</definedName>
    <definedName name="bu5total99">#REF!</definedName>
    <definedName name="bu5total99a" localSheetId="16">#REF!</definedName>
    <definedName name="bu5total99a">#REF!</definedName>
    <definedName name="bu6total100" localSheetId="16">#REF!</definedName>
    <definedName name="bu6total100">#REF!</definedName>
    <definedName name="bu6total100a">#REF!</definedName>
    <definedName name="bu6total101">#REF!</definedName>
    <definedName name="bu6total101a">#REF!</definedName>
    <definedName name="bu6total102">#REF!</definedName>
    <definedName name="bu6total102a">#REF!</definedName>
    <definedName name="bu6total103">#REF!</definedName>
    <definedName name="bu6total103a">#REF!</definedName>
    <definedName name="bu6total84">[10]B_U_6!$C$94</definedName>
    <definedName name="bu6total84a">[10]B_U_6!$C$103</definedName>
    <definedName name="bu6total85">[10]B_U_6!$D$94</definedName>
    <definedName name="bu6total85a">[10]B_U_6!$D$103</definedName>
    <definedName name="bu6total86">[10]B_U_6!$E$94</definedName>
    <definedName name="bu6total86a">[10]B_U_6!$E$103</definedName>
    <definedName name="bu6total87">[10]B_U_6!$F$94</definedName>
    <definedName name="bu6total87a">[10]B_U_6!$F$103</definedName>
    <definedName name="bu6total88">[10]B_U_6!$G$94</definedName>
    <definedName name="bu6total88a">[10]B_U_6!$G$103</definedName>
    <definedName name="bu6total89">[10]B_U_6!$H$94</definedName>
    <definedName name="bu6total89a">[10]B_U_6!$H$103</definedName>
    <definedName name="bu6total90">[10]B_U_6!$I$94</definedName>
    <definedName name="bu6total90a">[10]B_U_6!$I$103</definedName>
    <definedName name="bu6total91">[10]B_U_6!$J$94</definedName>
    <definedName name="bu6total91a">[10]B_U_6!$J$103</definedName>
    <definedName name="bu6total92">[10]B_U_6!$K$94</definedName>
    <definedName name="bu6total92a">[10]B_U_6!$K$103</definedName>
    <definedName name="bu6total93">[10]B_U_6!$L$94</definedName>
    <definedName name="bu6total93a">[10]B_U_6!$L$103</definedName>
    <definedName name="bu6total94">[10]B_U_6!$M$94</definedName>
    <definedName name="bu6total94a">[10]B_U_6!$M$103</definedName>
    <definedName name="bu6total95">[10]B_U_6!$N$94</definedName>
    <definedName name="bu6total95a">[10]B_U_6!$N$103</definedName>
    <definedName name="bu6total96">[10]B_U_6!$O$94</definedName>
    <definedName name="bu6total96a">[10]B_U_6!$O$103</definedName>
    <definedName name="bu6total97">[10]B_U_6!$P$94</definedName>
    <definedName name="bu6total97a">[10]B_U_6!$P$103</definedName>
    <definedName name="bu6total98">[10]B_U_6!$Q$94</definedName>
    <definedName name="bu6total98a">[10]B_U_6!$Q$103</definedName>
    <definedName name="bu6total99" localSheetId="23">#REF!</definedName>
    <definedName name="bu6total99" localSheetId="11">#REF!</definedName>
    <definedName name="bu6total99" localSheetId="12">#REF!</definedName>
    <definedName name="bu6total99" localSheetId="16">#REF!</definedName>
    <definedName name="bu6total99">#REF!</definedName>
    <definedName name="bu6total99a" localSheetId="16">#REF!</definedName>
    <definedName name="bu6total99a">#REF!</definedName>
    <definedName name="bu7total100" localSheetId="16">#REF!</definedName>
    <definedName name="bu7total100">#REF!</definedName>
    <definedName name="bu7total100a">#REF!</definedName>
    <definedName name="bu7total101">#REF!</definedName>
    <definedName name="bu7total101a">#REF!</definedName>
    <definedName name="bu7total102">#REF!</definedName>
    <definedName name="bu7total102a">#REF!</definedName>
    <definedName name="bu7total103">#REF!</definedName>
    <definedName name="bu7total103a">#REF!</definedName>
    <definedName name="bu7total84">[10]B_U_7!$C$95</definedName>
    <definedName name="bu7total84a">[10]B_U_7!$C$103</definedName>
    <definedName name="bu7total85">[10]B_U_7!$D$95</definedName>
    <definedName name="bu7total85a">[10]B_U_7!$D$103</definedName>
    <definedName name="bu7total86">[10]B_U_7!$E$95</definedName>
    <definedName name="bu7total86a">[10]B_U_7!$E$103</definedName>
    <definedName name="bu7total87">[10]B_U_7!$F$95</definedName>
    <definedName name="bu7total87a">[10]B_U_7!$F$103</definedName>
    <definedName name="bu7total88">[10]B_U_7!$G$95</definedName>
    <definedName name="bu7total88a">[10]B_U_7!$G$103</definedName>
    <definedName name="bu7total89">[10]B_U_7!$H$95</definedName>
    <definedName name="bu7total89a">[10]B_U_7!$H$103</definedName>
    <definedName name="bu7total90">[10]B_U_7!$I$95</definedName>
    <definedName name="bu7total90a">[10]B_U_7!$I$103</definedName>
    <definedName name="bu7total91">[10]B_U_7!$J$95</definedName>
    <definedName name="bu7total91a">[10]B_U_7!$J$103</definedName>
    <definedName name="bu7total92">[10]B_U_7!$K$95</definedName>
    <definedName name="bu7total92a">[10]B_U_7!$K$103</definedName>
    <definedName name="bu7total93">[10]B_U_7!$L$95</definedName>
    <definedName name="bu7total93a">[10]B_U_7!$L$103</definedName>
    <definedName name="bu7total94">[10]B_U_7!$M$95</definedName>
    <definedName name="bu7total94a">[10]B_U_7!$M$103</definedName>
    <definedName name="bu7total95">[10]B_U_7!$N$95</definedName>
    <definedName name="bu7total95a">[10]B_U_7!$N$103</definedName>
    <definedName name="bu7total96">[10]B_U_7!$O$95</definedName>
    <definedName name="bu7total96a">[10]B_U_7!$O$103</definedName>
    <definedName name="bu7total97">[10]B_U_7!$P$95</definedName>
    <definedName name="bu7total97a">[10]B_U_7!$P$103</definedName>
    <definedName name="bu7total98">[10]B_U_7!$Q$95</definedName>
    <definedName name="bu7total98a">[10]B_U_7!$Q$103</definedName>
    <definedName name="bu7total99" localSheetId="23">#REF!</definedName>
    <definedName name="bu7total99" localSheetId="11">#REF!</definedName>
    <definedName name="bu7total99" localSheetId="12">#REF!</definedName>
    <definedName name="bu7total99" localSheetId="16">#REF!</definedName>
    <definedName name="bu7total99">#REF!</definedName>
    <definedName name="bu7total99a" localSheetId="16">#REF!</definedName>
    <definedName name="bu7total99a">#REF!</definedName>
    <definedName name="bu8total100" localSheetId="16">#REF!</definedName>
    <definedName name="bu8total100">#REF!</definedName>
    <definedName name="bu8total100a">#REF!</definedName>
    <definedName name="bu8total101">#REF!</definedName>
    <definedName name="bu8total101a">#REF!</definedName>
    <definedName name="bu8total102">#REF!</definedName>
    <definedName name="bu8total102a">#REF!</definedName>
    <definedName name="bu8total103">#REF!</definedName>
    <definedName name="bu8total103a">#REF!</definedName>
    <definedName name="bu8total84">[10]B_U_8!$C$94</definedName>
    <definedName name="bu8total84a">[10]B_U_8!$C$103</definedName>
    <definedName name="bu8total85">[10]B_U_8!$D$94</definedName>
    <definedName name="bu8total85a">[10]B_U_8!$D$103</definedName>
    <definedName name="bu8total86">[10]B_U_8!$E$94</definedName>
    <definedName name="bu8total86a">[10]B_U_8!$E$103</definedName>
    <definedName name="bu8total87">[10]B_U_8!$F$94</definedName>
    <definedName name="bu8total87a">[10]B_U_8!$F$103</definedName>
    <definedName name="bu8total88">[10]B_U_8!$G$94</definedName>
    <definedName name="bu8total88a">[10]B_U_8!$G$103</definedName>
    <definedName name="bu8total89">[10]B_U_8!$H$94</definedName>
    <definedName name="bu8total89a">[10]B_U_8!$H$103</definedName>
    <definedName name="bu8total90">[10]B_U_8!$I$94</definedName>
    <definedName name="bu8total90a">[10]B_U_8!$I$103</definedName>
    <definedName name="bu8total91">[10]B_U_8!$J$94</definedName>
    <definedName name="bu8total91a">[10]B_U_8!$J$103</definedName>
    <definedName name="bu8total92">[10]B_U_8!$K$94</definedName>
    <definedName name="bu8total92a">[10]B_U_8!$K$103</definedName>
    <definedName name="bu8total93">[10]B_U_8!$L$94</definedName>
    <definedName name="bu8total93a">[10]B_U_8!$L$103</definedName>
    <definedName name="bu8total94">[10]B_U_8!$M$94</definedName>
    <definedName name="bu8total94a">[10]B_U_8!$M$103</definedName>
    <definedName name="bu8total95">[10]B_U_8!$N$94</definedName>
    <definedName name="bu8total95a">[10]B_U_8!$N$103</definedName>
    <definedName name="bu8total96">[10]B_U_8!$O$94</definedName>
    <definedName name="bu8total96a">[10]B_U_8!$O$103</definedName>
    <definedName name="bu8total97">[10]B_U_8!$P$94</definedName>
    <definedName name="bu8total97a">[10]B_U_8!$P$103</definedName>
    <definedName name="bu8total98">[10]B_U_8!$Q$94</definedName>
    <definedName name="bu8total98a">[10]B_U_8!$Q$103</definedName>
    <definedName name="bu8total99" localSheetId="23">#REF!</definedName>
    <definedName name="bu8total99" localSheetId="11">#REF!</definedName>
    <definedName name="bu8total99" localSheetId="12">#REF!</definedName>
    <definedName name="bu8total99" localSheetId="16">#REF!</definedName>
    <definedName name="bu8total99">#REF!</definedName>
    <definedName name="bu8total99a" localSheetId="16">#REF!</definedName>
    <definedName name="bu8total99a">#REF!</definedName>
    <definedName name="bu9total100" localSheetId="16">#REF!</definedName>
    <definedName name="bu9total100">#REF!</definedName>
    <definedName name="bu9total100a">#REF!</definedName>
    <definedName name="bu9total101">#REF!</definedName>
    <definedName name="bu9total101a">#REF!</definedName>
    <definedName name="bu9total102">#REF!</definedName>
    <definedName name="bu9total102a">#REF!</definedName>
    <definedName name="bu9total103">#REF!</definedName>
    <definedName name="bu9total103a">#REF!</definedName>
    <definedName name="bu9total84">[10]B_U_9!$C$95</definedName>
    <definedName name="bu9total84a">[10]B_U_9!$C$103</definedName>
    <definedName name="bu9total85">[10]B_U_9!$D$95</definedName>
    <definedName name="bu9total85a">[10]B_U_9!$D$103</definedName>
    <definedName name="bu9total86">[10]B_U_9!$E$95</definedName>
    <definedName name="bu9total86a">[10]B_U_9!$E$103</definedName>
    <definedName name="bu9total87">[10]B_U_9!$F$95</definedName>
    <definedName name="bu9total87a">[10]B_U_9!$F$103</definedName>
    <definedName name="bu9total88">[10]B_U_9!$G$95</definedName>
    <definedName name="bu9total88a">[10]B_U_9!$G$103</definedName>
    <definedName name="bu9total89">[10]B_U_9!$H$95</definedName>
    <definedName name="bu9total89a">[10]B_U_9!$H$103</definedName>
    <definedName name="bu9total90">[10]B_U_9!$I$95</definedName>
    <definedName name="bu9total90a">[10]B_U_9!$I$103</definedName>
    <definedName name="bu9total91">[10]B_U_9!$J$95</definedName>
    <definedName name="bu9total91a">[10]B_U_9!$J$103</definedName>
    <definedName name="bu9total92">[10]B_U_9!$K$95</definedName>
    <definedName name="bu9total92a">[10]B_U_9!$K$103</definedName>
    <definedName name="bu9total93">[10]B_U_9!$L$95</definedName>
    <definedName name="bu9total93a">[10]B_U_9!$L$103</definedName>
    <definedName name="bu9total94">[10]B_U_9!$M$95</definedName>
    <definedName name="bu9total94a">[10]B_U_9!$M$103</definedName>
    <definedName name="bu9total95">[10]B_U_9!$N$95</definedName>
    <definedName name="bu9total95a">[10]B_U_9!$N$103</definedName>
    <definedName name="bu9total96">[10]B_U_9!$O$95</definedName>
    <definedName name="bu9total96a">[10]B_U_9!$O$103</definedName>
    <definedName name="bu9total97">[10]B_U_9!$P$95</definedName>
    <definedName name="bu9total97a">[10]B_U_9!$P$103</definedName>
    <definedName name="bu9total98">[10]B_U_9!$Q$95</definedName>
    <definedName name="bu9total98a">[10]B_U_9!$Q$103</definedName>
    <definedName name="bu9total99" localSheetId="23">#REF!</definedName>
    <definedName name="bu9total99" localSheetId="11">#REF!</definedName>
    <definedName name="bu9total99" localSheetId="12">#REF!</definedName>
    <definedName name="bu9total99" localSheetId="16">#REF!</definedName>
    <definedName name="bu9total99">#REF!</definedName>
    <definedName name="bu9total99a" localSheetId="16">#REF!</definedName>
    <definedName name="bu9total99a">#REF!</definedName>
    <definedName name="budget" localSheetId="16">#REF!</definedName>
    <definedName name="budget">#REF!</definedName>
    <definedName name="Budget_Info">#REF!</definedName>
    <definedName name="BUN">#REF!</definedName>
    <definedName name="C_">'[42]RR 8 2'!#REF!</definedName>
    <definedName name="CALC_C03" localSheetId="23">#REF!</definedName>
    <definedName name="CALC_C03" localSheetId="11">#REF!</definedName>
    <definedName name="CALC_C03" localSheetId="12">#REF!</definedName>
    <definedName name="CALC_C03">#REF!</definedName>
    <definedName name="CALC_C04" localSheetId="23">#REF!</definedName>
    <definedName name="CALC_C04" localSheetId="11">#REF!</definedName>
    <definedName name="CALC_C04" localSheetId="12">#REF!</definedName>
    <definedName name="CALC_C04">#REF!</definedName>
    <definedName name="CALC_C09" localSheetId="23">#REF!</definedName>
    <definedName name="CALC_C09" localSheetId="11">#REF!</definedName>
    <definedName name="CALC_C09" localSheetId="12">#REF!</definedName>
    <definedName name="CALC_C09">#REF!</definedName>
    <definedName name="CALC_LRG">#REF!</definedName>
    <definedName name="CALC_XLG">#REF!</definedName>
    <definedName name="CALCULATION">#REF!</definedName>
    <definedName name="can" localSheetId="20" hidden="1">{#N/A,#N/A,FALSE,"O&amp;M by processes";#N/A,#N/A,FALSE,"Elec Act vs Bud";#N/A,#N/A,FALSE,"G&amp;A";#N/A,#N/A,FALSE,"BGS";#N/A,#N/A,FALSE,"Res Cost"}</definedName>
    <definedName name="can" localSheetId="23" hidden="1">{#N/A,#N/A,FALSE,"O&amp;M by processes";#N/A,#N/A,FALSE,"Elec Act vs Bud";#N/A,#N/A,FALSE,"G&amp;A";#N/A,#N/A,FALSE,"BGS";#N/A,#N/A,FALSE,"Res Cost"}</definedName>
    <definedName name="can" localSheetId="11" hidden="1">{#N/A,#N/A,FALSE,"O&amp;M by processes";#N/A,#N/A,FALSE,"Elec Act vs Bud";#N/A,#N/A,FALSE,"G&amp;A";#N/A,#N/A,FALSE,"BGS";#N/A,#N/A,FALSE,"Res Cost"}</definedName>
    <definedName name="can" localSheetId="12" hidden="1">{#N/A,#N/A,FALSE,"O&amp;M by processes";#N/A,#N/A,FALSE,"Elec Act vs Bud";#N/A,#N/A,FALSE,"G&amp;A";#N/A,#N/A,FALSE,"BGS";#N/A,#N/A,FALSE,"Res Cost"}</definedName>
    <definedName name="can" localSheetId="14" hidden="1">{#N/A,#N/A,FALSE,"O&amp;M by processes";#N/A,#N/A,FALSE,"Elec Act vs Bud";#N/A,#N/A,FALSE,"G&amp;A";#N/A,#N/A,FALSE,"BGS";#N/A,#N/A,FALSE,"Res Cost"}</definedName>
    <definedName name="can" localSheetId="15" hidden="1">{#N/A,#N/A,FALSE,"O&amp;M by processes";#N/A,#N/A,FALSE,"Elec Act vs Bud";#N/A,#N/A,FALSE,"G&amp;A";#N/A,#N/A,FALSE,"BGS";#N/A,#N/A,FALSE,"Res Cost"}</definedName>
    <definedName name="can" localSheetId="13" hidden="1">{#N/A,#N/A,FALSE,"O&amp;M by processes";#N/A,#N/A,FALSE,"Elec Act vs Bud";#N/A,#N/A,FALSE,"G&amp;A";#N/A,#N/A,FALSE,"BGS";#N/A,#N/A,FALSE,"Res Cost"}</definedName>
    <definedName name="can" localSheetId="16" hidden="1">{#N/A,#N/A,FALSE,"O&amp;M by processes";#N/A,#N/A,FALSE,"Elec Act vs Bud";#N/A,#N/A,FALSE,"G&amp;A";#N/A,#N/A,FALSE,"BGS";#N/A,#N/A,FALSE,"Res Cost"}</definedName>
    <definedName name="can" localSheetId="18" hidden="1">{#N/A,#N/A,FALSE,"O&amp;M by processes";#N/A,#N/A,FALSE,"Elec Act vs Bud";#N/A,#N/A,FALSE,"G&amp;A";#N/A,#N/A,FALSE,"BGS";#N/A,#N/A,FALSE,"Res Cost"}</definedName>
    <definedName name="can" localSheetId="19" hidden="1">{#N/A,#N/A,FALSE,"O&amp;M by processes";#N/A,#N/A,FALSE,"Elec Act vs Bud";#N/A,#N/A,FALSE,"G&amp;A";#N/A,#N/A,FALSE,"BGS";#N/A,#N/A,FALSE,"Res Cost"}</definedName>
    <definedName name="can" hidden="1">{#N/A,#N/A,FALSE,"O&amp;M by processes";#N/A,#N/A,FALSE,"Elec Act vs Bud";#N/A,#N/A,FALSE,"G&amp;A";#N/A,#N/A,FALSE,"BGS";#N/A,#N/A,FALSE,"Res Cost"}</definedName>
    <definedName name="cap_interest">'[37]Input Page'!$E$16</definedName>
    <definedName name="CapBank2" localSheetId="23">#REF!</definedName>
    <definedName name="CapBank2" localSheetId="11">#REF!</definedName>
    <definedName name="CapBank2" localSheetId="12">#REF!</definedName>
    <definedName name="CapBank2" localSheetId="16">#REF!</definedName>
    <definedName name="CapBank2">#REF!</definedName>
    <definedName name="Capital_Investment_excl._Corp._Alloc." localSheetId="16">#REF!</definedName>
    <definedName name="Capital_Investment_excl._Corp._Alloc.">#REF!</definedName>
    <definedName name="Capital_Investments_CPM" localSheetId="16">#REF!</definedName>
    <definedName name="Capital_Investments_CPM">#REF!</definedName>
    <definedName name="Capital_Lease_Obligations">#REF!</definedName>
    <definedName name="Capital_Lease_Obligations_CPM">#REF!</definedName>
    <definedName name="capstr">#REF!</definedName>
    <definedName name="CAPT">#REF!</definedName>
    <definedName name="CARCS">#REF!</definedName>
    <definedName name="CARRYOVER">#REF!</definedName>
    <definedName name="CASCADE">#REF!</definedName>
    <definedName name="Cash___Cash_Equivalents">#REF!</definedName>
    <definedName name="Cash___Cash_Equivalents___Beg_of_Period">#REF!</definedName>
    <definedName name="Cash___Cash_Equivalents___End_of_Period">#REF!</definedName>
    <definedName name="Cash_and_Cash_Equivalents">#REF!</definedName>
    <definedName name="Cash_Flow">#REF!</definedName>
    <definedName name="Cash_From__Used_for__Financing_Activities">#REF!</definedName>
    <definedName name="Cash_From__Used_for__Investing_Activities">#REF!</definedName>
    <definedName name="Cash_From__Used_For__Operations">#REF!</definedName>
    <definedName name="Cash_Taxes_CPM">#REF!</definedName>
    <definedName name="cbcvbcv" localSheetId="20" hidden="1">{#N/A,#N/A,FALSE,"Monthly SAIFI";#N/A,#N/A,FALSE,"Yearly SAIFI";#N/A,#N/A,FALSE,"Monthly CAIDI";#N/A,#N/A,FALSE,"Yearly CAIDI";#N/A,#N/A,FALSE,"Monthly SAIDI";#N/A,#N/A,FALSE,"Yearly SAIDI";#N/A,#N/A,FALSE,"Monthly MAIFI";#N/A,#N/A,FALSE,"Yearly MAIFI";#N/A,#N/A,FALSE,"Monthly Cust &gt;=4 Int"}</definedName>
    <definedName name="cbcvbcv" localSheetId="23" hidden="1">{#N/A,#N/A,FALSE,"Monthly SAIFI";#N/A,#N/A,FALSE,"Yearly SAIFI";#N/A,#N/A,FALSE,"Monthly CAIDI";#N/A,#N/A,FALSE,"Yearly CAIDI";#N/A,#N/A,FALSE,"Monthly SAIDI";#N/A,#N/A,FALSE,"Yearly SAIDI";#N/A,#N/A,FALSE,"Monthly MAIFI";#N/A,#N/A,FALSE,"Yearly MAIFI";#N/A,#N/A,FALSE,"Monthly Cust &gt;=4 Int"}</definedName>
    <definedName name="cbcvbcv" localSheetId="11" hidden="1">{#N/A,#N/A,FALSE,"Monthly SAIFI";#N/A,#N/A,FALSE,"Yearly SAIFI";#N/A,#N/A,FALSE,"Monthly CAIDI";#N/A,#N/A,FALSE,"Yearly CAIDI";#N/A,#N/A,FALSE,"Monthly SAIDI";#N/A,#N/A,FALSE,"Yearly SAIDI";#N/A,#N/A,FALSE,"Monthly MAIFI";#N/A,#N/A,FALSE,"Yearly MAIFI";#N/A,#N/A,FALSE,"Monthly Cust &gt;=4 Int"}</definedName>
    <definedName name="cbcvbcv" localSheetId="12" hidden="1">{#N/A,#N/A,FALSE,"Monthly SAIFI";#N/A,#N/A,FALSE,"Yearly SAIFI";#N/A,#N/A,FALSE,"Monthly CAIDI";#N/A,#N/A,FALSE,"Yearly CAIDI";#N/A,#N/A,FALSE,"Monthly SAIDI";#N/A,#N/A,FALSE,"Yearly SAIDI";#N/A,#N/A,FALSE,"Monthly MAIFI";#N/A,#N/A,FALSE,"Yearly MAIFI";#N/A,#N/A,FALSE,"Monthly Cust &gt;=4 Int"}</definedName>
    <definedName name="cbcvbcv" localSheetId="14" hidden="1">{#N/A,#N/A,FALSE,"Monthly SAIFI";#N/A,#N/A,FALSE,"Yearly SAIFI";#N/A,#N/A,FALSE,"Monthly CAIDI";#N/A,#N/A,FALSE,"Yearly CAIDI";#N/A,#N/A,FALSE,"Monthly SAIDI";#N/A,#N/A,FALSE,"Yearly SAIDI";#N/A,#N/A,FALSE,"Monthly MAIFI";#N/A,#N/A,FALSE,"Yearly MAIFI";#N/A,#N/A,FALSE,"Monthly Cust &gt;=4 Int"}</definedName>
    <definedName name="cbcvbcv" localSheetId="15" hidden="1">{#N/A,#N/A,FALSE,"Monthly SAIFI";#N/A,#N/A,FALSE,"Yearly SAIFI";#N/A,#N/A,FALSE,"Monthly CAIDI";#N/A,#N/A,FALSE,"Yearly CAIDI";#N/A,#N/A,FALSE,"Monthly SAIDI";#N/A,#N/A,FALSE,"Yearly SAIDI";#N/A,#N/A,FALSE,"Monthly MAIFI";#N/A,#N/A,FALSE,"Yearly MAIFI";#N/A,#N/A,FALSE,"Monthly Cust &gt;=4 Int"}</definedName>
    <definedName name="cbcvbcv" localSheetId="13"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T" localSheetId="16">#REF!</definedName>
    <definedName name="CBT">#REF!</definedName>
    <definedName name="CC_TST">'[26]A.2 PTP'!$P$33</definedName>
    <definedName name="cc1end">[10]Model!$A$68:$IV$68</definedName>
    <definedName name="cc1subrange">[10]Model!$A$48:$IV$75</definedName>
    <definedName name="cc2origin">[10]Model!$A$76</definedName>
    <definedName name="cc2subrange">[10]Model!$A$124:$IV$146</definedName>
    <definedName name="cc3subrange">[10]Model!$A$152:$IV$179</definedName>
    <definedName name="ccbbcvbc" localSheetId="20" hidden="1">{#N/A,#N/A,FALSE,"Monthly SAIFI";#N/A,#N/A,FALSE,"Yearly SAIFI";#N/A,#N/A,FALSE,"Monthly CAIDI";#N/A,#N/A,FALSE,"Yearly CAIDI";#N/A,#N/A,FALSE,"Monthly SAIDI";#N/A,#N/A,FALSE,"Yearly SAIDI";#N/A,#N/A,FALSE,"Monthly MAIFI";#N/A,#N/A,FALSE,"Yearly MAIFI";#N/A,#N/A,FALSE,"Monthly Cust &gt;=4 Int"}</definedName>
    <definedName name="ccbbcvbc" localSheetId="23" hidden="1">{#N/A,#N/A,FALSE,"Monthly SAIFI";#N/A,#N/A,FALSE,"Yearly SAIFI";#N/A,#N/A,FALSE,"Monthly CAIDI";#N/A,#N/A,FALSE,"Yearly CAIDI";#N/A,#N/A,FALSE,"Monthly SAIDI";#N/A,#N/A,FALSE,"Yearly SAIDI";#N/A,#N/A,FALSE,"Monthly MAIFI";#N/A,#N/A,FALSE,"Yearly MAIFI";#N/A,#N/A,FALSE,"Monthly Cust &gt;=4 Int"}</definedName>
    <definedName name="ccbbcvbc" localSheetId="11" hidden="1">{#N/A,#N/A,FALSE,"Monthly SAIFI";#N/A,#N/A,FALSE,"Yearly SAIFI";#N/A,#N/A,FALSE,"Monthly CAIDI";#N/A,#N/A,FALSE,"Yearly CAIDI";#N/A,#N/A,FALSE,"Monthly SAIDI";#N/A,#N/A,FALSE,"Yearly SAIDI";#N/A,#N/A,FALSE,"Monthly MAIFI";#N/A,#N/A,FALSE,"Yearly MAIFI";#N/A,#N/A,FALSE,"Monthly Cust &gt;=4 Int"}</definedName>
    <definedName name="ccbbcvbc" localSheetId="12" hidden="1">{#N/A,#N/A,FALSE,"Monthly SAIFI";#N/A,#N/A,FALSE,"Yearly SAIFI";#N/A,#N/A,FALSE,"Monthly CAIDI";#N/A,#N/A,FALSE,"Yearly CAIDI";#N/A,#N/A,FALSE,"Monthly SAIDI";#N/A,#N/A,FALSE,"Yearly SAIDI";#N/A,#N/A,FALSE,"Monthly MAIFI";#N/A,#N/A,FALSE,"Yearly MAIFI";#N/A,#N/A,FALSE,"Monthly Cust &gt;=4 Int"}</definedName>
    <definedName name="ccbbcvbc" localSheetId="14" hidden="1">{#N/A,#N/A,FALSE,"Monthly SAIFI";#N/A,#N/A,FALSE,"Yearly SAIFI";#N/A,#N/A,FALSE,"Monthly CAIDI";#N/A,#N/A,FALSE,"Yearly CAIDI";#N/A,#N/A,FALSE,"Monthly SAIDI";#N/A,#N/A,FALSE,"Yearly SAIDI";#N/A,#N/A,FALSE,"Monthly MAIFI";#N/A,#N/A,FALSE,"Yearly MAIFI";#N/A,#N/A,FALSE,"Monthly Cust &gt;=4 Int"}</definedName>
    <definedName name="ccbbcvbc" localSheetId="15" hidden="1">{#N/A,#N/A,FALSE,"Monthly SAIFI";#N/A,#N/A,FALSE,"Yearly SAIFI";#N/A,#N/A,FALSE,"Monthly CAIDI";#N/A,#N/A,FALSE,"Yearly CAIDI";#N/A,#N/A,FALSE,"Monthly SAIDI";#N/A,#N/A,FALSE,"Yearly SAIDI";#N/A,#N/A,FALSE,"Monthly MAIFI";#N/A,#N/A,FALSE,"Yearly MAIFI";#N/A,#N/A,FALSE,"Monthly Cust &gt;=4 Int"}</definedName>
    <definedName name="ccbbcvbc" localSheetId="13"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20" hidden="1">{#N/A,#N/A,FALSE,"O&amp;M by processes";#N/A,#N/A,FALSE,"Elec Act vs Bud";#N/A,#N/A,FALSE,"G&amp;A";#N/A,#N/A,FALSE,"BGS";#N/A,#N/A,FALSE,"Res Cost"}</definedName>
    <definedName name="ccc" localSheetId="23" hidden="1">{#N/A,#N/A,FALSE,"O&amp;M by processes";#N/A,#N/A,FALSE,"Elec Act vs Bud";#N/A,#N/A,FALSE,"G&amp;A";#N/A,#N/A,FALSE,"BGS";#N/A,#N/A,FALSE,"Res Cost"}</definedName>
    <definedName name="ccc" localSheetId="11" hidden="1">{#N/A,#N/A,FALSE,"O&amp;M by processes";#N/A,#N/A,FALSE,"Elec Act vs Bud";#N/A,#N/A,FALSE,"G&amp;A";#N/A,#N/A,FALSE,"BGS";#N/A,#N/A,FALSE,"Res Cost"}</definedName>
    <definedName name="ccc" localSheetId="12" hidden="1">{#N/A,#N/A,FALSE,"O&amp;M by processes";#N/A,#N/A,FALSE,"Elec Act vs Bud";#N/A,#N/A,FALSE,"G&amp;A";#N/A,#N/A,FALSE,"BGS";#N/A,#N/A,FALSE,"Res Cost"}</definedName>
    <definedName name="ccc" localSheetId="14" hidden="1">{#N/A,#N/A,FALSE,"O&amp;M by processes";#N/A,#N/A,FALSE,"Elec Act vs Bud";#N/A,#N/A,FALSE,"G&amp;A";#N/A,#N/A,FALSE,"BGS";#N/A,#N/A,FALSE,"Res Cost"}</definedName>
    <definedName name="ccc" localSheetId="15" hidden="1">{#N/A,#N/A,FALSE,"O&amp;M by processes";#N/A,#N/A,FALSE,"Elec Act vs Bud";#N/A,#N/A,FALSE,"G&amp;A";#N/A,#N/A,FALSE,"BGS";#N/A,#N/A,FALSE,"Res Cost"}</definedName>
    <definedName name="ccc" localSheetId="13" hidden="1">{#N/A,#N/A,FALSE,"O&amp;M by processes";#N/A,#N/A,FALSE,"Elec Act vs Bud";#N/A,#N/A,FALSE,"G&amp;A";#N/A,#N/A,FALSE,"BGS";#N/A,#N/A,FALSE,"Res Cost"}</definedName>
    <definedName name="ccc" localSheetId="16" hidden="1">{#N/A,#N/A,FALSE,"O&amp;M by processes";#N/A,#N/A,FALSE,"Elec Act vs Bud";#N/A,#N/A,FALSE,"G&amp;A";#N/A,#N/A,FALSE,"BGS";#N/A,#N/A,FALSE,"Res Cost"}</definedName>
    <definedName name="ccc" localSheetId="18" hidden="1">{#N/A,#N/A,FALSE,"O&amp;M by processes";#N/A,#N/A,FALSE,"Elec Act vs Bud";#N/A,#N/A,FALSE,"G&amp;A";#N/A,#N/A,FALSE,"BGS";#N/A,#N/A,FALSE,"Res Cost"}</definedName>
    <definedName name="ccc" localSheetId="19"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20" hidden="1">{#N/A,#N/A,FALSE,"O&amp;M by processes";#N/A,#N/A,FALSE,"Elec Act vs Bud";#N/A,#N/A,FALSE,"G&amp;A";#N/A,#N/A,FALSE,"BGS";#N/A,#N/A,FALSE,"Res Cost"}</definedName>
    <definedName name="cccc" localSheetId="23" hidden="1">{#N/A,#N/A,FALSE,"O&amp;M by processes";#N/A,#N/A,FALSE,"Elec Act vs Bud";#N/A,#N/A,FALSE,"G&amp;A";#N/A,#N/A,FALSE,"BGS";#N/A,#N/A,FALSE,"Res Cost"}</definedName>
    <definedName name="cccc" localSheetId="11" hidden="1">{#N/A,#N/A,FALSE,"O&amp;M by processes";#N/A,#N/A,FALSE,"Elec Act vs Bud";#N/A,#N/A,FALSE,"G&amp;A";#N/A,#N/A,FALSE,"BGS";#N/A,#N/A,FALSE,"Res Cost"}</definedName>
    <definedName name="cccc" localSheetId="12" hidden="1">{#N/A,#N/A,FALSE,"O&amp;M by processes";#N/A,#N/A,FALSE,"Elec Act vs Bud";#N/A,#N/A,FALSE,"G&amp;A";#N/A,#N/A,FALSE,"BGS";#N/A,#N/A,FALSE,"Res Cost"}</definedName>
    <definedName name="cccc" localSheetId="14" hidden="1">{#N/A,#N/A,FALSE,"O&amp;M by processes";#N/A,#N/A,FALSE,"Elec Act vs Bud";#N/A,#N/A,FALSE,"G&amp;A";#N/A,#N/A,FALSE,"BGS";#N/A,#N/A,FALSE,"Res Cost"}</definedName>
    <definedName name="cccc" localSheetId="15" hidden="1">{#N/A,#N/A,FALSE,"O&amp;M by processes";#N/A,#N/A,FALSE,"Elec Act vs Bud";#N/A,#N/A,FALSE,"G&amp;A";#N/A,#N/A,FALSE,"BGS";#N/A,#N/A,FALSE,"Res Cost"}</definedName>
    <definedName name="cccc" localSheetId="13" hidden="1">{#N/A,#N/A,FALSE,"O&amp;M by processes";#N/A,#N/A,FALSE,"Elec Act vs Bud";#N/A,#N/A,FALSE,"G&amp;A";#N/A,#N/A,FALSE,"BGS";#N/A,#N/A,FALSE,"Res Cost"}</definedName>
    <definedName name="cccc" localSheetId="16" hidden="1">{#N/A,#N/A,FALSE,"O&amp;M by processes";#N/A,#N/A,FALSE,"Elec Act vs Bud";#N/A,#N/A,FALSE,"G&amp;A";#N/A,#N/A,FALSE,"BGS";#N/A,#N/A,FALSE,"Res Cost"}</definedName>
    <definedName name="cccc" localSheetId="18" hidden="1">{#N/A,#N/A,FALSE,"O&amp;M by processes";#N/A,#N/A,FALSE,"Elec Act vs Bud";#N/A,#N/A,FALSE,"G&amp;A";#N/A,#N/A,FALSE,"BGS";#N/A,#N/A,FALSE,"Res Cost"}</definedName>
    <definedName name="cccc" localSheetId="19" hidden="1">{#N/A,#N/A,FALSE,"O&amp;M by processes";#N/A,#N/A,FALSE,"Elec Act vs Bud";#N/A,#N/A,FALSE,"G&amp;A";#N/A,#N/A,FALSE,"BGS";#N/A,#N/A,FALSE,"Res Cost"}</definedName>
    <definedName name="cccc" hidden="1">{#N/A,#N/A,FALSE,"O&amp;M by processes";#N/A,#N/A,FALSE,"Elec Act vs Bud";#N/A,#N/A,FALSE,"G&amp;A";#N/A,#N/A,FALSE,"BGS";#N/A,#N/A,FALSE,"Res Cost"}</definedName>
    <definedName name="CE">'[26]C. Input'!$F$37</definedName>
    <definedName name="CE_EAI">'[26]C. Input'!$I$37</definedName>
    <definedName name="CE_EGSI">'[26]C. Input'!$L$37</definedName>
    <definedName name="CE_ELI">'[26]C. Input'!$O$37</definedName>
    <definedName name="CE_EMI">'[26]C. Input'!$R$37</definedName>
    <definedName name="CE_ENOI">'[26]C. Input'!$X$37</definedName>
    <definedName name="CELL">#N/A</definedName>
    <definedName name="cell.above">!A1048576</definedName>
    <definedName name="cell.below">!A2</definedName>
    <definedName name="cell.left">!XFD1</definedName>
    <definedName name="cell.right">!B1</definedName>
    <definedName name="cents" localSheetId="23">#REF!</definedName>
    <definedName name="cents" localSheetId="11">#REF!</definedName>
    <definedName name="cents" localSheetId="12">#REF!</definedName>
    <definedName name="cents" localSheetId="16">#REF!</definedName>
    <definedName name="cents">#REF!</definedName>
    <definedName name="CEP_Amortization">'[41]JFJ-4 CEP Rate'!$A$28:$F$78</definedName>
    <definedName name="cf_90" localSheetId="23">#REF!</definedName>
    <definedName name="cf_90" localSheetId="11">#REF!</definedName>
    <definedName name="cf_90" localSheetId="12">#REF!</definedName>
    <definedName name="cf_90" localSheetId="16">#REF!</definedName>
    <definedName name="cf_90">#REF!</definedName>
    <definedName name="cf_91" localSheetId="16">#REF!</definedName>
    <definedName name="cf_91">#REF!</definedName>
    <definedName name="cf_92" localSheetId="16">#REF!</definedName>
    <definedName name="cf_92">#REF!</definedName>
    <definedName name="cf_93">#REF!</definedName>
    <definedName name="cf_94">#REF!</definedName>
    <definedName name="cf_95">#REF!</definedName>
    <definedName name="cf_96">#REF!</definedName>
    <definedName name="cf_97">#REF!</definedName>
    <definedName name="cf_98">#REF!</definedName>
    <definedName name="cf_99">#REF!</definedName>
    <definedName name="Changes_in_Assets___Liabilities">#REF!</definedName>
    <definedName name="CHECK">#REF!</definedName>
    <definedName name="CHECK_BAL">#REF!</definedName>
    <definedName name="CHECK_BLANK">#REF!</definedName>
    <definedName name="CHECK_CELLS">#REF!</definedName>
    <definedName name="chrtContract">'[10]QRE Charts'!$C$274:$R$297</definedName>
    <definedName name="chrtSensitivity">'[10]QRE Charts'!$D$372:$O$375</definedName>
    <definedName name="chrtSensWages">'[10]Sens_QRE''s'!$C$118:$R$141</definedName>
    <definedName name="chrtSupplies">'[10]QRE Charts'!$C$248:$R$271</definedName>
    <definedName name="chrtTax">'[10]QRE Charts'!$C$327:$E$342</definedName>
    <definedName name="chrtTotalByCo">'[10]QRE Charts'!$C$300:$R$323</definedName>
    <definedName name="chrtTotalByType">'[10]QRE Charts'!$C$216:$R$219</definedName>
    <definedName name="chrtWages">'[10]QRE Charts'!$C$222:$R$245</definedName>
    <definedName name="CIPS_IL_EZ_parcels" localSheetId="23">#REF!</definedName>
    <definedName name="CIPS_IL_EZ_parcels" localSheetId="11">#REF!</definedName>
    <definedName name="CIPS_IL_EZ_parcels" localSheetId="12">#REF!</definedName>
    <definedName name="CIPS_IL_EZ_parcels" localSheetId="16">#REF!</definedName>
    <definedName name="CIPS_IL_EZ_parcels">#REF!</definedName>
    <definedName name="Citizens_Gas" localSheetId="16">#REF!</definedName>
    <definedName name="Citizens_Gas">#REF!</definedName>
    <definedName name="Citizens_Gas_YR_2005" localSheetId="16">'[35]Aday IS EG Subs'!#REF!</definedName>
    <definedName name="Citizens_Gas_YR_2005">'[35]Aday IS EG Subs'!#REF!</definedName>
    <definedName name="Citizens_Gas_YR_2006" localSheetId="16">'[35]Aday IS EG Subs'!#REF!</definedName>
    <definedName name="Citizens_Gas_YR_2006">'[35]Aday IS EG Subs'!#REF!</definedName>
    <definedName name="Citizens_Gas_YR_2007">'[35]Aday IS EG Subs'!#REF!</definedName>
    <definedName name="Citizens_Gas_YR_2008">'[35]Aday IS EG Subs'!#REF!</definedName>
    <definedName name="Citizens2003" localSheetId="23">#REF!</definedName>
    <definedName name="Citizens2003" localSheetId="11">#REF!</definedName>
    <definedName name="Citizens2003" localSheetId="12">#REF!</definedName>
    <definedName name="Citizens2003" localSheetId="16">#REF!</definedName>
    <definedName name="Citizens2003">#REF!</definedName>
    <definedName name="Citizens2004" localSheetId="16">#REF!</definedName>
    <definedName name="Citizens2004">#REF!</definedName>
    <definedName name="Citizens2005" localSheetId="16">#REF!</definedName>
    <definedName name="Citizens2005">#REF!</definedName>
    <definedName name="Citizens2006">#REF!</definedName>
    <definedName name="Citizens2007">#REF!</definedName>
    <definedName name="Citizens2008">#REF!</definedName>
    <definedName name="CLASSES">#N/A</definedName>
    <definedName name="cleanup" localSheetId="23" hidden="1">{#N/A,#N/A,TRUE,"TAXPROV";#N/A,#N/A,TRUE,"FLOWTHRU";#N/A,#N/A,TRUE,"SCHEDULE M'S";#N/A,#N/A,TRUE,"PLANT M'S";#N/A,#N/A,TRUE,"TAXJE"}</definedName>
    <definedName name="cleanup" localSheetId="11" hidden="1">{#N/A,#N/A,TRUE,"TAXPROV";#N/A,#N/A,TRUE,"FLOWTHRU";#N/A,#N/A,TRUE,"SCHEDULE M'S";#N/A,#N/A,TRUE,"PLANT M'S";#N/A,#N/A,TRUE,"TAXJE"}</definedName>
    <definedName name="cleanup" localSheetId="12" hidden="1">{#N/A,#N/A,TRUE,"TAXPROV";#N/A,#N/A,TRUE,"FLOWTHRU";#N/A,#N/A,TRUE,"SCHEDULE M'S";#N/A,#N/A,TRUE,"PLANT M'S";#N/A,#N/A,TRUE,"TAXJE"}</definedName>
    <definedName name="cleanup" localSheetId="14" hidden="1">{#N/A,#N/A,TRUE,"TAXPROV";#N/A,#N/A,TRUE,"FLOWTHRU";#N/A,#N/A,TRUE,"SCHEDULE M'S";#N/A,#N/A,TRUE,"PLANT M'S";#N/A,#N/A,TRUE,"TAXJE"}</definedName>
    <definedName name="cleanup" localSheetId="15" hidden="1">{#N/A,#N/A,TRUE,"TAXPROV";#N/A,#N/A,TRUE,"FLOWTHRU";#N/A,#N/A,TRUE,"SCHEDULE M'S";#N/A,#N/A,TRUE,"PLANT M'S";#N/A,#N/A,TRUE,"TAXJE"}</definedName>
    <definedName name="cleanup" localSheetId="16" hidden="1">{#N/A,#N/A,TRUE,"TAXPROV";#N/A,#N/A,TRUE,"FLOWTHRU";#N/A,#N/A,TRUE,"SCHEDULE M'S";#N/A,#N/A,TRUE,"PLANT M'S";#N/A,#N/A,TRUE,"TAXJE"}</definedName>
    <definedName name="cleanup" hidden="1">{#N/A,#N/A,TRUE,"TAXPROV";#N/A,#N/A,TRUE,"FLOWTHRU";#N/A,#N/A,TRUE,"SCHEDULE M'S";#N/A,#N/A,TRUE,"PLANT M'S";#N/A,#N/A,TRUE,"TAXJE"}</definedName>
    <definedName name="CLIENT">#REF!</definedName>
    <definedName name="ClientMatter" hidden="1">"b1"</definedName>
    <definedName name="CMARCS" localSheetId="16">#REF!</definedName>
    <definedName name="CMARCS">#REF!</definedName>
    <definedName name="Coal_Bed_Methane_E_P" localSheetId="16">#REF!</definedName>
    <definedName name="Coal_Bed_Methane_E_P">#REF!</definedName>
    <definedName name="Coal_Bed_Methane_Yates_Center" localSheetId="16">#REF!</definedName>
    <definedName name="Coal_Bed_Methane_Yates_Center">#REF!</definedName>
    <definedName name="Coal_Bed_Methane_Yates_Center_YR_2005" localSheetId="16">'[35]Aday IS EG Subs'!#REF!</definedName>
    <definedName name="Coal_Bed_Methane_Yates_Center_YR_2005">'[35]Aday IS EG Subs'!#REF!</definedName>
    <definedName name="Coal_Bed_Methane_Yates_Center_YR_2006" localSheetId="16">'[35]Aday IS EG Subs'!#REF!</definedName>
    <definedName name="Coal_Bed_Methane_Yates_Center_YR_2006">'[35]Aday IS EG Subs'!#REF!</definedName>
    <definedName name="Coal_Bed_Methane_Yates_Center_YR_2007" localSheetId="16">'[35]Aday IS EG Subs'!#REF!</definedName>
    <definedName name="Coal_Bed_Methane_Yates_Center_YR_2007">'[35]Aday IS EG Subs'!#REF!</definedName>
    <definedName name="Coal_Bed_Methane_Yates_Center_YR_2008" localSheetId="16">'[35]Aday IS EG Subs'!#REF!</definedName>
    <definedName name="Coal_Bed_Methane_Yates_Center_YR_2008">'[35]Aday IS EG Subs'!#REF!</definedName>
    <definedName name="Coal_Growth_YR_2003" localSheetId="23">#REF!</definedName>
    <definedName name="Coal_Growth_YR_2003" localSheetId="11">#REF!</definedName>
    <definedName name="Coal_Growth_YR_2003" localSheetId="12">#REF!</definedName>
    <definedName name="Coal_Growth_YR_2003" localSheetId="16">#REF!</definedName>
    <definedName name="Coal_Growth_YR_2003">#REF!</definedName>
    <definedName name="Coal_Growth_YR_2004" localSheetId="16">#REF!</definedName>
    <definedName name="Coal_Growth_YR_2004">#REF!</definedName>
    <definedName name="Coal_Growth_YR_2005" localSheetId="16">#REF!</definedName>
    <definedName name="Coal_Growth_YR_2005">#REF!</definedName>
    <definedName name="Coal_Growth_YR_2006">#REF!</definedName>
    <definedName name="Coal_Growth_YR_2007">#REF!</definedName>
    <definedName name="Coal_Growth_YR_2008">#REF!</definedName>
    <definedName name="coal_handling">'[37]Input Page'!#REF!</definedName>
    <definedName name="coal_purchase">'[37]Input Page'!#REF!</definedName>
    <definedName name="coal_sampling">'[37]Input Page'!#REF!</definedName>
    <definedName name="Coal_Services" localSheetId="23">#REF!</definedName>
    <definedName name="Coal_Services" localSheetId="11">#REF!</definedName>
    <definedName name="Coal_Services" localSheetId="12">#REF!</definedName>
    <definedName name="Coal_Services" localSheetId="16">#REF!</definedName>
    <definedName name="Coal_Services">#REF!</definedName>
    <definedName name="Coal_Services_YR_2005" localSheetId="23">'[35]Aday IS DECo &amp; Other'!#REF!</definedName>
    <definedName name="Coal_Services_YR_2005" localSheetId="11">'[35]Aday IS DECo &amp; Other'!#REF!</definedName>
    <definedName name="Coal_Services_YR_2005" localSheetId="12">'[35]Aday IS DECo &amp; Other'!#REF!</definedName>
    <definedName name="Coal_Services_YR_2005">'[35]Aday IS DECo &amp; Other'!#REF!</definedName>
    <definedName name="Coal_Services_YR_2006" localSheetId="23">'[35]Aday IS DECo &amp; Other'!#REF!</definedName>
    <definedName name="Coal_Services_YR_2006" localSheetId="11">'[35]Aday IS DECo &amp; Other'!#REF!</definedName>
    <definedName name="Coal_Services_YR_2006" localSheetId="12">'[35]Aday IS DECo &amp; Other'!#REF!</definedName>
    <definedName name="Coal_Services_YR_2006">'[35]Aday IS DECo &amp; Other'!#REF!</definedName>
    <definedName name="Coal_Services_YR_2007">'[35]Aday IS DECo &amp; Other'!#REF!</definedName>
    <definedName name="Coal_Services_YR_2008">'[35]Aday IS DECo &amp; Other'!#REF!</definedName>
    <definedName name="Code">'[43]Array Tables'!$B$4:$B$236</definedName>
    <definedName name="CoEnergy___Purch_Acct_Sub_Total" localSheetId="23">#REF!</definedName>
    <definedName name="CoEnergy___Purch_Acct_Sub_Total" localSheetId="11">#REF!</definedName>
    <definedName name="CoEnergy___Purch_Acct_Sub_Total" localSheetId="12">#REF!</definedName>
    <definedName name="CoEnergy___Purch_Acct_Sub_Total" localSheetId="16">#REF!</definedName>
    <definedName name="CoEnergy___Purch_Acct_Sub_Total">#REF!</definedName>
    <definedName name="CoEnergy___Purch_Acct_Sub_Total_YR_2005" localSheetId="23">'[35]Aday IS DECo &amp; Other'!#REF!</definedName>
    <definedName name="CoEnergy___Purch_Acct_Sub_Total_YR_2005" localSheetId="11">'[35]Aday IS DECo &amp; Other'!#REF!</definedName>
    <definedName name="CoEnergy___Purch_Acct_Sub_Total_YR_2005" localSheetId="12">'[35]Aday IS DECo &amp; Other'!#REF!</definedName>
    <definedName name="CoEnergy___Purch_Acct_Sub_Total_YR_2005">'[35]Aday IS DECo &amp; Other'!#REF!</definedName>
    <definedName name="CoEnergy___Purch_Acct_Sub_Total_YR_2006" localSheetId="23">'[35]Aday IS DECo &amp; Other'!#REF!</definedName>
    <definedName name="CoEnergy___Purch_Acct_Sub_Total_YR_2006" localSheetId="11">'[35]Aday IS DECo &amp; Other'!#REF!</definedName>
    <definedName name="CoEnergy___Purch_Acct_Sub_Total_YR_2006" localSheetId="12">'[35]Aday IS DECo &amp; Other'!#REF!</definedName>
    <definedName name="CoEnergy___Purch_Acct_Sub_Total_YR_2006">'[35]Aday IS DECo &amp; Other'!#REF!</definedName>
    <definedName name="CoEnergy___Purch_Acct_Sub_Total_YR_2007" localSheetId="23">'[35]Aday IS DECo &amp; Other'!#REF!</definedName>
    <definedName name="CoEnergy___Purch_Acct_Sub_Total_YR_2007" localSheetId="11">'[35]Aday IS DECo &amp; Other'!#REF!</definedName>
    <definedName name="CoEnergy___Purch_Acct_Sub_Total_YR_2007" localSheetId="12">'[35]Aday IS DECo &amp; Other'!#REF!</definedName>
    <definedName name="CoEnergy___Purch_Acct_Sub_Total_YR_2007">'[35]Aday IS DECo &amp; Other'!#REF!</definedName>
    <definedName name="CoEnergy___Purch_Acct_Sub_Total_YR_2008" localSheetId="23">'[35]Aday IS DECo &amp; Other'!#REF!</definedName>
    <definedName name="CoEnergy___Purch_Acct_Sub_Total_YR_2008" localSheetId="11">'[35]Aday IS DECo &amp; Other'!#REF!</definedName>
    <definedName name="CoEnergy___Purch_Acct_Sub_Total_YR_2008" localSheetId="12">'[35]Aday IS DECo &amp; Other'!#REF!</definedName>
    <definedName name="CoEnergy___Purch_Acct_Sub_Total_YR_2008">'[35]Aday IS DECo &amp; Other'!#REF!</definedName>
    <definedName name="CoEnergy_Trading" localSheetId="23">#REF!</definedName>
    <definedName name="CoEnergy_Trading" localSheetId="11">#REF!</definedName>
    <definedName name="CoEnergy_Trading" localSheetId="12">#REF!</definedName>
    <definedName name="CoEnergy_Trading" localSheetId="16">#REF!</definedName>
    <definedName name="CoEnergy_Trading">#REF!</definedName>
    <definedName name="CoEnergy_Trading_YR_2005" localSheetId="23">'[35]Aday IS DECo &amp; Other'!#REF!</definedName>
    <definedName name="CoEnergy_Trading_YR_2005" localSheetId="11">'[35]Aday IS DECo &amp; Other'!#REF!</definedName>
    <definedName name="CoEnergy_Trading_YR_2005" localSheetId="12">'[35]Aday IS DECo &amp; Other'!#REF!</definedName>
    <definedName name="CoEnergy_Trading_YR_2005">'[35]Aday IS DECo &amp; Other'!#REF!</definedName>
    <definedName name="CoEnergy_Trading_YR_2006" localSheetId="23">'[35]Aday IS DECo &amp; Other'!#REF!</definedName>
    <definedName name="CoEnergy_Trading_YR_2006" localSheetId="11">'[35]Aday IS DECo &amp; Other'!#REF!</definedName>
    <definedName name="CoEnergy_Trading_YR_2006" localSheetId="12">'[35]Aday IS DECo &amp; Other'!#REF!</definedName>
    <definedName name="CoEnergy_Trading_YR_2006">'[35]Aday IS DECo &amp; Other'!#REF!</definedName>
    <definedName name="CoEnergy_Trading_YR_2007" localSheetId="23">'[35]Aday IS DECo &amp; Other'!#REF!</definedName>
    <definedName name="CoEnergy_Trading_YR_2007" localSheetId="11">'[35]Aday IS DECo &amp; Other'!#REF!</definedName>
    <definedName name="CoEnergy_Trading_YR_2007" localSheetId="12">'[35]Aday IS DECo &amp; Other'!#REF!</definedName>
    <definedName name="CoEnergy_Trading_YR_2007">'[35]Aday IS DECo &amp; Other'!#REF!</definedName>
    <definedName name="CoEnergy_Trading_YR_2008" localSheetId="23">'[35]Aday IS DECo &amp; Other'!#REF!</definedName>
    <definedName name="CoEnergy_Trading_YR_2008" localSheetId="11">'[35]Aday IS DECo &amp; Other'!#REF!</definedName>
    <definedName name="CoEnergy_Trading_YR_2008" localSheetId="12">'[35]Aday IS DECo &amp; Other'!#REF!</definedName>
    <definedName name="CoEnergy_Trading_YR_2008">'[35]Aday IS DECo &amp; Other'!#REF!</definedName>
    <definedName name="COGEN">'[44]October Tariff kwh'!$A$1:$H$83</definedName>
    <definedName name="COGS_Affiliate_CPM" localSheetId="23">#REF!</definedName>
    <definedName name="COGS_Affiliate_CPM" localSheetId="11">#REF!</definedName>
    <definedName name="COGS_Affiliate_CPM" localSheetId="12">#REF!</definedName>
    <definedName name="COGS_Affiliate_CPM" localSheetId="16">#REF!</definedName>
    <definedName name="COGS_Affiliate_CPM">#REF!</definedName>
    <definedName name="ColorNames" localSheetId="16">#REF!</definedName>
    <definedName name="ColorNames">#REF!</definedName>
    <definedName name="Commercial_Paper_CPM" localSheetId="16">#REF!</definedName>
    <definedName name="Commercial_Paper_CPM">#REF!</definedName>
    <definedName name="Common_Dividends_Payable">#REF!</definedName>
    <definedName name="COMMON_EQUITY">#REF!</definedName>
    <definedName name="Common_Equity___Retained_Earnings">#REF!</definedName>
    <definedName name="Common_Equity_CPM">#REF!</definedName>
    <definedName name="Common_Equity_excl._OCI_CPM">#REF!</definedName>
    <definedName name="Common_Stock">#REF!</definedName>
    <definedName name="COMP">#REF!</definedName>
    <definedName name="Company_Name">[10]Menu!$I$11</definedName>
    <definedName name="CompanyCount">'[10]QRE Charts'!$F$214</definedName>
    <definedName name="CompanyName">'[45]Title Page'!$A$22</definedName>
    <definedName name="CompanyTextLen" localSheetId="23">#REF!</definedName>
    <definedName name="CompanyTextLen" localSheetId="11">#REF!</definedName>
    <definedName name="CompanyTextLen" localSheetId="12">#REF!</definedName>
    <definedName name="CompanyTextLen">#REF!</definedName>
    <definedName name="COMPAR_PRT_RNG">[10]Comparison!$B$8:$BT$170</definedName>
    <definedName name="compInc">[46]Inputs!$B$4</definedName>
    <definedName name="CONSOLDEFTAXBAL" localSheetId="23">#REF!</definedName>
    <definedName name="CONSOLDEFTAXBAL" localSheetId="11">#REF!</definedName>
    <definedName name="CONSOLDEFTAXBAL" localSheetId="12">#REF!</definedName>
    <definedName name="CONSOLDEFTAXBAL" localSheetId="16">#REF!</definedName>
    <definedName name="CONSOLDEFTAXBAL">#REF!</definedName>
    <definedName name="CONSOLDEFTAXSUM" localSheetId="16">#REF!</definedName>
    <definedName name="CONSOLDEFTAXSUM">#REF!</definedName>
    <definedName name="Consolid" localSheetId="20" hidden="1">{#N/A,#N/A,FALSE,"O&amp;M by processes";#N/A,#N/A,FALSE,"Elec Act vs Bud";#N/A,#N/A,FALSE,"G&amp;A";#N/A,#N/A,FALSE,"BGS";#N/A,#N/A,FALSE,"Res Cost"}</definedName>
    <definedName name="Consolid" localSheetId="23" hidden="1">{#N/A,#N/A,FALSE,"O&amp;M by processes";#N/A,#N/A,FALSE,"Elec Act vs Bud";#N/A,#N/A,FALSE,"G&amp;A";#N/A,#N/A,FALSE,"BGS";#N/A,#N/A,FALSE,"Res Cost"}</definedName>
    <definedName name="Consolid" localSheetId="11" hidden="1">{#N/A,#N/A,FALSE,"O&amp;M by processes";#N/A,#N/A,FALSE,"Elec Act vs Bud";#N/A,#N/A,FALSE,"G&amp;A";#N/A,#N/A,FALSE,"BGS";#N/A,#N/A,FALSE,"Res Cost"}</definedName>
    <definedName name="Consolid" localSheetId="12" hidden="1">{#N/A,#N/A,FALSE,"O&amp;M by processes";#N/A,#N/A,FALSE,"Elec Act vs Bud";#N/A,#N/A,FALSE,"G&amp;A";#N/A,#N/A,FALSE,"BGS";#N/A,#N/A,FALSE,"Res Cost"}</definedName>
    <definedName name="Consolid" localSheetId="14" hidden="1">{#N/A,#N/A,FALSE,"O&amp;M by processes";#N/A,#N/A,FALSE,"Elec Act vs Bud";#N/A,#N/A,FALSE,"G&amp;A";#N/A,#N/A,FALSE,"BGS";#N/A,#N/A,FALSE,"Res Cost"}</definedName>
    <definedName name="Consolid" localSheetId="15" hidden="1">{#N/A,#N/A,FALSE,"O&amp;M by processes";#N/A,#N/A,FALSE,"Elec Act vs Bud";#N/A,#N/A,FALSE,"G&amp;A";#N/A,#N/A,FALSE,"BGS";#N/A,#N/A,FALSE,"Res Cost"}</definedName>
    <definedName name="Consolid" localSheetId="13" hidden="1">{#N/A,#N/A,FALSE,"O&amp;M by processes";#N/A,#N/A,FALSE,"Elec Act vs Bud";#N/A,#N/A,FALSE,"G&amp;A";#N/A,#N/A,FALSE,"BGS";#N/A,#N/A,FALSE,"Res Cost"}</definedName>
    <definedName name="Consolid" localSheetId="16" hidden="1">{#N/A,#N/A,FALSE,"O&amp;M by processes";#N/A,#N/A,FALSE,"Elec Act vs Bud";#N/A,#N/A,FALSE,"G&amp;A";#N/A,#N/A,FALSE,"BGS";#N/A,#N/A,FALSE,"Res Cost"}</definedName>
    <definedName name="Consolid" localSheetId="18" hidden="1">{#N/A,#N/A,FALSE,"O&amp;M by processes";#N/A,#N/A,FALSE,"Elec Act vs Bud";#N/A,#N/A,FALSE,"G&amp;A";#N/A,#N/A,FALSE,"BGS";#N/A,#N/A,FALSE,"Res Cost"}</definedName>
    <definedName name="Consolid" localSheetId="19"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20" hidden="1">{#N/A,#N/A,FALSE,"O&amp;M by processes";#N/A,#N/A,FALSE,"Elec Act vs Bud";#N/A,#N/A,FALSE,"G&amp;A";#N/A,#N/A,FALSE,"BGS";#N/A,#N/A,FALSE,"Res Cost"}</definedName>
    <definedName name="Consolidated" localSheetId="23" hidden="1">{#N/A,#N/A,FALSE,"O&amp;M by processes";#N/A,#N/A,FALSE,"Elec Act vs Bud";#N/A,#N/A,FALSE,"G&amp;A";#N/A,#N/A,FALSE,"BGS";#N/A,#N/A,FALSE,"Res Cost"}</definedName>
    <definedName name="Consolidated" localSheetId="11" hidden="1">{#N/A,#N/A,FALSE,"O&amp;M by processes";#N/A,#N/A,FALSE,"Elec Act vs Bud";#N/A,#N/A,FALSE,"G&amp;A";#N/A,#N/A,FALSE,"BGS";#N/A,#N/A,FALSE,"Res Cost"}</definedName>
    <definedName name="Consolidated" localSheetId="12" hidden="1">{#N/A,#N/A,FALSE,"O&amp;M by processes";#N/A,#N/A,FALSE,"Elec Act vs Bud";#N/A,#N/A,FALSE,"G&amp;A";#N/A,#N/A,FALSE,"BGS";#N/A,#N/A,FALSE,"Res Cost"}</definedName>
    <definedName name="Consolidated" localSheetId="14" hidden="1">{#N/A,#N/A,FALSE,"O&amp;M by processes";#N/A,#N/A,FALSE,"Elec Act vs Bud";#N/A,#N/A,FALSE,"G&amp;A";#N/A,#N/A,FALSE,"BGS";#N/A,#N/A,FALSE,"Res Cost"}</definedName>
    <definedName name="Consolidated" localSheetId="15" hidden="1">{#N/A,#N/A,FALSE,"O&amp;M by processes";#N/A,#N/A,FALSE,"Elec Act vs Bud";#N/A,#N/A,FALSE,"G&amp;A";#N/A,#N/A,FALSE,"BGS";#N/A,#N/A,FALSE,"Res Cost"}</definedName>
    <definedName name="Consolidated" localSheetId="13" hidden="1">{#N/A,#N/A,FALSE,"O&amp;M by processes";#N/A,#N/A,FALSE,"Elec Act vs Bud";#N/A,#N/A,FALSE,"G&amp;A";#N/A,#N/A,FALSE,"BGS";#N/A,#N/A,FALSE,"Res Cost"}</definedName>
    <definedName name="Consolidated" localSheetId="16" hidden="1">{#N/A,#N/A,FALSE,"O&amp;M by processes";#N/A,#N/A,FALSE,"Elec Act vs Bud";#N/A,#N/A,FALSE,"G&amp;A";#N/A,#N/A,FALSE,"BGS";#N/A,#N/A,FALSE,"Res Cost"}</definedName>
    <definedName name="Consolidated" localSheetId="18" hidden="1">{#N/A,#N/A,FALSE,"O&amp;M by processes";#N/A,#N/A,FALSE,"Elec Act vs Bud";#N/A,#N/A,FALSE,"G&amp;A";#N/A,#N/A,FALSE,"BGS";#N/A,#N/A,FALSE,"Res Cost"}</definedName>
    <definedName name="Consolidated" localSheetId="19"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solTbal">'[47]2004 TAX PROV'!$U$11:$AR$764</definedName>
    <definedName name="Contract_Services" localSheetId="23">#REF!</definedName>
    <definedName name="Contract_Services" localSheetId="11">#REF!</definedName>
    <definedName name="Contract_Services" localSheetId="12">#REF!</definedName>
    <definedName name="Contract_Services" localSheetId="16">#REF!</definedName>
    <definedName name="Contract_Services">#REF!</definedName>
    <definedName name="Conventions" localSheetId="16">#REF!</definedName>
    <definedName name="Conventions">#REF!</definedName>
    <definedName name="CONVERT_IT" localSheetId="16">#REF!</definedName>
    <definedName name="CONVERT_IT">#REF!</definedName>
    <definedName name="CONVERT_RTN">#REF!</definedName>
    <definedName name="Convertible_Equity_Units">#REF!</definedName>
    <definedName name="Corporate_Purch_Acct">#REF!</definedName>
    <definedName name="Corporate_Purch_Acct_YR_2005">'[35]Aday IS DECo &amp; Other'!#REF!</definedName>
    <definedName name="Corporate_Purch_Acct_YR_2006">'[35]Aday IS DECo &amp; Other'!#REF!</definedName>
    <definedName name="Corporate_Purch_Acct_YR_2007">'[35]Aday IS DECo &amp; Other'!#REF!</definedName>
    <definedName name="Corporate_Purch_Acct_YR_2008">'[35]Aday IS DECo &amp; Other'!#REF!</definedName>
    <definedName name="CORPPA2003" localSheetId="23">#REF!</definedName>
    <definedName name="CORPPA2003" localSheetId="11">#REF!</definedName>
    <definedName name="CORPPA2003" localSheetId="12">#REF!</definedName>
    <definedName name="CORPPA2003" localSheetId="16">#REF!</definedName>
    <definedName name="CORPPA2003">#REF!</definedName>
    <definedName name="CORPPA2004" localSheetId="16">#REF!</definedName>
    <definedName name="CORPPA2004">#REF!</definedName>
    <definedName name="CORPPA2005" localSheetId="16">#REF!</definedName>
    <definedName name="CORPPA2005">#REF!</definedName>
    <definedName name="CORPPA2006">#REF!</definedName>
    <definedName name="CORPPA2007">#REF!</definedName>
    <definedName name="CORPPA2008">#REF!</definedName>
    <definedName name="COST">[19]DEPR96!#REF!</definedName>
    <definedName name="Cost_Center">'[43]Array Tables'!$A$4:$A$236</definedName>
    <definedName name="cost_of_good_sold">'[37]Input Page'!$E$11</definedName>
    <definedName name="Cost_of_Goods_Sold" localSheetId="23">#REF!</definedName>
    <definedName name="Cost_of_Goods_Sold" localSheetId="11">#REF!</definedName>
    <definedName name="Cost_of_Goods_Sold" localSheetId="12">#REF!</definedName>
    <definedName name="Cost_of_Goods_Sold" localSheetId="16">#REF!</definedName>
    <definedName name="Cost_of_Goods_Sold">#REF!</definedName>
    <definedName name="Cost_of_Goods_Sold_CPM" localSheetId="16">#REF!</definedName>
    <definedName name="Cost_of_Goods_Sold_CPM">#REF!</definedName>
    <definedName name="cost2001">[48]Input!$M$23</definedName>
    <definedName name="COUNTER">'[10]Macro Tables'!$C$21</definedName>
    <definedName name="cover" localSheetId="23">#REF!</definedName>
    <definedName name="cover" localSheetId="11">#REF!</definedName>
    <definedName name="cover" localSheetId="12">#REF!</definedName>
    <definedName name="cover" localSheetId="16">#REF!</definedName>
    <definedName name="cover">#REF!</definedName>
    <definedName name="CP">#N/A</definedName>
    <definedName name="CP_1">#N/A</definedName>
    <definedName name="CP_PG1B" localSheetId="23">#REF!</definedName>
    <definedName name="CP_PG1B" localSheetId="11">#REF!</definedName>
    <definedName name="CP_PG1B" localSheetId="12">#REF!</definedName>
    <definedName name="CP_PG1B">#REF!</definedName>
    <definedName name="cp_pg2" localSheetId="23">#REF!</definedName>
    <definedName name="cp_pg2" localSheetId="11">#REF!</definedName>
    <definedName name="cp_pg2" localSheetId="12">#REF!</definedName>
    <definedName name="cp_pg2">#REF!</definedName>
    <definedName name="cp_pg2b" localSheetId="23">#REF!</definedName>
    <definedName name="cp_pg2b" localSheetId="11">#REF!</definedName>
    <definedName name="cp_pg2b" localSheetId="12">#REF!</definedName>
    <definedName name="cp_pg2b">#REF!</definedName>
    <definedName name="CP_PG3B">#REF!</definedName>
    <definedName name="CPK1X">#REF!</definedName>
    <definedName name="CPK2X">#REF!</definedName>
    <definedName name="CPM" localSheetId="16">#REF!</definedName>
    <definedName name="CPM">#REF!</definedName>
    <definedName name="CPUC_Cashflow_Summary_Table">#REF!</definedName>
    <definedName name="CR">'[26]C. Input'!$F$27</definedName>
    <definedName name="credit_rate">[10]Print!$I$18</definedName>
    <definedName name="CREDITS" localSheetId="23">#REF!</definedName>
    <definedName name="CREDITS" localSheetId="11">#REF!</definedName>
    <definedName name="CREDITS" localSheetId="12">#REF!</definedName>
    <definedName name="CREDITS">#REF!</definedName>
    <definedName name="creditsummary">[10]Model!$A$180:$E$201</definedName>
    <definedName name="cropdeftaxbalance" localSheetId="23">#REF!</definedName>
    <definedName name="cropdeftaxbalance" localSheetId="11">#REF!</definedName>
    <definedName name="cropdeftaxbalance" localSheetId="12">#REF!</definedName>
    <definedName name="cropdeftaxbalance" localSheetId="16">#REF!</definedName>
    <definedName name="cropdeftaxbalance">#REF!</definedName>
    <definedName name="CROPTAXPROV" localSheetId="16">#REF!</definedName>
    <definedName name="CROPTAXPROV">#REF!</definedName>
    <definedName name="CSH" localSheetId="16">#REF!</definedName>
    <definedName name="CSH">#REF!</definedName>
    <definedName name="CSHBCK">#REF!</definedName>
    <definedName name="CSHP">#REF!</definedName>
    <definedName name="CSHPBOD">#REF!</definedName>
    <definedName name="CSTextLen">#REF!</definedName>
    <definedName name="CTCPA2003">#REF!</definedName>
    <definedName name="CTCPA2004">#REF!</definedName>
    <definedName name="CTCPA2005">#REF!</definedName>
    <definedName name="CTCPA2006">#REF!</definedName>
    <definedName name="CTCPA2007">#REF!</definedName>
    <definedName name="CTCPA2008">#REF!</definedName>
    <definedName name="CTR">'[49]3a - Shared Revenues'!$E$52</definedName>
    <definedName name="CTY_ANNUAL" localSheetId="23">#REF!</definedName>
    <definedName name="CTY_ANNUAL" localSheetId="11">#REF!</definedName>
    <definedName name="CTY_ANNUAL" localSheetId="12">#REF!</definedName>
    <definedName name="CTY_ANNUAL">#REF!</definedName>
    <definedName name="cty_peak_sum">#REF!</definedName>
    <definedName name="CUR_QRES">[10]Sens_QRE_Factor!$I$8:$R$98</definedName>
    <definedName name="CUR_QRES0.75">'[10]QRE Charts'!$E$367</definedName>
    <definedName name="CUR_QRES0.80">'[10]QRE Charts'!$F$367</definedName>
    <definedName name="CUR_QRES0.85">'[10]QRE Charts'!$G$367</definedName>
    <definedName name="CUR_QRES0.90">'[10]QRE Charts'!$H$367</definedName>
    <definedName name="CUR_QRES0.95">'[10]QRE Charts'!$I$367</definedName>
    <definedName name="CUR_QRES1.00">'[10]QRE Charts'!$J$367</definedName>
    <definedName name="CUR_QRES1.05">'[10]QRE Charts'!$K$367</definedName>
    <definedName name="CUR_QRES1.10">'[10]QRE Charts'!$L$367</definedName>
    <definedName name="CUR_QRES1.15">'[10]QRE Charts'!$M$367</definedName>
    <definedName name="CUR_QRES1.20">'[10]QRE Charts'!$N$367</definedName>
    <definedName name="CUR_QRES1.25">'[10]QRE Charts'!$O$367</definedName>
    <definedName name="CUR_SENS_FACT" localSheetId="23">#REF!</definedName>
    <definedName name="CUR_SENS_FACT" localSheetId="11">#REF!</definedName>
    <definedName name="CUR_SENS_FACT" localSheetId="12">#REF!</definedName>
    <definedName name="CUR_SENS_FACT" localSheetId="16">#REF!</definedName>
    <definedName name="CUR_SENS_FACT">#REF!</definedName>
    <definedName name="CURR" localSheetId="23">[19]DEPR96!#REF!</definedName>
    <definedName name="CURR" localSheetId="11">[19]DEPR96!#REF!</definedName>
    <definedName name="CURR" localSheetId="12">[19]DEPR96!#REF!</definedName>
    <definedName name="CURR">[19]DEPR96!#REF!</definedName>
    <definedName name="Current_Asset_from_Risk_Mgt_Activities" localSheetId="23">#REF!</definedName>
    <definedName name="Current_Asset_from_Risk_Mgt_Activities" localSheetId="11">#REF!</definedName>
    <definedName name="Current_Asset_from_Risk_Mgt_Activities" localSheetId="12">#REF!</definedName>
    <definedName name="Current_Asset_from_Risk_Mgt_Activities" localSheetId="16">#REF!</definedName>
    <definedName name="Current_Asset_from_Risk_Mgt_Activities">#REF!</definedName>
    <definedName name="Current_Assets" localSheetId="16">#REF!</definedName>
    <definedName name="Current_Assets">#REF!</definedName>
    <definedName name="Current_Assets_CPM" localSheetId="16">#REF!</definedName>
    <definedName name="Current_Assets_CPM">#REF!</definedName>
    <definedName name="Current_Income_Tax_CPM">#REF!</definedName>
    <definedName name="CURRENT_LIABILITIES">#REF!</definedName>
    <definedName name="Current_Liabilities_CPM">#REF!</definedName>
    <definedName name="Current_Liability_from_Risk_Mgt_Activities">#REF!</definedName>
    <definedName name="CURRENT_MESSAGE">#REF!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_Portion_Capital_Leases">#REF!</definedName>
    <definedName name="Current_Portion_Long_Term_Debt">#REF!</definedName>
    <definedName name="Current_Portion_of_Capital_Leases">#REF!</definedName>
    <definedName name="Current_Portion_of_LTD">#REF!</definedName>
    <definedName name="Current_Portion_of_Securitized_Bonds">#REF!</definedName>
    <definedName name="Current_Portion_Securitized_Bonds">#REF!</definedName>
    <definedName name="CURRENTPROVISION">#REF!</definedName>
    <definedName name="currprov">#REF!</definedName>
    <definedName name="Curve_Date">[40]Assumptions!#REF!</definedName>
    <definedName name="CUST">#N/A</definedName>
    <definedName name="CUST1">#N/A</definedName>
    <definedName name="CUSTOM1">#REF!</definedName>
    <definedName name="CUSTOM2">#REF!</definedName>
    <definedName name="CUSTP">'[49]3a - Shared Revenues'!$E$53</definedName>
    <definedName name="CUSTR">'[49]3a - Shared Revenues'!$E$54</definedName>
    <definedName name="custRetain" localSheetId="23">[48]Input!#REF!</definedName>
    <definedName name="custRetain" localSheetId="11">[48]Input!#REF!</definedName>
    <definedName name="custRetain" localSheetId="12">[48]Input!#REF!</definedName>
    <definedName name="custRetain" localSheetId="16">[48]Input!#REF!</definedName>
    <definedName name="custRetain">[48]Input!#REF!</definedName>
    <definedName name="CUT">[50]AFUDC_CCRF!$A$1:$N$303</definedName>
    <definedName name="CUTINS">[50]AFUDC_CCRF!$A$73:$N$160</definedName>
    <definedName name="CUTINT1" localSheetId="23">#REF!</definedName>
    <definedName name="CUTINT1" localSheetId="11">#REF!</definedName>
    <definedName name="CUTINT1" localSheetId="12">#REF!</definedName>
    <definedName name="CUTINT1">#REF!</definedName>
    <definedName name="CUTINT2" localSheetId="23">#REF!</definedName>
    <definedName name="CUTINT2" localSheetId="11">#REF!</definedName>
    <definedName name="CUTINT2" localSheetId="12">#REF!</definedName>
    <definedName name="CUTINT2">#REF!</definedName>
    <definedName name="D">'[26]C. Input'!$F$33</definedName>
    <definedName name="D_EAI">'[26]C. Input'!$I$33</definedName>
    <definedName name="D_EGSI">'[26]C. Input'!$L$33</definedName>
    <definedName name="D_EMI">'[26]C. Input'!$R$33</definedName>
    <definedName name="D_ENOI">'[26]C. Input'!$X$33</definedName>
    <definedName name="D_Tech___Other_Wolverine" localSheetId="23">#REF!</definedName>
    <definedName name="D_Tech___Other_Wolverine" localSheetId="11">#REF!</definedName>
    <definedName name="D_Tech___Other_Wolverine" localSheetId="12">#REF!</definedName>
    <definedName name="D_Tech___Other_Wolverine" localSheetId="16">#REF!</definedName>
    <definedName name="D_Tech___Other_Wolverine">#REF!</definedName>
    <definedName name="D_Tech___Other_Wolverine_YR_2005" localSheetId="23">'[35]Aday IS DECo &amp; Other'!#REF!</definedName>
    <definedName name="D_Tech___Other_Wolverine_YR_2005" localSheetId="11">'[35]Aday IS DECo &amp; Other'!#REF!</definedName>
    <definedName name="D_Tech___Other_Wolverine_YR_2005" localSheetId="12">'[35]Aday IS DECo &amp; Other'!#REF!</definedName>
    <definedName name="D_Tech___Other_Wolverine_YR_2005" localSheetId="16">'[35]Aday IS DECo &amp; Other'!#REF!</definedName>
    <definedName name="D_Tech___Other_Wolverine_YR_2005">'[35]Aday IS DECo &amp; Other'!#REF!</definedName>
    <definedName name="D_Tech___Other_Wolverine_YR_2006" localSheetId="16">'[35]Aday IS DECo &amp; Other'!#REF!</definedName>
    <definedName name="D_Tech___Other_Wolverine_YR_2006">'[35]Aday IS DECo &amp; Other'!#REF!</definedName>
    <definedName name="D_Tech___Other_Wolverine_YR_2007">'[35]Aday IS DECo &amp; Other'!#REF!</definedName>
    <definedName name="D_Tech___Other_Wolverine_YR_2008">'[35]Aday IS DECo &amp; Other'!#REF!</definedName>
    <definedName name="da" localSheetId="20" hidden="1">{#N/A,#N/A,FALSE,"O&amp;M by processes";#N/A,#N/A,FALSE,"Elec Act vs Bud";#N/A,#N/A,FALSE,"G&amp;A";#N/A,#N/A,FALSE,"BGS";#N/A,#N/A,FALSE,"Res Cost"}</definedName>
    <definedName name="da" localSheetId="23" hidden="1">{#N/A,#N/A,FALSE,"O&amp;M by processes";#N/A,#N/A,FALSE,"Elec Act vs Bud";#N/A,#N/A,FALSE,"G&amp;A";#N/A,#N/A,FALSE,"BGS";#N/A,#N/A,FALSE,"Res Cost"}</definedName>
    <definedName name="da" localSheetId="11" hidden="1">{#N/A,#N/A,FALSE,"O&amp;M by processes";#N/A,#N/A,FALSE,"Elec Act vs Bud";#N/A,#N/A,FALSE,"G&amp;A";#N/A,#N/A,FALSE,"BGS";#N/A,#N/A,FALSE,"Res Cost"}</definedName>
    <definedName name="da" localSheetId="12" hidden="1">{#N/A,#N/A,FALSE,"O&amp;M by processes";#N/A,#N/A,FALSE,"Elec Act vs Bud";#N/A,#N/A,FALSE,"G&amp;A";#N/A,#N/A,FALSE,"BGS";#N/A,#N/A,FALSE,"Res Cost"}</definedName>
    <definedName name="da" localSheetId="14" hidden="1">{#N/A,#N/A,FALSE,"O&amp;M by processes";#N/A,#N/A,FALSE,"Elec Act vs Bud";#N/A,#N/A,FALSE,"G&amp;A";#N/A,#N/A,FALSE,"BGS";#N/A,#N/A,FALSE,"Res Cost"}</definedName>
    <definedName name="da" localSheetId="15" hidden="1">{#N/A,#N/A,FALSE,"O&amp;M by processes";#N/A,#N/A,FALSE,"Elec Act vs Bud";#N/A,#N/A,FALSE,"G&amp;A";#N/A,#N/A,FALSE,"BGS";#N/A,#N/A,FALSE,"Res Cost"}</definedName>
    <definedName name="da" localSheetId="13" hidden="1">{#N/A,#N/A,FALSE,"O&amp;M by processes";#N/A,#N/A,FALSE,"Elec Act vs Bud";#N/A,#N/A,FALSE,"G&amp;A";#N/A,#N/A,FALSE,"BGS";#N/A,#N/A,FALSE,"Res Cost"}</definedName>
    <definedName name="da" localSheetId="16" hidden="1">{#N/A,#N/A,FALSE,"O&amp;M by processes";#N/A,#N/A,FALSE,"Elec Act vs Bud";#N/A,#N/A,FALSE,"G&amp;A";#N/A,#N/A,FALSE,"BGS";#N/A,#N/A,FALSE,"Res Cost"}</definedName>
    <definedName name="da" localSheetId="18" hidden="1">{#N/A,#N/A,FALSE,"O&amp;M by processes";#N/A,#N/A,FALSE,"Elec Act vs Bud";#N/A,#N/A,FALSE,"G&amp;A";#N/A,#N/A,FALSE,"BGS";#N/A,#N/A,FALSE,"Res Cost"}</definedName>
    <definedName name="da" localSheetId="19" hidden="1">{#N/A,#N/A,FALSE,"O&amp;M by processes";#N/A,#N/A,FALSE,"Elec Act vs Bud";#N/A,#N/A,FALSE,"G&amp;A";#N/A,#N/A,FALSE,"BGS";#N/A,#N/A,FALSE,"Res Cost"}</definedName>
    <definedName name="da" hidden="1">{#N/A,#N/A,FALSE,"O&amp;M by processes";#N/A,#N/A,FALSE,"Elec Act vs Bud";#N/A,#N/A,FALSE,"G&amp;A";#N/A,#N/A,FALSE,"BGS";#N/A,#N/A,FALSE,"Res Cost"}</definedName>
    <definedName name="dada" localSheetId="20" hidden="1">{#N/A,#N/A,FALSE,"O&amp;M by processes";#N/A,#N/A,FALSE,"Elec Act vs Bud";#N/A,#N/A,FALSE,"G&amp;A";#N/A,#N/A,FALSE,"BGS";#N/A,#N/A,FALSE,"Res Cost"}</definedName>
    <definedName name="dada" localSheetId="23" hidden="1">{#N/A,#N/A,FALSE,"O&amp;M by processes";#N/A,#N/A,FALSE,"Elec Act vs Bud";#N/A,#N/A,FALSE,"G&amp;A";#N/A,#N/A,FALSE,"BGS";#N/A,#N/A,FALSE,"Res Cost"}</definedName>
    <definedName name="dada" localSheetId="11" hidden="1">{#N/A,#N/A,FALSE,"O&amp;M by processes";#N/A,#N/A,FALSE,"Elec Act vs Bud";#N/A,#N/A,FALSE,"G&amp;A";#N/A,#N/A,FALSE,"BGS";#N/A,#N/A,FALSE,"Res Cost"}</definedName>
    <definedName name="dada" localSheetId="12" hidden="1">{#N/A,#N/A,FALSE,"O&amp;M by processes";#N/A,#N/A,FALSE,"Elec Act vs Bud";#N/A,#N/A,FALSE,"G&amp;A";#N/A,#N/A,FALSE,"BGS";#N/A,#N/A,FALSE,"Res Cost"}</definedName>
    <definedName name="dada" localSheetId="14" hidden="1">{#N/A,#N/A,FALSE,"O&amp;M by processes";#N/A,#N/A,FALSE,"Elec Act vs Bud";#N/A,#N/A,FALSE,"G&amp;A";#N/A,#N/A,FALSE,"BGS";#N/A,#N/A,FALSE,"Res Cost"}</definedName>
    <definedName name="dada" localSheetId="15" hidden="1">{#N/A,#N/A,FALSE,"O&amp;M by processes";#N/A,#N/A,FALSE,"Elec Act vs Bud";#N/A,#N/A,FALSE,"G&amp;A";#N/A,#N/A,FALSE,"BGS";#N/A,#N/A,FALSE,"Res Cost"}</definedName>
    <definedName name="dada" localSheetId="13" hidden="1">{#N/A,#N/A,FALSE,"O&amp;M by processes";#N/A,#N/A,FALSE,"Elec Act vs Bud";#N/A,#N/A,FALSE,"G&amp;A";#N/A,#N/A,FALSE,"BGS";#N/A,#N/A,FALSE,"Res Cost"}</definedName>
    <definedName name="dada" localSheetId="16" hidden="1">{#N/A,#N/A,FALSE,"O&amp;M by processes";#N/A,#N/A,FALSE,"Elec Act vs Bud";#N/A,#N/A,FALSE,"G&amp;A";#N/A,#N/A,FALSE,"BGS";#N/A,#N/A,FALSE,"Res Cost"}</definedName>
    <definedName name="dada" localSheetId="18" hidden="1">{#N/A,#N/A,FALSE,"O&amp;M by processes";#N/A,#N/A,FALSE,"Elec Act vs Bud";#N/A,#N/A,FALSE,"G&amp;A";#N/A,#N/A,FALSE,"BGS";#N/A,#N/A,FALSE,"Res Cost"}</definedName>
    <definedName name="dada" localSheetId="19" hidden="1">{#N/A,#N/A,FALSE,"O&amp;M by processes";#N/A,#N/A,FALSE,"Elec Act vs Bud";#N/A,#N/A,FALSE,"G&amp;A";#N/A,#N/A,FALSE,"BGS";#N/A,#N/A,FALSE,"Res Cost"}</definedName>
    <definedName name="dada" hidden="1">{#N/A,#N/A,FALSE,"O&amp;M by processes";#N/A,#N/A,FALSE,"Elec Act vs Bud";#N/A,#N/A,FALSE,"G&amp;A";#N/A,#N/A,FALSE,"BGS";#N/A,#N/A,FALSE,"Res Cost"}</definedName>
    <definedName name="dae">[7]Sheet1!$B$2:$B$29</definedName>
    <definedName name="DASDD" localSheetId="20" hidden="1">{#N/A,#N/A,FALSE,"Monthly SAIFI";#N/A,#N/A,FALSE,"Yearly SAIFI";#N/A,#N/A,FALSE,"Monthly CAIDI";#N/A,#N/A,FALSE,"Yearly CAIDI";#N/A,#N/A,FALSE,"Monthly SAIDI";#N/A,#N/A,FALSE,"Yearly SAIDI";#N/A,#N/A,FALSE,"Monthly MAIFI";#N/A,#N/A,FALSE,"Yearly MAIFI";#N/A,#N/A,FALSE,"Monthly Cust &gt;=4 Int"}</definedName>
    <definedName name="DASDD" localSheetId="23" hidden="1">{#N/A,#N/A,FALSE,"Monthly SAIFI";#N/A,#N/A,FALSE,"Yearly SAIFI";#N/A,#N/A,FALSE,"Monthly CAIDI";#N/A,#N/A,FALSE,"Yearly CAIDI";#N/A,#N/A,FALSE,"Monthly SAIDI";#N/A,#N/A,FALSE,"Yearly SAIDI";#N/A,#N/A,FALSE,"Monthly MAIFI";#N/A,#N/A,FALSE,"Yearly MAIFI";#N/A,#N/A,FALSE,"Monthly Cust &gt;=4 Int"}</definedName>
    <definedName name="DASDD" localSheetId="11" hidden="1">{#N/A,#N/A,FALSE,"Monthly SAIFI";#N/A,#N/A,FALSE,"Yearly SAIFI";#N/A,#N/A,FALSE,"Monthly CAIDI";#N/A,#N/A,FALSE,"Yearly CAIDI";#N/A,#N/A,FALSE,"Monthly SAIDI";#N/A,#N/A,FALSE,"Yearly SAIDI";#N/A,#N/A,FALSE,"Monthly MAIFI";#N/A,#N/A,FALSE,"Yearly MAIFI";#N/A,#N/A,FALSE,"Monthly Cust &gt;=4 Int"}</definedName>
    <definedName name="DASDD" localSheetId="12" hidden="1">{#N/A,#N/A,FALSE,"Monthly SAIFI";#N/A,#N/A,FALSE,"Yearly SAIFI";#N/A,#N/A,FALSE,"Monthly CAIDI";#N/A,#N/A,FALSE,"Yearly CAIDI";#N/A,#N/A,FALSE,"Monthly SAIDI";#N/A,#N/A,FALSE,"Yearly SAIDI";#N/A,#N/A,FALSE,"Monthly MAIFI";#N/A,#N/A,FALSE,"Yearly MAIFI";#N/A,#N/A,FALSE,"Monthly Cust &gt;=4 Int"}</definedName>
    <definedName name="DASDD" localSheetId="14" hidden="1">{#N/A,#N/A,FALSE,"Monthly SAIFI";#N/A,#N/A,FALSE,"Yearly SAIFI";#N/A,#N/A,FALSE,"Monthly CAIDI";#N/A,#N/A,FALSE,"Yearly CAIDI";#N/A,#N/A,FALSE,"Monthly SAIDI";#N/A,#N/A,FALSE,"Yearly SAIDI";#N/A,#N/A,FALSE,"Monthly MAIFI";#N/A,#N/A,FALSE,"Yearly MAIFI";#N/A,#N/A,FALSE,"Monthly Cust &gt;=4 Int"}</definedName>
    <definedName name="DASDD" localSheetId="15" hidden="1">{#N/A,#N/A,FALSE,"Monthly SAIFI";#N/A,#N/A,FALSE,"Yearly SAIFI";#N/A,#N/A,FALSE,"Monthly CAIDI";#N/A,#N/A,FALSE,"Yearly CAIDI";#N/A,#N/A,FALSE,"Monthly SAIDI";#N/A,#N/A,FALSE,"Yearly SAIDI";#N/A,#N/A,FALSE,"Monthly MAIFI";#N/A,#N/A,FALSE,"Yearly MAIFI";#N/A,#N/A,FALSE,"Monthly Cust &gt;=4 Int"}</definedName>
    <definedName name="DASDD" localSheetId="13"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ta" localSheetId="16">#REF!</definedName>
    <definedName name="Data">#REF!</definedName>
    <definedName name="data_year">'[30]Appendix A'!$H$6</definedName>
    <definedName name="DATA05" localSheetId="23">#REF!</definedName>
    <definedName name="DATA05" localSheetId="11">#REF!</definedName>
    <definedName name="DATA05" localSheetId="12">#REF!</definedName>
    <definedName name="DATA05" localSheetId="16">#REF!</definedName>
    <definedName name="DATA05">#REF!</definedName>
    <definedName name="Data06" localSheetId="16">#REF!</definedName>
    <definedName name="Data06">#REF!</definedName>
    <definedName name="DATA1" localSheetId="16">'[51]New Accts 2009'!#REF!</definedName>
    <definedName name="DATA1">'[51]New Accts 2009'!#REF!</definedName>
    <definedName name="DATA10" localSheetId="16">'[52]3640'!#REF!</definedName>
    <definedName name="DATA10">'[52]3640'!#REF!</definedName>
    <definedName name="DATA11" localSheetId="16">'[52]3640'!#REF!</definedName>
    <definedName name="DATA11">'[52]3640'!#REF!</definedName>
    <definedName name="DATA12" localSheetId="23">#REF!</definedName>
    <definedName name="DATA12" localSheetId="11">#REF!</definedName>
    <definedName name="DATA12" localSheetId="12">#REF!</definedName>
    <definedName name="DATA12">#REF!</definedName>
    <definedName name="DATA13" localSheetId="23">#REF!</definedName>
    <definedName name="DATA13" localSheetId="11">#REF!</definedName>
    <definedName name="DATA13" localSheetId="12">#REF!</definedName>
    <definedName name="DATA13">#REF!</definedName>
    <definedName name="DATA14" localSheetId="16">#REF!</definedName>
    <definedName name="DATA14">#REF!</definedName>
    <definedName name="DATA15">#REF!</definedName>
    <definedName name="DATA2" localSheetId="16">'[53]190100'!#REF!</definedName>
    <definedName name="DATA2">'[53]190100'!#REF!</definedName>
    <definedName name="DATA3" localSheetId="16">'[53]190100'!#REF!</definedName>
    <definedName name="DATA3">'[53]190100'!#REF!</definedName>
    <definedName name="DATA4" localSheetId="16">'[53]190100'!#REF!</definedName>
    <definedName name="DATA4">'[53]190100'!#REF!</definedName>
    <definedName name="DATA5" localSheetId="23">#REF!</definedName>
    <definedName name="DATA5" localSheetId="11">#REF!</definedName>
    <definedName name="DATA5" localSheetId="12">#REF!</definedName>
    <definedName name="DATA5" localSheetId="16">#REF!</definedName>
    <definedName name="DATA5">#REF!</definedName>
    <definedName name="DATA6" localSheetId="16">#REF!</definedName>
    <definedName name="DATA6">#REF!</definedName>
    <definedName name="DATA7" localSheetId="16">'[53]190100'!#REF!</definedName>
    <definedName name="DATA7">'[53]190100'!#REF!</definedName>
    <definedName name="DATA8" localSheetId="16">'[53]190100'!#REF!</definedName>
    <definedName name="DATA8">'[53]190100'!#REF!</definedName>
    <definedName name="DATA9" localSheetId="16">'[52]3640'!#REF!</definedName>
    <definedName name="DATA9">'[52]3640'!#REF!</definedName>
    <definedName name="data97" localSheetId="23">#REF!</definedName>
    <definedName name="data97" localSheetId="11">#REF!</definedName>
    <definedName name="data97" localSheetId="12">#REF!</definedName>
    <definedName name="data97" localSheetId="16">#REF!</definedName>
    <definedName name="data97">#REF!</definedName>
    <definedName name="_xlnm.Database" localSheetId="23">[54]DSUM!#REF!</definedName>
    <definedName name="_xlnm.Database" localSheetId="11">[54]DSUM!#REF!</definedName>
    <definedName name="_xlnm.Database" localSheetId="12">[54]DSUM!#REF!</definedName>
    <definedName name="_xlnm.Database" localSheetId="16">[54]DSUM!#REF!</definedName>
    <definedName name="_xlnm.Database">[54]DSUM!#REF!</definedName>
    <definedName name="Database_MI" localSheetId="23">#REF!</definedName>
    <definedName name="Database_MI" localSheetId="11">#REF!</definedName>
    <definedName name="Database_MI" localSheetId="12">#REF!</definedName>
    <definedName name="Database_MI" localSheetId="16">#REF!</definedName>
    <definedName name="Database_MI">#REF!</definedName>
    <definedName name="DATAFEEDER">[55]!DATAFEEDER</definedName>
    <definedName name="DATALINE" localSheetId="23">'[1]Header Data'!#REF!</definedName>
    <definedName name="DATALINE" localSheetId="11">'[1]Header Data'!#REF!</definedName>
    <definedName name="DATALINE" localSheetId="12">'[1]Header Data'!#REF!</definedName>
    <definedName name="DATALINE">'[1]Header Data'!#REF!</definedName>
    <definedName name="Date" localSheetId="20" hidden="1">"b1"</definedName>
    <definedName name="Date" localSheetId="14" hidden="1">"b1"</definedName>
    <definedName name="Date" localSheetId="13" hidden="1">"b1"</definedName>
    <definedName name="Date" localSheetId="18" hidden="1">"b1"</definedName>
    <definedName name="Date" localSheetId="19" hidden="1">"b1"</definedName>
    <definedName name="Date">[56]Settings!$F$23</definedName>
    <definedName name="DATE1" localSheetId="23">#REF!</definedName>
    <definedName name="DATE1" localSheetId="11">#REF!</definedName>
    <definedName name="DATE1" localSheetId="12">#REF!</definedName>
    <definedName name="DATE1" localSheetId="16">#REF!</definedName>
    <definedName name="DATE1">#REF!</definedName>
    <definedName name="DATE2" localSheetId="16">#REF!</definedName>
    <definedName name="DATE2">#REF!</definedName>
    <definedName name="DATE3" localSheetId="16">#REF!</definedName>
    <definedName name="DATE3">#REF!</definedName>
    <definedName name="DATE4">#REF!</definedName>
    <definedName name="DateTime">#REF!</definedName>
    <definedName name="DB_CPK">#N/A</definedName>
    <definedName name="DB_CPK1">[57]FERCFACT!#REF!</definedName>
    <definedName name="DB_CPK2" localSheetId="23">#REF!</definedName>
    <definedName name="DB_CPK2" localSheetId="11">#REF!</definedName>
    <definedName name="DB_CPK2" localSheetId="12">#REF!</definedName>
    <definedName name="DB_CPK2">#REF!</definedName>
    <definedName name="DB_CPK3" localSheetId="23">#REF!</definedName>
    <definedName name="DB_CPK3" localSheetId="11">#REF!</definedName>
    <definedName name="DB_CPK3" localSheetId="12">#REF!</definedName>
    <definedName name="DB_CPK3">#REF!</definedName>
    <definedName name="DB_CUST">#N/A</definedName>
    <definedName name="DB_EGR">#N/A</definedName>
    <definedName name="DB_EGR1" localSheetId="23">[57]FERCFACT!#REF!</definedName>
    <definedName name="DB_EGR1" localSheetId="11">[57]FERCFACT!#REF!</definedName>
    <definedName name="DB_EGR1" localSheetId="12">[57]FERCFACT!#REF!</definedName>
    <definedName name="DB_EGR1">[57]FERCFACT!#REF!</definedName>
    <definedName name="DB_EGR2" localSheetId="23">#REF!</definedName>
    <definedName name="DB_EGR2" localSheetId="11">#REF!</definedName>
    <definedName name="DB_EGR2" localSheetId="12">#REF!</definedName>
    <definedName name="DB_EGR2">#REF!</definedName>
    <definedName name="DB_IMAX">#N/A</definedName>
    <definedName name="DB_NCPK">#N/A</definedName>
    <definedName name="DB_NCPK1" localSheetId="23">#REF!</definedName>
    <definedName name="DB_NCPK1" localSheetId="11">#REF!</definedName>
    <definedName name="DB_NCPK1" localSheetId="12">#REF!</definedName>
    <definedName name="DB_NCPK1">#REF!</definedName>
    <definedName name="DB_NCPK2" localSheetId="23">#REF!</definedName>
    <definedName name="DB_NCPK2" localSheetId="11">#REF!</definedName>
    <definedName name="DB_NCPK2" localSheetId="12">#REF!</definedName>
    <definedName name="DB_NCPK2">#REF!</definedName>
    <definedName name="DB_NCPK3" localSheetId="23">#REF!</definedName>
    <definedName name="DB_NCPK3" localSheetId="11">#REF!</definedName>
    <definedName name="DB_NCPK3" localSheetId="12">#REF!</definedName>
    <definedName name="DB_NCPK3">#REF!</definedName>
    <definedName name="DB_NCPK4">#REF!</definedName>
    <definedName name="DCIT">#REF!</definedName>
    <definedName name="dd" localSheetId="20" hidden="1">{#N/A,#N/A,FALSE,"Monthly SAIFI";#N/A,#N/A,FALSE,"Yearly SAIFI";#N/A,#N/A,FALSE,"Monthly CAIDI";#N/A,#N/A,FALSE,"Yearly CAIDI";#N/A,#N/A,FALSE,"Monthly SAIDI";#N/A,#N/A,FALSE,"Yearly SAIDI";#N/A,#N/A,FALSE,"Monthly MAIFI";#N/A,#N/A,FALSE,"Yearly MAIFI";#N/A,#N/A,FALSE,"Monthly Cust &gt;=4 Int"}</definedName>
    <definedName name="dd" localSheetId="14" hidden="1">{#N/A,#N/A,FALSE,"Monthly SAIFI";#N/A,#N/A,FALSE,"Yearly SAIFI";#N/A,#N/A,FALSE,"Monthly CAIDI";#N/A,#N/A,FALSE,"Yearly CAIDI";#N/A,#N/A,FALSE,"Monthly SAIDI";#N/A,#N/A,FALSE,"Yearly SAIDI";#N/A,#N/A,FALSE,"Monthly MAIFI";#N/A,#N/A,FALSE,"Yearly MAIFI";#N/A,#N/A,FALSE,"Monthly Cust &gt;=4 Int"}</definedName>
    <definedName name="dd" localSheetId="13" hidden="1">{#N/A,#N/A,FALSE,"Monthly SAIFI";#N/A,#N/A,FALSE,"Yearly SAIFI";#N/A,#N/A,FALSE,"Monthly CAIDI";#N/A,#N/A,FALSE,"Yearly CAIDI";#N/A,#N/A,FALSE,"Monthly SAIDI";#N/A,#N/A,FALSE,"Yearly SAIDI";#N/A,#N/A,FALSE,"Monthly MAIFI";#N/A,#N/A,FALSE,"Yearly MAIFI";#N/A,#N/A,FALSE,"Monthly Cust &gt;=4 Int"}</definedName>
    <definedName name="dd" localSheetId="18" hidden="1">{#N/A,#N/A,FALSE,"Monthly SAIFI";#N/A,#N/A,FALSE,"Yearly SAIFI";#N/A,#N/A,FALSE,"Monthly CAIDI";#N/A,#N/A,FALSE,"Yearly CAIDI";#N/A,#N/A,FALSE,"Monthly SAIDI";#N/A,#N/A,FALSE,"Yearly SAIDI";#N/A,#N/A,FALSE,"Monthly MAIFI";#N/A,#N/A,FALSE,"Yearly MAIFI";#N/A,#N/A,FALSE,"Monthly Cust &gt;=4 Int"}</definedName>
    <definedName name="dd" localSheetId="19" hidden="1">{#N/A,#N/A,FALSE,"Monthly SAIFI";#N/A,#N/A,FALSE,"Yearly SAIFI";#N/A,#N/A,FALSE,"Monthly CAIDI";#N/A,#N/A,FALSE,"Yearly CAIDI";#N/A,#N/A,FALSE,"Monthly SAIDI";#N/A,#N/A,FALSE,"Yearly SAIDI";#N/A,#N/A,FALSE,"Monthly MAIFI";#N/A,#N/A,FALSE,"Yearly MAIFI";#N/A,#N/A,FALSE,"Monthly Cust &gt;=4 Int"}</definedName>
    <definedName name="dd">[58]IS!#REF!</definedName>
    <definedName name="DD.">[59]Input!$F$33</definedName>
    <definedName name="ddd">[60]Sheet1!$J$130</definedName>
    <definedName name="ddfsaf" localSheetId="20" hidden="1">{#N/A,#N/A,FALSE,"Monthly SAIFI";#N/A,#N/A,FALSE,"Yearly SAIFI";#N/A,#N/A,FALSE,"Monthly CAIDI";#N/A,#N/A,FALSE,"Yearly CAIDI";#N/A,#N/A,FALSE,"Monthly SAIDI";#N/A,#N/A,FALSE,"Yearly SAIDI";#N/A,#N/A,FALSE,"Monthly MAIFI";#N/A,#N/A,FALSE,"Yearly MAIFI";#N/A,#N/A,FALSE,"Monthly Cust &gt;=4 Int"}</definedName>
    <definedName name="ddfsaf" localSheetId="23" hidden="1">{#N/A,#N/A,FALSE,"Monthly SAIFI";#N/A,#N/A,FALSE,"Yearly SAIFI";#N/A,#N/A,FALSE,"Monthly CAIDI";#N/A,#N/A,FALSE,"Yearly CAIDI";#N/A,#N/A,FALSE,"Monthly SAIDI";#N/A,#N/A,FALSE,"Yearly SAIDI";#N/A,#N/A,FALSE,"Monthly MAIFI";#N/A,#N/A,FALSE,"Yearly MAIFI";#N/A,#N/A,FALSE,"Monthly Cust &gt;=4 Int"}</definedName>
    <definedName name="ddfsaf" localSheetId="11" hidden="1">{#N/A,#N/A,FALSE,"Monthly SAIFI";#N/A,#N/A,FALSE,"Yearly SAIFI";#N/A,#N/A,FALSE,"Monthly CAIDI";#N/A,#N/A,FALSE,"Yearly CAIDI";#N/A,#N/A,FALSE,"Monthly SAIDI";#N/A,#N/A,FALSE,"Yearly SAIDI";#N/A,#N/A,FALSE,"Monthly MAIFI";#N/A,#N/A,FALSE,"Yearly MAIFI";#N/A,#N/A,FALSE,"Monthly Cust &gt;=4 Int"}</definedName>
    <definedName name="ddfsaf" localSheetId="12" hidden="1">{#N/A,#N/A,FALSE,"Monthly SAIFI";#N/A,#N/A,FALSE,"Yearly SAIFI";#N/A,#N/A,FALSE,"Monthly CAIDI";#N/A,#N/A,FALSE,"Yearly CAIDI";#N/A,#N/A,FALSE,"Monthly SAIDI";#N/A,#N/A,FALSE,"Yearly SAIDI";#N/A,#N/A,FALSE,"Monthly MAIFI";#N/A,#N/A,FALSE,"Yearly MAIFI";#N/A,#N/A,FALSE,"Monthly Cust &gt;=4 Int"}</definedName>
    <definedName name="ddfsaf" localSheetId="14" hidden="1">{#N/A,#N/A,FALSE,"Monthly SAIFI";#N/A,#N/A,FALSE,"Yearly SAIFI";#N/A,#N/A,FALSE,"Monthly CAIDI";#N/A,#N/A,FALSE,"Yearly CAIDI";#N/A,#N/A,FALSE,"Monthly SAIDI";#N/A,#N/A,FALSE,"Yearly SAIDI";#N/A,#N/A,FALSE,"Monthly MAIFI";#N/A,#N/A,FALSE,"Yearly MAIFI";#N/A,#N/A,FALSE,"Monthly Cust &gt;=4 Int"}</definedName>
    <definedName name="ddfsaf" localSheetId="15" hidden="1">{#N/A,#N/A,FALSE,"Monthly SAIFI";#N/A,#N/A,FALSE,"Yearly SAIFI";#N/A,#N/A,FALSE,"Monthly CAIDI";#N/A,#N/A,FALSE,"Yearly CAIDI";#N/A,#N/A,FALSE,"Monthly SAIDI";#N/A,#N/A,FALSE,"Yearly SAIDI";#N/A,#N/A,FALSE,"Monthly MAIFI";#N/A,#N/A,FALSE,"Yearly MAIFI";#N/A,#N/A,FALSE,"Monthly Cust &gt;=4 Int"}</definedName>
    <definedName name="ddfsaf" localSheetId="13"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ITS">#REF!</definedName>
    <definedName name="debt" localSheetId="16">#REF!</definedName>
    <definedName name="debt">#REF!</definedName>
    <definedName name="DEBT___PREFERRED_FINANCING" localSheetId="16">#REF!</definedName>
    <definedName name="DEBT___PREFERRED_FINANCING">#REF!</definedName>
    <definedName name="Debt__Capital" localSheetId="16">#REF!</definedName>
    <definedName name="Debt__Capital">#REF!</definedName>
    <definedName name="Debt_Capital_Ratio">#REF!</definedName>
    <definedName name="Debt_Curr_Intercompany_Loan">#REF!</definedName>
    <definedName name="DEC">#REF!</definedName>
    <definedName name="DEC00" localSheetId="20" hidden="1">{#N/A,#N/A,FALSE,"ARREC"}</definedName>
    <definedName name="DEC00" localSheetId="23" hidden="1">{#N/A,#N/A,FALSE,"ARREC"}</definedName>
    <definedName name="DEC00" localSheetId="11" hidden="1">{#N/A,#N/A,FALSE,"ARREC"}</definedName>
    <definedName name="DEC00" localSheetId="12" hidden="1">{#N/A,#N/A,FALSE,"ARREC"}</definedName>
    <definedName name="DEC00" localSheetId="14" hidden="1">{#N/A,#N/A,FALSE,"ARREC"}</definedName>
    <definedName name="DEC00" localSheetId="15" hidden="1">{#N/A,#N/A,FALSE,"ARREC"}</definedName>
    <definedName name="DEC00" localSheetId="13" hidden="1">{#N/A,#N/A,FALSE,"ARREC"}</definedName>
    <definedName name="DEC00" hidden="1">{#N/A,#N/A,FALSE,"ARREC"}</definedName>
    <definedName name="DecCP">#REF!</definedName>
    <definedName name="DECo_Corporate_Unallocated_YR_2005">'[35]Aday IS DECo &amp; Other'!#REF!</definedName>
    <definedName name="DECo_Corporate_Unallocated_YR_2006">'[35]Aday IS DECo &amp; Other'!#REF!</definedName>
    <definedName name="DECo_Corporate_Unallocated_YR_2007">'[35]Aday IS DECo &amp; Other'!#REF!</definedName>
    <definedName name="DECo_Corporate_Unallocated_YR_2008">'[35]Aday IS DECo &amp; Other'!#REF!</definedName>
    <definedName name="Decommissioning_Rate" localSheetId="23">#REF!</definedName>
    <definedName name="Decommissioning_Rate" localSheetId="11">#REF!</definedName>
    <definedName name="Decommissioning_Rate" localSheetId="12">#REF!</definedName>
    <definedName name="Decommissioning_Rate" localSheetId="16">#REF!</definedName>
    <definedName name="Decommissioning_Rate">#REF!</definedName>
    <definedName name="Deferral_Interest_Rate">[25]Assumptions!$H$14</definedName>
    <definedName name="Deferral_Recovery">'[41]JFJ-1 Deferral Recovery Rate'!$A$14:$F$64</definedName>
    <definedName name="Deferred_Assets" localSheetId="23">#REF!</definedName>
    <definedName name="Deferred_Assets" localSheetId="11">#REF!</definedName>
    <definedName name="Deferred_Assets" localSheetId="12">#REF!</definedName>
    <definedName name="Deferred_Assets" localSheetId="16">#REF!</definedName>
    <definedName name="Deferred_Assets">#REF!</definedName>
    <definedName name="Deferred_FIT___ITC_CPM" localSheetId="16">#REF!</definedName>
    <definedName name="Deferred_FIT___ITC_CPM">#REF!</definedName>
    <definedName name="Deferred_Income_Tax___Current_Benefit" localSheetId="16">#REF!</definedName>
    <definedName name="Deferred_Income_Tax___Current_Benefit">#REF!</definedName>
    <definedName name="Deferred_Income_Tax_Benefit">#REF!</definedName>
    <definedName name="Deferred_Income_Tax_Obligation">#REF!</definedName>
    <definedName name="Deferred_Income_Tax_Obligation___Current">#REF!</definedName>
    <definedName name="Deferred_Income_Taxes">#REF!</definedName>
    <definedName name="Deferred_Income_Taxes_CPM">#REF!</definedName>
    <definedName name="Deferred_Tax___ITC_CPM">#REF!</definedName>
    <definedName name="Deferred_Tax_Calculation">#REF!</definedName>
    <definedName name="Deferred_Tax_Liability">#REF!</definedName>
    <definedName name="DefTax">[61]Lists!$A$2:$A$4</definedName>
    <definedName name="delete" localSheetId="20" hidden="1">{#N/A,#N/A,FALSE,"CURRENT"}</definedName>
    <definedName name="delete" localSheetId="23" hidden="1">{#N/A,#N/A,FALSE,"CURRENT"}</definedName>
    <definedName name="delete" localSheetId="11" hidden="1">{#N/A,#N/A,FALSE,"CURRENT"}</definedName>
    <definedName name="delete" localSheetId="12" hidden="1">{#N/A,#N/A,FALSE,"CURRENT"}</definedName>
    <definedName name="delete" localSheetId="14" hidden="1">{#N/A,#N/A,FALSE,"CURRENT"}</definedName>
    <definedName name="delete" localSheetId="15" hidden="1">{#N/A,#N/A,FALSE,"CURRENT"}</definedName>
    <definedName name="delete" localSheetId="13" hidden="1">{#N/A,#N/A,FALSE,"CURRENT"}</definedName>
    <definedName name="delete" localSheetId="16" hidden="1">{#N/A,#N/A,FALSE,"CURRENT"}</definedName>
    <definedName name="delete" localSheetId="18" hidden="1">{#N/A,#N/A,FALSE,"CURRENT"}</definedName>
    <definedName name="delete" localSheetId="19" hidden="1">{#N/A,#N/A,FALSE,"CURRENT"}</definedName>
    <definedName name="delete" hidden="1">{#N/A,#N/A,FALSE,"CURRENT"}</definedName>
    <definedName name="Depr___Amort_per_Income_Statement">#REF!</definedName>
    <definedName name="Depr___Amort_per_Income_Statement_CPM">#REF!</definedName>
    <definedName name="Deprec.___Amort._CPM">#REF!</definedName>
    <definedName name="Depreciation___Plant_Assets">#REF!</definedName>
    <definedName name="DEPT">[19]DEPR96!#REF!</definedName>
    <definedName name="DESCR">[19]DEPR96!#REF!</definedName>
    <definedName name="detail" localSheetId="23">#REF!</definedName>
    <definedName name="detail" localSheetId="11">#REF!</definedName>
    <definedName name="detail" localSheetId="12">#REF!</definedName>
    <definedName name="detail" localSheetId="16">#REF!</definedName>
    <definedName name="detail">#REF!</definedName>
    <definedName name="Detroit_Edison" localSheetId="16">#REF!</definedName>
    <definedName name="Detroit_Edison">#REF!</definedName>
    <definedName name="Detroit_Edison_Consolidated_YR_2005" localSheetId="16">'[35]Aday IS DECo &amp; Other'!#REF!</definedName>
    <definedName name="Detroit_Edison_Consolidated_YR_2005">'[35]Aday IS DECo &amp; Other'!#REF!</definedName>
    <definedName name="Detroit_Edison_Consolidated_YR_2006" localSheetId="16">'[35]Aday IS DECo &amp; Other'!#REF!</definedName>
    <definedName name="Detroit_Edison_Consolidated_YR_2006">'[35]Aday IS DECo &amp; Other'!#REF!</definedName>
    <definedName name="Detroit_Edison_Consolidated_YR_2007">'[35]Aday IS DECo &amp; Other'!#REF!</definedName>
    <definedName name="Detroit_Edison_Consolidated_YR_2008">'[35]Aday IS DECo &amp; Other'!#REF!</definedName>
    <definedName name="dfasdfsdfZX" localSheetId="20" hidden="1">{#N/A,#N/A,FALSE,"Monthly SAIFI";#N/A,#N/A,FALSE,"Yearly SAIFI";#N/A,#N/A,FALSE,"Monthly CAIDI";#N/A,#N/A,FALSE,"Yearly CAIDI";#N/A,#N/A,FALSE,"Monthly SAIDI";#N/A,#N/A,FALSE,"Yearly SAIDI";#N/A,#N/A,FALSE,"Monthly MAIFI";#N/A,#N/A,FALSE,"Yearly MAIFI";#N/A,#N/A,FALSE,"Monthly Cust &gt;=4 Int"}</definedName>
    <definedName name="dfasdfsdfZX" localSheetId="23" hidden="1">{#N/A,#N/A,FALSE,"Monthly SAIFI";#N/A,#N/A,FALSE,"Yearly SAIFI";#N/A,#N/A,FALSE,"Monthly CAIDI";#N/A,#N/A,FALSE,"Yearly CAIDI";#N/A,#N/A,FALSE,"Monthly SAIDI";#N/A,#N/A,FALSE,"Yearly SAIDI";#N/A,#N/A,FALSE,"Monthly MAIFI";#N/A,#N/A,FALSE,"Yearly MAIFI";#N/A,#N/A,FALSE,"Monthly Cust &gt;=4 Int"}</definedName>
    <definedName name="dfasdfsdfZX" localSheetId="11" hidden="1">{#N/A,#N/A,FALSE,"Monthly SAIFI";#N/A,#N/A,FALSE,"Yearly SAIFI";#N/A,#N/A,FALSE,"Monthly CAIDI";#N/A,#N/A,FALSE,"Yearly CAIDI";#N/A,#N/A,FALSE,"Monthly SAIDI";#N/A,#N/A,FALSE,"Yearly SAIDI";#N/A,#N/A,FALSE,"Monthly MAIFI";#N/A,#N/A,FALSE,"Yearly MAIFI";#N/A,#N/A,FALSE,"Monthly Cust &gt;=4 Int"}</definedName>
    <definedName name="dfasdfsdfZX" localSheetId="12" hidden="1">{#N/A,#N/A,FALSE,"Monthly SAIFI";#N/A,#N/A,FALSE,"Yearly SAIFI";#N/A,#N/A,FALSE,"Monthly CAIDI";#N/A,#N/A,FALSE,"Yearly CAIDI";#N/A,#N/A,FALSE,"Monthly SAIDI";#N/A,#N/A,FALSE,"Yearly SAIDI";#N/A,#N/A,FALSE,"Monthly MAIFI";#N/A,#N/A,FALSE,"Yearly MAIFI";#N/A,#N/A,FALSE,"Monthly Cust &gt;=4 Int"}</definedName>
    <definedName name="dfasdfsdfZX" localSheetId="14" hidden="1">{#N/A,#N/A,FALSE,"Monthly SAIFI";#N/A,#N/A,FALSE,"Yearly SAIFI";#N/A,#N/A,FALSE,"Monthly CAIDI";#N/A,#N/A,FALSE,"Yearly CAIDI";#N/A,#N/A,FALSE,"Monthly SAIDI";#N/A,#N/A,FALSE,"Yearly SAIDI";#N/A,#N/A,FALSE,"Monthly MAIFI";#N/A,#N/A,FALSE,"Yearly MAIFI";#N/A,#N/A,FALSE,"Monthly Cust &gt;=4 Int"}</definedName>
    <definedName name="dfasdfsdfZX" localSheetId="15" hidden="1">{#N/A,#N/A,FALSE,"Monthly SAIFI";#N/A,#N/A,FALSE,"Yearly SAIFI";#N/A,#N/A,FALSE,"Monthly CAIDI";#N/A,#N/A,FALSE,"Yearly CAIDI";#N/A,#N/A,FALSE,"Monthly SAIDI";#N/A,#N/A,FALSE,"Yearly SAIDI";#N/A,#N/A,FALSE,"Monthly MAIFI";#N/A,#N/A,FALSE,"Yearly MAIFI";#N/A,#N/A,FALSE,"Monthly Cust &gt;=4 Int"}</definedName>
    <definedName name="dfasdfsdfZX" localSheetId="13"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localSheetId="20" hidden="1">{#N/A,#N/A,FALSE,"Monthly SAIFI";#N/A,#N/A,FALSE,"Yearly SAIFI";#N/A,#N/A,FALSE,"Monthly CAIDI";#N/A,#N/A,FALSE,"Yearly CAIDI";#N/A,#N/A,FALSE,"Monthly SAIDI";#N/A,#N/A,FALSE,"Yearly SAIDI";#N/A,#N/A,FALSE,"Monthly MAIFI";#N/A,#N/A,FALSE,"Yearly MAIFI";#N/A,#N/A,FALSE,"Monthly Cust &gt;=4 Int"}</definedName>
    <definedName name="dfdsfs" localSheetId="23" hidden="1">{#N/A,#N/A,FALSE,"Monthly SAIFI";#N/A,#N/A,FALSE,"Yearly SAIFI";#N/A,#N/A,FALSE,"Monthly CAIDI";#N/A,#N/A,FALSE,"Yearly CAIDI";#N/A,#N/A,FALSE,"Monthly SAIDI";#N/A,#N/A,FALSE,"Yearly SAIDI";#N/A,#N/A,FALSE,"Monthly MAIFI";#N/A,#N/A,FALSE,"Yearly MAIFI";#N/A,#N/A,FALSE,"Monthly Cust &gt;=4 Int"}</definedName>
    <definedName name="dfdsfs" localSheetId="11" hidden="1">{#N/A,#N/A,FALSE,"Monthly SAIFI";#N/A,#N/A,FALSE,"Yearly SAIFI";#N/A,#N/A,FALSE,"Monthly CAIDI";#N/A,#N/A,FALSE,"Yearly CAIDI";#N/A,#N/A,FALSE,"Monthly SAIDI";#N/A,#N/A,FALSE,"Yearly SAIDI";#N/A,#N/A,FALSE,"Monthly MAIFI";#N/A,#N/A,FALSE,"Yearly MAIFI";#N/A,#N/A,FALSE,"Monthly Cust &gt;=4 Int"}</definedName>
    <definedName name="dfdsfs" localSheetId="12" hidden="1">{#N/A,#N/A,FALSE,"Monthly SAIFI";#N/A,#N/A,FALSE,"Yearly SAIFI";#N/A,#N/A,FALSE,"Monthly CAIDI";#N/A,#N/A,FALSE,"Yearly CAIDI";#N/A,#N/A,FALSE,"Monthly SAIDI";#N/A,#N/A,FALSE,"Yearly SAIDI";#N/A,#N/A,FALSE,"Monthly MAIFI";#N/A,#N/A,FALSE,"Yearly MAIFI";#N/A,#N/A,FALSE,"Monthly Cust &gt;=4 Int"}</definedName>
    <definedName name="dfdsfs" localSheetId="14" hidden="1">{#N/A,#N/A,FALSE,"Monthly SAIFI";#N/A,#N/A,FALSE,"Yearly SAIFI";#N/A,#N/A,FALSE,"Monthly CAIDI";#N/A,#N/A,FALSE,"Yearly CAIDI";#N/A,#N/A,FALSE,"Monthly SAIDI";#N/A,#N/A,FALSE,"Yearly SAIDI";#N/A,#N/A,FALSE,"Monthly MAIFI";#N/A,#N/A,FALSE,"Yearly MAIFI";#N/A,#N/A,FALSE,"Monthly Cust &gt;=4 Int"}</definedName>
    <definedName name="dfdsfs" localSheetId="15" hidden="1">{#N/A,#N/A,FALSE,"Monthly SAIFI";#N/A,#N/A,FALSE,"Yearly SAIFI";#N/A,#N/A,FALSE,"Monthly CAIDI";#N/A,#N/A,FALSE,"Yearly CAIDI";#N/A,#N/A,FALSE,"Monthly SAIDI";#N/A,#N/A,FALSE,"Yearly SAIDI";#N/A,#N/A,FALSE,"Monthly MAIFI";#N/A,#N/A,FALSE,"Yearly MAIFI";#N/A,#N/A,FALSE,"Monthly Cust &gt;=4 Int"}</definedName>
    <definedName name="dfdsfs" localSheetId="13"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localSheetId="20" hidden="1">{#N/A,#N/A,FALSE,"Monthly SAIFI";#N/A,#N/A,FALSE,"Yearly SAIFI";#N/A,#N/A,FALSE,"Monthly CAIDI";#N/A,#N/A,FALSE,"Yearly CAIDI";#N/A,#N/A,FALSE,"Monthly SAIDI";#N/A,#N/A,FALSE,"Yearly SAIDI";#N/A,#N/A,FALSE,"Monthly MAIFI";#N/A,#N/A,FALSE,"Yearly MAIFI";#N/A,#N/A,FALSE,"Monthly Cust &gt;=4 Int"}</definedName>
    <definedName name="dfsasdfasdfsdfasdfasdf" localSheetId="23" hidden="1">{#N/A,#N/A,FALSE,"Monthly SAIFI";#N/A,#N/A,FALSE,"Yearly SAIFI";#N/A,#N/A,FALSE,"Monthly CAIDI";#N/A,#N/A,FALSE,"Yearly CAIDI";#N/A,#N/A,FALSE,"Monthly SAIDI";#N/A,#N/A,FALSE,"Yearly SAIDI";#N/A,#N/A,FALSE,"Monthly MAIFI";#N/A,#N/A,FALSE,"Yearly MAIFI";#N/A,#N/A,FALSE,"Monthly Cust &gt;=4 Int"}</definedName>
    <definedName name="dfsasdfasdfsdfasdfasdf" localSheetId="11" hidden="1">{#N/A,#N/A,FALSE,"Monthly SAIFI";#N/A,#N/A,FALSE,"Yearly SAIFI";#N/A,#N/A,FALSE,"Monthly CAIDI";#N/A,#N/A,FALSE,"Yearly CAIDI";#N/A,#N/A,FALSE,"Monthly SAIDI";#N/A,#N/A,FALSE,"Yearly SAIDI";#N/A,#N/A,FALSE,"Monthly MAIFI";#N/A,#N/A,FALSE,"Yearly MAIFI";#N/A,#N/A,FALSE,"Monthly Cust &gt;=4 Int"}</definedName>
    <definedName name="dfsasdfasdfsdfasdfasdf" localSheetId="12" hidden="1">{#N/A,#N/A,FALSE,"Monthly SAIFI";#N/A,#N/A,FALSE,"Yearly SAIFI";#N/A,#N/A,FALSE,"Monthly CAIDI";#N/A,#N/A,FALSE,"Yearly CAIDI";#N/A,#N/A,FALSE,"Monthly SAIDI";#N/A,#N/A,FALSE,"Yearly SAIDI";#N/A,#N/A,FALSE,"Monthly MAIFI";#N/A,#N/A,FALSE,"Yearly MAIFI";#N/A,#N/A,FALSE,"Monthly Cust &gt;=4 Int"}</definedName>
    <definedName name="dfsasdfasdfsdfasdfasdf" localSheetId="14" hidden="1">{#N/A,#N/A,FALSE,"Monthly SAIFI";#N/A,#N/A,FALSE,"Yearly SAIFI";#N/A,#N/A,FALSE,"Monthly CAIDI";#N/A,#N/A,FALSE,"Yearly CAIDI";#N/A,#N/A,FALSE,"Monthly SAIDI";#N/A,#N/A,FALSE,"Yearly SAIDI";#N/A,#N/A,FALSE,"Monthly MAIFI";#N/A,#N/A,FALSE,"Yearly MAIFI";#N/A,#N/A,FALSE,"Monthly Cust &gt;=4 Int"}</definedName>
    <definedName name="dfsasdfasdfsdfasdfasdf" localSheetId="15" hidden="1">{#N/A,#N/A,FALSE,"Monthly SAIFI";#N/A,#N/A,FALSE,"Yearly SAIFI";#N/A,#N/A,FALSE,"Monthly CAIDI";#N/A,#N/A,FALSE,"Yearly CAIDI";#N/A,#N/A,FALSE,"Monthly SAIDI";#N/A,#N/A,FALSE,"Yearly SAIDI";#N/A,#N/A,FALSE,"Monthly MAIFI";#N/A,#N/A,FALSE,"Yearly MAIFI";#N/A,#N/A,FALSE,"Monthly Cust &gt;=4 Int"}</definedName>
    <definedName name="dfsasdfasdfsdfasdfasdf" localSheetId="13"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TSR">'[26]A.2 PTP'!$P$288</definedName>
    <definedName name="DISPLAY">#N/A</definedName>
    <definedName name="Distribution_Rate_Adjustment" localSheetId="16">#REF!</definedName>
    <definedName name="Distribution_Rate_Adjustment">#REF!</definedName>
    <definedName name="Dividend_from__Infusion_to__Consolidated_Sub" localSheetId="16">#REF!</definedName>
    <definedName name="Dividend_from__Infusion_to__Consolidated_Sub">#REF!</definedName>
    <definedName name="Dividend_from_Consolidated_Subsidiary" localSheetId="16">#REF!</definedName>
    <definedName name="Dividend_from_Consolidated_Subsidiary">#REF!</definedName>
    <definedName name="Dividend_from_Joint_Ventures">#REF!</definedName>
    <definedName name="Dividends_from_Joint_Ventures__input">#REF!</definedName>
    <definedName name="Dividends_Payable">#REF!</definedName>
    <definedName name="DocumentName" hidden="1">"b1"</definedName>
    <definedName name="DocumentNum" hidden="1">"a1"</definedName>
    <definedName name="DOFTSR">'[26]A.2 PTP'!$P$294</definedName>
    <definedName name="DOIT">[10]Comparison!$CK$11</definedName>
    <definedName name="don" localSheetId="23" hidden="1">{"assumptions",#N/A,FALSE,"Scenario 1";"valuation",#N/A,FALSE,"Scenario 1"}</definedName>
    <definedName name="don" localSheetId="11" hidden="1">{"assumptions",#N/A,FALSE,"Scenario 1";"valuation",#N/A,FALSE,"Scenario 1"}</definedName>
    <definedName name="don" localSheetId="12" hidden="1">{"assumptions",#N/A,FALSE,"Scenario 1";"valuation",#N/A,FALSE,"Scenario 1"}</definedName>
    <definedName name="don" hidden="1">{"assumptions",#N/A,FALSE,"Scenario 1";"valuation",#N/A,FALSE,"Scenario 1"}</definedName>
    <definedName name="Don_1" localSheetId="23" hidden="1">{"assumptions",#N/A,FALSE,"Scenario 1";"valuation",#N/A,FALSE,"Scenario 1"}</definedName>
    <definedName name="Don_1" localSheetId="11" hidden="1">{"assumptions",#N/A,FALSE,"Scenario 1";"valuation",#N/A,FALSE,"Scenario 1"}</definedName>
    <definedName name="Don_1" localSheetId="12" hidden="1">{"assumptions",#N/A,FALSE,"Scenario 1";"valuation",#N/A,FALSE,"Scenario 1"}</definedName>
    <definedName name="Don_1" hidden="1">{"assumptions",#N/A,FALSE,"Scenario 1";"valuation",#N/A,FALSE,"Scenario 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'[26]C. Input'!$F$166</definedName>
    <definedName name="DPTSUM" localSheetId="23">#REF!</definedName>
    <definedName name="DPTSUM" localSheetId="11">#REF!</definedName>
    <definedName name="DPTSUM" localSheetId="12">#REF!</definedName>
    <definedName name="DPTSUM" localSheetId="16">#REF!</definedName>
    <definedName name="DPTSUM">#REF!</definedName>
    <definedName name="DR">'[26]C. Input'!$F$23</definedName>
    <definedName name="DR_1">#N/A</definedName>
    <definedName name="dskdlss" localSheetId="20" hidden="1">{#N/A,#N/A,FALSE,"Monthly SAIFI";#N/A,#N/A,FALSE,"Yearly SAIFI";#N/A,#N/A,FALSE,"Monthly CAIDI";#N/A,#N/A,FALSE,"Yearly CAIDI";#N/A,#N/A,FALSE,"Monthly SAIDI";#N/A,#N/A,FALSE,"Yearly SAIDI";#N/A,#N/A,FALSE,"Monthly MAIFI";#N/A,#N/A,FALSE,"Yearly MAIFI";#N/A,#N/A,FALSE,"Monthly Cust &gt;=4 Int"}</definedName>
    <definedName name="dskdlss" localSheetId="23" hidden="1">{#N/A,#N/A,FALSE,"Monthly SAIFI";#N/A,#N/A,FALSE,"Yearly SAIFI";#N/A,#N/A,FALSE,"Monthly CAIDI";#N/A,#N/A,FALSE,"Yearly CAIDI";#N/A,#N/A,FALSE,"Monthly SAIDI";#N/A,#N/A,FALSE,"Yearly SAIDI";#N/A,#N/A,FALSE,"Monthly MAIFI";#N/A,#N/A,FALSE,"Yearly MAIFI";#N/A,#N/A,FALSE,"Monthly Cust &gt;=4 Int"}</definedName>
    <definedName name="dskdlss" localSheetId="11" hidden="1">{#N/A,#N/A,FALSE,"Monthly SAIFI";#N/A,#N/A,FALSE,"Yearly SAIFI";#N/A,#N/A,FALSE,"Monthly CAIDI";#N/A,#N/A,FALSE,"Yearly CAIDI";#N/A,#N/A,FALSE,"Monthly SAIDI";#N/A,#N/A,FALSE,"Yearly SAIDI";#N/A,#N/A,FALSE,"Monthly MAIFI";#N/A,#N/A,FALSE,"Yearly MAIFI";#N/A,#N/A,FALSE,"Monthly Cust &gt;=4 Int"}</definedName>
    <definedName name="dskdlss" localSheetId="12" hidden="1">{#N/A,#N/A,FALSE,"Monthly SAIFI";#N/A,#N/A,FALSE,"Yearly SAIFI";#N/A,#N/A,FALSE,"Monthly CAIDI";#N/A,#N/A,FALSE,"Yearly CAIDI";#N/A,#N/A,FALSE,"Monthly SAIDI";#N/A,#N/A,FALSE,"Yearly SAIDI";#N/A,#N/A,FALSE,"Monthly MAIFI";#N/A,#N/A,FALSE,"Yearly MAIFI";#N/A,#N/A,FALSE,"Monthly Cust &gt;=4 Int"}</definedName>
    <definedName name="dskdlss" localSheetId="14" hidden="1">{#N/A,#N/A,FALSE,"Monthly SAIFI";#N/A,#N/A,FALSE,"Yearly SAIFI";#N/A,#N/A,FALSE,"Monthly CAIDI";#N/A,#N/A,FALSE,"Yearly CAIDI";#N/A,#N/A,FALSE,"Monthly SAIDI";#N/A,#N/A,FALSE,"Yearly SAIDI";#N/A,#N/A,FALSE,"Monthly MAIFI";#N/A,#N/A,FALSE,"Yearly MAIFI";#N/A,#N/A,FALSE,"Monthly Cust &gt;=4 Int"}</definedName>
    <definedName name="dskdlss" localSheetId="15" hidden="1">{#N/A,#N/A,FALSE,"Monthly SAIFI";#N/A,#N/A,FALSE,"Yearly SAIFI";#N/A,#N/A,FALSE,"Monthly CAIDI";#N/A,#N/A,FALSE,"Yearly CAIDI";#N/A,#N/A,FALSE,"Monthly SAIDI";#N/A,#N/A,FALSE,"Yearly SAIDI";#N/A,#N/A,FALSE,"Monthly MAIFI";#N/A,#N/A,FALSE,"Yearly MAIFI";#N/A,#N/A,FALSE,"Monthly Cust &gt;=4 Int"}</definedName>
    <definedName name="dskdlss" localSheetId="13"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M_Rate" localSheetId="16">#REF!</definedName>
    <definedName name="DSM_Rate">#REF!</definedName>
    <definedName name="DTAfedAMERICAS" localSheetId="16">#REF!</definedName>
    <definedName name="DTAfedAMERICAS">#REF!</definedName>
    <definedName name="DTAfedCROP" localSheetId="16">#REF!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DTE_CONSOL">#REF!</definedName>
    <definedName name="DTE_Corporate_Allocation">#REF!</definedName>
    <definedName name="DTE_Eliminations">#REF!</definedName>
    <definedName name="DTE_Eliminations_YR_2005">'[35]Aday IS DECo &amp; Other'!#REF!</definedName>
    <definedName name="DTE_Eliminations_YR_2006">'[35]Aday IS DECo &amp; Other'!#REF!</definedName>
    <definedName name="DTE_Eliminations_YR_2007">'[35]Aday IS DECo &amp; Other'!#REF!</definedName>
    <definedName name="DTE_Eliminations_YR_2008">'[35]Aday IS DECo &amp; Other'!#REF!</definedName>
    <definedName name="DTE_Enterprises_Corporate" localSheetId="23">#REF!</definedName>
    <definedName name="DTE_Enterprises_Corporate" localSheetId="11">#REF!</definedName>
    <definedName name="DTE_Enterprises_Corporate" localSheetId="12">#REF!</definedName>
    <definedName name="DTE_Enterprises_Corporate" localSheetId="16">#REF!</definedName>
    <definedName name="DTE_Enterprises_Corporate">#REF!</definedName>
    <definedName name="DTE_Enterprises_Corporate_YR_2005" localSheetId="23">'[35]Aday IS DECo &amp; Other'!#REF!</definedName>
    <definedName name="DTE_Enterprises_Corporate_YR_2005" localSheetId="11">'[35]Aday IS DECo &amp; Other'!#REF!</definedName>
    <definedName name="DTE_Enterprises_Corporate_YR_2005" localSheetId="12">'[35]Aday IS DECo &amp; Other'!#REF!</definedName>
    <definedName name="DTE_Enterprises_Corporate_YR_2005">'[35]Aday IS DECo &amp; Other'!#REF!</definedName>
    <definedName name="DTE_Enterprises_Corporate_YR_2006" localSheetId="23">'[35]Aday IS DECo &amp; Other'!#REF!</definedName>
    <definedName name="DTE_Enterprises_Corporate_YR_2006" localSheetId="11">'[35]Aday IS DECo &amp; Other'!#REF!</definedName>
    <definedName name="DTE_Enterprises_Corporate_YR_2006" localSheetId="12">'[35]Aday IS DECo &amp; Other'!#REF!</definedName>
    <definedName name="DTE_Enterprises_Corporate_YR_2006">'[35]Aday IS DECo &amp; Other'!#REF!</definedName>
    <definedName name="DTE_Enterprises_Corporate_YR_2007">'[35]Aday IS DECo &amp; Other'!#REF!</definedName>
    <definedName name="DTE_Enterprises_Corporate_YR_2008">'[35]Aday IS DECo &amp; Other'!#REF!</definedName>
    <definedName name="DTE_Holding_Co." localSheetId="23">#REF!</definedName>
    <definedName name="DTE_Holding_Co." localSheetId="11">#REF!</definedName>
    <definedName name="DTE_Holding_Co." localSheetId="12">#REF!</definedName>
    <definedName name="DTE_Holding_Co." localSheetId="16">#REF!</definedName>
    <definedName name="DTE_Holding_Co.">#REF!</definedName>
    <definedName name="DTE_Holding_Co._YR_2005" localSheetId="23">'[35]Aday IS DECo &amp; Other'!#REF!</definedName>
    <definedName name="DTE_Holding_Co._YR_2005" localSheetId="11">'[35]Aday IS DECo &amp; Other'!#REF!</definedName>
    <definedName name="DTE_Holding_Co._YR_2005" localSheetId="12">'[35]Aday IS DECo &amp; Other'!#REF!</definedName>
    <definedName name="DTE_Holding_Co._YR_2005">'[35]Aday IS DECo &amp; Other'!#REF!</definedName>
    <definedName name="DTE_Holding_Co._YR_2006" localSheetId="23">'[35]Aday IS DECo &amp; Other'!#REF!</definedName>
    <definedName name="DTE_Holding_Co._YR_2006" localSheetId="11">'[35]Aday IS DECo &amp; Other'!#REF!</definedName>
    <definedName name="DTE_Holding_Co._YR_2006" localSheetId="12">'[35]Aday IS DECo &amp; Other'!#REF!</definedName>
    <definedName name="DTE_Holding_Co._YR_2006">'[35]Aday IS DECo &amp; Other'!#REF!</definedName>
    <definedName name="DTE_Holding_Co._YR_2007">'[35]Aday IS DECo &amp; Other'!#REF!</definedName>
    <definedName name="DTE_Holding_Co._YR_2008">'[35]Aday IS DECo &amp; Other'!#REF!</definedName>
    <definedName name="DTE_HOLDING_CO___ELIMS" localSheetId="23">#REF!</definedName>
    <definedName name="DTE_HOLDING_CO___ELIMS" localSheetId="11">#REF!</definedName>
    <definedName name="DTE_HOLDING_CO___ELIMS" localSheetId="12">#REF!</definedName>
    <definedName name="DTE_HOLDING_CO___ELIMS" localSheetId="16">#REF!</definedName>
    <definedName name="DTE_HOLDING_CO___ELIMS">#REF!</definedName>
    <definedName name="DTech2003" localSheetId="16">#REF!</definedName>
    <definedName name="DTech2003">#REF!</definedName>
    <definedName name="DTech2004" localSheetId="16">#REF!</definedName>
    <definedName name="DTech2004">#REF!</definedName>
    <definedName name="DTech2005">#REF!</definedName>
    <definedName name="DTech2006">#REF!</definedName>
    <definedName name="DTech2007">#REF!</definedName>
    <definedName name="DTech2008">#REF!</definedName>
    <definedName name="dy">[10]Print!$A$8</definedName>
    <definedName name="dyCR">[10]Print!$G$8</definedName>
    <definedName name="dyqre100" localSheetId="23">#REF!</definedName>
    <definedName name="dyqre100" localSheetId="11">#REF!</definedName>
    <definedName name="dyqre100" localSheetId="12">#REF!</definedName>
    <definedName name="dyqre100" localSheetId="16">#REF!</definedName>
    <definedName name="dyqre100">#REF!</definedName>
    <definedName name="dyqre101" localSheetId="16">#REF!</definedName>
    <definedName name="dyqre101">#REF!</definedName>
    <definedName name="dyqre102" localSheetId="16">#REF!</definedName>
    <definedName name="dyqre102">#REF!</definedName>
    <definedName name="dyqre103">#REF!</definedName>
    <definedName name="dyqre90">[10]Model!$I$90</definedName>
    <definedName name="dyqre91">[10]Model!$J$94</definedName>
    <definedName name="dyqre92">[10]Model!$K$98</definedName>
    <definedName name="dyqre93">[10]Model!$L$101</definedName>
    <definedName name="dyqre94">[10]Model!$M$105</definedName>
    <definedName name="dyqre95">[10]Model!$N$109</definedName>
    <definedName name="dyqre96">[10]Model!$O$113</definedName>
    <definedName name="dyqre97">[10]Model!$P$119</definedName>
    <definedName name="dyqre98">[10]Model!$Q$123</definedName>
    <definedName name="dyqre99" localSheetId="23">#REF!</definedName>
    <definedName name="dyqre99" localSheetId="11">#REF!</definedName>
    <definedName name="dyqre99" localSheetId="12">#REF!</definedName>
    <definedName name="dyqre99" localSheetId="16">#REF!</definedName>
    <definedName name="dyqre99">#REF!</definedName>
    <definedName name="dyQW">[10]Print!$C$8</definedName>
    <definedName name="dyS">[10]Print!$E$8</definedName>
    <definedName name="e_sam1" localSheetId="23">#REF!</definedName>
    <definedName name="e_sam1" localSheetId="11">#REF!</definedName>
    <definedName name="e_sam1" localSheetId="12">#REF!</definedName>
    <definedName name="e_sam1">#REF!</definedName>
    <definedName name="ED_NON_REGULATED">'[62]#REF'!$AS$5:$AS$85</definedName>
    <definedName name="ED_NON_REGULATED_YR_2005">'[35]Aday IS DECo &amp; Other'!#REF!</definedName>
    <definedName name="ED_NON_REGULATED_YR_2006">'[35]Aday IS DECo &amp; Other'!#REF!</definedName>
    <definedName name="ED_NON_REGULATED_YR_2007">'[35]Aday IS DECo &amp; Other'!#REF!</definedName>
    <definedName name="ED_NON_REGULATED_YR_2008">'[35]Aday IS DECo &amp; Other'!#REF!</definedName>
    <definedName name="ED8_BIOFLORA_Print" localSheetId="23">#REF!</definedName>
    <definedName name="ED8_BIOFLORA_Print" localSheetId="11">#REF!</definedName>
    <definedName name="ED8_BIOFLORA_Print" localSheetId="12">#REF!</definedName>
    <definedName name="ED8_BIOFLORA_Print">#REF!</definedName>
    <definedName name="Edison_Development" localSheetId="23">#REF!</definedName>
    <definedName name="Edison_Development" localSheetId="11">#REF!</definedName>
    <definedName name="Edison_Development" localSheetId="12">#REF!</definedName>
    <definedName name="Edison_Development" localSheetId="16">#REF!</definedName>
    <definedName name="Edison_Development">#REF!</definedName>
    <definedName name="Edison_Development_YR_2005" localSheetId="23">'[35]Aday IS DECo &amp; Other'!#REF!</definedName>
    <definedName name="Edison_Development_YR_2005" localSheetId="11">'[35]Aday IS DECo &amp; Other'!#REF!</definedName>
    <definedName name="Edison_Development_YR_2005" localSheetId="12">'[35]Aday IS DECo &amp; Other'!#REF!</definedName>
    <definedName name="Edison_Development_YR_2005" localSheetId="16">'[35]Aday IS DECo &amp; Other'!#REF!</definedName>
    <definedName name="Edison_Development_YR_2005">'[35]Aday IS DECo &amp; Other'!#REF!</definedName>
    <definedName name="Edison_Development_YR_2006" localSheetId="23">'[35]Aday IS DECo &amp; Other'!#REF!</definedName>
    <definedName name="Edison_Development_YR_2006" localSheetId="11">'[35]Aday IS DECo &amp; Other'!#REF!</definedName>
    <definedName name="Edison_Development_YR_2006" localSheetId="12">'[35]Aday IS DECo &amp; Other'!#REF!</definedName>
    <definedName name="Edison_Development_YR_2006" localSheetId="16">'[35]Aday IS DECo &amp; Other'!#REF!</definedName>
    <definedName name="Edison_Development_YR_2006">'[35]Aday IS DECo &amp; Other'!#REF!</definedName>
    <definedName name="Edison_Development_YR_2007" localSheetId="16">'[35]Aday IS DECo &amp; Other'!#REF!</definedName>
    <definedName name="Edison_Development_YR_2007">'[35]Aday IS DECo &amp; Other'!#REF!</definedName>
    <definedName name="Edison_Development_YR_2008" localSheetId="16">'[35]Aday IS DECo &amp; Other'!#REF!</definedName>
    <definedName name="Edison_Development_YR_2008">'[35]Aday IS DECo &amp; Other'!#REF!</definedName>
    <definedName name="edred" localSheetId="20" hidden="1">{#N/A,#N/A,FALSE,"Monthly SAIFI";#N/A,#N/A,FALSE,"Yearly SAIFI";#N/A,#N/A,FALSE,"Monthly CAIDI";#N/A,#N/A,FALSE,"Yearly CAIDI";#N/A,#N/A,FALSE,"Monthly SAIDI";#N/A,#N/A,FALSE,"Yearly SAIDI";#N/A,#N/A,FALSE,"Monthly MAIFI";#N/A,#N/A,FALSE,"Yearly MAIFI";#N/A,#N/A,FALSE,"Monthly Cust &gt;=4 Int"}</definedName>
    <definedName name="edred" localSheetId="23" hidden="1">{#N/A,#N/A,FALSE,"Monthly SAIFI";#N/A,#N/A,FALSE,"Yearly SAIFI";#N/A,#N/A,FALSE,"Monthly CAIDI";#N/A,#N/A,FALSE,"Yearly CAIDI";#N/A,#N/A,FALSE,"Monthly SAIDI";#N/A,#N/A,FALSE,"Yearly SAIDI";#N/A,#N/A,FALSE,"Monthly MAIFI";#N/A,#N/A,FALSE,"Yearly MAIFI";#N/A,#N/A,FALSE,"Monthly Cust &gt;=4 Int"}</definedName>
    <definedName name="edred" localSheetId="11" hidden="1">{#N/A,#N/A,FALSE,"Monthly SAIFI";#N/A,#N/A,FALSE,"Yearly SAIFI";#N/A,#N/A,FALSE,"Monthly CAIDI";#N/A,#N/A,FALSE,"Yearly CAIDI";#N/A,#N/A,FALSE,"Monthly SAIDI";#N/A,#N/A,FALSE,"Yearly SAIDI";#N/A,#N/A,FALSE,"Monthly MAIFI";#N/A,#N/A,FALSE,"Yearly MAIFI";#N/A,#N/A,FALSE,"Monthly Cust &gt;=4 Int"}</definedName>
    <definedName name="edred" localSheetId="12" hidden="1">{#N/A,#N/A,FALSE,"Monthly SAIFI";#N/A,#N/A,FALSE,"Yearly SAIFI";#N/A,#N/A,FALSE,"Monthly CAIDI";#N/A,#N/A,FALSE,"Yearly CAIDI";#N/A,#N/A,FALSE,"Monthly SAIDI";#N/A,#N/A,FALSE,"Yearly SAIDI";#N/A,#N/A,FALSE,"Monthly MAIFI";#N/A,#N/A,FALSE,"Yearly MAIFI";#N/A,#N/A,FALSE,"Monthly Cust &gt;=4 Int"}</definedName>
    <definedName name="edred" localSheetId="14" hidden="1">{#N/A,#N/A,FALSE,"Monthly SAIFI";#N/A,#N/A,FALSE,"Yearly SAIFI";#N/A,#N/A,FALSE,"Monthly CAIDI";#N/A,#N/A,FALSE,"Yearly CAIDI";#N/A,#N/A,FALSE,"Monthly SAIDI";#N/A,#N/A,FALSE,"Yearly SAIDI";#N/A,#N/A,FALSE,"Monthly MAIFI";#N/A,#N/A,FALSE,"Yearly MAIFI";#N/A,#N/A,FALSE,"Monthly Cust &gt;=4 Int"}</definedName>
    <definedName name="edred" localSheetId="15" hidden="1">{#N/A,#N/A,FALSE,"Monthly SAIFI";#N/A,#N/A,FALSE,"Yearly SAIFI";#N/A,#N/A,FALSE,"Monthly CAIDI";#N/A,#N/A,FALSE,"Yearly CAIDI";#N/A,#N/A,FALSE,"Monthly SAIDI";#N/A,#N/A,FALSE,"Yearly SAIDI";#N/A,#N/A,FALSE,"Monthly MAIFI";#N/A,#N/A,FALSE,"Yearly MAIFI";#N/A,#N/A,FALSE,"Monthly Cust &gt;=4 Int"}</definedName>
    <definedName name="edred" localSheetId="13"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"V2001-12-31"</definedName>
    <definedName name="eeee" localSheetId="20" hidden="1">{#N/A,#N/A,FALSE,"O&amp;M by processes";#N/A,#N/A,FALSE,"Elec Act vs Bud";#N/A,#N/A,FALSE,"G&amp;A";#N/A,#N/A,FALSE,"BGS";#N/A,#N/A,FALSE,"Res Cost"}</definedName>
    <definedName name="eeee" localSheetId="23" hidden="1">{#N/A,#N/A,FALSE,"O&amp;M by processes";#N/A,#N/A,FALSE,"Elec Act vs Bud";#N/A,#N/A,FALSE,"G&amp;A";#N/A,#N/A,FALSE,"BGS";#N/A,#N/A,FALSE,"Res Cost"}</definedName>
    <definedName name="eeee" localSheetId="11" hidden="1">{#N/A,#N/A,FALSE,"O&amp;M by processes";#N/A,#N/A,FALSE,"Elec Act vs Bud";#N/A,#N/A,FALSE,"G&amp;A";#N/A,#N/A,FALSE,"BGS";#N/A,#N/A,FALSE,"Res Cost"}</definedName>
    <definedName name="eeee" localSheetId="12" hidden="1">{#N/A,#N/A,FALSE,"O&amp;M by processes";#N/A,#N/A,FALSE,"Elec Act vs Bud";#N/A,#N/A,FALSE,"G&amp;A";#N/A,#N/A,FALSE,"BGS";#N/A,#N/A,FALSE,"Res Cost"}</definedName>
    <definedName name="eeee" localSheetId="14" hidden="1">{#N/A,#N/A,FALSE,"O&amp;M by processes";#N/A,#N/A,FALSE,"Elec Act vs Bud";#N/A,#N/A,FALSE,"G&amp;A";#N/A,#N/A,FALSE,"BGS";#N/A,#N/A,FALSE,"Res Cost"}</definedName>
    <definedName name="eeee" localSheetId="15" hidden="1">{#N/A,#N/A,FALSE,"O&amp;M by processes";#N/A,#N/A,FALSE,"Elec Act vs Bud";#N/A,#N/A,FALSE,"G&amp;A";#N/A,#N/A,FALSE,"BGS";#N/A,#N/A,FALSE,"Res Cost"}</definedName>
    <definedName name="eeee" localSheetId="13" hidden="1">{#N/A,#N/A,FALSE,"O&amp;M by processes";#N/A,#N/A,FALSE,"Elec Act vs Bud";#N/A,#N/A,FALSE,"G&amp;A";#N/A,#N/A,FALSE,"BGS";#N/A,#N/A,FALSE,"Res Cost"}</definedName>
    <definedName name="eeee" localSheetId="16" hidden="1">{#N/A,#N/A,FALSE,"O&amp;M by processes";#N/A,#N/A,FALSE,"Elec Act vs Bud";#N/A,#N/A,FALSE,"G&amp;A";#N/A,#N/A,FALSE,"BGS";#N/A,#N/A,FALSE,"Res Cost"}</definedName>
    <definedName name="eeee" localSheetId="18" hidden="1">{#N/A,#N/A,FALSE,"O&amp;M by processes";#N/A,#N/A,FALSE,"Elec Act vs Bud";#N/A,#N/A,FALSE,"G&amp;A";#N/A,#N/A,FALSE,"BGS";#N/A,#N/A,FALSE,"Res Cost"}</definedName>
    <definedName name="eeee" localSheetId="19" hidden="1">{#N/A,#N/A,FALSE,"O&amp;M by processes";#N/A,#N/A,FALSE,"Elec Act vs Bud";#N/A,#N/A,FALSE,"G&amp;A";#N/A,#N/A,FALSE,"BGS";#N/A,#N/A,FALSE,"Res Cost"}</definedName>
    <definedName name="eeee" hidden="1">{#N/A,#N/A,FALSE,"O&amp;M by processes";#N/A,#N/A,FALSE,"Elec Act vs Bud";#N/A,#N/A,FALSE,"G&amp;A";#N/A,#N/A,FALSE,"BGS";#N/A,#N/A,FALSE,"Res Cost"}</definedName>
    <definedName name="EEI">'[26]C. Input'!$F$205</definedName>
    <definedName name="EFF_DATE">'[1]Header Data'!#REF!</definedName>
    <definedName name="EG_NON_REGULATED" localSheetId="16">#REF!</definedName>
    <definedName name="EG_NON_REGULATED">#REF!</definedName>
    <definedName name="EG_Non_Regulated_Growth_YR_2005" localSheetId="16">'[35]Aday IS EG Subs'!#REF!</definedName>
    <definedName name="EG_Non_Regulated_Growth_YR_2005">'[35]Aday IS EG Subs'!#REF!</definedName>
    <definedName name="EG_Non_Regulated_Growth_YR_2006" localSheetId="16">'[35]Aday IS EG Subs'!#REF!</definedName>
    <definedName name="EG_Non_Regulated_Growth_YR_2006">'[35]Aday IS EG Subs'!#REF!</definedName>
    <definedName name="EG_Non_Regulated_Growth_YR_2007" localSheetId="16">'[35]Aday IS EG Subs'!#REF!</definedName>
    <definedName name="EG_Non_Regulated_Growth_YR_2007">'[35]Aday IS EG Subs'!#REF!</definedName>
    <definedName name="EG_Non_Regulated_Growth_YR_2008" localSheetId="16">'[35]Aday IS EG Subs'!#REF!</definedName>
    <definedName name="EG_Non_Regulated_Growth_YR_2008">'[35]Aday IS EG Subs'!#REF!</definedName>
    <definedName name="EG_REGULATED" localSheetId="23">#REF!</definedName>
    <definedName name="EG_REGULATED" localSheetId="11">#REF!</definedName>
    <definedName name="EG_REGULATED" localSheetId="12">#REF!</definedName>
    <definedName name="EG_REGULATED" localSheetId="16">#REF!</definedName>
    <definedName name="EG_REGULATED">#REF!</definedName>
    <definedName name="EG_Regulated_Growth_YR_2003" localSheetId="16">#REF!</definedName>
    <definedName name="EG_Regulated_Growth_YR_2003">#REF!</definedName>
    <definedName name="EG_Regulated_Growth_YR_2004" localSheetId="16">#REF!</definedName>
    <definedName name="EG_Regulated_Growth_YR_2004">#REF!</definedName>
    <definedName name="EG_Regulated_Growth_YR_2005">#REF!</definedName>
    <definedName name="EG_Regulated_Growth_YR_2006">#REF!</definedName>
    <definedName name="EG_Regulated_Growth_YR_2007">#REF!</definedName>
    <definedName name="EG_Regulated_Growth_YR_2008">#REF!</definedName>
    <definedName name="EGR">#N/A</definedName>
    <definedName name="EGR1X">#REF!</definedName>
    <definedName name="EHPA2003" localSheetId="16">#REF!</definedName>
    <definedName name="EHPA2003">#REF!</definedName>
    <definedName name="EHPA2004" localSheetId="16">#REF!</definedName>
    <definedName name="EHPA2004">#REF!</definedName>
    <definedName name="EHPA2005">#REF!</definedName>
    <definedName name="EHPA2006">#REF!</definedName>
    <definedName name="EHPA2007">#REF!</definedName>
    <definedName name="EHPA2008">#REF!</definedName>
    <definedName name="EIGHT">#N/A</definedName>
    <definedName name="elec" localSheetId="16">#REF!</definedName>
    <definedName name="elec">#REF!</definedName>
    <definedName name="elec06" localSheetId="16">#REF!</definedName>
    <definedName name="elec06">#REF!</definedName>
    <definedName name="elec2" localSheetId="16">#REF!</definedName>
    <definedName name="elec2">#REF!</definedName>
    <definedName name="ELECTACT" localSheetId="16">'[3]Curr adj - depn basis diff'!#REF!</definedName>
    <definedName name="ELECTACT">'[3]Curr adj - depn basis diff'!#REF!</definedName>
    <definedName name="Electric_Power" localSheetId="23">#REF!</definedName>
    <definedName name="Electric_Power" localSheetId="11">#REF!</definedName>
    <definedName name="Electric_Power" localSheetId="12">#REF!</definedName>
    <definedName name="Electric_Power" localSheetId="16">#REF!</definedName>
    <definedName name="Electric_Power">#REF!</definedName>
    <definedName name="Electric_Power_YR_2005" localSheetId="23">'[35]Aday IS DECo &amp; Other'!#REF!</definedName>
    <definedName name="Electric_Power_YR_2005" localSheetId="11">'[35]Aday IS DECo &amp; Other'!#REF!</definedName>
    <definedName name="Electric_Power_YR_2005" localSheetId="12">'[35]Aday IS DECo &amp; Other'!#REF!</definedName>
    <definedName name="Electric_Power_YR_2005" localSheetId="16">'[35]Aday IS DECo &amp; Other'!#REF!</definedName>
    <definedName name="Electric_Power_YR_2005">'[35]Aday IS DECo &amp; Other'!#REF!</definedName>
    <definedName name="Electric_Power_YR_2006" localSheetId="16">'[35]Aday IS DECo &amp; Other'!#REF!</definedName>
    <definedName name="Electric_Power_YR_2006">'[35]Aday IS DECo &amp; Other'!#REF!</definedName>
    <definedName name="Electric_Power_YR_2007" localSheetId="16">'[35]Aday IS DECo &amp; Other'!#REF!</definedName>
    <definedName name="Electric_Power_YR_2007">'[35]Aday IS DECo &amp; Other'!#REF!</definedName>
    <definedName name="Electric_Power_YR_2008" localSheetId="16">'[35]Aday IS DECo &amp; Other'!#REF!</definedName>
    <definedName name="Electric_Power_YR_2008">'[35]Aday IS DECo &amp; Other'!#REF!</definedName>
    <definedName name="ELEVEN">#N/A</definedName>
    <definedName name="Elim" localSheetId="16">#REF!</definedName>
    <definedName name="Elim">#REF!</definedName>
    <definedName name="Elim_Yates_Center" localSheetId="16">#REF!</definedName>
    <definedName name="Elim_Yates_Center">#REF!</definedName>
    <definedName name="En_Svcs_Base_Overlay_YR_2005" localSheetId="16">'[35]Aday IS DECo &amp; Other'!#REF!</definedName>
    <definedName name="En_Svcs_Base_Overlay_YR_2005">'[35]Aday IS DECo &amp; Other'!#REF!</definedName>
    <definedName name="En_Svcs_Base_Overlay_YR_2006" localSheetId="16">'[35]Aday IS DECo &amp; Other'!#REF!</definedName>
    <definedName name="En_Svcs_Base_Overlay_YR_2006">'[35]Aday IS DECo &amp; Other'!#REF!</definedName>
    <definedName name="En_Svcs_Base_Overlay_YR_2007" localSheetId="16">'[35]Aday IS DECo &amp; Other'!#REF!</definedName>
    <definedName name="En_Svcs_Base_Overlay_YR_2007">'[35]Aday IS DECo &amp; Other'!#REF!</definedName>
    <definedName name="En_Svcs_Base_Overlay_YR_2008" localSheetId="16">'[35]Aday IS DECo &amp; Other'!#REF!</definedName>
    <definedName name="En_Svcs_Base_Overlay_YR_2008">'[35]Aday IS DECo &amp; Other'!#REF!</definedName>
    <definedName name="END" localSheetId="23">#REF!</definedName>
    <definedName name="END" localSheetId="11">#REF!</definedName>
    <definedName name="END" localSheetId="12">#REF!</definedName>
    <definedName name="END">#REF!</definedName>
    <definedName name="end_coal" localSheetId="16">'[37]Input Page'!#REF!</definedName>
    <definedName name="end_coal">'[37]Input Page'!#REF!</definedName>
    <definedName name="end_CWIP" localSheetId="16">'[37]Input Page'!#REF!</definedName>
    <definedName name="end_CWIP">'[37]Input Page'!#REF!</definedName>
    <definedName name="ENERGY" localSheetId="23">#REF!</definedName>
    <definedName name="ENERGY" localSheetId="11">#REF!</definedName>
    <definedName name="ENERGY" localSheetId="12">#REF!</definedName>
    <definedName name="ENERGY" localSheetId="16">#REF!</definedName>
    <definedName name="ENERGY">#REF!</definedName>
    <definedName name="ENERGY_GAS_GROWTH_YR_2005" localSheetId="23">'[35]Aday IS EG Subs'!#REF!</definedName>
    <definedName name="ENERGY_GAS_GROWTH_YR_2005" localSheetId="11">'[35]Aday IS EG Subs'!#REF!</definedName>
    <definedName name="ENERGY_GAS_GROWTH_YR_2005" localSheetId="12">'[35]Aday IS EG Subs'!#REF!</definedName>
    <definedName name="ENERGY_GAS_GROWTH_YR_2005" localSheetId="16">'[35]Aday IS EG Subs'!#REF!</definedName>
    <definedName name="ENERGY_GAS_GROWTH_YR_2005">'[35]Aday IS EG Subs'!#REF!</definedName>
    <definedName name="ENERGY_GAS_GROWTH_YR_2006" localSheetId="16">'[35]Aday IS EG Subs'!#REF!</definedName>
    <definedName name="ENERGY_GAS_GROWTH_YR_2006">'[35]Aday IS EG Subs'!#REF!</definedName>
    <definedName name="ENERGY_GAS_GROWTH_YR_2007" localSheetId="16">'[35]Aday IS EG Subs'!#REF!</definedName>
    <definedName name="ENERGY_GAS_GROWTH_YR_2007">'[35]Aday IS EG Subs'!#REF!</definedName>
    <definedName name="ENERGY_GAS_GROWTH_YR_2008">'[35]Aday IS EG Subs'!#REF!</definedName>
    <definedName name="ENERGY_GAS_NON_REGULATED_YR_2003">'[35]Aday IS DECo &amp; Other'!#REF!</definedName>
    <definedName name="ENERGY_GAS_NON_REGULATED_YR_2004">'[35]Aday IS DECo &amp; Other'!#REF!</definedName>
    <definedName name="ENERGY_GAS_NON_REGULATED_YR_2005">'[35]Aday IS DECo &amp; Other'!#REF!</definedName>
    <definedName name="ENERGY_GAS_NON_REGULATED_YR_2006">'[35]Aday IS DECo &amp; Other'!#REF!</definedName>
    <definedName name="ENERGY_GAS_NON_REGULATED_YR_2007">'[35]Aday IS DECo &amp; Other'!#REF!</definedName>
    <definedName name="ENERGY_GAS_NON_REGULATED_YR_2008">'[35]Aday IS DECo &amp; Other'!#REF!</definedName>
    <definedName name="Energy_Holdings_Purch_Acct" localSheetId="23">#REF!</definedName>
    <definedName name="Energy_Holdings_Purch_Acct" localSheetId="11">#REF!</definedName>
    <definedName name="Energy_Holdings_Purch_Acct" localSheetId="12">#REF!</definedName>
    <definedName name="Energy_Holdings_Purch_Acct" localSheetId="16">#REF!</definedName>
    <definedName name="Energy_Holdings_Purch_Acct">#REF!</definedName>
    <definedName name="Energy_Holdings_Purch_Acct_YR_2005" localSheetId="23">'[35]Aday IS DECo &amp; Other'!#REF!</definedName>
    <definedName name="Energy_Holdings_Purch_Acct_YR_2005" localSheetId="11">'[35]Aday IS DECo &amp; Other'!#REF!</definedName>
    <definedName name="Energy_Holdings_Purch_Acct_YR_2005" localSheetId="12">'[35]Aday IS DECo &amp; Other'!#REF!</definedName>
    <definedName name="Energy_Holdings_Purch_Acct_YR_2005">'[35]Aday IS DECo &amp; Other'!#REF!</definedName>
    <definedName name="Energy_Holdings_Purch_Acct_YR_2006" localSheetId="23">'[35]Aday IS DECo &amp; Other'!#REF!</definedName>
    <definedName name="Energy_Holdings_Purch_Acct_YR_2006" localSheetId="11">'[35]Aday IS DECo &amp; Other'!#REF!</definedName>
    <definedName name="Energy_Holdings_Purch_Acct_YR_2006" localSheetId="12">'[35]Aday IS DECo &amp; Other'!#REF!</definedName>
    <definedName name="Energy_Holdings_Purch_Acct_YR_2006">'[35]Aday IS DECo &amp; Other'!#REF!</definedName>
    <definedName name="Energy_Holdings_Purch_Acct_YR_2007">'[35]Aday IS DECo &amp; Other'!#REF!</definedName>
    <definedName name="Energy_Holdings_Purch_Acct_YR_2008">'[35]Aday IS DECo &amp; Other'!#REF!</definedName>
    <definedName name="Energy_Marketing" localSheetId="23">#REF!</definedName>
    <definedName name="Energy_Marketing" localSheetId="11">#REF!</definedName>
    <definedName name="Energy_Marketing" localSheetId="12">#REF!</definedName>
    <definedName name="Energy_Marketing" localSheetId="16">#REF!</definedName>
    <definedName name="Energy_Marketing">#REF!</definedName>
    <definedName name="Energy_Marketing_YR_2005" localSheetId="23">'[35]Aday IS DECo &amp; Other'!#REF!</definedName>
    <definedName name="Energy_Marketing_YR_2005" localSheetId="11">'[35]Aday IS DECo &amp; Other'!#REF!</definedName>
    <definedName name="Energy_Marketing_YR_2005" localSheetId="12">'[35]Aday IS DECo &amp; Other'!#REF!</definedName>
    <definedName name="Energy_Marketing_YR_2005">'[35]Aday IS DECo &amp; Other'!#REF!</definedName>
    <definedName name="Energy_Marketing_YR_2006" localSheetId="23">'[35]Aday IS DECo &amp; Other'!#REF!</definedName>
    <definedName name="Energy_Marketing_YR_2006" localSheetId="11">'[35]Aday IS DECo &amp; Other'!#REF!</definedName>
    <definedName name="Energy_Marketing_YR_2006" localSheetId="12">'[35]Aday IS DECo &amp; Other'!#REF!</definedName>
    <definedName name="Energy_Marketing_YR_2006">'[35]Aday IS DECo &amp; Other'!#REF!</definedName>
    <definedName name="Energy_Marketing_YR_2007">'[35]Aday IS DECo &amp; Other'!#REF!</definedName>
    <definedName name="Energy_Marketing_YR_2008">'[35]Aday IS DECo &amp; Other'!#REF!</definedName>
    <definedName name="Energy_Res_Inc." localSheetId="23">#REF!</definedName>
    <definedName name="Energy_Res_Inc." localSheetId="11">#REF!</definedName>
    <definedName name="Energy_Res_Inc." localSheetId="12">#REF!</definedName>
    <definedName name="Energy_Res_Inc." localSheetId="16">#REF!</definedName>
    <definedName name="Energy_Res_Inc.">#REF!</definedName>
    <definedName name="Energy_Res_Inc._YR_2005" localSheetId="23">'[35]Aday IS DECo &amp; Other'!#REF!</definedName>
    <definedName name="Energy_Res_Inc._YR_2005" localSheetId="11">'[35]Aday IS DECo &amp; Other'!#REF!</definedName>
    <definedName name="Energy_Res_Inc._YR_2005" localSheetId="12">'[35]Aday IS DECo &amp; Other'!#REF!</definedName>
    <definedName name="Energy_Res_Inc._YR_2005">'[35]Aday IS DECo &amp; Other'!#REF!</definedName>
    <definedName name="Energy_Res_Inc._YR_2006" localSheetId="23">'[35]Aday IS DECo &amp; Other'!#REF!</definedName>
    <definedName name="Energy_Res_Inc._YR_2006" localSheetId="11">'[35]Aday IS DECo &amp; Other'!#REF!</definedName>
    <definedName name="Energy_Res_Inc._YR_2006" localSheetId="12">'[35]Aday IS DECo &amp; Other'!#REF!</definedName>
    <definedName name="Energy_Res_Inc._YR_2006">'[35]Aday IS DECo &amp; Other'!#REF!</definedName>
    <definedName name="Energy_Res_Inc._YR_2007">'[35]Aday IS DECo &amp; Other'!#REF!</definedName>
    <definedName name="Energy_Res_Inc._YR_2008">'[35]Aday IS DECo &amp; Other'!#REF!</definedName>
    <definedName name="Energy_Resources__DEENE__Total" localSheetId="23">#REF!</definedName>
    <definedName name="Energy_Resources__DEENE__Total" localSheetId="11">#REF!</definedName>
    <definedName name="Energy_Resources__DEENE__Total" localSheetId="12">#REF!</definedName>
    <definedName name="Energy_Resources__DEENE__Total" localSheetId="16">#REF!</definedName>
    <definedName name="Energy_Resources__DEENE__Total">#REF!</definedName>
    <definedName name="Energy_Services" localSheetId="16">#REF!</definedName>
    <definedName name="Energy_Services">#REF!</definedName>
    <definedName name="Energy_Services_Growth_YR_2003" localSheetId="16">#REF!</definedName>
    <definedName name="Energy_Services_Growth_YR_2003">#REF!</definedName>
    <definedName name="Energy_Services_Growth_YR_2004">#REF!</definedName>
    <definedName name="Energy_Services_Growth_YR_2005">#REF!</definedName>
    <definedName name="Energy_Services_Growth_YR_2006">#REF!</definedName>
    <definedName name="Energy_Services_Growth_YR_2007">#REF!</definedName>
    <definedName name="Energy_Services_Growth_YR_2008">#REF!</definedName>
    <definedName name="Energy_Services_YR_2005">'[35]Aday IS DECo &amp; Other'!#REF!</definedName>
    <definedName name="Energy_Services_YR_2006">'[35]Aday IS DECo &amp; Other'!#REF!</definedName>
    <definedName name="Energy_Services_YR_2007">'[35]Aday IS DECo &amp; Other'!#REF!</definedName>
    <definedName name="Energy_Services_YR_2008">'[35]Aday IS DECo &amp; Other'!#REF!</definedName>
    <definedName name="ENERGY_SUP">[57]FERCFACT!#REF!</definedName>
    <definedName name="Energy_Trading" localSheetId="23">#REF!</definedName>
    <definedName name="Energy_Trading" localSheetId="11">#REF!</definedName>
    <definedName name="Energy_Trading" localSheetId="12">#REF!</definedName>
    <definedName name="Energy_Trading" localSheetId="16">#REF!</definedName>
    <definedName name="Energy_Trading">#REF!</definedName>
    <definedName name="Energy_Trading_YR_2005" localSheetId="23">'[35]Aday IS DECo &amp; Other'!#REF!</definedName>
    <definedName name="Energy_Trading_YR_2005" localSheetId="11">'[35]Aday IS DECo &amp; Other'!#REF!</definedName>
    <definedName name="Energy_Trading_YR_2005" localSheetId="12">'[35]Aday IS DECo &amp; Other'!#REF!</definedName>
    <definedName name="Energy_Trading_YR_2005">'[35]Aday IS DECo &amp; Other'!#REF!</definedName>
    <definedName name="Energy_Trading_YR_2006" localSheetId="23">'[35]Aday IS DECo &amp; Other'!#REF!</definedName>
    <definedName name="Energy_Trading_YR_2006" localSheetId="11">'[35]Aday IS DECo &amp; Other'!#REF!</definedName>
    <definedName name="Energy_Trading_YR_2006" localSheetId="12">'[35]Aday IS DECo &amp; Other'!#REF!</definedName>
    <definedName name="Energy_Trading_YR_2006">'[35]Aday IS DECo &amp; Other'!#REF!</definedName>
    <definedName name="Energy_Trading_YR_2007">'[35]Aday IS DECo &amp; Other'!#REF!</definedName>
    <definedName name="Energy_Trading_YR_2008">'[35]Aday IS DECo &amp; Other'!#REF!</definedName>
    <definedName name="ENERGY1">#N/A</definedName>
    <definedName name="eng_design">'[28]Input Page'!$G$17</definedName>
    <definedName name="Entities">[24]Entities!$1:$1048576</definedName>
    <definedName name="ENTITY">[56]Settings!$F$17</definedName>
    <definedName name="ENVIRONMENTAL" localSheetId="23">#REF!</definedName>
    <definedName name="ENVIRONMENTAL" localSheetId="11">#REF!</definedName>
    <definedName name="ENVIRONMENTAL" localSheetId="12">#REF!</definedName>
    <definedName name="ENVIRONMENTAL">#REF!</definedName>
    <definedName name="EPRI">'[26]C. Input'!$F$203</definedName>
    <definedName name="Equity__Earnings__Losses_of_Consol_Subs" localSheetId="23">#REF!</definedName>
    <definedName name="Equity__Earnings__Losses_of_Consol_Subs" localSheetId="11">#REF!</definedName>
    <definedName name="Equity__Earnings__Losses_of_Consol_Subs" localSheetId="12">#REF!</definedName>
    <definedName name="Equity__Earnings__Losses_of_Consol_Subs" localSheetId="16">#REF!</definedName>
    <definedName name="Equity__Earnings__Losses_of_Consol_Subs">#REF!</definedName>
    <definedName name="Equity__Earnings__Losses_of_Unconsol_Subs" localSheetId="16">#REF!</definedName>
    <definedName name="Equity__Earnings__Losses_of_Unconsol_Subs">#REF!</definedName>
    <definedName name="Equity_Earnings_CPM" localSheetId="16">#REF!</definedName>
    <definedName name="Equity_Earnings_CPM">#REF!</definedName>
    <definedName name="Equity_in_Earnings_of_Subs">#REF!</definedName>
    <definedName name="Equity_Infusion__Dividend____Automatic_Calc">#REF!</definedName>
    <definedName name="Equity_Infusion__Dividend____Manual_Input">#REF!</definedName>
    <definedName name="Equity_Issue__Dividend_Retained_Earnings">#REF!</definedName>
    <definedName name="Equity_Issue_CPM">#REF!</definedName>
    <definedName name="Equity_Linked_Debt_Securities">#REF!</definedName>
    <definedName name="Equity_Linked_Financing_CPM">#REF!</definedName>
    <definedName name="Equity_Linked_Securities_CPM">#REF!</definedName>
    <definedName name="ER_Eliminations">#REF!</definedName>
    <definedName name="ER_Eliminations_YR_2005">'[35]Aday IS DECo &amp; Other'!#REF!</definedName>
    <definedName name="ER_Eliminations_YR_2006">'[35]Aday IS DECo &amp; Other'!#REF!</definedName>
    <definedName name="ER_Eliminations_YR_2007">'[35]Aday IS DECo &amp; Other'!#REF!</definedName>
    <definedName name="ER_Eliminations_YR_2008">'[35]Aday IS DECo &amp; Other'!#REF!</definedName>
    <definedName name="ER_NON_REGULATED" localSheetId="23">#REF!</definedName>
    <definedName name="ER_NON_REGULATED" localSheetId="11">#REF!</definedName>
    <definedName name="ER_NON_REGULATED" localSheetId="12">#REF!</definedName>
    <definedName name="ER_NON_REGULATED" localSheetId="16">#REF!</definedName>
    <definedName name="ER_NON_REGULATED">#REF!</definedName>
    <definedName name="ER_Non_Regulated_Growth_YR_2005" localSheetId="23">'[35]Aday IS DECo &amp; Other'!#REF!</definedName>
    <definedName name="ER_Non_Regulated_Growth_YR_2005" localSheetId="11">'[35]Aday IS DECo &amp; Other'!#REF!</definedName>
    <definedName name="ER_Non_Regulated_Growth_YR_2005" localSheetId="12">'[35]Aday IS DECo &amp; Other'!#REF!</definedName>
    <definedName name="ER_Non_Regulated_Growth_YR_2005">'[35]Aday IS DECo &amp; Other'!#REF!</definedName>
    <definedName name="ER_Non_Regulated_Growth_YR_2006" localSheetId="23">'[35]Aday IS DECo &amp; Other'!#REF!</definedName>
    <definedName name="ER_Non_Regulated_Growth_YR_2006" localSheetId="11">'[35]Aday IS DECo &amp; Other'!#REF!</definedName>
    <definedName name="ER_Non_Regulated_Growth_YR_2006" localSheetId="12">'[35]Aday IS DECo &amp; Other'!#REF!</definedName>
    <definedName name="ER_Non_Regulated_Growth_YR_2006">'[35]Aday IS DECo &amp; Other'!#REF!</definedName>
    <definedName name="ER_Non_Regulated_Growth_YR_2007">'[35]Aday IS DECo &amp; Other'!#REF!</definedName>
    <definedName name="ER_Non_Regulated_Growth_YR_2008">'[35]Aday IS DECo &amp; Other'!#REF!</definedName>
    <definedName name="ER_Non_Regulated_Support" localSheetId="23">#REF!</definedName>
    <definedName name="ER_Non_Regulated_Support" localSheetId="11">#REF!</definedName>
    <definedName name="ER_Non_Regulated_Support" localSheetId="12">#REF!</definedName>
    <definedName name="ER_Non_Regulated_Support" localSheetId="16">#REF!</definedName>
    <definedName name="ER_Non_Regulated_Support">#REF!</definedName>
    <definedName name="ER_Non_Regulated_Support_YR_2005" localSheetId="23">'[35]Aday IS DECo &amp; Other'!#REF!</definedName>
    <definedName name="ER_Non_Regulated_Support_YR_2005" localSheetId="11">'[35]Aday IS DECo &amp; Other'!#REF!</definedName>
    <definedName name="ER_Non_Regulated_Support_YR_2005" localSheetId="12">'[35]Aday IS DECo &amp; Other'!#REF!</definedName>
    <definedName name="ER_Non_Regulated_Support_YR_2005">'[35]Aday IS DECo &amp; Other'!#REF!</definedName>
    <definedName name="ER_Non_Regulated_Support_YR_2006" localSheetId="23">'[35]Aday IS DECo &amp; Other'!#REF!</definedName>
    <definedName name="ER_Non_Regulated_Support_YR_2006" localSheetId="11">'[35]Aday IS DECo &amp; Other'!#REF!</definedName>
    <definedName name="ER_Non_Regulated_Support_YR_2006" localSheetId="12">'[35]Aday IS DECo &amp; Other'!#REF!</definedName>
    <definedName name="ER_Non_Regulated_Support_YR_2006">'[35]Aday IS DECo &amp; Other'!#REF!</definedName>
    <definedName name="ER_Non_Regulated_Support_YR_2007">'[35]Aday IS DECo &amp; Other'!#REF!</definedName>
    <definedName name="ER_Non_Regulated_Support_YR_2008">'[35]Aday IS DECo &amp; Other'!#REF!</definedName>
    <definedName name="ER_Non_Regulated_YR_2005">'[35]Aday IS DECo &amp; Other'!#REF!</definedName>
    <definedName name="ER_Non_Regulated_YR_2006">'[35]Aday IS DECo &amp; Other'!#REF!</definedName>
    <definedName name="ER_Non_Regulated_YR_2007">'[35]Aday IS DECo &amp; Other'!#REF!</definedName>
    <definedName name="ER_Non_Regulated_YR_2008">'[35]Aday IS DECo &amp; Other'!#REF!</definedName>
    <definedName name="EROA">[46]Inputs!$B$3</definedName>
    <definedName name="ERROR" localSheetId="23">#REF!</definedName>
    <definedName name="ERROR" localSheetId="11">#REF!</definedName>
    <definedName name="ERROR" localSheetId="12">#REF!</definedName>
    <definedName name="ERROR" localSheetId="16">#REF!</definedName>
    <definedName name="ERROR">#REF!</definedName>
    <definedName name="ESPYMT" localSheetId="16">#REF!</definedName>
    <definedName name="ESPYMT">#REF!</definedName>
    <definedName name="EssOptions">"1100000000130100_11-          00"</definedName>
    <definedName name="EST_2005" localSheetId="16">#REF!</definedName>
    <definedName name="EST_2005">#REF!</definedName>
    <definedName name="EST_BY_ACCT">#REF!</definedName>
    <definedName name="ETR" localSheetId="16">#REF!</definedName>
    <definedName name="ETR">#REF!</definedName>
    <definedName name="EV__LASTREFTIME__" localSheetId="20" hidden="1">39826.8319444444</definedName>
    <definedName name="EV__LASTREFTIME__" localSheetId="14" hidden="1">39826.8319444444</definedName>
    <definedName name="EV__LASTREFTIME__" localSheetId="13" hidden="1">39826.8319444444</definedName>
    <definedName name="EV__LASTREFTIME__" localSheetId="18" hidden="1">39826.8319444444</definedName>
    <definedName name="EV__LASTREFTIME__" localSheetId="19" hidden="1">39826.8319444444</definedName>
    <definedName name="EV__LASTREFTIME__">39773.6430324074</definedName>
    <definedName name="exclude_cap" localSheetId="23">'[37]Input Page'!#REF!</definedName>
    <definedName name="exclude_cap" localSheetId="11">'[37]Input Page'!#REF!</definedName>
    <definedName name="exclude_cap" localSheetId="12">'[37]Input Page'!#REF!</definedName>
    <definedName name="exclude_cap" localSheetId="16">'[37]Input Page'!#REF!</definedName>
    <definedName name="exclude_cap">'[37]Input Page'!#REF!</definedName>
    <definedName name="Expl___Prod_Growth_YR_2003" localSheetId="23">#REF!</definedName>
    <definedName name="Expl___Prod_Growth_YR_2003" localSheetId="11">#REF!</definedName>
    <definedName name="Expl___Prod_Growth_YR_2003" localSheetId="12">#REF!</definedName>
    <definedName name="Expl___Prod_Growth_YR_2003" localSheetId="16">#REF!</definedName>
    <definedName name="Expl___Prod_Growth_YR_2003">#REF!</definedName>
    <definedName name="Expl___Prod_Growth_YR_2004" localSheetId="16">#REF!</definedName>
    <definedName name="Expl___Prod_Growth_YR_2004">#REF!</definedName>
    <definedName name="Expl___Prod_Growth_YR_2005" localSheetId="16">#REF!</definedName>
    <definedName name="Expl___Prod_Growth_YR_2005">#REF!</definedName>
    <definedName name="Expl___Prod_Growth_YR_2006">#REF!</definedName>
    <definedName name="Expl___Prod_Growth_YR_2007">#REF!</definedName>
    <definedName name="Expl___Prod_Growth_YR_2008">#REF!</definedName>
    <definedName name="External_Customer__less_doubtful_accts">#REF!</definedName>
    <definedName name="External_Interest_Expense">#REF!</definedName>
    <definedName name="f" localSheetId="20" hidden="1">{#N/A,#N/A,FALSE,"Monthly SAIFI";#N/A,#N/A,FALSE,"Yearly SAIFI";#N/A,#N/A,FALSE,"Monthly CAIDI";#N/A,#N/A,FALSE,"Yearly CAIDI";#N/A,#N/A,FALSE,"Monthly SAIDI";#N/A,#N/A,FALSE,"Yearly SAIDI";#N/A,#N/A,FALSE,"Monthly MAIFI";#N/A,#N/A,FALSE,"Yearly MAIFI";#N/A,#N/A,FALSE,"Monthly Cust &gt;=4 Int"}</definedName>
    <definedName name="f" localSheetId="23" hidden="1">{#N/A,#N/A,FALSE,"Monthly SAIFI";#N/A,#N/A,FALSE,"Yearly SAIFI";#N/A,#N/A,FALSE,"Monthly CAIDI";#N/A,#N/A,FALSE,"Yearly CAIDI";#N/A,#N/A,FALSE,"Monthly SAIDI";#N/A,#N/A,FALSE,"Yearly SAIDI";#N/A,#N/A,FALSE,"Monthly MAIFI";#N/A,#N/A,FALSE,"Yearly MAIFI";#N/A,#N/A,FALSE,"Monthly Cust &gt;=4 Int"}</definedName>
    <definedName name="f" localSheetId="11" hidden="1">{#N/A,#N/A,FALSE,"Monthly SAIFI";#N/A,#N/A,FALSE,"Yearly SAIFI";#N/A,#N/A,FALSE,"Monthly CAIDI";#N/A,#N/A,FALSE,"Yearly CAIDI";#N/A,#N/A,FALSE,"Monthly SAIDI";#N/A,#N/A,FALSE,"Yearly SAIDI";#N/A,#N/A,FALSE,"Monthly MAIFI";#N/A,#N/A,FALSE,"Yearly MAIFI";#N/A,#N/A,FALSE,"Monthly Cust &gt;=4 Int"}</definedName>
    <definedName name="f" localSheetId="12" hidden="1">{#N/A,#N/A,FALSE,"Monthly SAIFI";#N/A,#N/A,FALSE,"Yearly SAIFI";#N/A,#N/A,FALSE,"Monthly CAIDI";#N/A,#N/A,FALSE,"Yearly CAIDI";#N/A,#N/A,FALSE,"Monthly SAIDI";#N/A,#N/A,FALSE,"Yearly SAIDI";#N/A,#N/A,FALSE,"Monthly MAIFI";#N/A,#N/A,FALSE,"Yearly MAIFI";#N/A,#N/A,FALSE,"Monthly Cust &gt;=4 Int"}</definedName>
    <definedName name="f" localSheetId="14" hidden="1">{#N/A,#N/A,FALSE,"Monthly SAIFI";#N/A,#N/A,FALSE,"Yearly SAIFI";#N/A,#N/A,FALSE,"Monthly CAIDI";#N/A,#N/A,FALSE,"Yearly CAIDI";#N/A,#N/A,FALSE,"Monthly SAIDI";#N/A,#N/A,FALSE,"Yearly SAIDI";#N/A,#N/A,FALSE,"Monthly MAIFI";#N/A,#N/A,FALSE,"Yearly MAIFI";#N/A,#N/A,FALSE,"Monthly Cust &gt;=4 Int"}</definedName>
    <definedName name="f" localSheetId="15" hidden="1">{#N/A,#N/A,FALSE,"Monthly SAIFI";#N/A,#N/A,FALSE,"Yearly SAIFI";#N/A,#N/A,FALSE,"Monthly CAIDI";#N/A,#N/A,FALSE,"Yearly CAIDI";#N/A,#N/A,FALSE,"Monthly SAIDI";#N/A,#N/A,FALSE,"Yearly SAIDI";#N/A,#N/A,FALSE,"Monthly MAIFI";#N/A,#N/A,FALSE,"Yearly MAIFI";#N/A,#N/A,FALSE,"Monthly Cust &gt;=4 Int"}</definedName>
    <definedName name="f" localSheetId="13" hidden="1">{#N/A,#N/A,FALSE,"Monthly SAIFI";#N/A,#N/A,FALSE,"Yearly SAIFI";#N/A,#N/A,FALSE,"Monthly CAIDI";#N/A,#N/A,FALSE,"Yearly CAIDI";#N/A,#N/A,FALSE,"Monthly SAIDI";#N/A,#N/A,FALSE,"Yearly SAIDI";#N/A,#N/A,FALSE,"Monthly MAIFI";#N/A,#N/A,FALSE,"Yearly MAIFI";#N/A,#N/A,FALSE,"Monthly Cust &gt;=4 Int"}</definedName>
    <definedName name="f" hidden="1">{#N/A,#N/A,FALSE,"Monthly SAIFI";#N/A,#N/A,FALSE,"Yearly SAIFI";#N/A,#N/A,FALSE,"Monthly CAIDI";#N/A,#N/A,FALSE,"Yearly CAIDI";#N/A,#N/A,FALSE,"Monthly SAIDI";#N/A,#N/A,FALSE,"Yearly SAIDI";#N/A,#N/A,FALSE,"Monthly MAIFI";#N/A,#N/A,FALSE,"Yearly MAIFI";#N/A,#N/A,FALSE,"Monthly Cust &gt;=4 Int"}</definedName>
    <definedName name="f1_respondent_id" localSheetId="16">#REF!</definedName>
    <definedName name="f1_respondent_id">#REF!</definedName>
    <definedName name="FA">'[49]3a - Shared Revenues'!$E$56</definedName>
    <definedName name="FACE" localSheetId="23">#REF!</definedName>
    <definedName name="FACE" localSheetId="11">#REF!</definedName>
    <definedName name="FACE" localSheetId="12">#REF!</definedName>
    <definedName name="FACE">#REF!</definedName>
    <definedName name="Facilities">1700</definedName>
    <definedName name="FACTOR_.75">'[10]Macro Tables'!$C$27</definedName>
    <definedName name="FACTOR_.80">'[10]Macro Tables'!$C$28</definedName>
    <definedName name="FACTOR_.85">'[10]Macro Tables'!$C$29</definedName>
    <definedName name="FACTOR_.90">'[10]Macro Tables'!$C$30</definedName>
    <definedName name="FACTOR_.95">'[10]Macro Tables'!$C$31</definedName>
    <definedName name="FACTOR_1">'[10]Macro Tables'!$C$32</definedName>
    <definedName name="FACTOR_1.05">'[10]Macro Tables'!$C$33</definedName>
    <definedName name="FACTOR_1.1">'[10]Macro Tables'!$C$34</definedName>
    <definedName name="FACTOR_1.15">'[10]Macro Tables'!$C$35</definedName>
    <definedName name="FACTOR_1.2">'[10]Macro Tables'!$C$36</definedName>
    <definedName name="FACTOR_1.25">'[10]Macro Tables'!$C$37</definedName>
    <definedName name="FACTOR_NAME">'[10]Macro Tables'!$C$22</definedName>
    <definedName name="FACTOR_TABLE">'[10]Macro Tables'!$B$27:$C$37</definedName>
    <definedName name="FACTOR_VALUE">'[10]Macro Tables'!$C$23</definedName>
    <definedName name="FACTORS" localSheetId="23">#REF!</definedName>
    <definedName name="FACTORS" localSheetId="11">#REF!</definedName>
    <definedName name="FACTORS" localSheetId="12">#REF!</definedName>
    <definedName name="FACTORS">#REF!</definedName>
    <definedName name="FACTRS" localSheetId="23">#REF!</definedName>
    <definedName name="FACTRS" localSheetId="11">#REF!</definedName>
    <definedName name="FACTRS" localSheetId="12">#REF!</definedName>
    <definedName name="FACTRS">#REF!</definedName>
    <definedName name="FAS109YTD" localSheetId="23">[23]December!#REF!</definedName>
    <definedName name="FAS109YTD" localSheetId="11">[23]December!#REF!</definedName>
    <definedName name="FAS109YTD" localSheetId="12">[23]December!#REF!</definedName>
    <definedName name="FAS109YTD" localSheetId="16">[23]December!#REF!</definedName>
    <definedName name="FAS109YTD">[23]December!#REF!</definedName>
    <definedName name="FB_CUSTOMERS" localSheetId="23">#REF!</definedName>
    <definedName name="FB_CUSTOMERS" localSheetId="11">#REF!</definedName>
    <definedName name="FB_CUSTOMERS" localSheetId="12">#REF!</definedName>
    <definedName name="FB_CUSTOMERS" localSheetId="16">#REF!</definedName>
    <definedName name="FB_CUSTOMERS">#REF!</definedName>
    <definedName name="FB_LINES" localSheetId="16">#REF!</definedName>
    <definedName name="FB_LINES">#REF!</definedName>
    <definedName name="fbp100d" localSheetId="16">#REF!</definedName>
    <definedName name="fbp100d">#REF!</definedName>
    <definedName name="fbp100n">#REF!</definedName>
    <definedName name="fbp101d">#REF!</definedName>
    <definedName name="fbp101n">#REF!</definedName>
    <definedName name="fbp102d">#REF!</definedName>
    <definedName name="fbp102n">#REF!</definedName>
    <definedName name="fbp103d">#REF!</definedName>
    <definedName name="fbp103n">#REF!</definedName>
    <definedName name="fbp94d">#REF!</definedName>
    <definedName name="fbp94n">#REF!</definedName>
    <definedName name="fbp95d">#REF!</definedName>
    <definedName name="fbp95n">#REF!</definedName>
    <definedName name="fbp96d">#REF!</definedName>
    <definedName name="fbp96n">#REF!</definedName>
    <definedName name="fbp97d">#REF!</definedName>
    <definedName name="fbp97n">#REF!</definedName>
    <definedName name="fbp98d">#REF!</definedName>
    <definedName name="fbp98n">#REF!</definedName>
    <definedName name="fbp99d">#REF!</definedName>
    <definedName name="fbp99n">#REF!</definedName>
    <definedName name="FDSDFSF" localSheetId="20" hidden="1">{#N/A,#N/A,FALSE,"Monthly SAIFI";#N/A,#N/A,FALSE,"Yearly SAIFI";#N/A,#N/A,FALSE,"Monthly CAIDI";#N/A,#N/A,FALSE,"Yearly CAIDI";#N/A,#N/A,FALSE,"Monthly SAIDI";#N/A,#N/A,FALSE,"Yearly SAIDI";#N/A,#N/A,FALSE,"Monthly MAIFI";#N/A,#N/A,FALSE,"Yearly MAIFI";#N/A,#N/A,FALSE,"Monthly Cust &gt;=4 Int"}</definedName>
    <definedName name="FDSDFSF" localSheetId="23" hidden="1">{#N/A,#N/A,FALSE,"Monthly SAIFI";#N/A,#N/A,FALSE,"Yearly SAIFI";#N/A,#N/A,FALSE,"Monthly CAIDI";#N/A,#N/A,FALSE,"Yearly CAIDI";#N/A,#N/A,FALSE,"Monthly SAIDI";#N/A,#N/A,FALSE,"Yearly SAIDI";#N/A,#N/A,FALSE,"Monthly MAIFI";#N/A,#N/A,FALSE,"Yearly MAIFI";#N/A,#N/A,FALSE,"Monthly Cust &gt;=4 Int"}</definedName>
    <definedName name="FDSDFSF" localSheetId="11" hidden="1">{#N/A,#N/A,FALSE,"Monthly SAIFI";#N/A,#N/A,FALSE,"Yearly SAIFI";#N/A,#N/A,FALSE,"Monthly CAIDI";#N/A,#N/A,FALSE,"Yearly CAIDI";#N/A,#N/A,FALSE,"Monthly SAIDI";#N/A,#N/A,FALSE,"Yearly SAIDI";#N/A,#N/A,FALSE,"Monthly MAIFI";#N/A,#N/A,FALSE,"Yearly MAIFI";#N/A,#N/A,FALSE,"Monthly Cust &gt;=4 Int"}</definedName>
    <definedName name="FDSDFSF" localSheetId="12" hidden="1">{#N/A,#N/A,FALSE,"Monthly SAIFI";#N/A,#N/A,FALSE,"Yearly SAIFI";#N/A,#N/A,FALSE,"Monthly CAIDI";#N/A,#N/A,FALSE,"Yearly CAIDI";#N/A,#N/A,FALSE,"Monthly SAIDI";#N/A,#N/A,FALSE,"Yearly SAIDI";#N/A,#N/A,FALSE,"Monthly MAIFI";#N/A,#N/A,FALSE,"Yearly MAIFI";#N/A,#N/A,FALSE,"Monthly Cust &gt;=4 Int"}</definedName>
    <definedName name="FDSDFSF" localSheetId="14" hidden="1">{#N/A,#N/A,FALSE,"Monthly SAIFI";#N/A,#N/A,FALSE,"Yearly SAIFI";#N/A,#N/A,FALSE,"Monthly CAIDI";#N/A,#N/A,FALSE,"Yearly CAIDI";#N/A,#N/A,FALSE,"Monthly SAIDI";#N/A,#N/A,FALSE,"Yearly SAIDI";#N/A,#N/A,FALSE,"Monthly MAIFI";#N/A,#N/A,FALSE,"Yearly MAIFI";#N/A,#N/A,FALSE,"Monthly Cust &gt;=4 Int"}</definedName>
    <definedName name="FDSDFSF" localSheetId="15" hidden="1">{#N/A,#N/A,FALSE,"Monthly SAIFI";#N/A,#N/A,FALSE,"Yearly SAIFI";#N/A,#N/A,FALSE,"Monthly CAIDI";#N/A,#N/A,FALSE,"Yearly CAIDI";#N/A,#N/A,FALSE,"Monthly SAIDI";#N/A,#N/A,FALSE,"Yearly SAIDI";#N/A,#N/A,FALSE,"Monthly MAIFI";#N/A,#N/A,FALSE,"Yearly MAIFI";#N/A,#N/A,FALSE,"Monthly Cust &gt;=4 Int"}</definedName>
    <definedName name="FDSDFSF" localSheetId="13"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 localSheetId="16">#REF!</definedName>
    <definedName name="FEB">#REF!</definedName>
    <definedName name="FEB00" localSheetId="20" hidden="1">{#N/A,#N/A,FALSE,"ARREC"}</definedName>
    <definedName name="FEB00" localSheetId="23" hidden="1">{#N/A,#N/A,FALSE,"ARREC"}</definedName>
    <definedName name="FEB00" localSheetId="11" hidden="1">{#N/A,#N/A,FALSE,"ARREC"}</definedName>
    <definedName name="FEB00" localSheetId="12" hidden="1">{#N/A,#N/A,FALSE,"ARREC"}</definedName>
    <definedName name="FEB00" localSheetId="14" hidden="1">{#N/A,#N/A,FALSE,"ARREC"}</definedName>
    <definedName name="FEB00" localSheetId="15" hidden="1">{#N/A,#N/A,FALSE,"ARREC"}</definedName>
    <definedName name="FEB00" localSheetId="13" hidden="1">{#N/A,#N/A,FALSE,"ARREC"}</definedName>
    <definedName name="FEB00" hidden="1">{#N/A,#N/A,FALSE,"ARREC"}</definedName>
    <definedName name="FED" localSheetId="16">#REF!</definedName>
    <definedName name="FED">#REF!</definedName>
    <definedName name="fed_inc_tax">'[37]Input Page'!$E$13</definedName>
    <definedName name="FEDCUME">[19]DEPR96!#REF!</definedName>
    <definedName name="FEDCURR">[19]DEPR96!#REF!</definedName>
    <definedName name="FEDDEFERREDTAX" localSheetId="23">#REF!</definedName>
    <definedName name="FEDDEFERREDTAX" localSheetId="11">#REF!</definedName>
    <definedName name="FEDDEFERREDTAX" localSheetId="12">#REF!</definedName>
    <definedName name="FEDDEFERREDTAX" localSheetId="16">#REF!</definedName>
    <definedName name="FEDDEFERREDTAX">#REF!</definedName>
    <definedName name="Federal___Other_Inc_Tax_CPM" localSheetId="16">#REF!</definedName>
    <definedName name="Federal___Other_Inc_Tax_CPM">#REF!</definedName>
    <definedName name="FEDLIFE" localSheetId="16">[19]DEPR96!#REF!</definedName>
    <definedName name="FEDLIFE">[19]DEPR96!#REF!</definedName>
    <definedName name="FEDMETH" localSheetId="16">[19]DEPR96!#REF!</definedName>
    <definedName name="FEDMETH">[19]DEPR96!#REF!</definedName>
    <definedName name="FEDNO">[19]DEPR96!#REF!</definedName>
    <definedName name="FEDRATE">[19]DEPR96!#REF!</definedName>
    <definedName name="FEDYR">[19]DEPR96!#REF!</definedName>
    <definedName name="FEDYRNO">[19]DEPR96!#REF!</definedName>
    <definedName name="ff" localSheetId="20" hidden="1">{#N/A,#N/A,FALSE,"Monthly SAIFI";#N/A,#N/A,FALSE,"Yearly SAIFI";#N/A,#N/A,FALSE,"Monthly CAIDI";#N/A,#N/A,FALSE,"Yearly CAIDI";#N/A,#N/A,FALSE,"Monthly SAIDI";#N/A,#N/A,FALSE,"Yearly SAIDI";#N/A,#N/A,FALSE,"Monthly MAIFI";#N/A,#N/A,FALSE,"Yearly MAIFI";#N/A,#N/A,FALSE,"Monthly Cust &gt;=4 Int"}</definedName>
    <definedName name="ff" localSheetId="23" hidden="1">{#N/A,#N/A,FALSE,"Monthly SAIFI";#N/A,#N/A,FALSE,"Yearly SAIFI";#N/A,#N/A,FALSE,"Monthly CAIDI";#N/A,#N/A,FALSE,"Yearly CAIDI";#N/A,#N/A,FALSE,"Monthly SAIDI";#N/A,#N/A,FALSE,"Yearly SAIDI";#N/A,#N/A,FALSE,"Monthly MAIFI";#N/A,#N/A,FALSE,"Yearly MAIFI";#N/A,#N/A,FALSE,"Monthly Cust &gt;=4 Int"}</definedName>
    <definedName name="ff" localSheetId="11" hidden="1">{#N/A,#N/A,FALSE,"Monthly SAIFI";#N/A,#N/A,FALSE,"Yearly SAIFI";#N/A,#N/A,FALSE,"Monthly CAIDI";#N/A,#N/A,FALSE,"Yearly CAIDI";#N/A,#N/A,FALSE,"Monthly SAIDI";#N/A,#N/A,FALSE,"Yearly SAIDI";#N/A,#N/A,FALSE,"Monthly MAIFI";#N/A,#N/A,FALSE,"Yearly MAIFI";#N/A,#N/A,FALSE,"Monthly Cust &gt;=4 Int"}</definedName>
    <definedName name="ff" localSheetId="12" hidden="1">{#N/A,#N/A,FALSE,"Monthly SAIFI";#N/A,#N/A,FALSE,"Yearly SAIFI";#N/A,#N/A,FALSE,"Monthly CAIDI";#N/A,#N/A,FALSE,"Yearly CAIDI";#N/A,#N/A,FALSE,"Monthly SAIDI";#N/A,#N/A,FALSE,"Yearly SAIDI";#N/A,#N/A,FALSE,"Monthly MAIFI";#N/A,#N/A,FALSE,"Yearly MAIFI";#N/A,#N/A,FALSE,"Monthly Cust &gt;=4 Int"}</definedName>
    <definedName name="ff" localSheetId="14" hidden="1">{#N/A,#N/A,FALSE,"Monthly SAIFI";#N/A,#N/A,FALSE,"Yearly SAIFI";#N/A,#N/A,FALSE,"Monthly CAIDI";#N/A,#N/A,FALSE,"Yearly CAIDI";#N/A,#N/A,FALSE,"Monthly SAIDI";#N/A,#N/A,FALSE,"Yearly SAIDI";#N/A,#N/A,FALSE,"Monthly MAIFI";#N/A,#N/A,FALSE,"Yearly MAIFI";#N/A,#N/A,FALSE,"Monthly Cust &gt;=4 Int"}</definedName>
    <definedName name="ff" localSheetId="15" hidden="1">{#N/A,#N/A,FALSE,"Monthly SAIFI";#N/A,#N/A,FALSE,"Yearly SAIFI";#N/A,#N/A,FALSE,"Monthly CAIDI";#N/A,#N/A,FALSE,"Yearly CAIDI";#N/A,#N/A,FALSE,"Monthly SAIDI";#N/A,#N/A,FALSE,"Yearly SAIDI";#N/A,#N/A,FALSE,"Monthly MAIFI";#N/A,#N/A,FALSE,"Yearly MAIFI";#N/A,#N/A,FALSE,"Monthly Cust &gt;=4 Int"}</definedName>
    <definedName name="ff" localSheetId="13" hidden="1">{#N/A,#N/A,FALSE,"Monthly SAIFI";#N/A,#N/A,FALSE,"Yearly SAIFI";#N/A,#N/A,FALSE,"Monthly CAIDI";#N/A,#N/A,FALSE,"Yearly CAIDI";#N/A,#N/A,FALSE,"Monthly SAIDI";#N/A,#N/A,FALSE,"Yearly SAIDI";#N/A,#N/A,FALSE,"Monthly MAIFI";#N/A,#N/A,FALSE,"Yearly MAIFI";#N/A,#N/A,FALSE,"Monthly Cust &gt;=4 Int"}</definedName>
    <definedName name="ff" hidden="1">{#N/A,#N/A,FALSE,"Monthly SAIFI";#N/A,#N/A,FALSE,"Yearly SAIFI";#N/A,#N/A,FALSE,"Monthly CAIDI";#N/A,#N/A,FALSE,"Yearly CAIDI";#N/A,#N/A,FALSE,"Monthly SAIDI";#N/A,#N/A,FALSE,"Yearly SAIDI";#N/A,#N/A,FALSE,"Monthly MAIFI";#N/A,#N/A,FALSE,"Yearly MAIFI";#N/A,#N/A,FALSE,"Monthly Cust &gt;=4 Int"}</definedName>
    <definedName name="FF1_INPUT">'[30]FERC Form 1 data'!$B$7:$L$89</definedName>
    <definedName name="FF1_INPUT_columns">'[30]FERC Form 1 data'!$B$6:$L$6</definedName>
    <definedName name="fff" localSheetId="20" hidden="1">{#N/A,#N/A,FALSE,"Monthly SAIFI";#N/A,#N/A,FALSE,"Yearly SAIFI";#N/A,#N/A,FALSE,"Monthly CAIDI";#N/A,#N/A,FALSE,"Yearly CAIDI";#N/A,#N/A,FALSE,"Monthly SAIDI";#N/A,#N/A,FALSE,"Yearly SAIDI";#N/A,#N/A,FALSE,"Monthly MAIFI";#N/A,#N/A,FALSE,"Yearly MAIFI";#N/A,#N/A,FALSE,"Monthly Cust &gt;=4 Int"}</definedName>
    <definedName name="fff" localSheetId="23" hidden="1">{#N/A,#N/A,FALSE,"Monthly SAIFI";#N/A,#N/A,FALSE,"Yearly SAIFI";#N/A,#N/A,FALSE,"Monthly CAIDI";#N/A,#N/A,FALSE,"Yearly CAIDI";#N/A,#N/A,FALSE,"Monthly SAIDI";#N/A,#N/A,FALSE,"Yearly SAIDI";#N/A,#N/A,FALSE,"Monthly MAIFI";#N/A,#N/A,FALSE,"Yearly MAIFI";#N/A,#N/A,FALSE,"Monthly Cust &gt;=4 Int"}</definedName>
    <definedName name="fff" localSheetId="11" hidden="1">{#N/A,#N/A,FALSE,"Monthly SAIFI";#N/A,#N/A,FALSE,"Yearly SAIFI";#N/A,#N/A,FALSE,"Monthly CAIDI";#N/A,#N/A,FALSE,"Yearly CAIDI";#N/A,#N/A,FALSE,"Monthly SAIDI";#N/A,#N/A,FALSE,"Yearly SAIDI";#N/A,#N/A,FALSE,"Monthly MAIFI";#N/A,#N/A,FALSE,"Yearly MAIFI";#N/A,#N/A,FALSE,"Monthly Cust &gt;=4 Int"}</definedName>
    <definedName name="fff" localSheetId="12" hidden="1">{#N/A,#N/A,FALSE,"Monthly SAIFI";#N/A,#N/A,FALSE,"Yearly SAIFI";#N/A,#N/A,FALSE,"Monthly CAIDI";#N/A,#N/A,FALSE,"Yearly CAIDI";#N/A,#N/A,FALSE,"Monthly SAIDI";#N/A,#N/A,FALSE,"Yearly SAIDI";#N/A,#N/A,FALSE,"Monthly MAIFI";#N/A,#N/A,FALSE,"Yearly MAIFI";#N/A,#N/A,FALSE,"Monthly Cust &gt;=4 Int"}</definedName>
    <definedName name="fff" localSheetId="14" hidden="1">{#N/A,#N/A,FALSE,"Monthly SAIFI";#N/A,#N/A,FALSE,"Yearly SAIFI";#N/A,#N/A,FALSE,"Monthly CAIDI";#N/A,#N/A,FALSE,"Yearly CAIDI";#N/A,#N/A,FALSE,"Monthly SAIDI";#N/A,#N/A,FALSE,"Yearly SAIDI";#N/A,#N/A,FALSE,"Monthly MAIFI";#N/A,#N/A,FALSE,"Yearly MAIFI";#N/A,#N/A,FALSE,"Monthly Cust &gt;=4 Int"}</definedName>
    <definedName name="fff" localSheetId="15" hidden="1">{#N/A,#N/A,FALSE,"Monthly SAIFI";#N/A,#N/A,FALSE,"Yearly SAIFI";#N/A,#N/A,FALSE,"Monthly CAIDI";#N/A,#N/A,FALSE,"Yearly CAIDI";#N/A,#N/A,FALSE,"Monthly SAIDI";#N/A,#N/A,FALSE,"Yearly SAIDI";#N/A,#N/A,FALSE,"Monthly MAIFI";#N/A,#N/A,FALSE,"Yearly MAIFI";#N/A,#N/A,FALSE,"Monthly Cust &gt;=4 Int"}</definedName>
    <definedName name="fff" localSheetId="13"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localSheetId="20" hidden="1">{#N/A,#N/A,FALSE,"Monthly SAIFI";#N/A,#N/A,FALSE,"Yearly SAIFI";#N/A,#N/A,FALSE,"Monthly CAIDI";#N/A,#N/A,FALSE,"Yearly CAIDI";#N/A,#N/A,FALSE,"Monthly SAIDI";#N/A,#N/A,FALSE,"Yearly SAIDI";#N/A,#N/A,FALSE,"Monthly MAIFI";#N/A,#N/A,FALSE,"Yearly MAIFI";#N/A,#N/A,FALSE,"Monthly Cust &gt;=4 Int"}</definedName>
    <definedName name="fghjghjfgjf" localSheetId="23" hidden="1">{#N/A,#N/A,FALSE,"Monthly SAIFI";#N/A,#N/A,FALSE,"Yearly SAIFI";#N/A,#N/A,FALSE,"Monthly CAIDI";#N/A,#N/A,FALSE,"Yearly CAIDI";#N/A,#N/A,FALSE,"Monthly SAIDI";#N/A,#N/A,FALSE,"Yearly SAIDI";#N/A,#N/A,FALSE,"Monthly MAIFI";#N/A,#N/A,FALSE,"Yearly MAIFI";#N/A,#N/A,FALSE,"Monthly Cust &gt;=4 Int"}</definedName>
    <definedName name="fghjghjfgjf" localSheetId="11" hidden="1">{#N/A,#N/A,FALSE,"Monthly SAIFI";#N/A,#N/A,FALSE,"Yearly SAIFI";#N/A,#N/A,FALSE,"Monthly CAIDI";#N/A,#N/A,FALSE,"Yearly CAIDI";#N/A,#N/A,FALSE,"Monthly SAIDI";#N/A,#N/A,FALSE,"Yearly SAIDI";#N/A,#N/A,FALSE,"Monthly MAIFI";#N/A,#N/A,FALSE,"Yearly MAIFI";#N/A,#N/A,FALSE,"Monthly Cust &gt;=4 Int"}</definedName>
    <definedName name="fghjghjfgjf" localSheetId="12" hidden="1">{#N/A,#N/A,FALSE,"Monthly SAIFI";#N/A,#N/A,FALSE,"Yearly SAIFI";#N/A,#N/A,FALSE,"Monthly CAIDI";#N/A,#N/A,FALSE,"Yearly CAIDI";#N/A,#N/A,FALSE,"Monthly SAIDI";#N/A,#N/A,FALSE,"Yearly SAIDI";#N/A,#N/A,FALSE,"Monthly MAIFI";#N/A,#N/A,FALSE,"Yearly MAIFI";#N/A,#N/A,FALSE,"Monthly Cust &gt;=4 Int"}</definedName>
    <definedName name="fghjghjfgjf" localSheetId="14" hidden="1">{#N/A,#N/A,FALSE,"Monthly SAIFI";#N/A,#N/A,FALSE,"Yearly SAIFI";#N/A,#N/A,FALSE,"Monthly CAIDI";#N/A,#N/A,FALSE,"Yearly CAIDI";#N/A,#N/A,FALSE,"Monthly SAIDI";#N/A,#N/A,FALSE,"Yearly SAIDI";#N/A,#N/A,FALSE,"Monthly MAIFI";#N/A,#N/A,FALSE,"Yearly MAIFI";#N/A,#N/A,FALSE,"Monthly Cust &gt;=4 Int"}</definedName>
    <definedName name="fghjghjfgjf" localSheetId="15" hidden="1">{#N/A,#N/A,FALSE,"Monthly SAIFI";#N/A,#N/A,FALSE,"Yearly SAIFI";#N/A,#N/A,FALSE,"Monthly CAIDI";#N/A,#N/A,FALSE,"Yearly CAIDI";#N/A,#N/A,FALSE,"Monthly SAIDI";#N/A,#N/A,FALSE,"Yearly SAIDI";#N/A,#N/A,FALSE,"Monthly MAIFI";#N/A,#N/A,FALSE,"Yearly MAIFI";#N/A,#N/A,FALSE,"Monthly Cust &gt;=4 Int"}</definedName>
    <definedName name="fghjghjfgjf" localSheetId="13"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No">[48]Input!#REF!</definedName>
    <definedName name="fieldProd">[48]Input!#REF!</definedName>
    <definedName name="fieldSalary">[48]Input!#REF!</definedName>
    <definedName name="FIN" localSheetId="23">#REF!</definedName>
    <definedName name="FIN" localSheetId="11">#REF!</definedName>
    <definedName name="FIN" localSheetId="12">#REF!</definedName>
    <definedName name="FIN" localSheetId="16">#REF!</definedName>
    <definedName name="FIN">#REF!</definedName>
    <definedName name="Final_Consolidation" localSheetId="23">#REF!</definedName>
    <definedName name="Final_Consolidation" localSheetId="11">#REF!</definedName>
    <definedName name="Final_Consolidation" localSheetId="12">#REF!</definedName>
    <definedName name="Final_Consolidation">#REF!</definedName>
    <definedName name="Financing_Sources__Uses__CPM" localSheetId="16">#REF!</definedName>
    <definedName name="Financing_Sources__Uses__CPM">#REF!</definedName>
    <definedName name="FINAWOFF" localSheetId="16">#REF!</definedName>
    <definedName name="FINAWOFF">#REF!</definedName>
    <definedName name="FIT" localSheetId="23">#REF!</definedName>
    <definedName name="FIT" localSheetId="11">#REF!</definedName>
    <definedName name="FIT" localSheetId="12">#REF!</definedName>
    <definedName name="FIT">#REF!</definedName>
    <definedName name="FIVE">#N/A</definedName>
    <definedName name="fleet_cap">'[37]Input Page'!$E$7</definedName>
    <definedName name="fleet_total">'[37]Input Page'!$E$8</definedName>
    <definedName name="FORM" localSheetId="23">#REF!</definedName>
    <definedName name="FORM" localSheetId="11">#REF!</definedName>
    <definedName name="FORM" localSheetId="12">#REF!</definedName>
    <definedName name="FORM" localSheetId="16">#REF!</definedName>
    <definedName name="FORM">#REF!</definedName>
    <definedName name="Format" localSheetId="16">#REF!</definedName>
    <definedName name="Format">#REF!</definedName>
    <definedName name="Forms" localSheetId="16">#REF!</definedName>
    <definedName name="Forms">#REF!</definedName>
    <definedName name="Fossil_BGS">[41]Assumptions!$E$58</definedName>
    <definedName name="Fossil_Secur_Date">[25]Assumptions!$E$22</definedName>
    <definedName name="FOUR">#N/A</definedName>
    <definedName name="fp" localSheetId="16">#REF!</definedName>
    <definedName name="fp">#REF!</definedName>
    <definedName name="Free_Cash_Flow_CPM" localSheetId="16">#REF!</definedName>
    <definedName name="Free_Cash_Flow_CPM">#REF!</definedName>
    <definedName name="FREV">'[26]C. Input'!$F$295</definedName>
    <definedName name="fsdafasf" localSheetId="20" hidden="1">{#N/A,#N/A,FALSE,"Monthly SAIFI";#N/A,#N/A,FALSE,"Yearly SAIFI";#N/A,#N/A,FALSE,"Monthly CAIDI";#N/A,#N/A,FALSE,"Yearly CAIDI";#N/A,#N/A,FALSE,"Monthly SAIDI";#N/A,#N/A,FALSE,"Yearly SAIDI";#N/A,#N/A,FALSE,"Monthly MAIFI";#N/A,#N/A,FALSE,"Yearly MAIFI";#N/A,#N/A,FALSE,"Monthly Cust &gt;=4 Int"}</definedName>
    <definedName name="fsdafasf" localSheetId="23" hidden="1">{#N/A,#N/A,FALSE,"Monthly SAIFI";#N/A,#N/A,FALSE,"Yearly SAIFI";#N/A,#N/A,FALSE,"Monthly CAIDI";#N/A,#N/A,FALSE,"Yearly CAIDI";#N/A,#N/A,FALSE,"Monthly SAIDI";#N/A,#N/A,FALSE,"Yearly SAIDI";#N/A,#N/A,FALSE,"Monthly MAIFI";#N/A,#N/A,FALSE,"Yearly MAIFI";#N/A,#N/A,FALSE,"Monthly Cust &gt;=4 Int"}</definedName>
    <definedName name="fsdafasf" localSheetId="11" hidden="1">{#N/A,#N/A,FALSE,"Monthly SAIFI";#N/A,#N/A,FALSE,"Yearly SAIFI";#N/A,#N/A,FALSE,"Monthly CAIDI";#N/A,#N/A,FALSE,"Yearly CAIDI";#N/A,#N/A,FALSE,"Monthly SAIDI";#N/A,#N/A,FALSE,"Yearly SAIDI";#N/A,#N/A,FALSE,"Monthly MAIFI";#N/A,#N/A,FALSE,"Yearly MAIFI";#N/A,#N/A,FALSE,"Monthly Cust &gt;=4 Int"}</definedName>
    <definedName name="fsdafasf" localSheetId="12" hidden="1">{#N/A,#N/A,FALSE,"Monthly SAIFI";#N/A,#N/A,FALSE,"Yearly SAIFI";#N/A,#N/A,FALSE,"Monthly CAIDI";#N/A,#N/A,FALSE,"Yearly CAIDI";#N/A,#N/A,FALSE,"Monthly SAIDI";#N/A,#N/A,FALSE,"Yearly SAIDI";#N/A,#N/A,FALSE,"Monthly MAIFI";#N/A,#N/A,FALSE,"Yearly MAIFI";#N/A,#N/A,FALSE,"Monthly Cust &gt;=4 Int"}</definedName>
    <definedName name="fsdafasf" localSheetId="14" hidden="1">{#N/A,#N/A,FALSE,"Monthly SAIFI";#N/A,#N/A,FALSE,"Yearly SAIFI";#N/A,#N/A,FALSE,"Monthly CAIDI";#N/A,#N/A,FALSE,"Yearly CAIDI";#N/A,#N/A,FALSE,"Monthly SAIDI";#N/A,#N/A,FALSE,"Yearly SAIDI";#N/A,#N/A,FALSE,"Monthly MAIFI";#N/A,#N/A,FALSE,"Yearly MAIFI";#N/A,#N/A,FALSE,"Monthly Cust &gt;=4 Int"}</definedName>
    <definedName name="fsdafasf" localSheetId="15" hidden="1">{#N/A,#N/A,FALSE,"Monthly SAIFI";#N/A,#N/A,FALSE,"Yearly SAIFI";#N/A,#N/A,FALSE,"Monthly CAIDI";#N/A,#N/A,FALSE,"Yearly CAIDI";#N/A,#N/A,FALSE,"Monthly SAIDI";#N/A,#N/A,FALSE,"Yearly SAIDI";#N/A,#N/A,FALSE,"Monthly MAIFI";#N/A,#N/A,FALSE,"Yearly MAIFI";#N/A,#N/A,FALSE,"Monthly Cust &gt;=4 Int"}</definedName>
    <definedName name="fsdafasf" localSheetId="13"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20" hidden="1">{#N/A,#N/A,FALSE,"Monthly SAIFI";#N/A,#N/A,FALSE,"Yearly SAIFI";#N/A,#N/A,FALSE,"Monthly CAIDI";#N/A,#N/A,FALSE,"Yearly CAIDI";#N/A,#N/A,FALSE,"Monthly SAIDI";#N/A,#N/A,FALSE,"Yearly SAIDI";#N/A,#N/A,FALSE,"Monthly MAIFI";#N/A,#N/A,FALSE,"Yearly MAIFI";#N/A,#N/A,FALSE,"Monthly Cust &gt;=4 Int"}</definedName>
    <definedName name="fsdfsfs" localSheetId="23" hidden="1">{#N/A,#N/A,FALSE,"Monthly SAIFI";#N/A,#N/A,FALSE,"Yearly SAIFI";#N/A,#N/A,FALSE,"Monthly CAIDI";#N/A,#N/A,FALSE,"Yearly CAIDI";#N/A,#N/A,FALSE,"Monthly SAIDI";#N/A,#N/A,FALSE,"Yearly SAIDI";#N/A,#N/A,FALSE,"Monthly MAIFI";#N/A,#N/A,FALSE,"Yearly MAIFI";#N/A,#N/A,FALSE,"Monthly Cust &gt;=4 Int"}</definedName>
    <definedName name="fsdfsfs" localSheetId="11" hidden="1">{#N/A,#N/A,FALSE,"Monthly SAIFI";#N/A,#N/A,FALSE,"Yearly SAIFI";#N/A,#N/A,FALSE,"Monthly CAIDI";#N/A,#N/A,FALSE,"Yearly CAIDI";#N/A,#N/A,FALSE,"Monthly SAIDI";#N/A,#N/A,FALSE,"Yearly SAIDI";#N/A,#N/A,FALSE,"Monthly MAIFI";#N/A,#N/A,FALSE,"Yearly MAIFI";#N/A,#N/A,FALSE,"Monthly Cust &gt;=4 Int"}</definedName>
    <definedName name="fsdfsfs" localSheetId="12" hidden="1">{#N/A,#N/A,FALSE,"Monthly SAIFI";#N/A,#N/A,FALSE,"Yearly SAIFI";#N/A,#N/A,FALSE,"Monthly CAIDI";#N/A,#N/A,FALSE,"Yearly CAIDI";#N/A,#N/A,FALSE,"Monthly SAIDI";#N/A,#N/A,FALSE,"Yearly SAIDI";#N/A,#N/A,FALSE,"Monthly MAIFI";#N/A,#N/A,FALSE,"Yearly MAIFI";#N/A,#N/A,FALSE,"Monthly Cust &gt;=4 Int"}</definedName>
    <definedName name="fsdfsfs" localSheetId="14" hidden="1">{#N/A,#N/A,FALSE,"Monthly SAIFI";#N/A,#N/A,FALSE,"Yearly SAIFI";#N/A,#N/A,FALSE,"Monthly CAIDI";#N/A,#N/A,FALSE,"Yearly CAIDI";#N/A,#N/A,FALSE,"Monthly SAIDI";#N/A,#N/A,FALSE,"Yearly SAIDI";#N/A,#N/A,FALSE,"Monthly MAIFI";#N/A,#N/A,FALSE,"Yearly MAIFI";#N/A,#N/A,FALSE,"Monthly Cust &gt;=4 Int"}</definedName>
    <definedName name="fsdfsfs" localSheetId="15" hidden="1">{#N/A,#N/A,FALSE,"Monthly SAIFI";#N/A,#N/A,FALSE,"Yearly SAIFI";#N/A,#N/A,FALSE,"Monthly CAIDI";#N/A,#N/A,FALSE,"Yearly CAIDI";#N/A,#N/A,FALSE,"Monthly SAIDI";#N/A,#N/A,FALSE,"Yearly SAIDI";#N/A,#N/A,FALSE,"Monthly MAIFI";#N/A,#N/A,FALSE,"Yearly MAIFI";#N/A,#N/A,FALSE,"Monthly Cust &gt;=4 Int"}</definedName>
    <definedName name="fsdfsfs" localSheetId="13"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20" hidden="1">{#N/A,#N/A,FALSE,"Monthly SAIFI";#N/A,#N/A,FALSE,"Yearly SAIFI";#N/A,#N/A,FALSE,"Monthly CAIDI";#N/A,#N/A,FALSE,"Yearly CAIDI";#N/A,#N/A,FALSE,"Monthly SAIDI";#N/A,#N/A,FALSE,"Yearly SAIDI";#N/A,#N/A,FALSE,"Monthly MAIFI";#N/A,#N/A,FALSE,"Yearly MAIFI";#N/A,#N/A,FALSE,"Monthly Cust &gt;=4 Int"}</definedName>
    <definedName name="fsdfsfsdfasfa" localSheetId="23" hidden="1">{#N/A,#N/A,FALSE,"Monthly SAIFI";#N/A,#N/A,FALSE,"Yearly SAIFI";#N/A,#N/A,FALSE,"Monthly CAIDI";#N/A,#N/A,FALSE,"Yearly CAIDI";#N/A,#N/A,FALSE,"Monthly SAIDI";#N/A,#N/A,FALSE,"Yearly SAIDI";#N/A,#N/A,FALSE,"Monthly MAIFI";#N/A,#N/A,FALSE,"Yearly MAIFI";#N/A,#N/A,FALSE,"Monthly Cust &gt;=4 Int"}</definedName>
    <definedName name="fsdfsfsdfasfa" localSheetId="11" hidden="1">{#N/A,#N/A,FALSE,"Monthly SAIFI";#N/A,#N/A,FALSE,"Yearly SAIFI";#N/A,#N/A,FALSE,"Monthly CAIDI";#N/A,#N/A,FALSE,"Yearly CAIDI";#N/A,#N/A,FALSE,"Monthly SAIDI";#N/A,#N/A,FALSE,"Yearly SAIDI";#N/A,#N/A,FALSE,"Monthly MAIFI";#N/A,#N/A,FALSE,"Yearly MAIFI";#N/A,#N/A,FALSE,"Monthly Cust &gt;=4 Int"}</definedName>
    <definedName name="fsdfsfsdfasfa" localSheetId="12" hidden="1">{#N/A,#N/A,FALSE,"Monthly SAIFI";#N/A,#N/A,FALSE,"Yearly SAIFI";#N/A,#N/A,FALSE,"Monthly CAIDI";#N/A,#N/A,FALSE,"Yearly CAIDI";#N/A,#N/A,FALSE,"Monthly SAIDI";#N/A,#N/A,FALSE,"Yearly SAIDI";#N/A,#N/A,FALSE,"Monthly MAIFI";#N/A,#N/A,FALSE,"Yearly MAIFI";#N/A,#N/A,FALSE,"Monthly Cust &gt;=4 Int"}</definedName>
    <definedName name="fsdfsfsdfasfa" localSheetId="14" hidden="1">{#N/A,#N/A,FALSE,"Monthly SAIFI";#N/A,#N/A,FALSE,"Yearly SAIFI";#N/A,#N/A,FALSE,"Monthly CAIDI";#N/A,#N/A,FALSE,"Yearly CAIDI";#N/A,#N/A,FALSE,"Monthly SAIDI";#N/A,#N/A,FALSE,"Yearly SAIDI";#N/A,#N/A,FALSE,"Monthly MAIFI";#N/A,#N/A,FALSE,"Yearly MAIFI";#N/A,#N/A,FALSE,"Monthly Cust &gt;=4 Int"}</definedName>
    <definedName name="fsdfsfsdfasfa" localSheetId="15" hidden="1">{#N/A,#N/A,FALSE,"Monthly SAIFI";#N/A,#N/A,FALSE,"Yearly SAIFI";#N/A,#N/A,FALSE,"Monthly CAIDI";#N/A,#N/A,FALSE,"Yearly CAIDI";#N/A,#N/A,FALSE,"Monthly SAIDI";#N/A,#N/A,FALSE,"Yearly SAIDI";#N/A,#N/A,FALSE,"Monthly MAIFI";#N/A,#N/A,FALSE,"Yearly MAIFI";#N/A,#N/A,FALSE,"Monthly Cust &gt;=4 Int"}</definedName>
    <definedName name="fsdfsfsdfasfa" localSheetId="13"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20" hidden="1">{#N/A,#N/A,FALSE,"Monthly SAIFI";#N/A,#N/A,FALSE,"Yearly SAIFI";#N/A,#N/A,FALSE,"Monthly CAIDI";#N/A,#N/A,FALSE,"Yearly CAIDI";#N/A,#N/A,FALSE,"Monthly SAIDI";#N/A,#N/A,FALSE,"Yearly SAIDI";#N/A,#N/A,FALSE,"Monthly MAIFI";#N/A,#N/A,FALSE,"Yearly MAIFI";#N/A,#N/A,FALSE,"Monthly Cust &gt;=4 Int"}</definedName>
    <definedName name="fsfsfsafasf" localSheetId="23" hidden="1">{#N/A,#N/A,FALSE,"Monthly SAIFI";#N/A,#N/A,FALSE,"Yearly SAIFI";#N/A,#N/A,FALSE,"Monthly CAIDI";#N/A,#N/A,FALSE,"Yearly CAIDI";#N/A,#N/A,FALSE,"Monthly SAIDI";#N/A,#N/A,FALSE,"Yearly SAIDI";#N/A,#N/A,FALSE,"Monthly MAIFI";#N/A,#N/A,FALSE,"Yearly MAIFI";#N/A,#N/A,FALSE,"Monthly Cust &gt;=4 Int"}</definedName>
    <definedName name="fsfsfsafasf" localSheetId="11" hidden="1">{#N/A,#N/A,FALSE,"Monthly SAIFI";#N/A,#N/A,FALSE,"Yearly SAIFI";#N/A,#N/A,FALSE,"Monthly CAIDI";#N/A,#N/A,FALSE,"Yearly CAIDI";#N/A,#N/A,FALSE,"Monthly SAIDI";#N/A,#N/A,FALSE,"Yearly SAIDI";#N/A,#N/A,FALSE,"Monthly MAIFI";#N/A,#N/A,FALSE,"Yearly MAIFI";#N/A,#N/A,FALSE,"Monthly Cust &gt;=4 Int"}</definedName>
    <definedName name="fsfsfsafasf" localSheetId="12" hidden="1">{#N/A,#N/A,FALSE,"Monthly SAIFI";#N/A,#N/A,FALSE,"Yearly SAIFI";#N/A,#N/A,FALSE,"Monthly CAIDI";#N/A,#N/A,FALSE,"Yearly CAIDI";#N/A,#N/A,FALSE,"Monthly SAIDI";#N/A,#N/A,FALSE,"Yearly SAIDI";#N/A,#N/A,FALSE,"Monthly MAIFI";#N/A,#N/A,FALSE,"Yearly MAIFI";#N/A,#N/A,FALSE,"Monthly Cust &gt;=4 Int"}</definedName>
    <definedName name="fsfsfsafasf" localSheetId="14" hidden="1">{#N/A,#N/A,FALSE,"Monthly SAIFI";#N/A,#N/A,FALSE,"Yearly SAIFI";#N/A,#N/A,FALSE,"Monthly CAIDI";#N/A,#N/A,FALSE,"Yearly CAIDI";#N/A,#N/A,FALSE,"Monthly SAIDI";#N/A,#N/A,FALSE,"Yearly SAIDI";#N/A,#N/A,FALSE,"Monthly MAIFI";#N/A,#N/A,FALSE,"Yearly MAIFI";#N/A,#N/A,FALSE,"Monthly Cust &gt;=4 Int"}</definedName>
    <definedName name="fsfsfsafasf" localSheetId="15" hidden="1">{#N/A,#N/A,FALSE,"Monthly SAIFI";#N/A,#N/A,FALSE,"Yearly SAIFI";#N/A,#N/A,FALSE,"Monthly CAIDI";#N/A,#N/A,FALSE,"Yearly CAIDI";#N/A,#N/A,FALSE,"Monthly SAIDI";#N/A,#N/A,FALSE,"Yearly SAIDI";#N/A,#N/A,FALSE,"Monthly MAIFI";#N/A,#N/A,FALSE,"Yearly MAIFI";#N/A,#N/A,FALSE,"Monthly Cust &gt;=4 Int"}</definedName>
    <definedName name="fsfsfsafasf" localSheetId="13"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uel" localSheetId="16">#REF!</definedName>
    <definedName name="Fuel">#REF!</definedName>
    <definedName name="Fuel___PP_Cost_of_Gas" localSheetId="16">#REF!</definedName>
    <definedName name="Fuel___PP_Cost_of_Gas">#REF!</definedName>
    <definedName name="Fuel___PP_Cost_of_Gas_CPM" localSheetId="16">#REF!</definedName>
    <definedName name="Fuel___PP_Cost_of_Gas_CPM">#REF!</definedName>
    <definedName name="Fuel_and_Purchased_Power___Affiliate">#REF!</definedName>
    <definedName name="Fuel_and_Purchased_Power___External">#REF!</definedName>
    <definedName name="Fuel_Gas">#REF!</definedName>
    <definedName name="full_credit">[10]Print!$I$20</definedName>
    <definedName name="fullyrcredit100" localSheetId="23">#REF!</definedName>
    <definedName name="fullyrcredit100" localSheetId="11">#REF!</definedName>
    <definedName name="fullyrcredit100" localSheetId="12">#REF!</definedName>
    <definedName name="fullyrcredit100" localSheetId="16">#REF!</definedName>
    <definedName name="fullyrcredit100">#REF!</definedName>
    <definedName name="fullyrcredit101" localSheetId="16">#REF!</definedName>
    <definedName name="fullyrcredit101">#REF!</definedName>
    <definedName name="fullyrcredit102" localSheetId="16">#REF!</definedName>
    <definedName name="fullyrcredit102">#REF!</definedName>
    <definedName name="fullyrcredit103">#REF!</definedName>
    <definedName name="fullyrcredit99">#REF!</definedName>
    <definedName name="fwrwerwerwerwer" localSheetId="20" hidden="1">{#N/A,#N/A,FALSE,"Monthly SAIFI";#N/A,#N/A,FALSE,"Yearly SAIFI";#N/A,#N/A,FALSE,"Monthly CAIDI";#N/A,#N/A,FALSE,"Yearly CAIDI";#N/A,#N/A,FALSE,"Monthly SAIDI";#N/A,#N/A,FALSE,"Yearly SAIDI";#N/A,#N/A,FALSE,"Monthly MAIFI";#N/A,#N/A,FALSE,"Yearly MAIFI";#N/A,#N/A,FALSE,"Monthly Cust &gt;=4 Int"}</definedName>
    <definedName name="fwrwerwerwerwer" localSheetId="23" hidden="1">{#N/A,#N/A,FALSE,"Monthly SAIFI";#N/A,#N/A,FALSE,"Yearly SAIFI";#N/A,#N/A,FALSE,"Monthly CAIDI";#N/A,#N/A,FALSE,"Yearly CAIDI";#N/A,#N/A,FALSE,"Monthly SAIDI";#N/A,#N/A,FALSE,"Yearly SAIDI";#N/A,#N/A,FALSE,"Monthly MAIFI";#N/A,#N/A,FALSE,"Yearly MAIFI";#N/A,#N/A,FALSE,"Monthly Cust &gt;=4 Int"}</definedName>
    <definedName name="fwrwerwerwerwer" localSheetId="11" hidden="1">{#N/A,#N/A,FALSE,"Monthly SAIFI";#N/A,#N/A,FALSE,"Yearly SAIFI";#N/A,#N/A,FALSE,"Monthly CAIDI";#N/A,#N/A,FALSE,"Yearly CAIDI";#N/A,#N/A,FALSE,"Monthly SAIDI";#N/A,#N/A,FALSE,"Yearly SAIDI";#N/A,#N/A,FALSE,"Monthly MAIFI";#N/A,#N/A,FALSE,"Yearly MAIFI";#N/A,#N/A,FALSE,"Monthly Cust &gt;=4 Int"}</definedName>
    <definedName name="fwrwerwerwerwer" localSheetId="12" hidden="1">{#N/A,#N/A,FALSE,"Monthly SAIFI";#N/A,#N/A,FALSE,"Yearly SAIFI";#N/A,#N/A,FALSE,"Monthly CAIDI";#N/A,#N/A,FALSE,"Yearly CAIDI";#N/A,#N/A,FALSE,"Monthly SAIDI";#N/A,#N/A,FALSE,"Yearly SAIDI";#N/A,#N/A,FALSE,"Monthly MAIFI";#N/A,#N/A,FALSE,"Yearly MAIFI";#N/A,#N/A,FALSE,"Monthly Cust &gt;=4 Int"}</definedName>
    <definedName name="fwrwerwerwerwer" localSheetId="14" hidden="1">{#N/A,#N/A,FALSE,"Monthly SAIFI";#N/A,#N/A,FALSE,"Yearly SAIFI";#N/A,#N/A,FALSE,"Monthly CAIDI";#N/A,#N/A,FALSE,"Yearly CAIDI";#N/A,#N/A,FALSE,"Monthly SAIDI";#N/A,#N/A,FALSE,"Yearly SAIDI";#N/A,#N/A,FALSE,"Monthly MAIFI";#N/A,#N/A,FALSE,"Yearly MAIFI";#N/A,#N/A,FALSE,"Monthly Cust &gt;=4 Int"}</definedName>
    <definedName name="fwrwerwerwerwer" localSheetId="15" hidden="1">{#N/A,#N/A,FALSE,"Monthly SAIFI";#N/A,#N/A,FALSE,"Yearly SAIFI";#N/A,#N/A,FALSE,"Monthly CAIDI";#N/A,#N/A,FALSE,"Yearly CAIDI";#N/A,#N/A,FALSE,"Monthly SAIDI";#N/A,#N/A,FALSE,"Yearly SAIDI";#N/A,#N/A,FALSE,"Monthly MAIFI";#N/A,#N/A,FALSE,"Yearly MAIFI";#N/A,#N/A,FALSE,"Monthly Cust &gt;=4 Int"}</definedName>
    <definedName name="fwrwerwerwerwer" localSheetId="13"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1999_AU_ACTY_ACCT" localSheetId="16">#REF!</definedName>
    <definedName name="FY1999_AU_ACTY_ACCT">#REF!</definedName>
    <definedName name="FYE">[63]Input1!$B$6</definedName>
    <definedName name="FYR">'[32]Gas Ferc 2 2003'!$V$3</definedName>
    <definedName name="FYY" localSheetId="23">#REF!</definedName>
    <definedName name="FYY" localSheetId="11">#REF!</definedName>
    <definedName name="FYY" localSheetId="12">#REF!</definedName>
    <definedName name="FYY" localSheetId="16">#REF!</definedName>
    <definedName name="FYY">#REF!</definedName>
    <definedName name="FYYYY" localSheetId="16">#REF!</definedName>
    <definedName name="FYYYY">#REF!</definedName>
    <definedName name="Gain__Loss_on_Sale_of_Joint_Ventures" localSheetId="16">#REF!</definedName>
    <definedName name="Gain__Loss_on_Sale_of_Joint_Ventures">#REF!</definedName>
    <definedName name="Gas">#REF!</definedName>
    <definedName name="Gas_Dist_Purch_Acct">#REF!</definedName>
    <definedName name="Gas_Dist_Purch_Acct_YR_2005">'[35]Aday IS EG Subs'!#REF!</definedName>
    <definedName name="Gas_Dist_Purch_Acct_YR_2006">'[35]Aday IS EG Subs'!#REF!</definedName>
    <definedName name="Gas_Dist_Purch_Acct_YR_2007">'[35]Aday IS EG Subs'!#REF!</definedName>
    <definedName name="Gas_Dist_Purch_Acct_YR_2008">'[35]Aday IS EG Subs'!#REF!</definedName>
    <definedName name="Gas_Marketing_Purch_Acct" localSheetId="23">#REF!</definedName>
    <definedName name="Gas_Marketing_Purch_Acct" localSheetId="11">#REF!</definedName>
    <definedName name="Gas_Marketing_Purch_Acct" localSheetId="12">#REF!</definedName>
    <definedName name="Gas_Marketing_Purch_Acct" localSheetId="16">#REF!</definedName>
    <definedName name="Gas_Marketing_Purch_Acct">#REF!</definedName>
    <definedName name="Gas_Marketing_Purch_Acct_YR_2005" localSheetId="23">'[35]Aday IS DECo &amp; Other'!#REF!</definedName>
    <definedName name="Gas_Marketing_Purch_Acct_YR_2005" localSheetId="11">'[35]Aday IS DECo &amp; Other'!#REF!</definedName>
    <definedName name="Gas_Marketing_Purch_Acct_YR_2005" localSheetId="12">'[35]Aday IS DECo &amp; Other'!#REF!</definedName>
    <definedName name="Gas_Marketing_Purch_Acct_YR_2005">'[35]Aday IS DECo &amp; Other'!#REF!</definedName>
    <definedName name="Gas_Marketing_Purch_Acct_YR_2006" localSheetId="23">'[35]Aday IS DECo &amp; Other'!#REF!</definedName>
    <definedName name="Gas_Marketing_Purch_Acct_YR_2006" localSheetId="11">'[35]Aday IS DECo &amp; Other'!#REF!</definedName>
    <definedName name="Gas_Marketing_Purch_Acct_YR_2006" localSheetId="12">'[35]Aday IS DECo &amp; Other'!#REF!</definedName>
    <definedName name="Gas_Marketing_Purch_Acct_YR_2006">'[35]Aday IS DECo &amp; Other'!#REF!</definedName>
    <definedName name="Gas_Marketing_Purch_Acct_YR_2007">'[35]Aday IS DECo &amp; Other'!#REF!</definedName>
    <definedName name="Gas_Marketing_Purch_Acct_YR_2008">'[35]Aday IS DECo &amp; Other'!#REF!</definedName>
    <definedName name="Gas_Purchases___Affiliate" localSheetId="23">#REF!</definedName>
    <definedName name="Gas_Purchases___Affiliate" localSheetId="11">#REF!</definedName>
    <definedName name="Gas_Purchases___Affiliate" localSheetId="12">#REF!</definedName>
    <definedName name="Gas_Purchases___Affiliate" localSheetId="16">#REF!</definedName>
    <definedName name="Gas_Purchases___Affiliate">#REF!</definedName>
    <definedName name="Gas_Purchases___External" localSheetId="16">#REF!</definedName>
    <definedName name="Gas_Purchases___External">#REF!</definedName>
    <definedName name="Gas_Resources_Growth_YR_2003" localSheetId="16">#REF!</definedName>
    <definedName name="Gas_Resources_Growth_YR_2003">#REF!</definedName>
    <definedName name="Gas_Resources_Growth_YR_2004">#REF!</definedName>
    <definedName name="Gas_Resources_Growth_YR_2005">#REF!</definedName>
    <definedName name="Gas_Resources_Growth_YR_2006">#REF!</definedName>
    <definedName name="Gas_Resources_Growth_YR_2007">#REF!</definedName>
    <definedName name="Gas_Resources_Growth_YR_2008">#REF!</definedName>
    <definedName name="Gas_Storage">#REF!</definedName>
    <definedName name="Gas_Storage_YR_2005">'[35]Aday IS EG Subs'!#REF!</definedName>
    <definedName name="Gas_Storage_YR_2006">'[35]Aday IS EG Subs'!#REF!</definedName>
    <definedName name="Gas_Storage_YR_2007">'[35]Aday IS EG Subs'!#REF!</definedName>
    <definedName name="Gas_Storage_YR_2008">'[35]Aday IS EG Subs'!#REF!</definedName>
    <definedName name="GASACT">'[3]Curr adj - depn basis diff'!#REF!</definedName>
    <definedName name="GASPA2003" localSheetId="23">#REF!</definedName>
    <definedName name="GASPA2003" localSheetId="11">#REF!</definedName>
    <definedName name="GASPA2003" localSheetId="12">#REF!</definedName>
    <definedName name="GASPA2003" localSheetId="16">#REF!</definedName>
    <definedName name="GASPA2003">#REF!</definedName>
    <definedName name="GASPA2004" localSheetId="16">#REF!</definedName>
    <definedName name="GASPA2004">#REF!</definedName>
    <definedName name="GASPA2005" localSheetId="16">#REF!</definedName>
    <definedName name="GASPA2005">#REF!</definedName>
    <definedName name="GASPA2006">#REF!</definedName>
    <definedName name="GASPA2007">#REF!</definedName>
    <definedName name="GASPA2008">#REF!</definedName>
    <definedName name="GasRes2003">#REF!</definedName>
    <definedName name="GasRes2004">#REF!</definedName>
    <definedName name="GasRes2005">#REF!</definedName>
    <definedName name="GasRes2006">#REF!</definedName>
    <definedName name="GasRes2007">#REF!</definedName>
    <definedName name="GasRes2008">#REF!</definedName>
    <definedName name="GBBCDEFTAXBAL">#REF!</definedName>
    <definedName name="GDR">'[26]C. Input'!$F$237</definedName>
    <definedName name="GDX">'[26]C. Input'!$F$309</definedName>
    <definedName name="GDX_TD">'[26]C. Input'!#REF!</definedName>
    <definedName name="GENERAL_HELP" localSheetId="23">#REF!</definedName>
    <definedName name="GENERAL_HELP" localSheetId="11">#REF!</definedName>
    <definedName name="GENERAL_HELP" localSheetId="12">#REF!</definedName>
    <definedName name="GENERAL_HELP" localSheetId="16">#REF!</definedName>
    <definedName name="GENERAL_HELP">#REF!</definedName>
    <definedName name="General_Taxes" localSheetId="16">#REF!</definedName>
    <definedName name="General_Taxes">#REF!</definedName>
    <definedName name="General_Taxes_Payable" localSheetId="16">#REF!</definedName>
    <definedName name="General_Taxes_Payable">#REF!</definedName>
    <definedName name="Generation">#REF!</definedName>
    <definedName name="Generation_YR_2005">'[35]Aday IS DECo &amp; Other'!#REF!</definedName>
    <definedName name="Generation_YR_2006">'[35]Aday IS DECo &amp; Other'!#REF!</definedName>
    <definedName name="Generation_YR_2007">'[35]Aday IS DECo &amp; Other'!#REF!</definedName>
    <definedName name="Generation_YR_2008">'[35]Aday IS DECo &amp; Other'!#REF!</definedName>
    <definedName name="GenLedger">[64]PEPCO!$A$9:$H$774</definedName>
    <definedName name="ghjgfj" localSheetId="20" hidden="1">{#N/A,#N/A,FALSE,"Monthly SAIFI";#N/A,#N/A,FALSE,"Yearly SAIFI";#N/A,#N/A,FALSE,"Monthly CAIDI";#N/A,#N/A,FALSE,"Yearly CAIDI";#N/A,#N/A,FALSE,"Monthly SAIDI";#N/A,#N/A,FALSE,"Yearly SAIDI";#N/A,#N/A,FALSE,"Monthly MAIFI";#N/A,#N/A,FALSE,"Yearly MAIFI";#N/A,#N/A,FALSE,"Monthly Cust &gt;=4 Int"}</definedName>
    <definedName name="ghjgfj" localSheetId="23" hidden="1">{#N/A,#N/A,FALSE,"Monthly SAIFI";#N/A,#N/A,FALSE,"Yearly SAIFI";#N/A,#N/A,FALSE,"Monthly CAIDI";#N/A,#N/A,FALSE,"Yearly CAIDI";#N/A,#N/A,FALSE,"Monthly SAIDI";#N/A,#N/A,FALSE,"Yearly SAIDI";#N/A,#N/A,FALSE,"Monthly MAIFI";#N/A,#N/A,FALSE,"Yearly MAIFI";#N/A,#N/A,FALSE,"Monthly Cust &gt;=4 Int"}</definedName>
    <definedName name="ghjgfj" localSheetId="11" hidden="1">{#N/A,#N/A,FALSE,"Monthly SAIFI";#N/A,#N/A,FALSE,"Yearly SAIFI";#N/A,#N/A,FALSE,"Monthly CAIDI";#N/A,#N/A,FALSE,"Yearly CAIDI";#N/A,#N/A,FALSE,"Monthly SAIDI";#N/A,#N/A,FALSE,"Yearly SAIDI";#N/A,#N/A,FALSE,"Monthly MAIFI";#N/A,#N/A,FALSE,"Yearly MAIFI";#N/A,#N/A,FALSE,"Monthly Cust &gt;=4 Int"}</definedName>
    <definedName name="ghjgfj" localSheetId="12" hidden="1">{#N/A,#N/A,FALSE,"Monthly SAIFI";#N/A,#N/A,FALSE,"Yearly SAIFI";#N/A,#N/A,FALSE,"Monthly CAIDI";#N/A,#N/A,FALSE,"Yearly CAIDI";#N/A,#N/A,FALSE,"Monthly SAIDI";#N/A,#N/A,FALSE,"Yearly SAIDI";#N/A,#N/A,FALSE,"Monthly MAIFI";#N/A,#N/A,FALSE,"Yearly MAIFI";#N/A,#N/A,FALSE,"Monthly Cust &gt;=4 Int"}</definedName>
    <definedName name="ghjgfj" localSheetId="14" hidden="1">{#N/A,#N/A,FALSE,"Monthly SAIFI";#N/A,#N/A,FALSE,"Yearly SAIFI";#N/A,#N/A,FALSE,"Monthly CAIDI";#N/A,#N/A,FALSE,"Yearly CAIDI";#N/A,#N/A,FALSE,"Monthly SAIDI";#N/A,#N/A,FALSE,"Yearly SAIDI";#N/A,#N/A,FALSE,"Monthly MAIFI";#N/A,#N/A,FALSE,"Yearly MAIFI";#N/A,#N/A,FALSE,"Monthly Cust &gt;=4 Int"}</definedName>
    <definedName name="ghjgfj" localSheetId="15" hidden="1">{#N/A,#N/A,FALSE,"Monthly SAIFI";#N/A,#N/A,FALSE,"Yearly SAIFI";#N/A,#N/A,FALSE,"Monthly CAIDI";#N/A,#N/A,FALSE,"Yearly CAIDI";#N/A,#N/A,FALSE,"Monthly SAIDI";#N/A,#N/A,FALSE,"Yearly SAIDI";#N/A,#N/A,FALSE,"Monthly MAIFI";#N/A,#N/A,FALSE,"Yearly MAIFI";#N/A,#N/A,FALSE,"Monthly Cust &gt;=4 Int"}</definedName>
    <definedName name="ghjgfj" localSheetId="13"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20" hidden="1">{#N/A,#N/A,FALSE,"Monthly SAIFI";#N/A,#N/A,FALSE,"Yearly SAIFI";#N/A,#N/A,FALSE,"Monthly CAIDI";#N/A,#N/A,FALSE,"Yearly CAIDI";#N/A,#N/A,FALSE,"Monthly SAIDI";#N/A,#N/A,FALSE,"Yearly SAIDI";#N/A,#N/A,FALSE,"Monthly MAIFI";#N/A,#N/A,FALSE,"Yearly MAIFI";#N/A,#N/A,FALSE,"Monthly Cust &gt;=4 Int"}</definedName>
    <definedName name="ghjgfjfj" localSheetId="23" hidden="1">{#N/A,#N/A,FALSE,"Monthly SAIFI";#N/A,#N/A,FALSE,"Yearly SAIFI";#N/A,#N/A,FALSE,"Monthly CAIDI";#N/A,#N/A,FALSE,"Yearly CAIDI";#N/A,#N/A,FALSE,"Monthly SAIDI";#N/A,#N/A,FALSE,"Yearly SAIDI";#N/A,#N/A,FALSE,"Monthly MAIFI";#N/A,#N/A,FALSE,"Yearly MAIFI";#N/A,#N/A,FALSE,"Monthly Cust &gt;=4 Int"}</definedName>
    <definedName name="ghjgfjfj" localSheetId="11" hidden="1">{#N/A,#N/A,FALSE,"Monthly SAIFI";#N/A,#N/A,FALSE,"Yearly SAIFI";#N/A,#N/A,FALSE,"Monthly CAIDI";#N/A,#N/A,FALSE,"Yearly CAIDI";#N/A,#N/A,FALSE,"Monthly SAIDI";#N/A,#N/A,FALSE,"Yearly SAIDI";#N/A,#N/A,FALSE,"Monthly MAIFI";#N/A,#N/A,FALSE,"Yearly MAIFI";#N/A,#N/A,FALSE,"Monthly Cust &gt;=4 Int"}</definedName>
    <definedName name="ghjgfjfj" localSheetId="12" hidden="1">{#N/A,#N/A,FALSE,"Monthly SAIFI";#N/A,#N/A,FALSE,"Yearly SAIFI";#N/A,#N/A,FALSE,"Monthly CAIDI";#N/A,#N/A,FALSE,"Yearly CAIDI";#N/A,#N/A,FALSE,"Monthly SAIDI";#N/A,#N/A,FALSE,"Yearly SAIDI";#N/A,#N/A,FALSE,"Monthly MAIFI";#N/A,#N/A,FALSE,"Yearly MAIFI";#N/A,#N/A,FALSE,"Monthly Cust &gt;=4 Int"}</definedName>
    <definedName name="ghjgfjfj" localSheetId="14" hidden="1">{#N/A,#N/A,FALSE,"Monthly SAIFI";#N/A,#N/A,FALSE,"Yearly SAIFI";#N/A,#N/A,FALSE,"Monthly CAIDI";#N/A,#N/A,FALSE,"Yearly CAIDI";#N/A,#N/A,FALSE,"Monthly SAIDI";#N/A,#N/A,FALSE,"Yearly SAIDI";#N/A,#N/A,FALSE,"Monthly MAIFI";#N/A,#N/A,FALSE,"Yearly MAIFI";#N/A,#N/A,FALSE,"Monthly Cust &gt;=4 Int"}</definedName>
    <definedName name="ghjgfjfj" localSheetId="15" hidden="1">{#N/A,#N/A,FALSE,"Monthly SAIFI";#N/A,#N/A,FALSE,"Yearly SAIFI";#N/A,#N/A,FALSE,"Monthly CAIDI";#N/A,#N/A,FALSE,"Yearly CAIDI";#N/A,#N/A,FALSE,"Monthly SAIDI";#N/A,#N/A,FALSE,"Yearly SAIDI";#N/A,#N/A,FALSE,"Monthly MAIFI";#N/A,#N/A,FALSE,"Yearly MAIFI";#N/A,#N/A,FALSE,"Monthly Cust &gt;=4 Int"}</definedName>
    <definedName name="ghjgfjfj" localSheetId="13"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20" hidden="1">{#N/A,#N/A,FALSE,"Monthly SAIFI";#N/A,#N/A,FALSE,"Yearly SAIFI";#N/A,#N/A,FALSE,"Monthly CAIDI";#N/A,#N/A,FALSE,"Yearly CAIDI";#N/A,#N/A,FALSE,"Monthly SAIDI";#N/A,#N/A,FALSE,"Yearly SAIDI";#N/A,#N/A,FALSE,"Monthly MAIFI";#N/A,#N/A,FALSE,"Yearly MAIFI";#N/A,#N/A,FALSE,"Monthly Cust &gt;=4 Int"}</definedName>
    <definedName name="ghjgfjg" localSheetId="23" hidden="1">{#N/A,#N/A,FALSE,"Monthly SAIFI";#N/A,#N/A,FALSE,"Yearly SAIFI";#N/A,#N/A,FALSE,"Monthly CAIDI";#N/A,#N/A,FALSE,"Yearly CAIDI";#N/A,#N/A,FALSE,"Monthly SAIDI";#N/A,#N/A,FALSE,"Yearly SAIDI";#N/A,#N/A,FALSE,"Monthly MAIFI";#N/A,#N/A,FALSE,"Yearly MAIFI";#N/A,#N/A,FALSE,"Monthly Cust &gt;=4 Int"}</definedName>
    <definedName name="ghjgfjg" localSheetId="11" hidden="1">{#N/A,#N/A,FALSE,"Monthly SAIFI";#N/A,#N/A,FALSE,"Yearly SAIFI";#N/A,#N/A,FALSE,"Monthly CAIDI";#N/A,#N/A,FALSE,"Yearly CAIDI";#N/A,#N/A,FALSE,"Monthly SAIDI";#N/A,#N/A,FALSE,"Yearly SAIDI";#N/A,#N/A,FALSE,"Monthly MAIFI";#N/A,#N/A,FALSE,"Yearly MAIFI";#N/A,#N/A,FALSE,"Monthly Cust &gt;=4 Int"}</definedName>
    <definedName name="ghjgfjg" localSheetId="12" hidden="1">{#N/A,#N/A,FALSE,"Monthly SAIFI";#N/A,#N/A,FALSE,"Yearly SAIFI";#N/A,#N/A,FALSE,"Monthly CAIDI";#N/A,#N/A,FALSE,"Yearly CAIDI";#N/A,#N/A,FALSE,"Monthly SAIDI";#N/A,#N/A,FALSE,"Yearly SAIDI";#N/A,#N/A,FALSE,"Monthly MAIFI";#N/A,#N/A,FALSE,"Yearly MAIFI";#N/A,#N/A,FALSE,"Monthly Cust &gt;=4 Int"}</definedName>
    <definedName name="ghjgfjg" localSheetId="14" hidden="1">{#N/A,#N/A,FALSE,"Monthly SAIFI";#N/A,#N/A,FALSE,"Yearly SAIFI";#N/A,#N/A,FALSE,"Monthly CAIDI";#N/A,#N/A,FALSE,"Yearly CAIDI";#N/A,#N/A,FALSE,"Monthly SAIDI";#N/A,#N/A,FALSE,"Yearly SAIDI";#N/A,#N/A,FALSE,"Monthly MAIFI";#N/A,#N/A,FALSE,"Yearly MAIFI";#N/A,#N/A,FALSE,"Monthly Cust &gt;=4 Int"}</definedName>
    <definedName name="ghjgfjg" localSheetId="15" hidden="1">{#N/A,#N/A,FALSE,"Monthly SAIFI";#N/A,#N/A,FALSE,"Yearly SAIFI";#N/A,#N/A,FALSE,"Monthly CAIDI";#N/A,#N/A,FALSE,"Yearly CAIDI";#N/A,#N/A,FALSE,"Monthly SAIDI";#N/A,#N/A,FALSE,"Yearly SAIDI";#N/A,#N/A,FALSE,"Monthly MAIFI";#N/A,#N/A,FALSE,"Yearly MAIFI";#N/A,#N/A,FALSE,"Monthly Cust &gt;=4 Int"}</definedName>
    <definedName name="ghjgfjg" localSheetId="13"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20" hidden="1">{#N/A,#N/A,FALSE,"Monthly SAIFI";#N/A,#N/A,FALSE,"Yearly SAIFI";#N/A,#N/A,FALSE,"Monthly CAIDI";#N/A,#N/A,FALSE,"Yearly CAIDI";#N/A,#N/A,FALSE,"Monthly SAIDI";#N/A,#N/A,FALSE,"Yearly SAIDI";#N/A,#N/A,FALSE,"Monthly MAIFI";#N/A,#N/A,FALSE,"Yearly MAIFI";#N/A,#N/A,FALSE,"Monthly Cust &gt;=4 Int"}</definedName>
    <definedName name="ghjgjgfjf" localSheetId="23" hidden="1">{#N/A,#N/A,FALSE,"Monthly SAIFI";#N/A,#N/A,FALSE,"Yearly SAIFI";#N/A,#N/A,FALSE,"Monthly CAIDI";#N/A,#N/A,FALSE,"Yearly CAIDI";#N/A,#N/A,FALSE,"Monthly SAIDI";#N/A,#N/A,FALSE,"Yearly SAIDI";#N/A,#N/A,FALSE,"Monthly MAIFI";#N/A,#N/A,FALSE,"Yearly MAIFI";#N/A,#N/A,FALSE,"Monthly Cust &gt;=4 Int"}</definedName>
    <definedName name="ghjgjgfjf" localSheetId="11" hidden="1">{#N/A,#N/A,FALSE,"Monthly SAIFI";#N/A,#N/A,FALSE,"Yearly SAIFI";#N/A,#N/A,FALSE,"Monthly CAIDI";#N/A,#N/A,FALSE,"Yearly CAIDI";#N/A,#N/A,FALSE,"Monthly SAIDI";#N/A,#N/A,FALSE,"Yearly SAIDI";#N/A,#N/A,FALSE,"Monthly MAIFI";#N/A,#N/A,FALSE,"Yearly MAIFI";#N/A,#N/A,FALSE,"Monthly Cust &gt;=4 Int"}</definedName>
    <definedName name="ghjgjgfjf" localSheetId="12" hidden="1">{#N/A,#N/A,FALSE,"Monthly SAIFI";#N/A,#N/A,FALSE,"Yearly SAIFI";#N/A,#N/A,FALSE,"Monthly CAIDI";#N/A,#N/A,FALSE,"Yearly CAIDI";#N/A,#N/A,FALSE,"Monthly SAIDI";#N/A,#N/A,FALSE,"Yearly SAIDI";#N/A,#N/A,FALSE,"Monthly MAIFI";#N/A,#N/A,FALSE,"Yearly MAIFI";#N/A,#N/A,FALSE,"Monthly Cust &gt;=4 Int"}</definedName>
    <definedName name="ghjgjgfjf" localSheetId="14" hidden="1">{#N/A,#N/A,FALSE,"Monthly SAIFI";#N/A,#N/A,FALSE,"Yearly SAIFI";#N/A,#N/A,FALSE,"Monthly CAIDI";#N/A,#N/A,FALSE,"Yearly CAIDI";#N/A,#N/A,FALSE,"Monthly SAIDI";#N/A,#N/A,FALSE,"Yearly SAIDI";#N/A,#N/A,FALSE,"Monthly MAIFI";#N/A,#N/A,FALSE,"Yearly MAIFI";#N/A,#N/A,FALSE,"Monthly Cust &gt;=4 Int"}</definedName>
    <definedName name="ghjgjgfjf" localSheetId="15" hidden="1">{#N/A,#N/A,FALSE,"Monthly SAIFI";#N/A,#N/A,FALSE,"Yearly SAIFI";#N/A,#N/A,FALSE,"Monthly CAIDI";#N/A,#N/A,FALSE,"Yearly CAIDI";#N/A,#N/A,FALSE,"Monthly SAIDI";#N/A,#N/A,FALSE,"Yearly SAIDI";#N/A,#N/A,FALSE,"Monthly MAIFI";#N/A,#N/A,FALSE,"Yearly MAIFI";#N/A,#N/A,FALSE,"Monthly Cust &gt;=4 Int"}</definedName>
    <definedName name="ghjgjgfjf" localSheetId="13"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sBlank" localSheetId="23" hidden="1">ISBLANK(gIsRef)</definedName>
    <definedName name="gIsBlank" localSheetId="11" hidden="1">ISBLANK(gIsRef)</definedName>
    <definedName name="gIsBlank" localSheetId="12" hidden="1">ISBLANK(gIsRef)</definedName>
    <definedName name="gIsBlank" hidden="1">ISBLANK(gIsRef)</definedName>
    <definedName name="gIsError" localSheetId="23" hidden="1">ISERROR(gIsRef)</definedName>
    <definedName name="gIsError" localSheetId="11" hidden="1">ISERROR(gIsRef)</definedName>
    <definedName name="gIsError" localSheetId="12" hidden="1">ISERROR(gIsRef)</definedName>
    <definedName name="gIsError" hidden="1">ISERROR(gIsRef)</definedName>
    <definedName name="gIsInPrintArea" localSheetId="23" hidden="1">NOT(ISERROR(gIsRef !Print_Area))</definedName>
    <definedName name="gIsInPrintArea" localSheetId="3" hidden="1">NOT(ISERROR([0]!gIsRef !Print_Area))</definedName>
    <definedName name="gIsInPrintArea" localSheetId="11" hidden="1">NOT(ISERROR(gIsRef !Print_Area))</definedName>
    <definedName name="gIsInPrintArea" localSheetId="12" hidden="1">NOT(ISERROR(gIsRef !Print_Area))</definedName>
    <definedName name="gIsInPrintArea" hidden="1">NOT(ISERROR(gIsRef !Print_Area))</definedName>
    <definedName name="gIsInPrintTitles" localSheetId="23" hidden="1">NOT(ISERROR(gIsRef !Print_Titles))</definedName>
    <definedName name="gIsInPrintTitles" localSheetId="3" hidden="1">NOT(ISERROR([0]!gIsRef !Print_Titles))</definedName>
    <definedName name="gIsInPrintTitles" localSheetId="11" hidden="1">NOT(ISERROR(gIsRef !Print_Titles))</definedName>
    <definedName name="gIsInPrintTitles" localSheetId="12" hidden="1">NOT(ISERROR(gIsRef !Print_Titles))</definedName>
    <definedName name="gIsInPrintTitles" hidden="1">NOT(ISERROR(gIsRef !Print_Titles))</definedName>
    <definedName name="gIsNumber" localSheetId="23" hidden="1">ISNUMBER(gIsRef)</definedName>
    <definedName name="gIsNumber" localSheetId="11" hidden="1">ISNUMBER(gIsRef)</definedName>
    <definedName name="gIsNumber" localSheetId="12" hidden="1">ISNUMBER(gIsRef)</definedName>
    <definedName name="gIsNumber" hidden="1">ISNUMBER(gIsRef)</definedName>
    <definedName name="gIsPreviousSheet" localSheetId="23" hidden="1">PrevShtCellValue(gIsRef)&lt;&gt;gIsRef</definedName>
    <definedName name="gIsPreviousSheet" localSheetId="3" hidden="1">PrevShtCellValue([0]!gIsRef)&lt;&gt;[0]!gIsRef</definedName>
    <definedName name="gIsPreviousSheet" localSheetId="11" hidden="1">PrevShtCellValue(gIsRef)&lt;&gt;gIsRef</definedName>
    <definedName name="gIsPreviousSheet" localSheetId="12" hidden="1">PrevShtCellValue(gIsRef)&lt;&gt;gIsRef</definedName>
    <definedName name="gIsPreviousSheet" hidden="1">PrevShtCellValue(gIsRef)&lt;&gt;gIsRef</definedName>
    <definedName name="gIsRef" hidden="1">INDIRECT("rc",FALSE)</definedName>
    <definedName name="gIsText" localSheetId="23" hidden="1">ISTEXT(gIsRef)</definedName>
    <definedName name="gIsText" localSheetId="11" hidden="1">ISTEXT(gIsRef)</definedName>
    <definedName name="gIsText" localSheetId="12" hidden="1">ISTEXT(gIsRef)</definedName>
    <definedName name="gIsText" hidden="1">ISTEXT(gIsRef)</definedName>
    <definedName name="gita" localSheetId="20" hidden="1">{#N/A,#N/A,FALSE,"O&amp;M by processes";#N/A,#N/A,FALSE,"Elec Act vs Bud";#N/A,#N/A,FALSE,"G&amp;A";#N/A,#N/A,FALSE,"BGS";#N/A,#N/A,FALSE,"Res Cost"}</definedName>
    <definedName name="gita" localSheetId="23" hidden="1">{#N/A,#N/A,FALSE,"O&amp;M by processes";#N/A,#N/A,FALSE,"Elec Act vs Bud";#N/A,#N/A,FALSE,"G&amp;A";#N/A,#N/A,FALSE,"BGS";#N/A,#N/A,FALSE,"Res Cost"}</definedName>
    <definedName name="gita" localSheetId="11" hidden="1">{#N/A,#N/A,FALSE,"O&amp;M by processes";#N/A,#N/A,FALSE,"Elec Act vs Bud";#N/A,#N/A,FALSE,"G&amp;A";#N/A,#N/A,FALSE,"BGS";#N/A,#N/A,FALSE,"Res Cost"}</definedName>
    <definedName name="gita" localSheetId="12" hidden="1">{#N/A,#N/A,FALSE,"O&amp;M by processes";#N/A,#N/A,FALSE,"Elec Act vs Bud";#N/A,#N/A,FALSE,"G&amp;A";#N/A,#N/A,FALSE,"BGS";#N/A,#N/A,FALSE,"Res Cost"}</definedName>
    <definedName name="gita" localSheetId="14" hidden="1">{#N/A,#N/A,FALSE,"O&amp;M by processes";#N/A,#N/A,FALSE,"Elec Act vs Bud";#N/A,#N/A,FALSE,"G&amp;A";#N/A,#N/A,FALSE,"BGS";#N/A,#N/A,FALSE,"Res Cost"}</definedName>
    <definedName name="gita" localSheetId="15" hidden="1">{#N/A,#N/A,FALSE,"O&amp;M by processes";#N/A,#N/A,FALSE,"Elec Act vs Bud";#N/A,#N/A,FALSE,"G&amp;A";#N/A,#N/A,FALSE,"BGS";#N/A,#N/A,FALSE,"Res Cost"}</definedName>
    <definedName name="gita" localSheetId="13" hidden="1">{#N/A,#N/A,FALSE,"O&amp;M by processes";#N/A,#N/A,FALSE,"Elec Act vs Bud";#N/A,#N/A,FALSE,"G&amp;A";#N/A,#N/A,FALSE,"BGS";#N/A,#N/A,FALSE,"Res Cost"}</definedName>
    <definedName name="gita" localSheetId="16" hidden="1">{#N/A,#N/A,FALSE,"O&amp;M by processes";#N/A,#N/A,FALSE,"Elec Act vs Bud";#N/A,#N/A,FALSE,"G&amp;A";#N/A,#N/A,FALSE,"BGS";#N/A,#N/A,FALSE,"Res Cost"}</definedName>
    <definedName name="gita" localSheetId="18" hidden="1">{#N/A,#N/A,FALSE,"O&amp;M by processes";#N/A,#N/A,FALSE,"Elec Act vs Bud";#N/A,#N/A,FALSE,"G&amp;A";#N/A,#N/A,FALSE,"BGS";#N/A,#N/A,FALSE,"Res Cost"}</definedName>
    <definedName name="gita" localSheetId="19"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20" hidden="1">{#N/A,#N/A,FALSE,"O&amp;M by processes";#N/A,#N/A,FALSE,"Elec Act vs Bud";#N/A,#N/A,FALSE,"G&amp;A";#N/A,#N/A,FALSE,"BGS";#N/A,#N/A,FALSE,"Res Cost"}</definedName>
    <definedName name="gitah" localSheetId="23" hidden="1">{#N/A,#N/A,FALSE,"O&amp;M by processes";#N/A,#N/A,FALSE,"Elec Act vs Bud";#N/A,#N/A,FALSE,"G&amp;A";#N/A,#N/A,FALSE,"BGS";#N/A,#N/A,FALSE,"Res Cost"}</definedName>
    <definedName name="gitah" localSheetId="11" hidden="1">{#N/A,#N/A,FALSE,"O&amp;M by processes";#N/A,#N/A,FALSE,"Elec Act vs Bud";#N/A,#N/A,FALSE,"G&amp;A";#N/A,#N/A,FALSE,"BGS";#N/A,#N/A,FALSE,"Res Cost"}</definedName>
    <definedName name="gitah" localSheetId="12" hidden="1">{#N/A,#N/A,FALSE,"O&amp;M by processes";#N/A,#N/A,FALSE,"Elec Act vs Bud";#N/A,#N/A,FALSE,"G&amp;A";#N/A,#N/A,FALSE,"BGS";#N/A,#N/A,FALSE,"Res Cost"}</definedName>
    <definedName name="gitah" localSheetId="14" hidden="1">{#N/A,#N/A,FALSE,"O&amp;M by processes";#N/A,#N/A,FALSE,"Elec Act vs Bud";#N/A,#N/A,FALSE,"G&amp;A";#N/A,#N/A,FALSE,"BGS";#N/A,#N/A,FALSE,"Res Cost"}</definedName>
    <definedName name="gitah" localSheetId="15" hidden="1">{#N/A,#N/A,FALSE,"O&amp;M by processes";#N/A,#N/A,FALSE,"Elec Act vs Bud";#N/A,#N/A,FALSE,"G&amp;A";#N/A,#N/A,FALSE,"BGS";#N/A,#N/A,FALSE,"Res Cost"}</definedName>
    <definedName name="gitah" localSheetId="13" hidden="1">{#N/A,#N/A,FALSE,"O&amp;M by processes";#N/A,#N/A,FALSE,"Elec Act vs Bud";#N/A,#N/A,FALSE,"G&amp;A";#N/A,#N/A,FALSE,"BGS";#N/A,#N/A,FALSE,"Res Cost"}</definedName>
    <definedName name="gitah" localSheetId="16" hidden="1">{#N/A,#N/A,FALSE,"O&amp;M by processes";#N/A,#N/A,FALSE,"Elec Act vs Bud";#N/A,#N/A,FALSE,"G&amp;A";#N/A,#N/A,FALSE,"BGS";#N/A,#N/A,FALSE,"Res Cost"}</definedName>
    <definedName name="gitah" localSheetId="18" hidden="1">{#N/A,#N/A,FALSE,"O&amp;M by processes";#N/A,#N/A,FALSE,"Elec Act vs Bud";#N/A,#N/A,FALSE,"G&amp;A";#N/A,#N/A,FALSE,"BGS";#N/A,#N/A,FALSE,"Res Cost"}</definedName>
    <definedName name="gitah" localSheetId="19" hidden="1">{#N/A,#N/A,FALSE,"O&amp;M by processes";#N/A,#N/A,FALSE,"Elec Act vs Bud";#N/A,#N/A,FALSE,"G&amp;A";#N/A,#N/A,FALSE,"BGS";#N/A,#N/A,FALSE,"Res Cost"}</definedName>
    <definedName name="gitah" hidden="1">{#N/A,#N/A,FALSE,"O&amp;M by processes";#N/A,#N/A,FALSE,"Elec Act vs Bud";#N/A,#N/A,FALSE,"G&amp;A";#N/A,#N/A,FALSE,"BGS";#N/A,#N/A,FALSE,"Res Cost"}</definedName>
    <definedName name="GJC_03">#REF!</definedName>
    <definedName name="GJC_04">#REF!</definedName>
    <definedName name="GJC_09">#REF!</definedName>
    <definedName name="Goodwill" localSheetId="16">#REF!</definedName>
    <definedName name="Goodwill">#REF!</definedName>
    <definedName name="Goodwill_CPM" localSheetId="16">#REF!</definedName>
    <definedName name="Goodwill_CPM">#REF!</definedName>
    <definedName name="GP">'[49]3a - Shared Revenues'!$E$58</definedName>
    <definedName name="GPLT">'[26]C. Input'!$F$168</definedName>
    <definedName name="GPURS" localSheetId="23">#REF!</definedName>
    <definedName name="GPURS" localSheetId="11">#REF!</definedName>
    <definedName name="GPURS" localSheetId="12">#REF!</definedName>
    <definedName name="GPURS" localSheetId="16">#REF!</definedName>
    <definedName name="GPURS">#REF!</definedName>
    <definedName name="GR" localSheetId="16">#REF!</definedName>
    <definedName name="GR">#REF!</definedName>
    <definedName name="GR_PRT_RANGE">[10]Gross_Rec!$A$8:$R$52</definedName>
    <definedName name="GRAND_TOTAL_CAPITAL_INVESTMENTS" localSheetId="23">#REF!</definedName>
    <definedName name="GRAND_TOTAL_CAPITAL_INVESTMENTS" localSheetId="11">#REF!</definedName>
    <definedName name="GRAND_TOTAL_CAPITAL_INVESTMENTS" localSheetId="12">#REF!</definedName>
    <definedName name="GRAND_TOTAL_CAPITAL_INVESTMENTS" localSheetId="16">#REF!</definedName>
    <definedName name="GRAND_TOTAL_CAPITAL_INVESTMENTS">#REF!</definedName>
    <definedName name="GRAPH_SELECT" localSheetId="16">#REF!</definedName>
    <definedName name="GRAPH_SELECT">#REF!</definedName>
    <definedName name="GRAPH_TABLE" localSheetId="16">#REF!</definedName>
    <definedName name="GRAPH_TABLE">#REF!</definedName>
    <definedName name="grec84100">#REF!</definedName>
    <definedName name="grec84101">#REF!</definedName>
    <definedName name="grec84102">#REF!</definedName>
    <definedName name="grec84103">#REF!</definedName>
    <definedName name="grec8490">[10]Model!$I$50</definedName>
    <definedName name="grec8491">[10]Model!$J$50</definedName>
    <definedName name="grec8492">[10]Model!$K$50</definedName>
    <definedName name="grec8493">[10]Model!$L$50</definedName>
    <definedName name="grec8494">[10]Model!$M$50</definedName>
    <definedName name="grec8495">[10]Model!$N$50</definedName>
    <definedName name="grec8496">[10]Model!$O$50</definedName>
    <definedName name="grec8497">[10]Model!$P$50</definedName>
    <definedName name="grec8498">[10]Model!$Q$50</definedName>
    <definedName name="grec8499" localSheetId="23">#REF!</definedName>
    <definedName name="grec8499" localSheetId="11">#REF!</definedName>
    <definedName name="grec8499" localSheetId="12">#REF!</definedName>
    <definedName name="grec8499" localSheetId="16">#REF!</definedName>
    <definedName name="grec8499">#REF!</definedName>
    <definedName name="grec85100" localSheetId="16">#REF!</definedName>
    <definedName name="grec85100">#REF!</definedName>
    <definedName name="grec85101" localSheetId="16">#REF!</definedName>
    <definedName name="grec85101">#REF!</definedName>
    <definedName name="grec85102">#REF!</definedName>
    <definedName name="grec85103">#REF!</definedName>
    <definedName name="grec8590">[10]Model!$I$51</definedName>
    <definedName name="grec8591">[10]Model!$J$51</definedName>
    <definedName name="grec8592">[10]Model!$K$51</definedName>
    <definedName name="grec8593">[10]Model!$L$51</definedName>
    <definedName name="grec8594">[10]Model!$M$51</definedName>
    <definedName name="grec8595">[10]Model!$N$51</definedName>
    <definedName name="grec8596">[10]Model!$O$51</definedName>
    <definedName name="grec8597">[10]Model!$P$51</definedName>
    <definedName name="grec8598">[10]Model!$Q$51</definedName>
    <definedName name="grec8599" localSheetId="23">#REF!</definedName>
    <definedName name="grec8599" localSheetId="11">#REF!</definedName>
    <definedName name="grec8599" localSheetId="12">#REF!</definedName>
    <definedName name="grec8599" localSheetId="16">#REF!</definedName>
    <definedName name="grec8599">#REF!</definedName>
    <definedName name="grec86100" localSheetId="16">#REF!</definedName>
    <definedName name="grec86100">#REF!</definedName>
    <definedName name="grec86101" localSheetId="16">#REF!</definedName>
    <definedName name="grec86101">#REF!</definedName>
    <definedName name="grec86102">#REF!</definedName>
    <definedName name="grec86103">#REF!</definedName>
    <definedName name="grec8690">[10]Model!$I$52</definedName>
    <definedName name="grec8691">[10]Model!$J$52</definedName>
    <definedName name="grec8692">[10]Model!$K$52</definedName>
    <definedName name="grec8693">[10]Model!$L$52</definedName>
    <definedName name="grec8694">[10]Model!$M$52</definedName>
    <definedName name="grec8695">[10]Model!$N$52</definedName>
    <definedName name="grec8696">[10]Model!$O$52</definedName>
    <definedName name="grec8697">[10]Model!$P$52</definedName>
    <definedName name="grec8698">[10]Model!$Q$52</definedName>
    <definedName name="grec8699" localSheetId="23">#REF!</definedName>
    <definedName name="grec8699" localSheetId="11">#REF!</definedName>
    <definedName name="grec8699" localSheetId="12">#REF!</definedName>
    <definedName name="grec8699" localSheetId="16">#REF!</definedName>
    <definedName name="grec8699">#REF!</definedName>
    <definedName name="grec87100" localSheetId="16">#REF!</definedName>
    <definedName name="grec87100">#REF!</definedName>
    <definedName name="grec87101" localSheetId="16">#REF!</definedName>
    <definedName name="grec87101">#REF!</definedName>
    <definedName name="grec87102">#REF!</definedName>
    <definedName name="grec87103">#REF!</definedName>
    <definedName name="grec8790">[10]Model!$I$53</definedName>
    <definedName name="grec8791">[10]Model!$J$53</definedName>
    <definedName name="grec8792">[10]Model!$K$53</definedName>
    <definedName name="grec8793">[10]Model!$L$53</definedName>
    <definedName name="grec8794">[10]Model!$M$53</definedName>
    <definedName name="grec8795">[10]Model!$N$53</definedName>
    <definedName name="grec8796">[10]Model!$O$53</definedName>
    <definedName name="grec8797">[10]Model!$P$53</definedName>
    <definedName name="grec8798">[10]Model!$Q$53</definedName>
    <definedName name="grec8799" localSheetId="23">#REF!</definedName>
    <definedName name="grec8799" localSheetId="11">#REF!</definedName>
    <definedName name="grec8799" localSheetId="12">#REF!</definedName>
    <definedName name="grec8799" localSheetId="16">#REF!</definedName>
    <definedName name="grec8799">#REF!</definedName>
    <definedName name="grec88100" localSheetId="16">#REF!</definedName>
    <definedName name="grec88100">#REF!</definedName>
    <definedName name="grec88101" localSheetId="16">#REF!</definedName>
    <definedName name="grec88101">#REF!</definedName>
    <definedName name="grec88102">#REF!</definedName>
    <definedName name="grec88103">#REF!</definedName>
    <definedName name="grec8890">[10]Model!$I$54</definedName>
    <definedName name="grec8891">[10]Model!$J$54</definedName>
    <definedName name="grec8892">[10]Model!$K$54</definedName>
    <definedName name="grec8893">[10]Model!$L$54</definedName>
    <definedName name="grec8894">[10]Model!$M$54</definedName>
    <definedName name="grec8895">[10]Model!$N$54</definedName>
    <definedName name="grec8896">[10]Model!$O$54</definedName>
    <definedName name="grec8897">[10]Model!$P$54</definedName>
    <definedName name="grec8898">[10]Model!$Q$54</definedName>
    <definedName name="grec8899" localSheetId="23">#REF!</definedName>
    <definedName name="grec8899" localSheetId="11">#REF!</definedName>
    <definedName name="grec8899" localSheetId="12">#REF!</definedName>
    <definedName name="grec8899" localSheetId="16">#REF!</definedName>
    <definedName name="grec8899">#REF!</definedName>
    <definedName name="gross_rec_caution">[10]Gross_Rec!$A$51:$IV$52</definedName>
    <definedName name="GROSS_RECEIPTS" localSheetId="23">#REF!</definedName>
    <definedName name="GROSS_RECEIPTS" localSheetId="11">#REF!</definedName>
    <definedName name="GROSS_RECEIPTS" localSheetId="12">#REF!</definedName>
    <definedName name="GROSS_RECEIPTS" localSheetId="16">#REF!</definedName>
    <definedName name="GROSS_RECEIPTS">#REF!</definedName>
    <definedName name="Growth_Contingency_YR_2005" localSheetId="23">'[35]Aday IS DECo &amp; Other'!#REF!</definedName>
    <definedName name="Growth_Contingency_YR_2005" localSheetId="11">'[35]Aday IS DECo &amp; Other'!#REF!</definedName>
    <definedName name="Growth_Contingency_YR_2005" localSheetId="12">'[35]Aday IS DECo &amp; Other'!#REF!</definedName>
    <definedName name="Growth_Contingency_YR_2005">'[35]Aday IS DECo &amp; Other'!#REF!</definedName>
    <definedName name="Growth_Contingency_YR_2006" localSheetId="23">'[35]Aday IS DECo &amp; Other'!#REF!</definedName>
    <definedName name="Growth_Contingency_YR_2006" localSheetId="11">'[35]Aday IS DECo &amp; Other'!#REF!</definedName>
    <definedName name="Growth_Contingency_YR_2006" localSheetId="12">'[35]Aday IS DECo &amp; Other'!#REF!</definedName>
    <definedName name="Growth_Contingency_YR_2006">'[35]Aday IS DECo &amp; Other'!#REF!</definedName>
    <definedName name="Growth_Contingency_YR_2007" localSheetId="23">'[35]Aday IS DECo &amp; Other'!#REF!</definedName>
    <definedName name="Growth_Contingency_YR_2007" localSheetId="11">'[35]Aday IS DECo &amp; Other'!#REF!</definedName>
    <definedName name="Growth_Contingency_YR_2007" localSheetId="12">'[35]Aday IS DECo &amp; Other'!#REF!</definedName>
    <definedName name="Growth_Contingency_YR_2007">'[35]Aday IS DECo &amp; Other'!#REF!</definedName>
    <definedName name="Growth_Contingency_YR_2008" localSheetId="23">'[35]Aday IS DECo &amp; Other'!#REF!</definedName>
    <definedName name="Growth_Contingency_YR_2008" localSheetId="11">'[35]Aday IS DECo &amp; Other'!#REF!</definedName>
    <definedName name="Growth_Contingency_YR_2008" localSheetId="12">'[35]Aday IS DECo &amp; Other'!#REF!</definedName>
    <definedName name="Growth_Contingency_YR_2008">'[35]Aday IS DECo &amp; Other'!#REF!</definedName>
    <definedName name="GRS">[10]Gross_Rec!$B$2:$M$49</definedName>
    <definedName name="GRT" localSheetId="23">#REF!</definedName>
    <definedName name="GRT" localSheetId="11">#REF!</definedName>
    <definedName name="GRT" localSheetId="12">#REF!</definedName>
    <definedName name="GRT" localSheetId="16">#REF!</definedName>
    <definedName name="GRT">#REF!</definedName>
    <definedName name="grtm1">[10]Print!$I$32</definedName>
    <definedName name="grtm2">[10]Print!$G$32</definedName>
    <definedName name="grtm3">[10]Print!$E$32</definedName>
    <definedName name="grtm4">[10]Print!$C$32</definedName>
    <definedName name="GTDAMERICAS" localSheetId="23">#REF!</definedName>
    <definedName name="GTDAMERICAS" localSheetId="11">#REF!</definedName>
    <definedName name="GTDAMERICAS" localSheetId="12">#REF!</definedName>
    <definedName name="GTDAMERICAS" localSheetId="16">#REF!</definedName>
    <definedName name="GTDAMERICAS">#REF!</definedName>
    <definedName name="GTDCROP" localSheetId="16">#REF!</definedName>
    <definedName name="GTDCROP">#REF!</definedName>
    <definedName name="GTDFINANCE" localSheetId="16">#REF!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 localSheetId="20" hidden="1">{#N/A,#N/A,FALSE,"Monthly SAIFI";#N/A,#N/A,FALSE,"Yearly SAIFI";#N/A,#N/A,FALSE,"Monthly CAIDI";#N/A,#N/A,FALSE,"Yearly CAIDI";#N/A,#N/A,FALSE,"Monthly SAIDI";#N/A,#N/A,FALSE,"Yearly SAIDI";#N/A,#N/A,FALSE,"Monthly MAIFI";#N/A,#N/A,FALSE,"Yearly MAIFI";#N/A,#N/A,FALSE,"Monthly Cust &gt;=4 Int"}</definedName>
    <definedName name="h" localSheetId="23" hidden="1">{#N/A,#N/A,FALSE,"Monthly SAIFI";#N/A,#N/A,FALSE,"Yearly SAIFI";#N/A,#N/A,FALSE,"Monthly CAIDI";#N/A,#N/A,FALSE,"Yearly CAIDI";#N/A,#N/A,FALSE,"Monthly SAIDI";#N/A,#N/A,FALSE,"Yearly SAIDI";#N/A,#N/A,FALSE,"Monthly MAIFI";#N/A,#N/A,FALSE,"Yearly MAIFI";#N/A,#N/A,FALSE,"Monthly Cust &gt;=4 Int"}</definedName>
    <definedName name="h" localSheetId="11" hidden="1">{#N/A,#N/A,FALSE,"Monthly SAIFI";#N/A,#N/A,FALSE,"Yearly SAIFI";#N/A,#N/A,FALSE,"Monthly CAIDI";#N/A,#N/A,FALSE,"Yearly CAIDI";#N/A,#N/A,FALSE,"Monthly SAIDI";#N/A,#N/A,FALSE,"Yearly SAIDI";#N/A,#N/A,FALSE,"Monthly MAIFI";#N/A,#N/A,FALSE,"Yearly MAIFI";#N/A,#N/A,FALSE,"Monthly Cust &gt;=4 Int"}</definedName>
    <definedName name="h" localSheetId="12" hidden="1">{#N/A,#N/A,FALSE,"Monthly SAIFI";#N/A,#N/A,FALSE,"Yearly SAIFI";#N/A,#N/A,FALSE,"Monthly CAIDI";#N/A,#N/A,FALSE,"Yearly CAIDI";#N/A,#N/A,FALSE,"Monthly SAIDI";#N/A,#N/A,FALSE,"Yearly SAIDI";#N/A,#N/A,FALSE,"Monthly MAIFI";#N/A,#N/A,FALSE,"Yearly MAIFI";#N/A,#N/A,FALSE,"Monthly Cust &gt;=4 Int"}</definedName>
    <definedName name="h" localSheetId="14" hidden="1">{#N/A,#N/A,FALSE,"Monthly SAIFI";#N/A,#N/A,FALSE,"Yearly SAIFI";#N/A,#N/A,FALSE,"Monthly CAIDI";#N/A,#N/A,FALSE,"Yearly CAIDI";#N/A,#N/A,FALSE,"Monthly SAIDI";#N/A,#N/A,FALSE,"Yearly SAIDI";#N/A,#N/A,FALSE,"Monthly MAIFI";#N/A,#N/A,FALSE,"Yearly MAIFI";#N/A,#N/A,FALSE,"Monthly Cust &gt;=4 Int"}</definedName>
    <definedName name="h" localSheetId="15" hidden="1">{#N/A,#N/A,FALSE,"Monthly SAIFI";#N/A,#N/A,FALSE,"Yearly SAIFI";#N/A,#N/A,FALSE,"Monthly CAIDI";#N/A,#N/A,FALSE,"Yearly CAIDI";#N/A,#N/A,FALSE,"Monthly SAIDI";#N/A,#N/A,FALSE,"Yearly SAIDI";#N/A,#N/A,FALSE,"Monthly MAIFI";#N/A,#N/A,FALSE,"Yearly MAIFI";#N/A,#N/A,FALSE,"Monthly Cust &gt;=4 Int"}</definedName>
    <definedName name="h" localSheetId="13" hidden="1">{#N/A,#N/A,FALSE,"Monthly SAIFI";#N/A,#N/A,FALSE,"Yearly SAIFI";#N/A,#N/A,FALSE,"Monthly CAIDI";#N/A,#N/A,FALSE,"Yearly CAIDI";#N/A,#N/A,FALSE,"Monthly SAIDI";#N/A,#N/A,FALSE,"Yearly SAIDI";#N/A,#N/A,FALSE,"Monthly MAIFI";#N/A,#N/A,FALSE,"Yearly MAIFI";#N/A,#N/A,FALSE,"Monthly Cust &gt;=4 Int"}</definedName>
    <definedName name="h" hidden="1">{#N/A,#N/A,FALSE,"Monthly SAIFI";#N/A,#N/A,FALSE,"Yearly SAIFI";#N/A,#N/A,FALSE,"Monthly CAIDI";#N/A,#N/A,FALSE,"Yearly CAIDI";#N/A,#N/A,FALSE,"Monthly SAIDI";#N/A,#N/A,FALSE,"Yearly SAIDI";#N/A,#N/A,FALSE,"Monthly MAIFI";#N/A,#N/A,FALSE,"Yearly MAIFI";#N/A,#N/A,FALSE,"Monthly Cust &gt;=4 Int"}</definedName>
    <definedName name="HCTextLen">#REF!</definedName>
    <definedName name="head">#REF!</definedName>
    <definedName name="HEAD1" localSheetId="16">#REF!</definedName>
    <definedName name="HEAD1">#REF!</definedName>
    <definedName name="Headcount___DTE_Employees">#REF!</definedName>
    <definedName name="Header">#REF!</definedName>
    <definedName name="HELP_LOCATOR">#REF!</definedName>
    <definedName name="hh" localSheetId="20" hidden="1">{#N/A,#N/A,FALSE,"Monthly SAIFI";#N/A,#N/A,FALSE,"Yearly SAIFI";#N/A,#N/A,FALSE,"Monthly CAIDI";#N/A,#N/A,FALSE,"Yearly CAIDI";#N/A,#N/A,FALSE,"Monthly SAIDI";#N/A,#N/A,FALSE,"Yearly SAIDI";#N/A,#N/A,FALSE,"Monthly MAIFI";#N/A,#N/A,FALSE,"Yearly MAIFI";#N/A,#N/A,FALSE,"Monthly Cust &gt;=4 Int"}</definedName>
    <definedName name="hh" localSheetId="23" hidden="1">{#N/A,#N/A,FALSE,"Monthly SAIFI";#N/A,#N/A,FALSE,"Yearly SAIFI";#N/A,#N/A,FALSE,"Monthly CAIDI";#N/A,#N/A,FALSE,"Yearly CAIDI";#N/A,#N/A,FALSE,"Monthly SAIDI";#N/A,#N/A,FALSE,"Yearly SAIDI";#N/A,#N/A,FALSE,"Monthly MAIFI";#N/A,#N/A,FALSE,"Yearly MAIFI";#N/A,#N/A,FALSE,"Monthly Cust &gt;=4 Int"}</definedName>
    <definedName name="hh" localSheetId="11" hidden="1">{#N/A,#N/A,FALSE,"Monthly SAIFI";#N/A,#N/A,FALSE,"Yearly SAIFI";#N/A,#N/A,FALSE,"Monthly CAIDI";#N/A,#N/A,FALSE,"Yearly CAIDI";#N/A,#N/A,FALSE,"Monthly SAIDI";#N/A,#N/A,FALSE,"Yearly SAIDI";#N/A,#N/A,FALSE,"Monthly MAIFI";#N/A,#N/A,FALSE,"Yearly MAIFI";#N/A,#N/A,FALSE,"Monthly Cust &gt;=4 Int"}</definedName>
    <definedName name="hh" localSheetId="12" hidden="1">{#N/A,#N/A,FALSE,"Monthly SAIFI";#N/A,#N/A,FALSE,"Yearly SAIFI";#N/A,#N/A,FALSE,"Monthly CAIDI";#N/A,#N/A,FALSE,"Yearly CAIDI";#N/A,#N/A,FALSE,"Monthly SAIDI";#N/A,#N/A,FALSE,"Yearly SAIDI";#N/A,#N/A,FALSE,"Monthly MAIFI";#N/A,#N/A,FALSE,"Yearly MAIFI";#N/A,#N/A,FALSE,"Monthly Cust &gt;=4 Int"}</definedName>
    <definedName name="hh" localSheetId="14" hidden="1">{#N/A,#N/A,FALSE,"Monthly SAIFI";#N/A,#N/A,FALSE,"Yearly SAIFI";#N/A,#N/A,FALSE,"Monthly CAIDI";#N/A,#N/A,FALSE,"Yearly CAIDI";#N/A,#N/A,FALSE,"Monthly SAIDI";#N/A,#N/A,FALSE,"Yearly SAIDI";#N/A,#N/A,FALSE,"Monthly MAIFI";#N/A,#N/A,FALSE,"Yearly MAIFI";#N/A,#N/A,FALSE,"Monthly Cust &gt;=4 Int"}</definedName>
    <definedName name="hh" localSheetId="15" hidden="1">{#N/A,#N/A,FALSE,"Monthly SAIFI";#N/A,#N/A,FALSE,"Yearly SAIFI";#N/A,#N/A,FALSE,"Monthly CAIDI";#N/A,#N/A,FALSE,"Yearly CAIDI";#N/A,#N/A,FALSE,"Monthly SAIDI";#N/A,#N/A,FALSE,"Yearly SAIDI";#N/A,#N/A,FALSE,"Monthly MAIFI";#N/A,#N/A,FALSE,"Yearly MAIFI";#N/A,#N/A,FALSE,"Monthly Cust &gt;=4 Int"}</definedName>
    <definedName name="hh" localSheetId="13"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igh_Level">'[65]Tony''s Categories'!$B$6:$B$11</definedName>
    <definedName name="historiccents" localSheetId="23">#REF!</definedName>
    <definedName name="historiccents" localSheetId="11">#REF!</definedName>
    <definedName name="historiccents" localSheetId="12">#REF!</definedName>
    <definedName name="historiccents" localSheetId="16">#REF!</definedName>
    <definedName name="historiccents">#REF!</definedName>
    <definedName name="hjfjghjgfjgj" localSheetId="20" hidden="1">{#N/A,#N/A,FALSE,"Monthly SAIFI";#N/A,#N/A,FALSE,"Yearly SAIFI";#N/A,#N/A,FALSE,"Monthly CAIDI";#N/A,#N/A,FALSE,"Yearly CAIDI";#N/A,#N/A,FALSE,"Monthly SAIDI";#N/A,#N/A,FALSE,"Yearly SAIDI";#N/A,#N/A,FALSE,"Monthly MAIFI";#N/A,#N/A,FALSE,"Yearly MAIFI";#N/A,#N/A,FALSE,"Monthly Cust &gt;=4 Int"}</definedName>
    <definedName name="hjfjghjgfjgj" localSheetId="23" hidden="1">{#N/A,#N/A,FALSE,"Monthly SAIFI";#N/A,#N/A,FALSE,"Yearly SAIFI";#N/A,#N/A,FALSE,"Monthly CAIDI";#N/A,#N/A,FALSE,"Yearly CAIDI";#N/A,#N/A,FALSE,"Monthly SAIDI";#N/A,#N/A,FALSE,"Yearly SAIDI";#N/A,#N/A,FALSE,"Monthly MAIFI";#N/A,#N/A,FALSE,"Yearly MAIFI";#N/A,#N/A,FALSE,"Monthly Cust &gt;=4 Int"}</definedName>
    <definedName name="hjfjghjgfjgj" localSheetId="11" hidden="1">{#N/A,#N/A,FALSE,"Monthly SAIFI";#N/A,#N/A,FALSE,"Yearly SAIFI";#N/A,#N/A,FALSE,"Monthly CAIDI";#N/A,#N/A,FALSE,"Yearly CAIDI";#N/A,#N/A,FALSE,"Monthly SAIDI";#N/A,#N/A,FALSE,"Yearly SAIDI";#N/A,#N/A,FALSE,"Monthly MAIFI";#N/A,#N/A,FALSE,"Yearly MAIFI";#N/A,#N/A,FALSE,"Monthly Cust &gt;=4 Int"}</definedName>
    <definedName name="hjfjghjgfjgj" localSheetId="12" hidden="1">{#N/A,#N/A,FALSE,"Monthly SAIFI";#N/A,#N/A,FALSE,"Yearly SAIFI";#N/A,#N/A,FALSE,"Monthly CAIDI";#N/A,#N/A,FALSE,"Yearly CAIDI";#N/A,#N/A,FALSE,"Monthly SAIDI";#N/A,#N/A,FALSE,"Yearly SAIDI";#N/A,#N/A,FALSE,"Monthly MAIFI";#N/A,#N/A,FALSE,"Yearly MAIFI";#N/A,#N/A,FALSE,"Monthly Cust &gt;=4 Int"}</definedName>
    <definedName name="hjfjghjgfjgj" localSheetId="14" hidden="1">{#N/A,#N/A,FALSE,"Monthly SAIFI";#N/A,#N/A,FALSE,"Yearly SAIFI";#N/A,#N/A,FALSE,"Monthly CAIDI";#N/A,#N/A,FALSE,"Yearly CAIDI";#N/A,#N/A,FALSE,"Monthly SAIDI";#N/A,#N/A,FALSE,"Yearly SAIDI";#N/A,#N/A,FALSE,"Monthly MAIFI";#N/A,#N/A,FALSE,"Yearly MAIFI";#N/A,#N/A,FALSE,"Monthly Cust &gt;=4 Int"}</definedName>
    <definedName name="hjfjghjgfjgj" localSheetId="15" hidden="1">{#N/A,#N/A,FALSE,"Monthly SAIFI";#N/A,#N/A,FALSE,"Yearly SAIFI";#N/A,#N/A,FALSE,"Monthly CAIDI";#N/A,#N/A,FALSE,"Yearly CAIDI";#N/A,#N/A,FALSE,"Monthly SAIDI";#N/A,#N/A,FALSE,"Yearly SAIDI";#N/A,#N/A,FALSE,"Monthly MAIFI";#N/A,#N/A,FALSE,"Yearly MAIFI";#N/A,#N/A,FALSE,"Monthly Cust &gt;=4 Int"}</definedName>
    <definedName name="hjfjghjgfjgj" localSheetId="13"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20" hidden="1">{#N/A,#N/A,FALSE,"Monthly SAIFI";#N/A,#N/A,FALSE,"Yearly SAIFI";#N/A,#N/A,FALSE,"Monthly CAIDI";#N/A,#N/A,FALSE,"Yearly CAIDI";#N/A,#N/A,FALSE,"Monthly SAIDI";#N/A,#N/A,FALSE,"Yearly SAIDI";#N/A,#N/A,FALSE,"Monthly MAIFI";#N/A,#N/A,FALSE,"Yearly MAIFI";#N/A,#N/A,FALSE,"Monthly Cust &gt;=4 Int"}</definedName>
    <definedName name="hjghjgf" localSheetId="23" hidden="1">{#N/A,#N/A,FALSE,"Monthly SAIFI";#N/A,#N/A,FALSE,"Yearly SAIFI";#N/A,#N/A,FALSE,"Monthly CAIDI";#N/A,#N/A,FALSE,"Yearly CAIDI";#N/A,#N/A,FALSE,"Monthly SAIDI";#N/A,#N/A,FALSE,"Yearly SAIDI";#N/A,#N/A,FALSE,"Monthly MAIFI";#N/A,#N/A,FALSE,"Yearly MAIFI";#N/A,#N/A,FALSE,"Monthly Cust &gt;=4 Int"}</definedName>
    <definedName name="hjghjgf" localSheetId="11" hidden="1">{#N/A,#N/A,FALSE,"Monthly SAIFI";#N/A,#N/A,FALSE,"Yearly SAIFI";#N/A,#N/A,FALSE,"Monthly CAIDI";#N/A,#N/A,FALSE,"Yearly CAIDI";#N/A,#N/A,FALSE,"Monthly SAIDI";#N/A,#N/A,FALSE,"Yearly SAIDI";#N/A,#N/A,FALSE,"Monthly MAIFI";#N/A,#N/A,FALSE,"Yearly MAIFI";#N/A,#N/A,FALSE,"Monthly Cust &gt;=4 Int"}</definedName>
    <definedName name="hjghjgf" localSheetId="12" hidden="1">{#N/A,#N/A,FALSE,"Monthly SAIFI";#N/A,#N/A,FALSE,"Yearly SAIFI";#N/A,#N/A,FALSE,"Monthly CAIDI";#N/A,#N/A,FALSE,"Yearly CAIDI";#N/A,#N/A,FALSE,"Monthly SAIDI";#N/A,#N/A,FALSE,"Yearly SAIDI";#N/A,#N/A,FALSE,"Monthly MAIFI";#N/A,#N/A,FALSE,"Yearly MAIFI";#N/A,#N/A,FALSE,"Monthly Cust &gt;=4 Int"}</definedName>
    <definedName name="hjghjgf" localSheetId="14" hidden="1">{#N/A,#N/A,FALSE,"Monthly SAIFI";#N/A,#N/A,FALSE,"Yearly SAIFI";#N/A,#N/A,FALSE,"Monthly CAIDI";#N/A,#N/A,FALSE,"Yearly CAIDI";#N/A,#N/A,FALSE,"Monthly SAIDI";#N/A,#N/A,FALSE,"Yearly SAIDI";#N/A,#N/A,FALSE,"Monthly MAIFI";#N/A,#N/A,FALSE,"Yearly MAIFI";#N/A,#N/A,FALSE,"Monthly Cust &gt;=4 Int"}</definedName>
    <definedName name="hjghjgf" localSheetId="15" hidden="1">{#N/A,#N/A,FALSE,"Monthly SAIFI";#N/A,#N/A,FALSE,"Yearly SAIFI";#N/A,#N/A,FALSE,"Monthly CAIDI";#N/A,#N/A,FALSE,"Yearly CAIDI";#N/A,#N/A,FALSE,"Monthly SAIDI";#N/A,#N/A,FALSE,"Yearly SAIDI";#N/A,#N/A,FALSE,"Monthly MAIFI";#N/A,#N/A,FALSE,"Yearly MAIFI";#N/A,#N/A,FALSE,"Monthly Cust &gt;=4 Int"}</definedName>
    <definedName name="hjghjgf" localSheetId="13"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_CO___OTHER_TOTAL" localSheetId="16">#REF!</definedName>
    <definedName name="HOLDING_CO___OTHER_TOTAL">#REF!</definedName>
    <definedName name="HOLDING_CO___OTHER_TOTAL_YR_2005" localSheetId="16">'[35]Aday IS DECo &amp; Other'!#REF!</definedName>
    <definedName name="HOLDING_CO___OTHER_TOTAL_YR_2005">'[35]Aday IS DECo &amp; Other'!#REF!</definedName>
    <definedName name="HOLDING_CO___OTHER_TOTAL_YR_2006" localSheetId="16">'[35]Aday IS DECo &amp; Other'!#REF!</definedName>
    <definedName name="HOLDING_CO___OTHER_TOTAL_YR_2006">'[35]Aday IS DECo &amp; Other'!#REF!</definedName>
    <definedName name="HOLDING_CO___OTHER_TOTAL_YR_2007" localSheetId="16">'[35]Aday IS DECo &amp; Other'!#REF!</definedName>
    <definedName name="HOLDING_CO___OTHER_TOTAL_YR_2007">'[35]Aday IS DECo &amp; Other'!#REF!</definedName>
    <definedName name="HOLDING_CO___OTHER_TOTAL_YR_2008" localSheetId="16">'[35]Aday IS DECo &amp; Other'!#REF!</definedName>
    <definedName name="HOLDING_CO___OTHER_TOTAL_YR_2008">'[35]Aday IS DECo &amp; Other'!#REF!</definedName>
    <definedName name="homeNo">[48]Input!#REF!</definedName>
    <definedName name="homeProd">[48]Input!#REF!</definedName>
    <definedName name="homeSalary">[48]Input!#REF!</definedName>
    <definedName name="HONTSR">'[26]A.2 PTP'!$P$333</definedName>
    <definedName name="HOURS" localSheetId="23">#REF!</definedName>
    <definedName name="HOURS" localSheetId="11">#REF!</definedName>
    <definedName name="HOURS" localSheetId="12">#REF!</definedName>
    <definedName name="HOURS" localSheetId="16">#REF!</definedName>
    <definedName name="HOURS">#REF!</definedName>
    <definedName name="howToChange" localSheetId="16">#REF!</definedName>
    <definedName name="howToChange">#REF!</definedName>
    <definedName name="howToCheck" localSheetId="16">#REF!</definedName>
    <definedName name="howToCheck">#REF!</definedName>
    <definedName name="HPNTSR">'[26]A.2 PTP'!$P$332</definedName>
    <definedName name="HTML_CodePage">1252</definedName>
    <definedName name="HTML_Control" localSheetId="23">{"'Metretek HTML'!$A$7:$W$42"}</definedName>
    <definedName name="HTML_Control" localSheetId="11">{"'Metretek HTML'!$A$7:$W$42"}</definedName>
    <definedName name="HTML_Control" localSheetId="12">{"'Metretek HTML'!$A$7:$W$42"}</definedName>
    <definedName name="HTML_Control" localSheetId="14">{"'Metretek HTML'!$A$7:$W$42"}</definedName>
    <definedName name="HTML_Control" localSheetId="15">{"'Metretek HTML'!$A$7:$W$42"}</definedName>
    <definedName name="HTML_Control" localSheetId="16">{"'Metretek HTML'!$A$7:$W$42"}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ybrid_Securities_CPM">#REF!</definedName>
    <definedName name="IBMDirDoc">#REF!</definedName>
    <definedName name="IBMDirDollars">#REF!</definedName>
    <definedName name="IDN">#REF!</definedName>
    <definedName name="IFN">#REF!</definedName>
    <definedName name="IMAX1">#REF!</definedName>
    <definedName name="IMAX2">#REF!</definedName>
    <definedName name="IMAX3">#REF!</definedName>
    <definedName name="Inactive">#REF!</definedName>
    <definedName name="INC">#REF!</definedName>
    <definedName name="Inc__Dec__Accounts_Payable">#REF!</definedName>
    <definedName name="Inc__Dec__Accrued_Interest_Payable">#REF!</definedName>
    <definedName name="Inc__Dec__Accrued_Payroll">#REF!</definedName>
    <definedName name="Inc__Dec__Commercial_Paper_CPM">#REF!</definedName>
    <definedName name="Inc__Dec__Dividends_Payable">#REF!</definedName>
    <definedName name="Inc__Dec__General_Taxes">#REF!</definedName>
    <definedName name="Inc__Dec__Income_Taxes">#REF!</definedName>
    <definedName name="Inc__Dec__Intercompany_Loan_CPM">#REF!</definedName>
    <definedName name="Inc__Dec__Liability_from_Risk_Mgt_Activity">#REF!</definedName>
    <definedName name="Inc__Dec__Minority_Interest">#REF!</definedName>
    <definedName name="Inc__Dec__Other_Current_Liabilities">#REF!</definedName>
    <definedName name="Inc__Dec__Other_Deferred_Liabilities">#REF!</definedName>
    <definedName name="Inc__Dec__Regulatory_Liabilities">#REF!</definedName>
    <definedName name="Inc__Dec__Securitized_Debt_CPM">#REF!</definedName>
    <definedName name="Inc__Dec_Accts_Receivable">#REF!</definedName>
    <definedName name="Inc__Dec_Asset_from_Risk_Mgt_Activity">#REF!</definedName>
    <definedName name="Inc__Dec_Inventories">#REF!</definedName>
    <definedName name="Inc__Dec_Nuclear_Decomm_Trust_Funds">#REF!</definedName>
    <definedName name="Inc__Dec_Other_Current_Assets">#REF!</definedName>
    <definedName name="Inc__Dec_Other_Deferred_Assets">#REF!</definedName>
    <definedName name="Inc__Dec_Other_Receivables">#REF!</definedName>
    <definedName name="Inc__Dec_Prepaid_Pensions">#REF!</definedName>
    <definedName name="Inc__Dec_Regulatory_Assets">#REF!</definedName>
    <definedName name="Inc__Dec_Unbilled_Revenue">#REF!</definedName>
    <definedName name="Include_OTRA_Kwhrs" localSheetId="23">[66]Inputs!#REF!</definedName>
    <definedName name="Include_OTRA_Kwhrs" localSheetId="11">[66]Inputs!#REF!</definedName>
    <definedName name="Include_OTRA_Kwhrs" localSheetId="12">[66]Inputs!#REF!</definedName>
    <definedName name="Include_OTRA_Kwhrs">[66]Inputs!#REF!</definedName>
    <definedName name="Income_Taxes" localSheetId="23">#REF!</definedName>
    <definedName name="Income_Taxes" localSheetId="11">#REF!</definedName>
    <definedName name="Income_Taxes" localSheetId="12">#REF!</definedName>
    <definedName name="Income_Taxes" localSheetId="16">#REF!</definedName>
    <definedName name="Income_Taxes">#REF!</definedName>
    <definedName name="Income_Taxes_CPM" localSheetId="16">#REF!</definedName>
    <definedName name="Income_Taxes_CPM">#REF!</definedName>
    <definedName name="Income_Taxes_Federal" localSheetId="16">#REF!</definedName>
    <definedName name="Income_Taxes_Federal">#REF!</definedName>
    <definedName name="Income_Taxes_Payable">#REF!</definedName>
    <definedName name="Income_Taxes_State__Local___Other">#REF!</definedName>
    <definedName name="IncomeStatement">#REF!</definedName>
    <definedName name="IncomeStatementDates">#REF!</definedName>
    <definedName name="INCP">#REF!</definedName>
    <definedName name="INCPBOD">#REF!</definedName>
    <definedName name="IND.MAX">#N/A</definedName>
    <definedName name="IND.MAX1">#N/A</definedName>
    <definedName name="INDEX" localSheetId="16">#REF!</definedName>
    <definedName name="INDEX">#REF!</definedName>
    <definedName name="InfoPane" localSheetId="16">#REF!</definedName>
    <definedName name="InfoPane">#REF!</definedName>
    <definedName name="InformationPane" localSheetId="16">#REF!</definedName>
    <definedName name="InformationPane">#REF!</definedName>
    <definedName name="INFOSYS">#REF!</definedName>
    <definedName name="InfpPane">#REF!</definedName>
    <definedName name="Infusion__Dividend__CPM">#REF!</definedName>
    <definedName name="INPUT">#REF!</definedName>
    <definedName name="INPUT_AREA">#REF!</definedName>
    <definedName name="INPUT_DATA">#REF!</definedName>
    <definedName name="Input_Range">'[67]Nonlevelized-IOU'!$K$7,'[67]Nonlevelized-IOU'!$D$10,'[67]Nonlevelized-IOU'!$I$26,'[67]Nonlevelized-IOU'!$D$89:$D$92,'[67]Nonlevelized-IOU'!$D$97:$D$100,'[67]Nonlevelized-IOU'!$D$113:$D$116,'[67]Nonlevelized-IOU'!$D$124:$D$125,'[67]Nonlevelized-IOU'!$D$162,'[67]Nonlevelized-IOU'!$D$164:$D$165,'[67]Nonlevelized-IOU'!$D$167,'[67]Nonlevelized-IOU'!$D$174:$D$175,'[67]Nonlevelized-IOU'!$D$181,'[67]Nonlevelized-IOU'!$D$184,'[67]Nonlevelized-IOU'!$I$233:$I$234,'[67]Nonlevelized-IOU'!$D$250:$D$253,'[67]Nonlevelized-IOU'!$D$257:$D$259,'[67]Nonlevelized-IOU'!$I$263,'[67]Nonlevelized-IOU'!$I$265,'[67]Nonlevelized-IOU'!$I$268,'[67]Nonlevelized-IOU'!$D$274:$D$275,'[67]Nonlevelized-IOU'!$I$289,'[67]Nonlevelized-IOU'!$D$325:$D$327</definedName>
    <definedName name="Inputs_EndYrBal">[30]Inputs!$E$16:$E$73</definedName>
    <definedName name="Inputs_EndYrBal_prior">[30]Inputs!$D$16:$D$73</definedName>
    <definedName name="Inputs_FF1_Map">[30]Inputs!$F$16:$F$73</definedName>
    <definedName name="INSERTRANGE" localSheetId="23">#REF!</definedName>
    <definedName name="INSERTRANGE" localSheetId="11">#REF!</definedName>
    <definedName name="INSERTRANGE" localSheetId="12">#REF!</definedName>
    <definedName name="INSERTRANGE" localSheetId="16">#REF!</definedName>
    <definedName name="INSERTRANGE">#REF!</definedName>
    <definedName name="int_rate" localSheetId="16">#REF!</definedName>
    <definedName name="int_rate">#REF!</definedName>
    <definedName name="intang_afudc910">[68]criteria!$A$5:$B$6</definedName>
    <definedName name="INTCUT" localSheetId="23">#REF!</definedName>
    <definedName name="INTCUT" localSheetId="11">#REF!</definedName>
    <definedName name="INTCUT" localSheetId="12">#REF!</definedName>
    <definedName name="INTCUT">#REF!</definedName>
    <definedName name="intedp2data" localSheetId="23">#REF!</definedName>
    <definedName name="intedp2data" localSheetId="11">#REF!</definedName>
    <definedName name="intedp2data" localSheetId="12">#REF!</definedName>
    <definedName name="intedp2data" localSheetId="16">#REF!</definedName>
    <definedName name="intedp2data">#REF!</definedName>
    <definedName name="Intercompany_Loan" localSheetId="16">#REF!</definedName>
    <definedName name="Intercompany_Loan">#REF!</definedName>
    <definedName name="Intercompany_Loan_CPM" localSheetId="16">#REF!</definedName>
    <definedName name="Intercompany_Loan_CPM">#REF!</definedName>
    <definedName name="Interest___Preferred_Total_CPM">#REF!</definedName>
    <definedName name="Interest_Capitalized_CPM">#REF!</definedName>
    <definedName name="Interest_Expense___DTE_CPM">#REF!</definedName>
    <definedName name="Interest_Expense___Other__Inc__Ded">#REF!</definedName>
    <definedName name="Interest_Expense___Other_CPM">#REF!</definedName>
    <definedName name="Interest_Expense_CPM">#REF!</definedName>
    <definedName name="International_Trans._Co.">#REF!</definedName>
    <definedName name="International_Trans._Co._YR_2005">'[35]Aday IS DECo &amp; Other'!#REF!</definedName>
    <definedName name="International_Trans._Co._YR_2006">'[35]Aday IS DECo &amp; Other'!#REF!</definedName>
    <definedName name="International_Trans._Co._YR_2007">'[35]Aday IS DECo &amp; Other'!#REF!</definedName>
    <definedName name="International_Trans._Co._YR_2008">'[35]Aday IS DECo &amp; Other'!#REF!</definedName>
    <definedName name="INTQ">'[69]IR COMP'!$B$39</definedName>
    <definedName name="INTY">'[69]IR COMP'!$C$39</definedName>
    <definedName name="Inv_JE" localSheetId="23">#REF!</definedName>
    <definedName name="Inv_JE" localSheetId="11">#REF!</definedName>
    <definedName name="Inv_JE" localSheetId="12">#REF!</definedName>
    <definedName name="Inv_JE" localSheetId="16">#REF!</definedName>
    <definedName name="Inv_JE">#REF!</definedName>
    <definedName name="Inv_wp" localSheetId="16">#REF!</definedName>
    <definedName name="Inv_wp">#REF!</definedName>
    <definedName name="Inventories" localSheetId="16">#REF!</definedName>
    <definedName name="Inventories">#REF!</definedName>
    <definedName name="Investment">#REF!</definedName>
    <definedName name="Investment_in_Goodwill">#REF!</definedName>
    <definedName name="Investment_in_Joint_Venture">#REF!</definedName>
    <definedName name="Investment_in_Other_Intangible_Assets">#REF!</definedName>
    <definedName name="Investments">#REF!</definedName>
    <definedName name="INVESTMENTS___PROPERTY">#REF!</definedName>
    <definedName name="IPP">'[26]C. Input'!#REF!</definedName>
    <definedName name="IPPINT">'[26]C. Input'!#REF!</definedName>
    <definedName name="IPPIRB">'[26]C. Input'!#REF!</definedName>
    <definedName name="IPPRB">'[26]C. Input'!#REF!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C">'[26]C. Input'!$F$146</definedName>
    <definedName name="ITCWO">'[26]C. Input'!$F$325</definedName>
    <definedName name="ITE">[70]PL!$A:$IV</definedName>
    <definedName name="itec">[70]PL!$A$1:$A$65536</definedName>
    <definedName name="JAN" localSheetId="23">#REF!</definedName>
    <definedName name="JAN" localSheetId="11">#REF!</definedName>
    <definedName name="JAN" localSheetId="12">#REF!</definedName>
    <definedName name="JAN" localSheetId="16">#REF!</definedName>
    <definedName name="JAN">#REF!</definedName>
    <definedName name="JanCP" localSheetId="23">#REF!</definedName>
    <definedName name="JanCP" localSheetId="11">#REF!</definedName>
    <definedName name="JanCP" localSheetId="12">#REF!</definedName>
    <definedName name="JanCP">#REF!</definedName>
    <definedName name="JE" localSheetId="16">#REF!</definedName>
    <definedName name="JE">#REF!</definedName>
    <definedName name="JE33WP" localSheetId="16">#REF!</definedName>
    <definedName name="JE33WP">#REF!</definedName>
    <definedName name="jeff" localSheetId="20" hidden="1">{#N/A,#N/A,FALSE,"Monthly SAIFI";#N/A,#N/A,FALSE,"Yearly SAIFI";#N/A,#N/A,FALSE,"Monthly CAIDI";#N/A,#N/A,FALSE,"Yearly CAIDI";#N/A,#N/A,FALSE,"Monthly SAIDI";#N/A,#N/A,FALSE,"Yearly SAIDI";#N/A,#N/A,FALSE,"Monthly MAIFI";#N/A,#N/A,FALSE,"Yearly MAIFI";#N/A,#N/A,FALSE,"Monthly Cust &gt;=4 Int"}</definedName>
    <definedName name="jeff" localSheetId="23" hidden="1">{#N/A,#N/A,FALSE,"Monthly SAIFI";#N/A,#N/A,FALSE,"Yearly SAIFI";#N/A,#N/A,FALSE,"Monthly CAIDI";#N/A,#N/A,FALSE,"Yearly CAIDI";#N/A,#N/A,FALSE,"Monthly SAIDI";#N/A,#N/A,FALSE,"Yearly SAIDI";#N/A,#N/A,FALSE,"Monthly MAIFI";#N/A,#N/A,FALSE,"Yearly MAIFI";#N/A,#N/A,FALSE,"Monthly Cust &gt;=4 Int"}</definedName>
    <definedName name="jeff" localSheetId="11" hidden="1">{#N/A,#N/A,FALSE,"Monthly SAIFI";#N/A,#N/A,FALSE,"Yearly SAIFI";#N/A,#N/A,FALSE,"Monthly CAIDI";#N/A,#N/A,FALSE,"Yearly CAIDI";#N/A,#N/A,FALSE,"Monthly SAIDI";#N/A,#N/A,FALSE,"Yearly SAIDI";#N/A,#N/A,FALSE,"Monthly MAIFI";#N/A,#N/A,FALSE,"Yearly MAIFI";#N/A,#N/A,FALSE,"Monthly Cust &gt;=4 Int"}</definedName>
    <definedName name="jeff" localSheetId="12" hidden="1">{#N/A,#N/A,FALSE,"Monthly SAIFI";#N/A,#N/A,FALSE,"Yearly SAIFI";#N/A,#N/A,FALSE,"Monthly CAIDI";#N/A,#N/A,FALSE,"Yearly CAIDI";#N/A,#N/A,FALSE,"Monthly SAIDI";#N/A,#N/A,FALSE,"Yearly SAIDI";#N/A,#N/A,FALSE,"Monthly MAIFI";#N/A,#N/A,FALSE,"Yearly MAIFI";#N/A,#N/A,FALSE,"Monthly Cust &gt;=4 Int"}</definedName>
    <definedName name="jeff" localSheetId="14" hidden="1">{#N/A,#N/A,FALSE,"Monthly SAIFI";#N/A,#N/A,FALSE,"Yearly SAIFI";#N/A,#N/A,FALSE,"Monthly CAIDI";#N/A,#N/A,FALSE,"Yearly CAIDI";#N/A,#N/A,FALSE,"Monthly SAIDI";#N/A,#N/A,FALSE,"Yearly SAIDI";#N/A,#N/A,FALSE,"Monthly MAIFI";#N/A,#N/A,FALSE,"Yearly MAIFI";#N/A,#N/A,FALSE,"Monthly Cust &gt;=4 Int"}</definedName>
    <definedName name="jeff" localSheetId="15" hidden="1">{#N/A,#N/A,FALSE,"Monthly SAIFI";#N/A,#N/A,FALSE,"Yearly SAIFI";#N/A,#N/A,FALSE,"Monthly CAIDI";#N/A,#N/A,FALSE,"Yearly CAIDI";#N/A,#N/A,FALSE,"Monthly SAIDI";#N/A,#N/A,FALSE,"Yearly SAIDI";#N/A,#N/A,FALSE,"Monthly MAIFI";#N/A,#N/A,FALSE,"Yearly MAIFI";#N/A,#N/A,FALSE,"Monthly Cust &gt;=4 Int"}</definedName>
    <definedName name="jeff" localSheetId="13"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20" hidden="1">{#N/A,#N/A,FALSE,"Monthly SAIFI";#N/A,#N/A,FALSE,"Yearly SAIFI";#N/A,#N/A,FALSE,"Monthly CAIDI";#N/A,#N/A,FALSE,"Yearly CAIDI";#N/A,#N/A,FALSE,"Monthly SAIDI";#N/A,#N/A,FALSE,"Yearly SAIDI";#N/A,#N/A,FALSE,"Monthly MAIFI";#N/A,#N/A,FALSE,"Yearly MAIFI";#N/A,#N/A,FALSE,"Monthly Cust &gt;=4 Int"}</definedName>
    <definedName name="jghjgjgfjgj" localSheetId="23" hidden="1">{#N/A,#N/A,FALSE,"Monthly SAIFI";#N/A,#N/A,FALSE,"Yearly SAIFI";#N/A,#N/A,FALSE,"Monthly CAIDI";#N/A,#N/A,FALSE,"Yearly CAIDI";#N/A,#N/A,FALSE,"Monthly SAIDI";#N/A,#N/A,FALSE,"Yearly SAIDI";#N/A,#N/A,FALSE,"Monthly MAIFI";#N/A,#N/A,FALSE,"Yearly MAIFI";#N/A,#N/A,FALSE,"Monthly Cust &gt;=4 Int"}</definedName>
    <definedName name="jghjgjgfjgj" localSheetId="11" hidden="1">{#N/A,#N/A,FALSE,"Monthly SAIFI";#N/A,#N/A,FALSE,"Yearly SAIFI";#N/A,#N/A,FALSE,"Monthly CAIDI";#N/A,#N/A,FALSE,"Yearly CAIDI";#N/A,#N/A,FALSE,"Monthly SAIDI";#N/A,#N/A,FALSE,"Yearly SAIDI";#N/A,#N/A,FALSE,"Monthly MAIFI";#N/A,#N/A,FALSE,"Yearly MAIFI";#N/A,#N/A,FALSE,"Monthly Cust &gt;=4 Int"}</definedName>
    <definedName name="jghjgjgfjgj" localSheetId="12" hidden="1">{#N/A,#N/A,FALSE,"Monthly SAIFI";#N/A,#N/A,FALSE,"Yearly SAIFI";#N/A,#N/A,FALSE,"Monthly CAIDI";#N/A,#N/A,FALSE,"Yearly CAIDI";#N/A,#N/A,FALSE,"Monthly SAIDI";#N/A,#N/A,FALSE,"Yearly SAIDI";#N/A,#N/A,FALSE,"Monthly MAIFI";#N/A,#N/A,FALSE,"Yearly MAIFI";#N/A,#N/A,FALSE,"Monthly Cust &gt;=4 Int"}</definedName>
    <definedName name="jghjgjgfjgj" localSheetId="14" hidden="1">{#N/A,#N/A,FALSE,"Monthly SAIFI";#N/A,#N/A,FALSE,"Yearly SAIFI";#N/A,#N/A,FALSE,"Monthly CAIDI";#N/A,#N/A,FALSE,"Yearly CAIDI";#N/A,#N/A,FALSE,"Monthly SAIDI";#N/A,#N/A,FALSE,"Yearly SAIDI";#N/A,#N/A,FALSE,"Monthly MAIFI";#N/A,#N/A,FALSE,"Yearly MAIFI";#N/A,#N/A,FALSE,"Monthly Cust &gt;=4 Int"}</definedName>
    <definedName name="jghjgjgfjgj" localSheetId="15" hidden="1">{#N/A,#N/A,FALSE,"Monthly SAIFI";#N/A,#N/A,FALSE,"Yearly SAIFI";#N/A,#N/A,FALSE,"Monthly CAIDI";#N/A,#N/A,FALSE,"Yearly CAIDI";#N/A,#N/A,FALSE,"Monthly SAIDI";#N/A,#N/A,FALSE,"Yearly SAIDI";#N/A,#N/A,FALSE,"Monthly MAIFI";#N/A,#N/A,FALSE,"Yearly MAIFI";#N/A,#N/A,FALSE,"Monthly Cust &gt;=4 Int"}</definedName>
    <definedName name="jghjgjgfjgj" localSheetId="13"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B">#REF!</definedName>
    <definedName name="John" localSheetId="20" hidden="1">{#N/A,#N/A,FALSE,"Monthly SAIFI";#N/A,#N/A,FALSE,"Yearly SAIFI";#N/A,#N/A,FALSE,"Monthly CAIDI";#N/A,#N/A,FALSE,"Yearly CAIDI";#N/A,#N/A,FALSE,"Monthly SAIDI";#N/A,#N/A,FALSE,"Yearly SAIDI";#N/A,#N/A,FALSE,"Monthly MAIFI";#N/A,#N/A,FALSE,"Yearly MAIFI";#N/A,#N/A,FALSE,"Monthly Cust &gt;=4 Int"}</definedName>
    <definedName name="John" localSheetId="23" hidden="1">{#N/A,#N/A,FALSE,"Monthly SAIFI";#N/A,#N/A,FALSE,"Yearly SAIFI";#N/A,#N/A,FALSE,"Monthly CAIDI";#N/A,#N/A,FALSE,"Yearly CAIDI";#N/A,#N/A,FALSE,"Monthly SAIDI";#N/A,#N/A,FALSE,"Yearly SAIDI";#N/A,#N/A,FALSE,"Monthly MAIFI";#N/A,#N/A,FALSE,"Yearly MAIFI";#N/A,#N/A,FALSE,"Monthly Cust &gt;=4 Int"}</definedName>
    <definedName name="John" localSheetId="11" hidden="1">{#N/A,#N/A,FALSE,"Monthly SAIFI";#N/A,#N/A,FALSE,"Yearly SAIFI";#N/A,#N/A,FALSE,"Monthly CAIDI";#N/A,#N/A,FALSE,"Yearly CAIDI";#N/A,#N/A,FALSE,"Monthly SAIDI";#N/A,#N/A,FALSE,"Yearly SAIDI";#N/A,#N/A,FALSE,"Monthly MAIFI";#N/A,#N/A,FALSE,"Yearly MAIFI";#N/A,#N/A,FALSE,"Monthly Cust &gt;=4 Int"}</definedName>
    <definedName name="John" localSheetId="12" hidden="1">{#N/A,#N/A,FALSE,"Monthly SAIFI";#N/A,#N/A,FALSE,"Yearly SAIFI";#N/A,#N/A,FALSE,"Monthly CAIDI";#N/A,#N/A,FALSE,"Yearly CAIDI";#N/A,#N/A,FALSE,"Monthly SAIDI";#N/A,#N/A,FALSE,"Yearly SAIDI";#N/A,#N/A,FALSE,"Monthly MAIFI";#N/A,#N/A,FALSE,"Yearly MAIFI";#N/A,#N/A,FALSE,"Monthly Cust &gt;=4 Int"}</definedName>
    <definedName name="John" localSheetId="14" hidden="1">{#N/A,#N/A,FALSE,"Monthly SAIFI";#N/A,#N/A,FALSE,"Yearly SAIFI";#N/A,#N/A,FALSE,"Monthly CAIDI";#N/A,#N/A,FALSE,"Yearly CAIDI";#N/A,#N/A,FALSE,"Monthly SAIDI";#N/A,#N/A,FALSE,"Yearly SAIDI";#N/A,#N/A,FALSE,"Monthly MAIFI";#N/A,#N/A,FALSE,"Yearly MAIFI";#N/A,#N/A,FALSE,"Monthly Cust &gt;=4 Int"}</definedName>
    <definedName name="John" localSheetId="15" hidden="1">{#N/A,#N/A,FALSE,"Monthly SAIFI";#N/A,#N/A,FALSE,"Yearly SAIFI";#N/A,#N/A,FALSE,"Monthly CAIDI";#N/A,#N/A,FALSE,"Yearly CAIDI";#N/A,#N/A,FALSE,"Monthly SAIDI";#N/A,#N/A,FALSE,"Yearly SAIDI";#N/A,#N/A,FALSE,"Monthly MAIFI";#N/A,#N/A,FALSE,"Yearly MAIFI";#N/A,#N/A,FALSE,"Monthly Cust &gt;=4 Int"}</definedName>
    <definedName name="John" localSheetId="13"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Joint_Venture_and_Other_Investments" localSheetId="16">#REF!</definedName>
    <definedName name="Joint_Venture_and_Other_Investments">#REF!</definedName>
    <definedName name="jor">#REF!</definedName>
    <definedName name="JOUR_ENTRY">#REF!</definedName>
    <definedName name="JUL">#REF!</definedName>
    <definedName name="JULY">#REF!</definedName>
    <definedName name="JUN">#REF!</definedName>
    <definedName name="JUNE">#REF!</definedName>
    <definedName name="JV_Book_Gain__Loss">#REF!</definedName>
    <definedName name="JV_Sold_Book_Basis">#REF!</definedName>
    <definedName name="JV_Sold_Gross_Proceeds">#REF!</definedName>
    <definedName name="JV_Sold_Tax_Basis">#REF!</definedName>
    <definedName name="JV_Tax_Gain__Loss">#REF!</definedName>
    <definedName name="k" localSheetId="20" hidden="1">{#N/A,#N/A,FALSE,"Monthly SAIFI";#N/A,#N/A,FALSE,"Yearly SAIFI";#N/A,#N/A,FALSE,"Monthly CAIDI";#N/A,#N/A,FALSE,"Yearly CAIDI";#N/A,#N/A,FALSE,"Monthly SAIDI";#N/A,#N/A,FALSE,"Yearly SAIDI";#N/A,#N/A,FALSE,"Monthly MAIFI";#N/A,#N/A,FALSE,"Yearly MAIFI";#N/A,#N/A,FALSE,"Monthly Cust &gt;=4 Int"}</definedName>
    <definedName name="k" localSheetId="23" hidden="1">{#N/A,#N/A,FALSE,"Monthly SAIFI";#N/A,#N/A,FALSE,"Yearly SAIFI";#N/A,#N/A,FALSE,"Monthly CAIDI";#N/A,#N/A,FALSE,"Yearly CAIDI";#N/A,#N/A,FALSE,"Monthly SAIDI";#N/A,#N/A,FALSE,"Yearly SAIDI";#N/A,#N/A,FALSE,"Monthly MAIFI";#N/A,#N/A,FALSE,"Yearly MAIFI";#N/A,#N/A,FALSE,"Monthly Cust &gt;=4 Int"}</definedName>
    <definedName name="k" localSheetId="11" hidden="1">{#N/A,#N/A,FALSE,"Monthly SAIFI";#N/A,#N/A,FALSE,"Yearly SAIFI";#N/A,#N/A,FALSE,"Monthly CAIDI";#N/A,#N/A,FALSE,"Yearly CAIDI";#N/A,#N/A,FALSE,"Monthly SAIDI";#N/A,#N/A,FALSE,"Yearly SAIDI";#N/A,#N/A,FALSE,"Monthly MAIFI";#N/A,#N/A,FALSE,"Yearly MAIFI";#N/A,#N/A,FALSE,"Monthly Cust &gt;=4 Int"}</definedName>
    <definedName name="k" localSheetId="12" hidden="1">{#N/A,#N/A,FALSE,"Monthly SAIFI";#N/A,#N/A,FALSE,"Yearly SAIFI";#N/A,#N/A,FALSE,"Monthly CAIDI";#N/A,#N/A,FALSE,"Yearly CAIDI";#N/A,#N/A,FALSE,"Monthly SAIDI";#N/A,#N/A,FALSE,"Yearly SAIDI";#N/A,#N/A,FALSE,"Monthly MAIFI";#N/A,#N/A,FALSE,"Yearly MAIFI";#N/A,#N/A,FALSE,"Monthly Cust &gt;=4 Int"}</definedName>
    <definedName name="k" localSheetId="14" hidden="1">{#N/A,#N/A,FALSE,"Monthly SAIFI";#N/A,#N/A,FALSE,"Yearly SAIFI";#N/A,#N/A,FALSE,"Monthly CAIDI";#N/A,#N/A,FALSE,"Yearly CAIDI";#N/A,#N/A,FALSE,"Monthly SAIDI";#N/A,#N/A,FALSE,"Yearly SAIDI";#N/A,#N/A,FALSE,"Monthly MAIFI";#N/A,#N/A,FALSE,"Yearly MAIFI";#N/A,#N/A,FALSE,"Monthly Cust &gt;=4 Int"}</definedName>
    <definedName name="k" localSheetId="15" hidden="1">{#N/A,#N/A,FALSE,"Monthly SAIFI";#N/A,#N/A,FALSE,"Yearly SAIFI";#N/A,#N/A,FALSE,"Monthly CAIDI";#N/A,#N/A,FALSE,"Yearly CAIDI";#N/A,#N/A,FALSE,"Monthly SAIDI";#N/A,#N/A,FALSE,"Yearly SAIDI";#N/A,#N/A,FALSE,"Monthly MAIFI";#N/A,#N/A,FALSE,"Yearly MAIFI";#N/A,#N/A,FALSE,"Monthly Cust &gt;=4 Int"}</definedName>
    <definedName name="k" localSheetId="13"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eep" localSheetId="23" hidden="1">{"PRINT",#N/A,TRUE,"APPA";"PRINT",#N/A,TRUE,"APS";"PRINT",#N/A,TRUE,"BHPL";"PRINT",#N/A,TRUE,"BHPL2";"PRINT",#N/A,TRUE,"CDWR";"PRINT",#N/A,TRUE,"EWEB";"PRINT",#N/A,TRUE,"LADWP";"PRINT",#N/A,TRUE,"NEVBASE"}</definedName>
    <definedName name="Keep" localSheetId="11" hidden="1">{"PRINT",#N/A,TRUE,"APPA";"PRINT",#N/A,TRUE,"APS";"PRINT",#N/A,TRUE,"BHPL";"PRINT",#N/A,TRUE,"BHPL2";"PRINT",#N/A,TRUE,"CDWR";"PRINT",#N/A,TRUE,"EWEB";"PRINT",#N/A,TRUE,"LADWP";"PRINT",#N/A,TRUE,"NEVBASE"}</definedName>
    <definedName name="Keep" localSheetId="12"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3" hidden="1">{"PRINT",#N/A,TRUE,"APPA";"PRINT",#N/A,TRUE,"APS";"PRINT",#N/A,TRUE,"BHPL";"PRINT",#N/A,TRUE,"BHPL2";"PRINT",#N/A,TRUE,"CDWR";"PRINT",#N/A,TRUE,"EWEB";"PRINT",#N/A,TRUE,"LADWP";"PRINT",#N/A,TRUE,"NEVBASE"}</definedName>
    <definedName name="keep2" localSheetId="11" hidden="1">{"PRINT",#N/A,TRUE,"APPA";"PRINT",#N/A,TRUE,"APS";"PRINT",#N/A,TRUE,"BHPL";"PRINT",#N/A,TRUE,"BHPL2";"PRINT",#N/A,TRUE,"CDWR";"PRINT",#N/A,TRUE,"EWEB";"PRINT",#N/A,TRUE,"LADWP";"PRINT",#N/A,TRUE,"NEVBASE"}</definedName>
    <definedName name="keep2" localSheetId="12"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ey_Concept">'[65]Tony''s Categories'!$D$6:$D$100</definedName>
    <definedName name="KeyCon_Close_Date">[41]Assumptions!$E$29</definedName>
    <definedName name="kk" localSheetId="20" hidden="1">{#N/A,#N/A,FALSE,"Monthly SAIFI";#N/A,#N/A,FALSE,"Yearly SAIFI";#N/A,#N/A,FALSE,"Monthly CAIDI";#N/A,#N/A,FALSE,"Yearly CAIDI";#N/A,#N/A,FALSE,"Monthly SAIDI";#N/A,#N/A,FALSE,"Yearly SAIDI";#N/A,#N/A,FALSE,"Monthly MAIFI";#N/A,#N/A,FALSE,"Yearly MAIFI";#N/A,#N/A,FALSE,"Monthly Cust &gt;=4 Int"}</definedName>
    <definedName name="kk" localSheetId="23" hidden="1">{#N/A,#N/A,FALSE,"Monthly SAIFI";#N/A,#N/A,FALSE,"Yearly SAIFI";#N/A,#N/A,FALSE,"Monthly CAIDI";#N/A,#N/A,FALSE,"Yearly CAIDI";#N/A,#N/A,FALSE,"Monthly SAIDI";#N/A,#N/A,FALSE,"Yearly SAIDI";#N/A,#N/A,FALSE,"Monthly MAIFI";#N/A,#N/A,FALSE,"Yearly MAIFI";#N/A,#N/A,FALSE,"Monthly Cust &gt;=4 Int"}</definedName>
    <definedName name="kk" localSheetId="11" hidden="1">{#N/A,#N/A,FALSE,"Monthly SAIFI";#N/A,#N/A,FALSE,"Yearly SAIFI";#N/A,#N/A,FALSE,"Monthly CAIDI";#N/A,#N/A,FALSE,"Yearly CAIDI";#N/A,#N/A,FALSE,"Monthly SAIDI";#N/A,#N/A,FALSE,"Yearly SAIDI";#N/A,#N/A,FALSE,"Monthly MAIFI";#N/A,#N/A,FALSE,"Yearly MAIFI";#N/A,#N/A,FALSE,"Monthly Cust &gt;=4 Int"}</definedName>
    <definedName name="kk" localSheetId="12" hidden="1">{#N/A,#N/A,FALSE,"Monthly SAIFI";#N/A,#N/A,FALSE,"Yearly SAIFI";#N/A,#N/A,FALSE,"Monthly CAIDI";#N/A,#N/A,FALSE,"Yearly CAIDI";#N/A,#N/A,FALSE,"Monthly SAIDI";#N/A,#N/A,FALSE,"Yearly SAIDI";#N/A,#N/A,FALSE,"Monthly MAIFI";#N/A,#N/A,FALSE,"Yearly MAIFI";#N/A,#N/A,FALSE,"Monthly Cust &gt;=4 Int"}</definedName>
    <definedName name="kk" localSheetId="14" hidden="1">{#N/A,#N/A,FALSE,"Monthly SAIFI";#N/A,#N/A,FALSE,"Yearly SAIFI";#N/A,#N/A,FALSE,"Monthly CAIDI";#N/A,#N/A,FALSE,"Yearly CAIDI";#N/A,#N/A,FALSE,"Monthly SAIDI";#N/A,#N/A,FALSE,"Yearly SAIDI";#N/A,#N/A,FALSE,"Monthly MAIFI";#N/A,#N/A,FALSE,"Yearly MAIFI";#N/A,#N/A,FALSE,"Monthly Cust &gt;=4 Int"}</definedName>
    <definedName name="kk" localSheetId="15" hidden="1">{#N/A,#N/A,FALSE,"Monthly SAIFI";#N/A,#N/A,FALSE,"Yearly SAIFI";#N/A,#N/A,FALSE,"Monthly CAIDI";#N/A,#N/A,FALSE,"Yearly CAIDI";#N/A,#N/A,FALSE,"Monthly SAIDI";#N/A,#N/A,FALSE,"Yearly SAIDI";#N/A,#N/A,FALSE,"Monthly MAIFI";#N/A,#N/A,FALSE,"Yearly MAIFI";#N/A,#N/A,FALSE,"Monthly Cust &gt;=4 Int"}</definedName>
    <definedName name="kk" localSheetId="13"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localSheetId="20" hidden="1">{#N/A,#N/A,FALSE,"Monthly SAIFI";#N/A,#N/A,FALSE,"Yearly SAIFI";#N/A,#N/A,FALSE,"Monthly CAIDI";#N/A,#N/A,FALSE,"Yearly CAIDI";#N/A,#N/A,FALSE,"Monthly SAIDI";#N/A,#N/A,FALSE,"Yearly SAIDI";#N/A,#N/A,FALSE,"Monthly MAIFI";#N/A,#N/A,FALSE,"Yearly MAIFI";#N/A,#N/A,FALSE,"Monthly Cust &gt;=4 Int"}</definedName>
    <definedName name="kkk" localSheetId="23" hidden="1">{#N/A,#N/A,FALSE,"Monthly SAIFI";#N/A,#N/A,FALSE,"Yearly SAIFI";#N/A,#N/A,FALSE,"Monthly CAIDI";#N/A,#N/A,FALSE,"Yearly CAIDI";#N/A,#N/A,FALSE,"Monthly SAIDI";#N/A,#N/A,FALSE,"Yearly SAIDI";#N/A,#N/A,FALSE,"Monthly MAIFI";#N/A,#N/A,FALSE,"Yearly MAIFI";#N/A,#N/A,FALSE,"Monthly Cust &gt;=4 Int"}</definedName>
    <definedName name="kkk" localSheetId="11" hidden="1">{#N/A,#N/A,FALSE,"Monthly SAIFI";#N/A,#N/A,FALSE,"Yearly SAIFI";#N/A,#N/A,FALSE,"Monthly CAIDI";#N/A,#N/A,FALSE,"Yearly CAIDI";#N/A,#N/A,FALSE,"Monthly SAIDI";#N/A,#N/A,FALSE,"Yearly SAIDI";#N/A,#N/A,FALSE,"Monthly MAIFI";#N/A,#N/A,FALSE,"Yearly MAIFI";#N/A,#N/A,FALSE,"Monthly Cust &gt;=4 Int"}</definedName>
    <definedName name="kkk" localSheetId="12" hidden="1">{#N/A,#N/A,FALSE,"Monthly SAIFI";#N/A,#N/A,FALSE,"Yearly SAIFI";#N/A,#N/A,FALSE,"Monthly CAIDI";#N/A,#N/A,FALSE,"Yearly CAIDI";#N/A,#N/A,FALSE,"Monthly SAIDI";#N/A,#N/A,FALSE,"Yearly SAIDI";#N/A,#N/A,FALSE,"Monthly MAIFI";#N/A,#N/A,FALSE,"Yearly MAIFI";#N/A,#N/A,FALSE,"Monthly Cust &gt;=4 Int"}</definedName>
    <definedName name="kkk" localSheetId="14" hidden="1">{#N/A,#N/A,FALSE,"Monthly SAIFI";#N/A,#N/A,FALSE,"Yearly SAIFI";#N/A,#N/A,FALSE,"Monthly CAIDI";#N/A,#N/A,FALSE,"Yearly CAIDI";#N/A,#N/A,FALSE,"Monthly SAIDI";#N/A,#N/A,FALSE,"Yearly SAIDI";#N/A,#N/A,FALSE,"Monthly MAIFI";#N/A,#N/A,FALSE,"Yearly MAIFI";#N/A,#N/A,FALSE,"Monthly Cust &gt;=4 Int"}</definedName>
    <definedName name="kkk" localSheetId="15" hidden="1">{#N/A,#N/A,FALSE,"Monthly SAIFI";#N/A,#N/A,FALSE,"Yearly SAIFI";#N/A,#N/A,FALSE,"Monthly CAIDI";#N/A,#N/A,FALSE,"Yearly CAIDI";#N/A,#N/A,FALSE,"Monthly SAIDI";#N/A,#N/A,FALSE,"Yearly SAIDI";#N/A,#N/A,FALSE,"Monthly MAIFI";#N/A,#N/A,FALSE,"Yearly MAIFI";#N/A,#N/A,FALSE,"Monthly Cust &gt;=4 Int"}</definedName>
    <definedName name="kkk" localSheetId="13"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 localSheetId="23">{"'Metretek HTML'!$A$7:$W$42"}</definedName>
    <definedName name="klio" localSheetId="11">{"'Metretek HTML'!$A$7:$W$42"}</definedName>
    <definedName name="klio" localSheetId="12">{"'Metretek HTML'!$A$7:$W$42"}</definedName>
    <definedName name="klio" localSheetId="14">{"'Metretek HTML'!$A$7:$W$42"}</definedName>
    <definedName name="klio" localSheetId="15">{"'Metretek HTML'!$A$7:$W$42"}</definedName>
    <definedName name="klio" localSheetId="16">{"'Metretek HTML'!$A$7:$W$42"}</definedName>
    <definedName name="klio">{"'Metretek HTML'!$A$7:$W$42"}</definedName>
    <definedName name="l">[71]Lists!$A$2:$A$4</definedName>
    <definedName name="L4_A" localSheetId="23">[72]total!#REF!</definedName>
    <definedName name="L4_A" localSheetId="11">[72]total!#REF!</definedName>
    <definedName name="L4_A" localSheetId="12">[72]total!#REF!</definedName>
    <definedName name="L4_A">[72]total!#REF!</definedName>
    <definedName name="L4_B" localSheetId="23">[72]total!#REF!</definedName>
    <definedName name="L4_B" localSheetId="11">[72]total!#REF!</definedName>
    <definedName name="L4_B" localSheetId="12">[72]total!#REF!</definedName>
    <definedName name="L4_B">[72]total!#REF!</definedName>
    <definedName name="LabHour" localSheetId="23">#REF!</definedName>
    <definedName name="LabHour" localSheetId="11">#REF!</definedName>
    <definedName name="LabHour" localSheetId="12">#REF!</definedName>
    <definedName name="LabHour" localSheetId="16">#REF!</definedName>
    <definedName name="LabHour">#REF!</definedName>
    <definedName name="Labor" localSheetId="16">#REF!</definedName>
    <definedName name="Labor">#REF!</definedName>
    <definedName name="Labor__excl._Cost_of_Sales_labor" localSheetId="16">#REF!</definedName>
    <definedName name="Labor__excl._Cost_of_Sales_labor">#REF!</definedName>
    <definedName name="Labor_Total">#REF!</definedName>
    <definedName name="lastrow">'[10]QRE''s'!$A$95:$IV$95</definedName>
    <definedName name="LAYOUT" localSheetId="23">#REF!</definedName>
    <definedName name="LAYOUT" localSheetId="11">#REF!</definedName>
    <definedName name="LAYOUT" localSheetId="12">#REF!</definedName>
    <definedName name="LAYOUT" localSheetId="16">#REF!</definedName>
    <definedName name="LAYOUT">#REF!</definedName>
    <definedName name="LAYOUT_NAME" localSheetId="16">#REF!</definedName>
    <definedName name="LAYOUT_NAME">#REF!</definedName>
    <definedName name="left">OFFSET(!A1,0,-1)</definedName>
    <definedName name="Less_Accum_Depr__Depl___Amort" localSheetId="16">#REF!</definedName>
    <definedName name="Less_Accum_Depr__Depl___Amort">#REF!</definedName>
    <definedName name="Less_Accum_Depreciation___Amortization" localSheetId="16">#REF!</definedName>
    <definedName name="Less_Accum_Depreciation___Amortization">#REF!</definedName>
    <definedName name="Less_Tax_Credits_Generated" localSheetId="16">#REF!</definedName>
    <definedName name="Less_Tax_Credits_Generated">#REF!</definedName>
    <definedName name="Levelized..FM1.ROR..print">#REF!</definedName>
    <definedName name="LFTSR">'[26]A.2 PTP'!$P$230</definedName>
    <definedName name="Liab_from_Risk_Mgt___Trading" localSheetId="23">#REF!</definedName>
    <definedName name="Liab_from_Risk_Mgt___Trading" localSheetId="11">#REF!</definedName>
    <definedName name="Liab_from_Risk_Mgt___Trading" localSheetId="12">#REF!</definedName>
    <definedName name="Liab_from_Risk_Mgt___Trading" localSheetId="16">#REF!</definedName>
    <definedName name="Liab_from_Risk_Mgt___Trading">#REF!</definedName>
    <definedName name="Liab_from_Risk_Mgt___Trading___Current" localSheetId="16">#REF!</definedName>
    <definedName name="Liab_from_Risk_Mgt___Trading___Current">#REF!</definedName>
    <definedName name="Liabilities_from_Trans___Storage_Contracts" localSheetId="16">#REF!</definedName>
    <definedName name="Liabilities_from_Trans___Storage_Contracts">#REF!</definedName>
    <definedName name="Library" hidden="1">"a1"</definedName>
    <definedName name="LicenseCOS">0.01</definedName>
    <definedName name="LIFE">[19]DEPR96!#REF!</definedName>
    <definedName name="limcount" hidden="1">1</definedName>
    <definedName name="LIST">#REF!</definedName>
    <definedName name="LK" localSheetId="23">{"'Metretek HTML'!$A$7:$W$42"}</definedName>
    <definedName name="LK" localSheetId="11">{"'Metretek HTML'!$A$7:$W$42"}</definedName>
    <definedName name="LK" localSheetId="12">{"'Metretek HTML'!$A$7:$W$42"}</definedName>
    <definedName name="LK" localSheetId="14">{"'Metretek HTML'!$A$7:$W$42"}</definedName>
    <definedName name="LK" localSheetId="15">{"'Metretek HTML'!$A$7:$W$42"}</definedName>
    <definedName name="LK" localSheetId="16">{"'Metretek HTML'!$A$7:$W$42"}</definedName>
    <definedName name="LK">{"'Metretek HTML'!$A$7:$W$42"}</definedName>
    <definedName name="ll" localSheetId="23" hidden="1">{#N/A,#N/A,FALSE,"EMPPAY"}</definedName>
    <definedName name="ll" localSheetId="11" hidden="1">{#N/A,#N/A,FALSE,"EMPPAY"}</definedName>
    <definedName name="ll" localSheetId="12" hidden="1">{#N/A,#N/A,FALSE,"EMPPAY"}</definedName>
    <definedName name="ll" localSheetId="14" hidden="1">{#N/A,#N/A,FALSE,"EMPPAY"}</definedName>
    <definedName name="ll" localSheetId="15" hidden="1">{#N/A,#N/A,FALSE,"EMPPAY"}</definedName>
    <definedName name="ll" hidden="1">{#N/A,#N/A,FALSE,"EMPPAY"}</definedName>
    <definedName name="LOAD" localSheetId="16">#REF!</definedName>
    <definedName name="LOAD">#REF!</definedName>
    <definedName name="LOAD_4" localSheetId="23">[72]total!#REF!</definedName>
    <definedName name="LOAD_4" localSheetId="11">[72]total!#REF!</definedName>
    <definedName name="LOAD_4" localSheetId="12">[72]total!#REF!</definedName>
    <definedName name="LOAD_4">[72]total!#REF!</definedName>
    <definedName name="Loan_from_Affiliate" localSheetId="23">#REF!</definedName>
    <definedName name="Loan_from_Affiliate" localSheetId="11">#REF!</definedName>
    <definedName name="Loan_from_Affiliate" localSheetId="12">#REF!</definedName>
    <definedName name="Loan_from_Affiliate" localSheetId="16">#REF!</definedName>
    <definedName name="Loan_from_Affiliate">#REF!</definedName>
    <definedName name="lob" localSheetId="16">#REF!</definedName>
    <definedName name="lob">#REF!</definedName>
    <definedName name="lobcolumn" localSheetId="16">#REF!</definedName>
    <definedName name="lobcolumn">#REF!</definedName>
    <definedName name="LOCATE3">#N/A</definedName>
    <definedName name="LOCTABLE">#REF!</definedName>
    <definedName name="LOCTextLen">#REF!</definedName>
    <definedName name="loilpuioopy" localSheetId="20" hidden="1">{#N/A,#N/A,FALSE,"Monthly SAIFI";#N/A,#N/A,FALSE,"Yearly SAIFI";#N/A,#N/A,FALSE,"Monthly CAIDI";#N/A,#N/A,FALSE,"Yearly CAIDI";#N/A,#N/A,FALSE,"Monthly SAIDI";#N/A,#N/A,FALSE,"Yearly SAIDI";#N/A,#N/A,FALSE,"Monthly MAIFI";#N/A,#N/A,FALSE,"Yearly MAIFI";#N/A,#N/A,FALSE,"Monthly Cust &gt;=4 Int"}</definedName>
    <definedName name="loilpuioopy" localSheetId="23" hidden="1">{#N/A,#N/A,FALSE,"Monthly SAIFI";#N/A,#N/A,FALSE,"Yearly SAIFI";#N/A,#N/A,FALSE,"Monthly CAIDI";#N/A,#N/A,FALSE,"Yearly CAIDI";#N/A,#N/A,FALSE,"Monthly SAIDI";#N/A,#N/A,FALSE,"Yearly SAIDI";#N/A,#N/A,FALSE,"Monthly MAIFI";#N/A,#N/A,FALSE,"Yearly MAIFI";#N/A,#N/A,FALSE,"Monthly Cust &gt;=4 Int"}</definedName>
    <definedName name="loilpuioopy" localSheetId="11" hidden="1">{#N/A,#N/A,FALSE,"Monthly SAIFI";#N/A,#N/A,FALSE,"Yearly SAIFI";#N/A,#N/A,FALSE,"Monthly CAIDI";#N/A,#N/A,FALSE,"Yearly CAIDI";#N/A,#N/A,FALSE,"Monthly SAIDI";#N/A,#N/A,FALSE,"Yearly SAIDI";#N/A,#N/A,FALSE,"Monthly MAIFI";#N/A,#N/A,FALSE,"Yearly MAIFI";#N/A,#N/A,FALSE,"Monthly Cust &gt;=4 Int"}</definedName>
    <definedName name="loilpuioopy" localSheetId="12" hidden="1">{#N/A,#N/A,FALSE,"Monthly SAIFI";#N/A,#N/A,FALSE,"Yearly SAIFI";#N/A,#N/A,FALSE,"Monthly CAIDI";#N/A,#N/A,FALSE,"Yearly CAIDI";#N/A,#N/A,FALSE,"Monthly SAIDI";#N/A,#N/A,FALSE,"Yearly SAIDI";#N/A,#N/A,FALSE,"Monthly MAIFI";#N/A,#N/A,FALSE,"Yearly MAIFI";#N/A,#N/A,FALSE,"Monthly Cust &gt;=4 Int"}</definedName>
    <definedName name="loilpuioopy" localSheetId="14" hidden="1">{#N/A,#N/A,FALSE,"Monthly SAIFI";#N/A,#N/A,FALSE,"Yearly SAIFI";#N/A,#N/A,FALSE,"Monthly CAIDI";#N/A,#N/A,FALSE,"Yearly CAIDI";#N/A,#N/A,FALSE,"Monthly SAIDI";#N/A,#N/A,FALSE,"Yearly SAIDI";#N/A,#N/A,FALSE,"Monthly MAIFI";#N/A,#N/A,FALSE,"Yearly MAIFI";#N/A,#N/A,FALSE,"Monthly Cust &gt;=4 Int"}</definedName>
    <definedName name="loilpuioopy" localSheetId="15" hidden="1">{#N/A,#N/A,FALSE,"Monthly SAIFI";#N/A,#N/A,FALSE,"Yearly SAIFI";#N/A,#N/A,FALSE,"Monthly CAIDI";#N/A,#N/A,FALSE,"Yearly CAIDI";#N/A,#N/A,FALSE,"Monthly SAIDI";#N/A,#N/A,FALSE,"Yearly SAIDI";#N/A,#N/A,FALSE,"Monthly MAIFI";#N/A,#N/A,FALSE,"Yearly MAIFI";#N/A,#N/A,FALSE,"Monthly Cust &gt;=4 Int"}</definedName>
    <definedName name="loilpuioopy" localSheetId="13"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Capital">11</definedName>
    <definedName name="LOLD_Expense">11</definedName>
    <definedName name="LOLD_Table">10</definedName>
    <definedName name="Long_Term_Assets_from_Risk_Mgt_Activities" localSheetId="16">#REF!</definedName>
    <definedName name="Long_Term_Assets_from_Risk_Mgt_Activities">#REF!</definedName>
    <definedName name="Long_Term_Capital_Leases" localSheetId="16">#REF!</definedName>
    <definedName name="Long_Term_Capital_Leases">#REF!</definedName>
    <definedName name="Long_Term_Capitalization">#REF!</definedName>
    <definedName name="Long_Term_Debt">#REF!</definedName>
    <definedName name="Long_Term_Debt_Issuance">#REF!</definedName>
    <definedName name="Long_Term_Debt_Issuance_CPM">#REF!</definedName>
    <definedName name="Long_Term_Debt_Redemption">#REF!</definedName>
    <definedName name="Long_Term_Debt_Redemption_CPM">#REF!</definedName>
    <definedName name="Long_Term_Financing">#REF!</definedName>
    <definedName name="Long_Term_Liabilities">#REF!</definedName>
    <definedName name="Long_Term_Liability_from_Risk_Mgt_Activities">#REF!</definedName>
    <definedName name="Long_Term_Notes_Receivable">#REF!</definedName>
    <definedName name="LOOP_1">#REF!</definedName>
    <definedName name="LOOP_2">#REF!</definedName>
    <definedName name="LOOP_3">#REF!</definedName>
    <definedName name="losses">#REF!</definedName>
    <definedName name="Lower_Level">'[65]Tony''s Categories'!$C$6:$C$25</definedName>
    <definedName name="LRG_GE" localSheetId="23">#REF!</definedName>
    <definedName name="LRG_GE" localSheetId="11">#REF!</definedName>
    <definedName name="LRG_GE" localSheetId="12">#REF!</definedName>
    <definedName name="LRG_GE">#REF!</definedName>
    <definedName name="LRG_GJ" localSheetId="23">#REF!</definedName>
    <definedName name="LRG_GJ" localSheetId="11">#REF!</definedName>
    <definedName name="LRG_GJ" localSheetId="12">#REF!</definedName>
    <definedName name="LRG_GJ">#REF!</definedName>
    <definedName name="lsdfj" localSheetId="20" hidden="1">{#N/A,#N/A,FALSE,"Monthly SAIFI";#N/A,#N/A,FALSE,"Yearly SAIFI";#N/A,#N/A,FALSE,"Monthly CAIDI";#N/A,#N/A,FALSE,"Yearly CAIDI";#N/A,#N/A,FALSE,"Monthly SAIDI";#N/A,#N/A,FALSE,"Yearly SAIDI";#N/A,#N/A,FALSE,"Monthly MAIFI";#N/A,#N/A,FALSE,"Yearly MAIFI";#N/A,#N/A,FALSE,"Monthly Cust &gt;=4 Int"}</definedName>
    <definedName name="lsdfj" localSheetId="23" hidden="1">{#N/A,#N/A,FALSE,"Monthly SAIFI";#N/A,#N/A,FALSE,"Yearly SAIFI";#N/A,#N/A,FALSE,"Monthly CAIDI";#N/A,#N/A,FALSE,"Yearly CAIDI";#N/A,#N/A,FALSE,"Monthly SAIDI";#N/A,#N/A,FALSE,"Yearly SAIDI";#N/A,#N/A,FALSE,"Monthly MAIFI";#N/A,#N/A,FALSE,"Yearly MAIFI";#N/A,#N/A,FALSE,"Monthly Cust &gt;=4 Int"}</definedName>
    <definedName name="lsdfj" localSheetId="11" hidden="1">{#N/A,#N/A,FALSE,"Monthly SAIFI";#N/A,#N/A,FALSE,"Yearly SAIFI";#N/A,#N/A,FALSE,"Monthly CAIDI";#N/A,#N/A,FALSE,"Yearly CAIDI";#N/A,#N/A,FALSE,"Monthly SAIDI";#N/A,#N/A,FALSE,"Yearly SAIDI";#N/A,#N/A,FALSE,"Monthly MAIFI";#N/A,#N/A,FALSE,"Yearly MAIFI";#N/A,#N/A,FALSE,"Monthly Cust &gt;=4 Int"}</definedName>
    <definedName name="lsdfj" localSheetId="12" hidden="1">{#N/A,#N/A,FALSE,"Monthly SAIFI";#N/A,#N/A,FALSE,"Yearly SAIFI";#N/A,#N/A,FALSE,"Monthly CAIDI";#N/A,#N/A,FALSE,"Yearly CAIDI";#N/A,#N/A,FALSE,"Monthly SAIDI";#N/A,#N/A,FALSE,"Yearly SAIDI";#N/A,#N/A,FALSE,"Monthly MAIFI";#N/A,#N/A,FALSE,"Yearly MAIFI";#N/A,#N/A,FALSE,"Monthly Cust &gt;=4 Int"}</definedName>
    <definedName name="lsdfj" localSheetId="14" hidden="1">{#N/A,#N/A,FALSE,"Monthly SAIFI";#N/A,#N/A,FALSE,"Yearly SAIFI";#N/A,#N/A,FALSE,"Monthly CAIDI";#N/A,#N/A,FALSE,"Yearly CAIDI";#N/A,#N/A,FALSE,"Monthly SAIDI";#N/A,#N/A,FALSE,"Yearly SAIDI";#N/A,#N/A,FALSE,"Monthly MAIFI";#N/A,#N/A,FALSE,"Yearly MAIFI";#N/A,#N/A,FALSE,"Monthly Cust &gt;=4 Int"}</definedName>
    <definedName name="lsdfj" localSheetId="15" hidden="1">{#N/A,#N/A,FALSE,"Monthly SAIFI";#N/A,#N/A,FALSE,"Yearly SAIFI";#N/A,#N/A,FALSE,"Monthly CAIDI";#N/A,#N/A,FALSE,"Yearly CAIDI";#N/A,#N/A,FALSE,"Monthly SAIDI";#N/A,#N/A,FALSE,"Yearly SAIDI";#N/A,#N/A,FALSE,"Monthly MAIFI";#N/A,#N/A,FALSE,"Yearly MAIFI";#N/A,#N/A,FALSE,"Monthly Cust &gt;=4 Int"}</definedName>
    <definedName name="lsdfj" localSheetId="13"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20" hidden="1">{#N/A,#N/A,FALSE,"Monthly SAIFI";#N/A,#N/A,FALSE,"Yearly SAIFI";#N/A,#N/A,FALSE,"Monthly CAIDI";#N/A,#N/A,FALSE,"Yearly CAIDI";#N/A,#N/A,FALSE,"Monthly SAIDI";#N/A,#N/A,FALSE,"Yearly SAIDI";#N/A,#N/A,FALSE,"Monthly MAIFI";#N/A,#N/A,FALSE,"Yearly MAIFI";#N/A,#N/A,FALSE,"Monthly Cust &gt;=4 Int"}</definedName>
    <definedName name="lsdjf" localSheetId="23" hidden="1">{#N/A,#N/A,FALSE,"Monthly SAIFI";#N/A,#N/A,FALSE,"Yearly SAIFI";#N/A,#N/A,FALSE,"Monthly CAIDI";#N/A,#N/A,FALSE,"Yearly CAIDI";#N/A,#N/A,FALSE,"Monthly SAIDI";#N/A,#N/A,FALSE,"Yearly SAIDI";#N/A,#N/A,FALSE,"Monthly MAIFI";#N/A,#N/A,FALSE,"Yearly MAIFI";#N/A,#N/A,FALSE,"Monthly Cust &gt;=4 Int"}</definedName>
    <definedName name="lsdjf" localSheetId="11" hidden="1">{#N/A,#N/A,FALSE,"Monthly SAIFI";#N/A,#N/A,FALSE,"Yearly SAIFI";#N/A,#N/A,FALSE,"Monthly CAIDI";#N/A,#N/A,FALSE,"Yearly CAIDI";#N/A,#N/A,FALSE,"Monthly SAIDI";#N/A,#N/A,FALSE,"Yearly SAIDI";#N/A,#N/A,FALSE,"Monthly MAIFI";#N/A,#N/A,FALSE,"Yearly MAIFI";#N/A,#N/A,FALSE,"Monthly Cust &gt;=4 Int"}</definedName>
    <definedName name="lsdjf" localSheetId="12" hidden="1">{#N/A,#N/A,FALSE,"Monthly SAIFI";#N/A,#N/A,FALSE,"Yearly SAIFI";#N/A,#N/A,FALSE,"Monthly CAIDI";#N/A,#N/A,FALSE,"Yearly CAIDI";#N/A,#N/A,FALSE,"Monthly SAIDI";#N/A,#N/A,FALSE,"Yearly SAIDI";#N/A,#N/A,FALSE,"Monthly MAIFI";#N/A,#N/A,FALSE,"Yearly MAIFI";#N/A,#N/A,FALSE,"Monthly Cust &gt;=4 Int"}</definedName>
    <definedName name="lsdjf" localSheetId="14" hidden="1">{#N/A,#N/A,FALSE,"Monthly SAIFI";#N/A,#N/A,FALSE,"Yearly SAIFI";#N/A,#N/A,FALSE,"Monthly CAIDI";#N/A,#N/A,FALSE,"Yearly CAIDI";#N/A,#N/A,FALSE,"Monthly SAIDI";#N/A,#N/A,FALSE,"Yearly SAIDI";#N/A,#N/A,FALSE,"Monthly MAIFI";#N/A,#N/A,FALSE,"Yearly MAIFI";#N/A,#N/A,FALSE,"Monthly Cust &gt;=4 Int"}</definedName>
    <definedName name="lsdjf" localSheetId="15" hidden="1">{#N/A,#N/A,FALSE,"Monthly SAIFI";#N/A,#N/A,FALSE,"Yearly SAIFI";#N/A,#N/A,FALSE,"Monthly CAIDI";#N/A,#N/A,FALSE,"Yearly CAIDI";#N/A,#N/A,FALSE,"Monthly SAIDI";#N/A,#N/A,FALSE,"Yearly SAIDI";#N/A,#N/A,FALSE,"Monthly MAIFI";#N/A,#N/A,FALSE,"Yearly MAIFI";#N/A,#N/A,FALSE,"Monthly Cust &gt;=4 Int"}</definedName>
    <definedName name="lsdjf" localSheetId="13"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20" hidden="1">{#N/A,#N/A,FALSE,"Monthly SAIFI";#N/A,#N/A,FALSE,"Yearly SAIFI";#N/A,#N/A,FALSE,"Monthly CAIDI";#N/A,#N/A,FALSE,"Yearly CAIDI";#N/A,#N/A,FALSE,"Monthly SAIDI";#N/A,#N/A,FALSE,"Yearly SAIDI";#N/A,#N/A,FALSE,"Monthly MAIFI";#N/A,#N/A,FALSE,"Yearly MAIFI";#N/A,#N/A,FALSE,"Monthly Cust &gt;=4 Int"}</definedName>
    <definedName name="lsdjfl" localSheetId="23" hidden="1">{#N/A,#N/A,FALSE,"Monthly SAIFI";#N/A,#N/A,FALSE,"Yearly SAIFI";#N/A,#N/A,FALSE,"Monthly CAIDI";#N/A,#N/A,FALSE,"Yearly CAIDI";#N/A,#N/A,FALSE,"Monthly SAIDI";#N/A,#N/A,FALSE,"Yearly SAIDI";#N/A,#N/A,FALSE,"Monthly MAIFI";#N/A,#N/A,FALSE,"Yearly MAIFI";#N/A,#N/A,FALSE,"Monthly Cust &gt;=4 Int"}</definedName>
    <definedName name="lsdjfl" localSheetId="11" hidden="1">{#N/A,#N/A,FALSE,"Monthly SAIFI";#N/A,#N/A,FALSE,"Yearly SAIFI";#N/A,#N/A,FALSE,"Monthly CAIDI";#N/A,#N/A,FALSE,"Yearly CAIDI";#N/A,#N/A,FALSE,"Monthly SAIDI";#N/A,#N/A,FALSE,"Yearly SAIDI";#N/A,#N/A,FALSE,"Monthly MAIFI";#N/A,#N/A,FALSE,"Yearly MAIFI";#N/A,#N/A,FALSE,"Monthly Cust &gt;=4 Int"}</definedName>
    <definedName name="lsdjfl" localSheetId="12" hidden="1">{#N/A,#N/A,FALSE,"Monthly SAIFI";#N/A,#N/A,FALSE,"Yearly SAIFI";#N/A,#N/A,FALSE,"Monthly CAIDI";#N/A,#N/A,FALSE,"Yearly CAIDI";#N/A,#N/A,FALSE,"Monthly SAIDI";#N/A,#N/A,FALSE,"Yearly SAIDI";#N/A,#N/A,FALSE,"Monthly MAIFI";#N/A,#N/A,FALSE,"Yearly MAIFI";#N/A,#N/A,FALSE,"Monthly Cust &gt;=4 Int"}</definedName>
    <definedName name="lsdjfl" localSheetId="14" hidden="1">{#N/A,#N/A,FALSE,"Monthly SAIFI";#N/A,#N/A,FALSE,"Yearly SAIFI";#N/A,#N/A,FALSE,"Monthly CAIDI";#N/A,#N/A,FALSE,"Yearly CAIDI";#N/A,#N/A,FALSE,"Monthly SAIDI";#N/A,#N/A,FALSE,"Yearly SAIDI";#N/A,#N/A,FALSE,"Monthly MAIFI";#N/A,#N/A,FALSE,"Yearly MAIFI";#N/A,#N/A,FALSE,"Monthly Cust &gt;=4 Int"}</definedName>
    <definedName name="lsdjfl" localSheetId="15" hidden="1">{#N/A,#N/A,FALSE,"Monthly SAIFI";#N/A,#N/A,FALSE,"Yearly SAIFI";#N/A,#N/A,FALSE,"Monthly CAIDI";#N/A,#N/A,FALSE,"Yearly CAIDI";#N/A,#N/A,FALSE,"Monthly SAIDI";#N/A,#N/A,FALSE,"Yearly SAIDI";#N/A,#N/A,FALSE,"Monthly MAIFI";#N/A,#N/A,FALSE,"Yearly MAIFI";#N/A,#N/A,FALSE,"Monthly Cust &gt;=4 Int"}</definedName>
    <definedName name="lsdjfl" localSheetId="13"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20" hidden="1">{#N/A,#N/A,FALSE,"Monthly SAIFI";#N/A,#N/A,FALSE,"Yearly SAIFI";#N/A,#N/A,FALSE,"Monthly CAIDI";#N/A,#N/A,FALSE,"Yearly CAIDI";#N/A,#N/A,FALSE,"Monthly SAIDI";#N/A,#N/A,FALSE,"Yearly SAIDI";#N/A,#N/A,FALSE,"Monthly MAIFI";#N/A,#N/A,FALSE,"Yearly MAIFI";#N/A,#N/A,FALSE,"Monthly Cust &gt;=4 Int"}</definedName>
    <definedName name="lsdjfls" localSheetId="23" hidden="1">{#N/A,#N/A,FALSE,"Monthly SAIFI";#N/A,#N/A,FALSE,"Yearly SAIFI";#N/A,#N/A,FALSE,"Monthly CAIDI";#N/A,#N/A,FALSE,"Yearly CAIDI";#N/A,#N/A,FALSE,"Monthly SAIDI";#N/A,#N/A,FALSE,"Yearly SAIDI";#N/A,#N/A,FALSE,"Monthly MAIFI";#N/A,#N/A,FALSE,"Yearly MAIFI";#N/A,#N/A,FALSE,"Monthly Cust &gt;=4 Int"}</definedName>
    <definedName name="lsdjfls" localSheetId="11" hidden="1">{#N/A,#N/A,FALSE,"Monthly SAIFI";#N/A,#N/A,FALSE,"Yearly SAIFI";#N/A,#N/A,FALSE,"Monthly CAIDI";#N/A,#N/A,FALSE,"Yearly CAIDI";#N/A,#N/A,FALSE,"Monthly SAIDI";#N/A,#N/A,FALSE,"Yearly SAIDI";#N/A,#N/A,FALSE,"Monthly MAIFI";#N/A,#N/A,FALSE,"Yearly MAIFI";#N/A,#N/A,FALSE,"Monthly Cust &gt;=4 Int"}</definedName>
    <definedName name="lsdjfls" localSheetId="12" hidden="1">{#N/A,#N/A,FALSE,"Monthly SAIFI";#N/A,#N/A,FALSE,"Yearly SAIFI";#N/A,#N/A,FALSE,"Monthly CAIDI";#N/A,#N/A,FALSE,"Yearly CAIDI";#N/A,#N/A,FALSE,"Monthly SAIDI";#N/A,#N/A,FALSE,"Yearly SAIDI";#N/A,#N/A,FALSE,"Monthly MAIFI";#N/A,#N/A,FALSE,"Yearly MAIFI";#N/A,#N/A,FALSE,"Monthly Cust &gt;=4 Int"}</definedName>
    <definedName name="lsdjfls" localSheetId="14" hidden="1">{#N/A,#N/A,FALSE,"Monthly SAIFI";#N/A,#N/A,FALSE,"Yearly SAIFI";#N/A,#N/A,FALSE,"Monthly CAIDI";#N/A,#N/A,FALSE,"Yearly CAIDI";#N/A,#N/A,FALSE,"Monthly SAIDI";#N/A,#N/A,FALSE,"Yearly SAIDI";#N/A,#N/A,FALSE,"Monthly MAIFI";#N/A,#N/A,FALSE,"Yearly MAIFI";#N/A,#N/A,FALSE,"Monthly Cust &gt;=4 Int"}</definedName>
    <definedName name="lsdjfls" localSheetId="15" hidden="1">{#N/A,#N/A,FALSE,"Monthly SAIFI";#N/A,#N/A,FALSE,"Yearly SAIFI";#N/A,#N/A,FALSE,"Monthly CAIDI";#N/A,#N/A,FALSE,"Yearly CAIDI";#N/A,#N/A,FALSE,"Monthly SAIDI";#N/A,#N/A,FALSE,"Yearly SAIDI";#N/A,#N/A,FALSE,"Monthly MAIFI";#N/A,#N/A,FALSE,"Yearly MAIFI";#N/A,#N/A,FALSE,"Monthly Cust &gt;=4 Int"}</definedName>
    <definedName name="lsdjfls" localSheetId="13"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20" hidden="1">{#N/A,#N/A,FALSE,"Monthly SAIFI";#N/A,#N/A,FALSE,"Yearly SAIFI";#N/A,#N/A,FALSE,"Monthly CAIDI";#N/A,#N/A,FALSE,"Yearly CAIDI";#N/A,#N/A,FALSE,"Monthly SAIDI";#N/A,#N/A,FALSE,"Yearly SAIDI";#N/A,#N/A,FALSE,"Monthly MAIFI";#N/A,#N/A,FALSE,"Yearly MAIFI";#N/A,#N/A,FALSE,"Monthly Cust &gt;=4 Int"}</definedName>
    <definedName name="lsdjfsdl" localSheetId="23" hidden="1">{#N/A,#N/A,FALSE,"Monthly SAIFI";#N/A,#N/A,FALSE,"Yearly SAIFI";#N/A,#N/A,FALSE,"Monthly CAIDI";#N/A,#N/A,FALSE,"Yearly CAIDI";#N/A,#N/A,FALSE,"Monthly SAIDI";#N/A,#N/A,FALSE,"Yearly SAIDI";#N/A,#N/A,FALSE,"Monthly MAIFI";#N/A,#N/A,FALSE,"Yearly MAIFI";#N/A,#N/A,FALSE,"Monthly Cust &gt;=4 Int"}</definedName>
    <definedName name="lsdjfsdl" localSheetId="11" hidden="1">{#N/A,#N/A,FALSE,"Monthly SAIFI";#N/A,#N/A,FALSE,"Yearly SAIFI";#N/A,#N/A,FALSE,"Monthly CAIDI";#N/A,#N/A,FALSE,"Yearly CAIDI";#N/A,#N/A,FALSE,"Monthly SAIDI";#N/A,#N/A,FALSE,"Yearly SAIDI";#N/A,#N/A,FALSE,"Monthly MAIFI";#N/A,#N/A,FALSE,"Yearly MAIFI";#N/A,#N/A,FALSE,"Monthly Cust &gt;=4 Int"}</definedName>
    <definedName name="lsdjfsdl" localSheetId="12" hidden="1">{#N/A,#N/A,FALSE,"Monthly SAIFI";#N/A,#N/A,FALSE,"Yearly SAIFI";#N/A,#N/A,FALSE,"Monthly CAIDI";#N/A,#N/A,FALSE,"Yearly CAIDI";#N/A,#N/A,FALSE,"Monthly SAIDI";#N/A,#N/A,FALSE,"Yearly SAIDI";#N/A,#N/A,FALSE,"Monthly MAIFI";#N/A,#N/A,FALSE,"Yearly MAIFI";#N/A,#N/A,FALSE,"Monthly Cust &gt;=4 Int"}</definedName>
    <definedName name="lsdjfsdl" localSheetId="14" hidden="1">{#N/A,#N/A,FALSE,"Monthly SAIFI";#N/A,#N/A,FALSE,"Yearly SAIFI";#N/A,#N/A,FALSE,"Monthly CAIDI";#N/A,#N/A,FALSE,"Yearly CAIDI";#N/A,#N/A,FALSE,"Monthly SAIDI";#N/A,#N/A,FALSE,"Yearly SAIDI";#N/A,#N/A,FALSE,"Monthly MAIFI";#N/A,#N/A,FALSE,"Yearly MAIFI";#N/A,#N/A,FALSE,"Monthly Cust &gt;=4 Int"}</definedName>
    <definedName name="lsdjfsdl" localSheetId="15" hidden="1">{#N/A,#N/A,FALSE,"Monthly SAIFI";#N/A,#N/A,FALSE,"Yearly SAIFI";#N/A,#N/A,FALSE,"Monthly CAIDI";#N/A,#N/A,FALSE,"Yearly CAIDI";#N/A,#N/A,FALSE,"Monthly SAIDI";#N/A,#N/A,FALSE,"Yearly SAIDI";#N/A,#N/A,FALSE,"Monthly MAIFI";#N/A,#N/A,FALSE,"Yearly MAIFI";#N/A,#N/A,FALSE,"Monthly Cust &gt;=4 Int"}</definedName>
    <definedName name="lsdjfsdl" localSheetId="13"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20" hidden="1">{#N/A,#N/A,FALSE,"Monthly SAIFI";#N/A,#N/A,FALSE,"Yearly SAIFI";#N/A,#N/A,FALSE,"Monthly CAIDI";#N/A,#N/A,FALSE,"Yearly CAIDI";#N/A,#N/A,FALSE,"Monthly SAIDI";#N/A,#N/A,FALSE,"Yearly SAIDI";#N/A,#N/A,FALSE,"Monthly MAIFI";#N/A,#N/A,FALSE,"Yearly MAIFI";#N/A,#N/A,FALSE,"Monthly Cust &gt;=4 Int"}</definedName>
    <definedName name="lsdjfsl" localSheetId="23" hidden="1">{#N/A,#N/A,FALSE,"Monthly SAIFI";#N/A,#N/A,FALSE,"Yearly SAIFI";#N/A,#N/A,FALSE,"Monthly CAIDI";#N/A,#N/A,FALSE,"Yearly CAIDI";#N/A,#N/A,FALSE,"Monthly SAIDI";#N/A,#N/A,FALSE,"Yearly SAIDI";#N/A,#N/A,FALSE,"Monthly MAIFI";#N/A,#N/A,FALSE,"Yearly MAIFI";#N/A,#N/A,FALSE,"Monthly Cust &gt;=4 Int"}</definedName>
    <definedName name="lsdjfsl" localSheetId="11" hidden="1">{#N/A,#N/A,FALSE,"Monthly SAIFI";#N/A,#N/A,FALSE,"Yearly SAIFI";#N/A,#N/A,FALSE,"Monthly CAIDI";#N/A,#N/A,FALSE,"Yearly CAIDI";#N/A,#N/A,FALSE,"Monthly SAIDI";#N/A,#N/A,FALSE,"Yearly SAIDI";#N/A,#N/A,FALSE,"Monthly MAIFI";#N/A,#N/A,FALSE,"Yearly MAIFI";#N/A,#N/A,FALSE,"Monthly Cust &gt;=4 Int"}</definedName>
    <definedName name="lsdjfsl" localSheetId="12" hidden="1">{#N/A,#N/A,FALSE,"Monthly SAIFI";#N/A,#N/A,FALSE,"Yearly SAIFI";#N/A,#N/A,FALSE,"Monthly CAIDI";#N/A,#N/A,FALSE,"Yearly CAIDI";#N/A,#N/A,FALSE,"Monthly SAIDI";#N/A,#N/A,FALSE,"Yearly SAIDI";#N/A,#N/A,FALSE,"Monthly MAIFI";#N/A,#N/A,FALSE,"Yearly MAIFI";#N/A,#N/A,FALSE,"Monthly Cust &gt;=4 Int"}</definedName>
    <definedName name="lsdjfsl" localSheetId="14" hidden="1">{#N/A,#N/A,FALSE,"Monthly SAIFI";#N/A,#N/A,FALSE,"Yearly SAIFI";#N/A,#N/A,FALSE,"Monthly CAIDI";#N/A,#N/A,FALSE,"Yearly CAIDI";#N/A,#N/A,FALSE,"Monthly SAIDI";#N/A,#N/A,FALSE,"Yearly SAIDI";#N/A,#N/A,FALSE,"Monthly MAIFI";#N/A,#N/A,FALSE,"Yearly MAIFI";#N/A,#N/A,FALSE,"Monthly Cust &gt;=4 Int"}</definedName>
    <definedName name="lsdjfsl" localSheetId="15" hidden="1">{#N/A,#N/A,FALSE,"Monthly SAIFI";#N/A,#N/A,FALSE,"Yearly SAIFI";#N/A,#N/A,FALSE,"Monthly CAIDI";#N/A,#N/A,FALSE,"Yearly CAIDI";#N/A,#N/A,FALSE,"Monthly SAIDI";#N/A,#N/A,FALSE,"Yearly SAIDI";#N/A,#N/A,FALSE,"Monthly MAIFI";#N/A,#N/A,FALSE,"Yearly MAIFI";#N/A,#N/A,FALSE,"Monthly Cust &gt;=4 Int"}</definedName>
    <definedName name="lsdjfsl" localSheetId="13"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20" hidden="1">{#N/A,#N/A,FALSE,"Monthly SAIFI";#N/A,#N/A,FALSE,"Yearly SAIFI";#N/A,#N/A,FALSE,"Monthly CAIDI";#N/A,#N/A,FALSE,"Yearly CAIDI";#N/A,#N/A,FALSE,"Monthly SAIDI";#N/A,#N/A,FALSE,"Yearly SAIDI";#N/A,#N/A,FALSE,"Monthly MAIFI";#N/A,#N/A,FALSE,"Yearly MAIFI";#N/A,#N/A,FALSE,"Monthly Cust &gt;=4 Int"}</definedName>
    <definedName name="lsjfls" localSheetId="23" hidden="1">{#N/A,#N/A,FALSE,"Monthly SAIFI";#N/A,#N/A,FALSE,"Yearly SAIFI";#N/A,#N/A,FALSE,"Monthly CAIDI";#N/A,#N/A,FALSE,"Yearly CAIDI";#N/A,#N/A,FALSE,"Monthly SAIDI";#N/A,#N/A,FALSE,"Yearly SAIDI";#N/A,#N/A,FALSE,"Monthly MAIFI";#N/A,#N/A,FALSE,"Yearly MAIFI";#N/A,#N/A,FALSE,"Monthly Cust &gt;=4 Int"}</definedName>
    <definedName name="lsjfls" localSheetId="11" hidden="1">{#N/A,#N/A,FALSE,"Monthly SAIFI";#N/A,#N/A,FALSE,"Yearly SAIFI";#N/A,#N/A,FALSE,"Monthly CAIDI";#N/A,#N/A,FALSE,"Yearly CAIDI";#N/A,#N/A,FALSE,"Monthly SAIDI";#N/A,#N/A,FALSE,"Yearly SAIDI";#N/A,#N/A,FALSE,"Monthly MAIFI";#N/A,#N/A,FALSE,"Yearly MAIFI";#N/A,#N/A,FALSE,"Monthly Cust &gt;=4 Int"}</definedName>
    <definedName name="lsjfls" localSheetId="12" hidden="1">{#N/A,#N/A,FALSE,"Monthly SAIFI";#N/A,#N/A,FALSE,"Yearly SAIFI";#N/A,#N/A,FALSE,"Monthly CAIDI";#N/A,#N/A,FALSE,"Yearly CAIDI";#N/A,#N/A,FALSE,"Monthly SAIDI";#N/A,#N/A,FALSE,"Yearly SAIDI";#N/A,#N/A,FALSE,"Monthly MAIFI";#N/A,#N/A,FALSE,"Yearly MAIFI";#N/A,#N/A,FALSE,"Monthly Cust &gt;=4 Int"}</definedName>
    <definedName name="lsjfls" localSheetId="14" hidden="1">{#N/A,#N/A,FALSE,"Monthly SAIFI";#N/A,#N/A,FALSE,"Yearly SAIFI";#N/A,#N/A,FALSE,"Monthly CAIDI";#N/A,#N/A,FALSE,"Yearly CAIDI";#N/A,#N/A,FALSE,"Monthly SAIDI";#N/A,#N/A,FALSE,"Yearly SAIDI";#N/A,#N/A,FALSE,"Monthly MAIFI";#N/A,#N/A,FALSE,"Yearly MAIFI";#N/A,#N/A,FALSE,"Monthly Cust &gt;=4 Int"}</definedName>
    <definedName name="lsjfls" localSheetId="15" hidden="1">{#N/A,#N/A,FALSE,"Monthly SAIFI";#N/A,#N/A,FALSE,"Yearly SAIFI";#N/A,#N/A,FALSE,"Monthly CAIDI";#N/A,#N/A,FALSE,"Yearly CAIDI";#N/A,#N/A,FALSE,"Monthly SAIDI";#N/A,#N/A,FALSE,"Yearly SAIDI";#N/A,#N/A,FALSE,"Monthly MAIFI";#N/A,#N/A,FALSE,"Yearly MAIFI";#N/A,#N/A,FALSE,"Monthly Cust &gt;=4 Int"}</definedName>
    <definedName name="lsjfls" localSheetId="13"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TD_incl._Curr._Cap._Lease_CPM" localSheetId="16">#REF!</definedName>
    <definedName name="LTD_incl._Curr._Cap._Lease_CPM">#REF!</definedName>
    <definedName name="LTR_A" localSheetId="16">#REF!</definedName>
    <definedName name="LTR_A">#REF!</definedName>
    <definedName name="LTR_B" localSheetId="16">#REF!</definedName>
    <definedName name="LTR_B">#REF!</definedName>
    <definedName name="LTR_C">#REF!</definedName>
    <definedName name="LTR_D">#REF!</definedName>
    <definedName name="LTR_E">#REF!</definedName>
    <definedName name="LTR_F">#REF!</definedName>
    <definedName name="LTR_G">#REF!</definedName>
    <definedName name="LTR_H">#REF!</definedName>
    <definedName name="LTR_I">#REF!</definedName>
    <definedName name="LTR_J">#REF!</definedName>
    <definedName name="LTR_K">#REF!</definedName>
    <definedName name="LYN">#REF!</definedName>
    <definedName name="M">[57]FERCFACT!#REF!</definedName>
    <definedName name="MACRO">#N/A</definedName>
    <definedName name="MACRO_1" localSheetId="16">#REF!</definedName>
    <definedName name="MACRO_1">#REF!</definedName>
    <definedName name="MACRO_2" localSheetId="16">#REF!</definedName>
    <definedName name="MACRO_2">#REF!</definedName>
    <definedName name="MACROS" localSheetId="16">#REF!</definedName>
    <definedName name="MACROS">#REF!</definedName>
    <definedName name="MACRS">#REF!</definedName>
    <definedName name="MAIN">#N/A</definedName>
    <definedName name="Maintenance">0.15</definedName>
    <definedName name="Management_Task_Detail_not_Available">#REF!</definedName>
    <definedName name="Management_Task_YR_2005">'[35]Aday IS DECo &amp; Other'!#REF!</definedName>
    <definedName name="Management_Task_YR_2006">'[35]Aday IS DECo &amp; Other'!#REF!</definedName>
    <definedName name="Management_Task_YR_2007">'[35]Aday IS DECo &amp; Other'!#REF!</definedName>
    <definedName name="Management_Task_YR_2008">'[35]Aday IS DECo &amp; Other'!#REF!</definedName>
    <definedName name="map.v1" localSheetId="23">#REF!</definedName>
    <definedName name="map.v1" localSheetId="11">#REF!</definedName>
    <definedName name="map.v1" localSheetId="12">#REF!</definedName>
    <definedName name="map.v1" localSheetId="16">#REF!</definedName>
    <definedName name="map.v1">#REF!</definedName>
    <definedName name="MAR" localSheetId="16">#REF!</definedName>
    <definedName name="MAR">#REF!</definedName>
    <definedName name="Margin" localSheetId="16">#REF!</definedName>
    <definedName name="Margin">#REF!</definedName>
    <definedName name="mark">#REF!</definedName>
    <definedName name="master">#REF!</definedName>
    <definedName name="Master_File_Tax_Results">#REF!</definedName>
    <definedName name="masterfile">#REF!</definedName>
    <definedName name="Masterfl">#REF!</definedName>
    <definedName name="masterii">#REF!</definedName>
    <definedName name="Material___Supplies">#REF!</definedName>
    <definedName name="Materials___Supplies">#REF!</definedName>
    <definedName name="MATRIX">#REF!</definedName>
    <definedName name="max_grid">#REF!</definedName>
    <definedName name="MAY" localSheetId="20" hidden="1">{#N/A,#N/A,FALSE,"EMPPAY"}</definedName>
    <definedName name="MAY" localSheetId="14" hidden="1">{#N/A,#N/A,FALSE,"EMPPAY"}</definedName>
    <definedName name="MAY" localSheetId="13" hidden="1">{#N/A,#N/A,FALSE,"EMPPAY"}</definedName>
    <definedName name="MAY" localSheetId="16">#REF!</definedName>
    <definedName name="MAY" localSheetId="18" hidden="1">{#N/A,#N/A,FALSE,"EMPPAY"}</definedName>
    <definedName name="MAY" localSheetId="19" hidden="1">{#N/A,#N/A,FALSE,"EMPPAY"}</definedName>
    <definedName name="MAY">#REF!</definedName>
    <definedName name="MC">#REF!</definedName>
    <definedName name="MCDATA" localSheetId="23">'[73]MTHLY MEAS.'!#REF!</definedName>
    <definedName name="MCDATA" localSheetId="11">'[73]MTHLY MEAS.'!#REF!</definedName>
    <definedName name="MCDATA" localSheetId="12">'[73]MTHLY MEAS.'!#REF!</definedName>
    <definedName name="MCDATA">'[73]MTHLY MEAS.'!#REF!</definedName>
    <definedName name="MCGC_Elims" localSheetId="23">#REF!</definedName>
    <definedName name="MCGC_Elims" localSheetId="11">#REF!</definedName>
    <definedName name="MCGC_Elims" localSheetId="12">#REF!</definedName>
    <definedName name="MCGC_Elims" localSheetId="16">#REF!</definedName>
    <definedName name="MCGC_Elims">#REF!</definedName>
    <definedName name="MCGC_Elims_YR_2005" localSheetId="23">'[35]Aday IS EG Subs'!#REF!</definedName>
    <definedName name="MCGC_Elims_YR_2005" localSheetId="11">'[35]Aday IS EG Subs'!#REF!</definedName>
    <definedName name="MCGC_Elims_YR_2005" localSheetId="12">'[35]Aday IS EG Subs'!#REF!</definedName>
    <definedName name="MCGC_Elims_YR_2005" localSheetId="16">'[35]Aday IS EG Subs'!#REF!</definedName>
    <definedName name="MCGC_Elims_YR_2005">'[35]Aday IS EG Subs'!#REF!</definedName>
    <definedName name="MCGC_Elims_YR_2006" localSheetId="23">'[35]Aday IS EG Subs'!#REF!</definedName>
    <definedName name="MCGC_Elims_YR_2006" localSheetId="11">'[35]Aday IS EG Subs'!#REF!</definedName>
    <definedName name="MCGC_Elims_YR_2006" localSheetId="12">'[35]Aday IS EG Subs'!#REF!</definedName>
    <definedName name="MCGC_Elims_YR_2006" localSheetId="16">'[35]Aday IS EG Subs'!#REF!</definedName>
    <definedName name="MCGC_Elims_YR_2006">'[35]Aday IS EG Subs'!#REF!</definedName>
    <definedName name="MCGC_Elims_YR_2007" localSheetId="16">'[35]Aday IS EG Subs'!#REF!</definedName>
    <definedName name="MCGC_Elims_YR_2007">'[35]Aday IS EG Subs'!#REF!</definedName>
    <definedName name="MCGC_Elims_YR_2008">'[35]Aday IS EG Subs'!#REF!</definedName>
    <definedName name="MCGC_Subsidiaries" localSheetId="23">#REF!</definedName>
    <definedName name="MCGC_Subsidiaries" localSheetId="11">#REF!</definedName>
    <definedName name="MCGC_Subsidiaries" localSheetId="12">#REF!</definedName>
    <definedName name="MCGC_Subsidiaries" localSheetId="16">#REF!</definedName>
    <definedName name="MCGC_Subsidiaries">#REF!</definedName>
    <definedName name="MCGC_Subsidiaries_YR_2005" localSheetId="23">'[35]Aday IS EG Subs'!#REF!</definedName>
    <definedName name="MCGC_Subsidiaries_YR_2005" localSheetId="11">'[35]Aday IS EG Subs'!#REF!</definedName>
    <definedName name="MCGC_Subsidiaries_YR_2005" localSheetId="12">'[35]Aday IS EG Subs'!#REF!</definedName>
    <definedName name="MCGC_Subsidiaries_YR_2005">'[35]Aday IS EG Subs'!#REF!</definedName>
    <definedName name="MCGC_Subsidiaries_YR_2006" localSheetId="23">'[35]Aday IS EG Subs'!#REF!</definedName>
    <definedName name="MCGC_Subsidiaries_YR_2006" localSheetId="11">'[35]Aday IS EG Subs'!#REF!</definedName>
    <definedName name="MCGC_Subsidiaries_YR_2006" localSheetId="12">'[35]Aday IS EG Subs'!#REF!</definedName>
    <definedName name="MCGC_Subsidiaries_YR_2006">'[35]Aday IS EG Subs'!#REF!</definedName>
    <definedName name="MCGC_Subsidiaries_YR_2007">'[35]Aday IS EG Subs'!#REF!</definedName>
    <definedName name="MCGC_Subsidiaries_YR_2008">'[35]Aday IS EG Subs'!#REF!</definedName>
    <definedName name="MCGC2003" localSheetId="23">#REF!</definedName>
    <definedName name="MCGC2003" localSheetId="11">#REF!</definedName>
    <definedName name="MCGC2003" localSheetId="12">#REF!</definedName>
    <definedName name="MCGC2003" localSheetId="16">#REF!</definedName>
    <definedName name="MCGC2003">#REF!</definedName>
    <definedName name="MCGC2004" localSheetId="16">#REF!</definedName>
    <definedName name="MCGC2004">#REF!</definedName>
    <definedName name="MCGC2005" localSheetId="16">#REF!</definedName>
    <definedName name="MCGC2005">#REF!</definedName>
    <definedName name="MCGC2006">#REF!</definedName>
    <definedName name="MCGC2007">#REF!</definedName>
    <definedName name="MCGC2008">#REF!</definedName>
    <definedName name="MCH_Consol_Grand_Total">#REF!</definedName>
    <definedName name="MCH_Corp___Elims">#REF!</definedName>
    <definedName name="MCH_Corp___Elims_YR_2005">'[35]Aday IS EG Subs'!#REF!</definedName>
    <definedName name="MCH_Corp___Elims_YR_2006">'[35]Aday IS EG Subs'!#REF!</definedName>
    <definedName name="MCH_Corp___Elims_YR_2007">'[35]Aday IS EG Subs'!#REF!</definedName>
    <definedName name="MCH_Corp___Elims_YR_2008">'[35]Aday IS EG Subs'!#REF!</definedName>
    <definedName name="MENU" localSheetId="23">#REF!</definedName>
    <definedName name="MENU" localSheetId="11">#REF!</definedName>
    <definedName name="MENU" localSheetId="12">#REF!</definedName>
    <definedName name="MENU" localSheetId="16">#REF!</definedName>
    <definedName name="MENU">#REF!</definedName>
    <definedName name="MENUALL">#N/A</definedName>
    <definedName name="MENUALLOC">#N/A</definedName>
    <definedName name="MENUDBASE">#N/A</definedName>
    <definedName name="MENUDBS">#N/A</definedName>
    <definedName name="MENUPIC">#N/A</definedName>
    <definedName name="MENUPICK">#N/A</definedName>
    <definedName name="MENUPRNT">#N/A</definedName>
    <definedName name="MENUPRST">#N/A</definedName>
    <definedName name="METH" localSheetId="23">[19]DEPR96!#REF!</definedName>
    <definedName name="METH" localSheetId="11">[19]DEPR96!#REF!</definedName>
    <definedName name="METH" localSheetId="12">[19]DEPR96!#REF!</definedName>
    <definedName name="METH">[19]DEPR96!#REF!</definedName>
    <definedName name="MFTSR">'[26]A.2 PTP'!$P$276</definedName>
    <definedName name="MI" localSheetId="23">'[73]MTHLY MEAS.'!#REF!</definedName>
    <definedName name="MI" localSheetId="11">'[73]MTHLY MEAS.'!#REF!</definedName>
    <definedName name="MI" localSheetId="12">'[73]MTHLY MEAS.'!#REF!</definedName>
    <definedName name="MI">'[73]MTHLY MEAS.'!#REF!</definedName>
    <definedName name="MichCon_Cons___Purch_Acct_Total" localSheetId="23">#REF!</definedName>
    <definedName name="MichCon_Cons___Purch_Acct_Total" localSheetId="11">#REF!</definedName>
    <definedName name="MichCon_Cons___Purch_Acct_Total" localSheetId="12">#REF!</definedName>
    <definedName name="MichCon_Cons___Purch_Acct_Total" localSheetId="16">#REF!</definedName>
    <definedName name="MichCon_Cons___Purch_Acct_Total">#REF!</definedName>
    <definedName name="MichCon_Consol_Total" localSheetId="16">#REF!</definedName>
    <definedName name="MichCon_Consol_Total">#REF!</definedName>
    <definedName name="MichCon_Subs__Holdings___Elims" localSheetId="16">#REF!</definedName>
    <definedName name="MichCon_Subs__Holdings___Elims">#REF!</definedName>
    <definedName name="MichCon_Utility">#REF!</definedName>
    <definedName name="MichCon_Utility_YR_2003">#REF!</definedName>
    <definedName name="MichCon_Utility_YR_2004">#REF!</definedName>
    <definedName name="MichCon_Utility_YR_2005">#REF!</definedName>
    <definedName name="MichCon_Utility_YR_2006">#REF!</definedName>
    <definedName name="MichCon_Utility_YR_2007">#REF!</definedName>
    <definedName name="MichCon_Utility_YR_2008">#REF!</definedName>
    <definedName name="MidstPA2003">#REF!</definedName>
    <definedName name="MidstPA2004">#REF!</definedName>
    <definedName name="MidstPA2005">#REF!</definedName>
    <definedName name="MidstPA2006">#REF!</definedName>
    <definedName name="MidstPA2007">#REF!</definedName>
    <definedName name="MidstPA2008">#REF!</definedName>
    <definedName name="Midstream_Purch_Acct">#REF!</definedName>
    <definedName name="Midstream_Purch_Acct_YR_2005">'[35]Aday IS EG Subs'!#REF!</definedName>
    <definedName name="Midstream_Purch_Acct_YR_2006">'[35]Aday IS EG Subs'!#REF!</definedName>
    <definedName name="Midstream_Purch_Acct_YR_2007">'[35]Aday IS EG Subs'!#REF!</definedName>
    <definedName name="Midstream_Purch_Acct_YR_2008">'[35]Aday IS EG Subs'!#REF!</definedName>
    <definedName name="MILESTONES_1" localSheetId="23">#REF!</definedName>
    <definedName name="MILESTONES_1" localSheetId="11">#REF!</definedName>
    <definedName name="MILESTONES_1" localSheetId="12">#REF!</definedName>
    <definedName name="MILESTONES_1" localSheetId="16">#REF!</definedName>
    <definedName name="MILESTONES_1">#REF!</definedName>
    <definedName name="MILESTONES_2" localSheetId="16">#REF!</definedName>
    <definedName name="MILESTONES_2">#REF!</definedName>
    <definedName name="Millennium_Pipeline" localSheetId="16">#REF!</definedName>
    <definedName name="Millennium_Pipeline">#REF!</definedName>
    <definedName name="Millennium_Pipeline_YR_2005" localSheetId="16">'[35]Aday IS EG Subs'!#REF!</definedName>
    <definedName name="Millennium_Pipeline_YR_2005">'[35]Aday IS EG Subs'!#REF!</definedName>
    <definedName name="Millennium_Pipeline_YR_2006" localSheetId="16">'[35]Aday IS EG Subs'!#REF!</definedName>
    <definedName name="Millennium_Pipeline_YR_2006">'[35]Aday IS EG Subs'!#REF!</definedName>
    <definedName name="Millennium_Pipeline_YR_2007" localSheetId="16">'[35]Aday IS EG Subs'!#REF!</definedName>
    <definedName name="Millennium_Pipeline_YR_2007">'[35]Aday IS EG Subs'!#REF!</definedName>
    <definedName name="Millennium_Pipeline_YR_2008" localSheetId="16">'[35]Aday IS EG Subs'!#REF!</definedName>
    <definedName name="Millennium_Pipeline_YR_2008">'[35]Aday IS EG Subs'!#REF!</definedName>
    <definedName name="million">1000000</definedName>
    <definedName name="Minimum_Pension_Liability">#REF!</definedName>
    <definedName name="Minority_Interest">#REF!</definedName>
    <definedName name="Minority_Interest_Contra">#REF!</definedName>
    <definedName name="Minority_Interest_CPM">#REF!</definedName>
    <definedName name="Misc_Working_Capital_Adjustment">#REF!</definedName>
    <definedName name="mix_cap">'[37]Input Page'!#REF!</definedName>
    <definedName name="mix_total">'[37]Input Page'!#REF!</definedName>
    <definedName name="MO">[19]DEPR96!#REF!</definedName>
    <definedName name="Mo_roll" localSheetId="23">#REF!</definedName>
    <definedName name="Mo_roll" localSheetId="11">#REF!</definedName>
    <definedName name="Mo_roll" localSheetId="12">#REF!</definedName>
    <definedName name="Mo_roll">#REF!</definedName>
    <definedName name="mode" localSheetId="23">#REF!</definedName>
    <definedName name="mode" localSheetId="11">#REF!</definedName>
    <definedName name="mode" localSheetId="12">#REF!</definedName>
    <definedName name="mode" localSheetId="16">#REF!</definedName>
    <definedName name="mode">#REF!</definedName>
    <definedName name="modelgrheader">[10]Model!$A$3</definedName>
    <definedName name="modelqreheader">[10]Model!$A$78</definedName>
    <definedName name="month">[74]RPT80MAR!$A$1:$D$77</definedName>
    <definedName name="MONTH_02" localSheetId="23">#REF!</definedName>
    <definedName name="MONTH_02" localSheetId="11">#REF!</definedName>
    <definedName name="MONTH_02" localSheetId="12">#REF!</definedName>
    <definedName name="MONTH_02" localSheetId="16">#REF!</definedName>
    <definedName name="MONTH_02">#REF!</definedName>
    <definedName name="MONTH_03" localSheetId="16">#REF!</definedName>
    <definedName name="MONTH_03">#REF!</definedName>
    <definedName name="MONTH_04" localSheetId="16">#REF!</definedName>
    <definedName name="MONTH_04">#REF!</definedName>
    <definedName name="MONTH_05">#REF!</definedName>
    <definedName name="MONTH_06">#REF!</definedName>
    <definedName name="MONTH_07">#REF!</definedName>
    <definedName name="MONTH_08">#REF!</definedName>
    <definedName name="MONTH_09">#REF!</definedName>
    <definedName name="MONTH_1">#REF!</definedName>
    <definedName name="MONTH_10">#REF!</definedName>
    <definedName name="MONTH_11">#REF!</definedName>
    <definedName name="MONTH_12">#REF!</definedName>
    <definedName name="MONTH_2">#REF!</definedName>
    <definedName name="MONTH_3">#REF!</definedName>
    <definedName name="MonthDate">[75]Index!$A$4</definedName>
    <definedName name="MONTHLY">'[73]MTHLY MEAS.'!#REF!</definedName>
    <definedName name="MONTHS">#N/A</definedName>
    <definedName name="Mortgage_Bonds__Notes___Other" localSheetId="16">#REF!</definedName>
    <definedName name="Mortgage_Bonds__Notes___Other">#REF!</definedName>
    <definedName name="MOVE">#N/A</definedName>
    <definedName name="MREV">'[26]C. Input'!$F$295</definedName>
    <definedName name="MS">'[26]C. Input'!$F$242</definedName>
    <definedName name="MTC_Amortization">'[41]JFJ-3 MTC Rate'!$A$32:$F$82</definedName>
    <definedName name="MTC_Type" localSheetId="23">#REF!</definedName>
    <definedName name="MTC_Type" localSheetId="11">#REF!</definedName>
    <definedName name="MTC_Type" localSheetId="12">#REF!</definedName>
    <definedName name="MTC_Type" localSheetId="16">#REF!</definedName>
    <definedName name="MTC_Type">#REF!</definedName>
    <definedName name="MTH">#N/A</definedName>
    <definedName name="N_A" localSheetId="23">'[26]C. Input'!#REF!</definedName>
    <definedName name="N_A" localSheetId="11">'[26]C. Input'!#REF!</definedName>
    <definedName name="N_A" localSheetId="12">'[26]C. Input'!#REF!</definedName>
    <definedName name="N_A">'[26]C. Input'!#REF!</definedName>
    <definedName name="NavPane" localSheetId="23">#REF!</definedName>
    <definedName name="NavPane" localSheetId="11">#REF!</definedName>
    <definedName name="NavPane" localSheetId="12">#REF!</definedName>
    <definedName name="NavPane" localSheetId="16">#REF!</definedName>
    <definedName name="NavPane">#REF!</definedName>
    <definedName name="NCP">#N/A</definedName>
    <definedName name="NCP_1">#N/A</definedName>
    <definedName name="NCPK1">#N/A</definedName>
    <definedName name="NCPK1X" localSheetId="23">#REF!</definedName>
    <definedName name="NCPK1X" localSheetId="11">#REF!</definedName>
    <definedName name="NCPK1X" localSheetId="12">#REF!</definedName>
    <definedName name="NCPK1X">#REF!</definedName>
    <definedName name="NCPK2" localSheetId="23">#REF!</definedName>
    <definedName name="NCPK2" localSheetId="11">#REF!</definedName>
    <definedName name="NCPK2" localSheetId="12">#REF!</definedName>
    <definedName name="NCPK2">#REF!</definedName>
    <definedName name="NCPK2X" localSheetId="23">#REF!</definedName>
    <definedName name="NCPK2X" localSheetId="11">#REF!</definedName>
    <definedName name="NCPK2X" localSheetId="12">#REF!</definedName>
    <definedName name="NCPK2X">#REF!</definedName>
    <definedName name="NCPK3">#REF!</definedName>
    <definedName name="Net_Cash_From__Used_for__Financing" localSheetId="16">#REF!</definedName>
    <definedName name="Net_Cash_From__Used_for__Financing">#REF!</definedName>
    <definedName name="Net_Cash_From__Used_for__Investing">#REF!</definedName>
    <definedName name="Net_Cash_From__Used_for__Investing_CPM">#REF!</definedName>
    <definedName name="Net_Cash_From_Operating_Activities">#REF!</definedName>
    <definedName name="Net_Cash_from_Operations_CPM">#REF!</definedName>
    <definedName name="Net_Income__Loss">#REF!</definedName>
    <definedName name="Net_Income__Loss__per_Income_Statement">#REF!</definedName>
    <definedName name="Net_Income__Loss__per_Income_Statement_CPM">#REF!</definedName>
    <definedName name="NET_INCOME_BEFORE_TAXES_BY_BUSINESS_AREA">#REF!</definedName>
    <definedName name="Net_Income_CPM">#REF!</definedName>
    <definedName name="Net_Income_incl._Purchase_Accounting">#REF!</definedName>
    <definedName name="Net_Operating_Income_CPM">#REF!</definedName>
    <definedName name="Net_PP_E___Investments_CPM">#REF!</definedName>
    <definedName name="NET_TO_ZERO">#REF!</definedName>
    <definedName name="netcredit100">#REF!</definedName>
    <definedName name="netcredit101">#REF!</definedName>
    <definedName name="netcredit102">#REF!</definedName>
    <definedName name="netcredit103">#REF!</definedName>
    <definedName name="netcredit84">#REF!</definedName>
    <definedName name="netcredit85">#REF!</definedName>
    <definedName name="netcredit86">#REF!</definedName>
    <definedName name="netcredit87">#REF!</definedName>
    <definedName name="netcredit88">#REF!</definedName>
    <definedName name="netcredit89">#REF!</definedName>
    <definedName name="netcredit90">#REF!</definedName>
    <definedName name="netcredit91">#REF!</definedName>
    <definedName name="netcredit92">#REF!</definedName>
    <definedName name="netcredit93">#REF!</definedName>
    <definedName name="netcredit94">#REF!</definedName>
    <definedName name="netcredit95">#REF!</definedName>
    <definedName name="netcredit96">#REF!</definedName>
    <definedName name="netcredit97">#REF!</definedName>
    <definedName name="netcredit98">#REF!</definedName>
    <definedName name="netcredit99">#REF!</definedName>
    <definedName name="NETWK_TRANS_PK_RPT_Print_Area">#REF!</definedName>
    <definedName name="new" localSheetId="23" hidden="1">{#N/A,#N/A,FALSE,"O&amp;M by processes";#N/A,#N/A,FALSE,"Elec Act vs Bud";#N/A,#N/A,FALSE,"G&amp;A";#N/A,#N/A,FALSE,"BGS";#N/A,#N/A,FALSE,"Res Cost"}</definedName>
    <definedName name="new" localSheetId="11" hidden="1">{#N/A,#N/A,FALSE,"O&amp;M by processes";#N/A,#N/A,FALSE,"Elec Act vs Bud";#N/A,#N/A,FALSE,"G&amp;A";#N/A,#N/A,FALSE,"BGS";#N/A,#N/A,FALSE,"Res Cost"}</definedName>
    <definedName name="new" localSheetId="12" hidden="1">{#N/A,#N/A,FALSE,"O&amp;M by processes";#N/A,#N/A,FALSE,"Elec Act vs Bud";#N/A,#N/A,FALSE,"G&amp;A";#N/A,#N/A,FALSE,"BGS";#N/A,#N/A,FALSE,"Res Cost"}</definedName>
    <definedName name="new" localSheetId="14" hidden="1">{#N/A,#N/A,FALSE,"O&amp;M by processes";#N/A,#N/A,FALSE,"Elec Act vs Bud";#N/A,#N/A,FALSE,"G&amp;A";#N/A,#N/A,FALSE,"BGS";#N/A,#N/A,FALSE,"Res Cost"}</definedName>
    <definedName name="new" localSheetId="15" hidden="1">{#N/A,#N/A,FALSE,"O&amp;M by processes";#N/A,#N/A,FALSE,"Elec Act vs Bud";#N/A,#N/A,FALSE,"G&amp;A";#N/A,#N/A,FALSE,"BGS";#N/A,#N/A,FALSE,"Res Cost"}</definedName>
    <definedName name="new" localSheetId="16" hidden="1">{#N/A,#N/A,FALSE,"O&amp;M by processes";#N/A,#N/A,FALSE,"Elec Act vs Bud";#N/A,#N/A,FALSE,"G&amp;A";#N/A,#N/A,FALSE,"BGS";#N/A,#N/A,FALSE,"Res Cost"}</definedName>
    <definedName name="new" hidden="1">{#N/A,#N/A,FALSE,"O&amp;M by processes";#N/A,#N/A,FALSE,"Elec Act vs Bud";#N/A,#N/A,FALSE,"G&amp;A";#N/A,#N/A,FALSE,"BGS";#N/A,#N/A,FALSE,"Res Cost"}</definedName>
    <definedName name="New_99_IS">'[76]2nd qtr 2000'!$A$1:$I$58,'[76]2nd qtr 2000'!$K$1:$T$58,'[76]2nd qtr 2000'!$V$1:$AI$58</definedName>
    <definedName name="New_Investments___Plant_Retirements" localSheetId="23">#REF!</definedName>
    <definedName name="New_Investments___Plant_Retirements" localSheetId="11">#REF!</definedName>
    <definedName name="New_Investments___Plant_Retirements" localSheetId="12">#REF!</definedName>
    <definedName name="New_Investments___Plant_Retirements" localSheetId="16">#REF!</definedName>
    <definedName name="New_Investments___Plant_Retirements">#REF!</definedName>
    <definedName name="NEW_YEAR" localSheetId="16">#REF!</definedName>
    <definedName name="NEW_YEAR">#REF!</definedName>
    <definedName name="NewHire">8500</definedName>
    <definedName name="NEXT_STEP">[10]Comparison!$CK$14</definedName>
    <definedName name="NINE">#N/A</definedName>
    <definedName name="Node">[77]Hierarchy!$B$2:$E$16455</definedName>
    <definedName name="NoErrMsg" localSheetId="23">#REF!</definedName>
    <definedName name="NoErrMsg" localSheetId="11">#REF!</definedName>
    <definedName name="NoErrMsg" localSheetId="12">#REF!</definedName>
    <definedName name="NoErrMsg">#REF!</definedName>
    <definedName name="non_cap_int">'[37]Input Page'!$E$15</definedName>
    <definedName name="NON_PROCESS_DETAIL" localSheetId="23">#REF!</definedName>
    <definedName name="NON_PROCESS_DETAIL" localSheetId="11">#REF!</definedName>
    <definedName name="NON_PROCESS_DETAIL" localSheetId="12">#REF!</definedName>
    <definedName name="NON_PROCESS_DETAIL" localSheetId="16">#REF!</definedName>
    <definedName name="NON_PROCESS_DETAIL">#REF!</definedName>
    <definedName name="NON_PROCESS_PRESENTATION_PAGE" localSheetId="16">#REF!</definedName>
    <definedName name="NON_PROCESS_PRESENTATION_PAGE">#REF!</definedName>
    <definedName name="Non_Utility_Interest_Capitalized" localSheetId="16">#REF!</definedName>
    <definedName name="Non_Utility_Interest_Capitalized">#REF!</definedName>
    <definedName name="Non_Utility_Plant_Expenditures">#REF!</definedName>
    <definedName name="Non_Utility_Plant_Removal_Costs">#REF!</definedName>
    <definedName name="Non_Utility_Plant_Retirements__input">#REF!</definedName>
    <definedName name="NONONMAN">#REF!</definedName>
    <definedName name="NOPEOPLE">#REF!</definedName>
    <definedName name="NormErrMsg">#REF!</definedName>
    <definedName name="NOTE">#REF!</definedName>
    <definedName name="Note__Use_____signage_for_capital_inputs">#REF!</definedName>
    <definedName name="NOTE_A">#REF!</definedName>
    <definedName name="NOTE_B">#REF!</definedName>
    <definedName name="NOTE2">#REF!</definedName>
    <definedName name="Notes_Receivable">#REF!</definedName>
    <definedName name="Notes_Receivable___Current">#REF!</definedName>
    <definedName name="NOV">#REF!</definedName>
    <definedName name="November09" localSheetId="20" hidden="1">{#N/A,#N/A,FALSE,"Monthly SAIFI";#N/A,#N/A,FALSE,"Yearly SAIFI";#N/A,#N/A,FALSE,"Monthly CAIDI";#N/A,#N/A,FALSE,"Yearly CAIDI";#N/A,#N/A,FALSE,"Monthly SAIDI";#N/A,#N/A,FALSE,"Yearly SAIDI";#N/A,#N/A,FALSE,"Monthly MAIFI";#N/A,#N/A,FALSE,"Yearly MAIFI";#N/A,#N/A,FALSE,"Monthly Cust &gt;=4 Int"}</definedName>
    <definedName name="November09" localSheetId="23" hidden="1">{#N/A,#N/A,FALSE,"Monthly SAIFI";#N/A,#N/A,FALSE,"Yearly SAIFI";#N/A,#N/A,FALSE,"Monthly CAIDI";#N/A,#N/A,FALSE,"Yearly CAIDI";#N/A,#N/A,FALSE,"Monthly SAIDI";#N/A,#N/A,FALSE,"Yearly SAIDI";#N/A,#N/A,FALSE,"Monthly MAIFI";#N/A,#N/A,FALSE,"Yearly MAIFI";#N/A,#N/A,FALSE,"Monthly Cust &gt;=4 Int"}</definedName>
    <definedName name="November09" localSheetId="11" hidden="1">{#N/A,#N/A,FALSE,"Monthly SAIFI";#N/A,#N/A,FALSE,"Yearly SAIFI";#N/A,#N/A,FALSE,"Monthly CAIDI";#N/A,#N/A,FALSE,"Yearly CAIDI";#N/A,#N/A,FALSE,"Monthly SAIDI";#N/A,#N/A,FALSE,"Yearly SAIDI";#N/A,#N/A,FALSE,"Monthly MAIFI";#N/A,#N/A,FALSE,"Yearly MAIFI";#N/A,#N/A,FALSE,"Monthly Cust &gt;=4 Int"}</definedName>
    <definedName name="November09" localSheetId="12" hidden="1">{#N/A,#N/A,FALSE,"Monthly SAIFI";#N/A,#N/A,FALSE,"Yearly SAIFI";#N/A,#N/A,FALSE,"Monthly CAIDI";#N/A,#N/A,FALSE,"Yearly CAIDI";#N/A,#N/A,FALSE,"Monthly SAIDI";#N/A,#N/A,FALSE,"Yearly SAIDI";#N/A,#N/A,FALSE,"Monthly MAIFI";#N/A,#N/A,FALSE,"Yearly MAIFI";#N/A,#N/A,FALSE,"Monthly Cust &gt;=4 Int"}</definedName>
    <definedName name="November09" localSheetId="14" hidden="1">{#N/A,#N/A,FALSE,"Monthly SAIFI";#N/A,#N/A,FALSE,"Yearly SAIFI";#N/A,#N/A,FALSE,"Monthly CAIDI";#N/A,#N/A,FALSE,"Yearly CAIDI";#N/A,#N/A,FALSE,"Monthly SAIDI";#N/A,#N/A,FALSE,"Yearly SAIDI";#N/A,#N/A,FALSE,"Monthly MAIFI";#N/A,#N/A,FALSE,"Yearly MAIFI";#N/A,#N/A,FALSE,"Monthly Cust &gt;=4 Int"}</definedName>
    <definedName name="November09" localSheetId="15" hidden="1">{#N/A,#N/A,FALSE,"Monthly SAIFI";#N/A,#N/A,FALSE,"Yearly SAIFI";#N/A,#N/A,FALSE,"Monthly CAIDI";#N/A,#N/A,FALSE,"Yearly CAIDI";#N/A,#N/A,FALSE,"Monthly SAIDI";#N/A,#N/A,FALSE,"Yearly SAIDI";#N/A,#N/A,FALSE,"Monthly MAIFI";#N/A,#N/A,FALSE,"Yearly MAIFI";#N/A,#N/A,FALSE,"Monthly Cust &gt;=4 Int"}</definedName>
    <definedName name="November09" localSheetId="13" hidden="1">{#N/A,#N/A,FALSE,"Monthly SAIFI";#N/A,#N/A,FALSE,"Yearly SAIFI";#N/A,#N/A,FALSE,"Monthly CAIDI";#N/A,#N/A,FALSE,"Yearly CAIDI";#N/A,#N/A,FALSE,"Monthly SAIDI";#N/A,#N/A,FALSE,"Yearly SAIDI";#N/A,#N/A,FALSE,"Monthly MAIFI";#N/A,#N/A,FALSE,"Yearly MAIFI";#N/A,#N/A,FALSE,"Monthly Cust &gt;=4 Int"}</definedName>
    <definedName name="November09" hidden="1">{#N/A,#N/A,FALSE,"Monthly SAIFI";#N/A,#N/A,FALSE,"Yearly SAIFI";#N/A,#N/A,FALSE,"Monthly CAIDI";#N/A,#N/A,FALSE,"Yearly CAIDI";#N/A,#N/A,FALSE,"Monthly SAIDI";#N/A,#N/A,FALSE,"Yearly SAIDI";#N/A,#N/A,FALSE,"Monthly MAIFI";#N/A,#N/A,FALSE,"Yearly MAIFI";#N/A,#N/A,FALSE,"Monthly Cust &gt;=4 Int"}</definedName>
    <definedName name="NPPBC" localSheetId="23">#REF!</definedName>
    <definedName name="NPPBC" localSheetId="11">#REF!</definedName>
    <definedName name="NPPBC" localSheetId="12">#REF!</definedName>
    <definedName name="NPPBC" localSheetId="16">#REF!</definedName>
    <definedName name="NPPBC">#REF!</definedName>
    <definedName name="NTDR">'[26]C. Input'!$F$234</definedName>
    <definedName name="NTPLT">'[26]C. Input'!$F$164</definedName>
    <definedName name="NTSRR">'[26]B.2 NITS '!$P$220</definedName>
    <definedName name="Nuclear_Decommissioning" localSheetId="23">#REF!</definedName>
    <definedName name="Nuclear_Decommissioning" localSheetId="11">#REF!</definedName>
    <definedName name="Nuclear_Decommissioning" localSheetId="12">#REF!</definedName>
    <definedName name="Nuclear_Decommissioning" localSheetId="16">#REF!</definedName>
    <definedName name="Nuclear_Decommissioning">#REF!</definedName>
    <definedName name="Nuclear_Decommissioning_Trust_Funds" localSheetId="16">#REF!</definedName>
    <definedName name="Nuclear_Decommissioning_Trust_Funds">#REF!</definedName>
    <definedName name="Nuclear_Secur_Date">[25]Assumptions!$E$21</definedName>
    <definedName name="NUTIL" localSheetId="23">#REF!</definedName>
    <definedName name="NUTIL" localSheetId="11">#REF!</definedName>
    <definedName name="NUTIL" localSheetId="12">#REF!</definedName>
    <definedName name="NUTIL" localSheetId="16">#REF!</definedName>
    <definedName name="NUTIL">#REF!</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ParentRef">[78]Sheet1!$H$75</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E_LEGAL_ENTITY">"E_LE_TBL"</definedName>
    <definedName name="NvsValTbl.PROJECT_ID">"PROJECT_FS"</definedName>
    <definedName name="NYEAR_CONT">#REF!</definedName>
    <definedName name="O_M___Accounting_Adjustments">#REF!</definedName>
    <definedName name="O_M___Affiliate_Other">#REF!</definedName>
    <definedName name="O_M___External__include_payroll_tax">#REF!</definedName>
    <definedName name="O_M_Affiliate_CPM">#REF!</definedName>
    <definedName name="O_M_Alloc___Corp_Support___Merger_Int">#REF!</definedName>
    <definedName name="O_M_Alloc___Marketing___Cust_Service">#REF!</definedName>
    <definedName name="O_M_Subtotal_CPM">#REF!</definedName>
    <definedName name="OCT">#REF!</definedName>
    <definedName name="Oil___Gas_E_P">#REF!</definedName>
    <definedName name="Oil___Gas_E_P_YR_2005">'[35]Aday IS EG Subs'!#REF!</definedName>
    <definedName name="Oil___Gas_E_P_YR_2006">'[35]Aday IS EG Subs'!#REF!</definedName>
    <definedName name="Oil___Gas_E_P_YR_2007">'[35]Aday IS EG Subs'!#REF!</definedName>
    <definedName name="Oil___Gas_E_P_YR_2008">'[35]Aday IS EG Subs'!#REF!</definedName>
    <definedName name="ok">"46A77S0J3A6DMSOD9MQSK0ZYO"</definedName>
    <definedName name="OLDTOT">#REF!</definedName>
    <definedName name="one">1</definedName>
    <definedName name="Operating_Expenses_CPM">#REF!</definedName>
    <definedName name="Operating_Labor_in_Cost_of_Sales__Non_Reg">#REF!</definedName>
    <definedName name="Operating_Revenue_CPM">#REF!</definedName>
    <definedName name="Operation___Maintenance_CPM">#REF!</definedName>
    <definedName name="OPERATOR_ID">#REF!</definedName>
    <definedName name="OPR" localSheetId="23">'[79]Income Statement'!#REF!</definedName>
    <definedName name="OPR" localSheetId="11">'[79]Income Statement'!#REF!</definedName>
    <definedName name="OPR" localSheetId="12">'[79]Income Statement'!#REF!</definedName>
    <definedName name="OPR">'[79]Income Statement'!#REF!</definedName>
    <definedName name="ORACLE_DEPRECIATION">'[80]Agriliance-allassets'!$A$1:$EG$15622</definedName>
    <definedName name="Other_Accounts_Receivable" localSheetId="23">#REF!</definedName>
    <definedName name="Other_Accounts_Receivable" localSheetId="11">#REF!</definedName>
    <definedName name="Other_Accounts_Receivable" localSheetId="12">#REF!</definedName>
    <definedName name="Other_Accounts_Receivable" localSheetId="16">#REF!</definedName>
    <definedName name="Other_Accounts_Receivable">#REF!</definedName>
    <definedName name="Other_Adjustment" localSheetId="16">#REF!</definedName>
    <definedName name="Other_Adjustment">#REF!</definedName>
    <definedName name="OTHER_ASSETS" localSheetId="16">#REF!</definedName>
    <definedName name="OTHER_ASSETS">#REF!</definedName>
    <definedName name="Other_Assets_and_Liabilities_CPM">#REF!</definedName>
    <definedName name="Other_Comp._Income_CPM">#REF!</definedName>
    <definedName name="Other_Cost_of_Goods_Sold___Affiliate">#REF!</definedName>
    <definedName name="Other_Cost_of_Goods_Sold___External">#REF!</definedName>
    <definedName name="Other_Current_Asset">#REF!</definedName>
    <definedName name="Other_Current_Assets">#REF!</definedName>
    <definedName name="Other_Current_Liabilities">#REF!</definedName>
    <definedName name="Other_Deferred_Asset">#REF!</definedName>
    <definedName name="Other_Deferred_Assets">#REF!</definedName>
    <definedName name="Other_Deferred_Assets_CPM">#REF!</definedName>
    <definedName name="Other_Deferred_Liabilities">#REF!</definedName>
    <definedName name="Other_EG_Reg__excl_MichCon_Util">#REF!</definedName>
    <definedName name="Other_EG_Reg__excl_MichCon_Util__YR_2003">'[35]Aday IS DECo &amp; Other'!#REF!</definedName>
    <definedName name="Other_EG_Reg__excl_MichCon_Util__YR_2004">'[35]Aday IS DECo &amp; Other'!#REF!</definedName>
    <definedName name="Other_EG_Reg__excl_MichCon_Util__YR_2005">'[35]Aday IS DECo &amp; Other'!#REF!</definedName>
    <definedName name="Other_EG_Reg__excl_MichCon_Util__YR_2006">'[35]Aday IS DECo &amp; Other'!#REF!</definedName>
    <definedName name="Other_EG_Reg__excl_MichCon_Util__YR_2007">'[35]Aday IS DECo &amp; Other'!#REF!</definedName>
    <definedName name="Other_EG_Reg__excl_MichCon_Util__YR_2008">'[35]Aday IS DECo &amp; Other'!#REF!</definedName>
    <definedName name="Other_Growth_YR_2003" localSheetId="23">#REF!</definedName>
    <definedName name="Other_Growth_YR_2003" localSheetId="11">#REF!</definedName>
    <definedName name="Other_Growth_YR_2003" localSheetId="12">#REF!</definedName>
    <definedName name="Other_Growth_YR_2003" localSheetId="16">#REF!</definedName>
    <definedName name="Other_Growth_YR_2003">#REF!</definedName>
    <definedName name="Other_Growth_YR_2004" localSheetId="16">#REF!</definedName>
    <definedName name="Other_Growth_YR_2004">#REF!</definedName>
    <definedName name="Other_Growth_YR_2005" localSheetId="16">#REF!</definedName>
    <definedName name="Other_Growth_YR_2005">#REF!</definedName>
    <definedName name="Other_Growth_YR_2006">#REF!</definedName>
    <definedName name="Other_Growth_YR_2007">#REF!</definedName>
    <definedName name="Other_Growth_YR_2008">#REF!</definedName>
    <definedName name="Other_Income_Deductions_CPM">#REF!</definedName>
    <definedName name="Other_Investing_Activity">#REF!</definedName>
    <definedName name="Other_Investing_Activity_CPM">#REF!</definedName>
    <definedName name="Other_Investment">#REF!</definedName>
    <definedName name="Other_Investments">#REF!</definedName>
    <definedName name="OTHER_LIABILITIES">#REF!</definedName>
    <definedName name="Other_Liabilities_CPM">#REF!</definedName>
    <definedName name="Other_Misc__Income__Deduction">#REF!</definedName>
    <definedName name="Other_Misc__Income__Loss">#REF!</definedName>
    <definedName name="other_mix_cap">'[28]Input Page'!$G$10</definedName>
    <definedName name="other_mix_total">'[28]Input Page'!$G$11</definedName>
    <definedName name="Other_OID_CPM" localSheetId="23">#REF!</definedName>
    <definedName name="Other_OID_CPM" localSheetId="11">#REF!</definedName>
    <definedName name="Other_OID_CPM" localSheetId="12">#REF!</definedName>
    <definedName name="Other_OID_CPM" localSheetId="16">#REF!</definedName>
    <definedName name="Other_OID_CPM">#REF!</definedName>
    <definedName name="Other_Operating_Expenses" localSheetId="16">#REF!</definedName>
    <definedName name="Other_Operating_Expenses">#REF!</definedName>
    <definedName name="OTHER_PLANT_RELATED_ACTIVITY" localSheetId="16">#REF!</definedName>
    <definedName name="OTHER_PLANT_RELATED_ACTIVITY">#REF!</definedName>
    <definedName name="OTHER_REPORTED_ITEMS">#REF!</definedName>
    <definedName name="Other_Temporary_Differences_CPM">#REF!</definedName>
    <definedName name="OTR_TST">'[26]A.2 PTP'!$P$129</definedName>
    <definedName name="Out_of_Balance_Condition" localSheetId="23">#REF!</definedName>
    <definedName name="Out_of_Balance_Condition" localSheetId="11">#REF!</definedName>
    <definedName name="Out_of_Balance_Condition" localSheetId="12">#REF!</definedName>
    <definedName name="Out_of_Balance_Condition" localSheetId="16">#REF!</definedName>
    <definedName name="Out_of_Balance_Condition">#REF!</definedName>
    <definedName name="OUT_OF_BALANCE_CONDITION___Account_Detail" localSheetId="16">#REF!</definedName>
    <definedName name="OUT_OF_BALANCE_CONDITION___Account_Detail">#REF!</definedName>
    <definedName name="Over_Recovery_of_Supply_Costs" localSheetId="16">#REF!</definedName>
    <definedName name="Over_Recovery_of_Supply_Costs">#REF!</definedName>
    <definedName name="p" localSheetId="23">#REF!</definedName>
    <definedName name="p" localSheetId="11">#REF!</definedName>
    <definedName name="p" localSheetId="12">#REF!</definedName>
    <definedName name="p">#REF!</definedName>
    <definedName name="P_MACRO">#REF!</definedName>
    <definedName name="P_TYPE">#N/A</definedName>
    <definedName name="P1_STR1_S" localSheetId="23">#REF!</definedName>
    <definedName name="P1_STR1_S" localSheetId="11">#REF!</definedName>
    <definedName name="P1_STR1_S" localSheetId="12">#REF!</definedName>
    <definedName name="P1_STR1_S">#REF!</definedName>
    <definedName name="P2_Records" localSheetId="23">#REF!</definedName>
    <definedName name="P2_Records" localSheetId="11">#REF!</definedName>
    <definedName name="P2_Records" localSheetId="12">#REF!</definedName>
    <definedName name="P2_Records" localSheetId="16">#REF!</definedName>
    <definedName name="P2_Records">#REF!</definedName>
    <definedName name="P2_STR1_S">#REF!</definedName>
    <definedName name="PAGE">#REF!</definedName>
    <definedName name="PAGE.1">#REF!</definedName>
    <definedName name="PAGE.2">#REF!</definedName>
    <definedName name="PAGE.4">#REF!</definedName>
    <definedName name="PAGE.5">#REF!</definedName>
    <definedName name="PAGE.6">#REF!</definedName>
    <definedName name="PAGE.7">#REF!</definedName>
    <definedName name="PAGE_1">#REF!</definedName>
    <definedName name="PAGE_2A">#REF!</definedName>
    <definedName name="PAGE_3B">#REF!</definedName>
    <definedName name="PAGE1">#REF!</definedName>
    <definedName name="page10">'[81]W&amp;S by group'!#REF!</definedName>
    <definedName name="page11">'[81]W&amp;S by group'!#REF!</definedName>
    <definedName name="page12">'[81]W&amp;S by group'!#REF!</definedName>
    <definedName name="page13">'[81]W&amp;S by group'!#REF!</definedName>
    <definedName name="page14">'[81]W&amp;S by group'!#REF!</definedName>
    <definedName name="page15">'[81]W&amp;S by group'!#REF!</definedName>
    <definedName name="page16">'[81]W&amp;S by group'!#REF!</definedName>
    <definedName name="PAGE1A" localSheetId="23">#REF!</definedName>
    <definedName name="PAGE1A" localSheetId="11">#REF!</definedName>
    <definedName name="PAGE1A" localSheetId="12">#REF!</definedName>
    <definedName name="PAGE1A">#REF!</definedName>
    <definedName name="PAGE2" localSheetId="23">#REF!</definedName>
    <definedName name="PAGE2" localSheetId="11">#REF!</definedName>
    <definedName name="PAGE2" localSheetId="12">#REF!</definedName>
    <definedName name="PAGE2" localSheetId="16">#REF!</definedName>
    <definedName name="PAGE2">#REF!</definedName>
    <definedName name="PAGE20" localSheetId="16">#REF!</definedName>
    <definedName name="PAGE20">#REF!</definedName>
    <definedName name="PAGE21">#REF!</definedName>
    <definedName name="PAGE3">#REF!</definedName>
    <definedName name="PAGE3A">#REF!</definedName>
    <definedName name="PAGE4">#REF!</definedName>
    <definedName name="PAGE4A">#REF!</definedName>
    <definedName name="PAGE5">#REF!</definedName>
    <definedName name="PAGE6">#REF!</definedName>
    <definedName name="PAGE7">#REF!</definedName>
    <definedName name="PAGE8">#REF!</definedName>
    <definedName name="PAGE9">#REF!</definedName>
    <definedName name="PageA">#REF!</definedName>
    <definedName name="PageB">#REF!</definedName>
    <definedName name="PageC">#REF!</definedName>
    <definedName name="PAYROLL">#REF!</definedName>
    <definedName name="pctHW">[48]Input!$M$24</definedName>
    <definedName name="pctSWExp">[48]Input!$M$26</definedName>
    <definedName name="pctTraining">[48]Input!$M$25</definedName>
    <definedName name="pe">[10]Print!$A$2</definedName>
    <definedName name="PEAK">#N/A</definedName>
    <definedName name="PED" localSheetId="16">#REF!</definedName>
    <definedName name="PED">#REF!</definedName>
    <definedName name="PEOPLE" localSheetId="16">#REF!</definedName>
    <definedName name="PEOPLE">#REF!</definedName>
    <definedName name="PER" localSheetId="16">#REF!</definedName>
    <definedName name="PER">#REF!</definedName>
    <definedName name="Permanent_Differences_CPM">#REF!</definedName>
    <definedName name="PF">'[26]C. Input'!$F$35</definedName>
    <definedName name="PF_EAI">'[26]C. Input'!$I$35</definedName>
    <definedName name="PF_EGSI">'[26]C. Input'!$L$35</definedName>
    <definedName name="PF_ELI">'[26]C. Input'!$O$35</definedName>
    <definedName name="PF_EMI">'[26]C. Input'!$R$35</definedName>
    <definedName name="PF_ENOI">'[26]C. Input'!$X$35</definedName>
    <definedName name="PG3A" localSheetId="23">#REF!</definedName>
    <definedName name="PG3A" localSheetId="11">#REF!</definedName>
    <definedName name="PG3A" localSheetId="12">#REF!</definedName>
    <definedName name="PG3A" localSheetId="16">#REF!</definedName>
    <definedName name="PG3A">#REF!</definedName>
    <definedName name="PGAUG" localSheetId="16">#REF!</definedName>
    <definedName name="PGAUG">#REF!</definedName>
    <definedName name="pgprct" localSheetId="16">'[29]Percent Read YTD '!#REF!</definedName>
    <definedName name="pgprct">'[29]Percent Read YTD '!#REF!</definedName>
    <definedName name="PGPSA" localSheetId="23">#REF!</definedName>
    <definedName name="PGPSA" localSheetId="11">#REF!</definedName>
    <definedName name="PGPSA" localSheetId="12">#REF!</definedName>
    <definedName name="PGPSA" localSheetId="16">#REF!</definedName>
    <definedName name="PGPSA">#REF!</definedName>
    <definedName name="Phase">'[10]Macro Tables'!$F$21</definedName>
    <definedName name="PHASE_HELP" localSheetId="23">#REF!</definedName>
    <definedName name="PHASE_HELP" localSheetId="11">#REF!</definedName>
    <definedName name="PHASE_HELP" localSheetId="12">#REF!</definedName>
    <definedName name="PHASE_HELP" localSheetId="16">#REF!</definedName>
    <definedName name="PHASE_HELP">#REF!</definedName>
    <definedName name="Pipe___Proc_Growth_YR_2003" localSheetId="16">#REF!</definedName>
    <definedName name="Pipe___Proc_Growth_YR_2003">#REF!</definedName>
    <definedName name="Pipe___Proc_Growth_YR_2004" localSheetId="16">#REF!</definedName>
    <definedName name="Pipe___Proc_Growth_YR_2004">#REF!</definedName>
    <definedName name="Pipe___Proc_Growth_YR_2005">#REF!</definedName>
    <definedName name="Pipe___Proc_Growth_YR_2006">#REF!</definedName>
    <definedName name="Pipe___Proc_Growth_YR_2007">#REF!</definedName>
    <definedName name="Pipe___Proc_Growth_YR_2008">#REF!</definedName>
    <definedName name="Pipe2003">#REF!</definedName>
    <definedName name="Pipe2004">#REF!</definedName>
    <definedName name="Pipe2005">#REF!</definedName>
    <definedName name="Pipe2006">#REF!</definedName>
    <definedName name="Pipe2007">#REF!</definedName>
    <definedName name="Pipe2008">#REF!</definedName>
    <definedName name="Pipeline___Processing_Group">#REF!</definedName>
    <definedName name="Pipeline_Eliminations">#REF!</definedName>
    <definedName name="Pipeline_Eliminations_YR_2005">'[35]Aday IS EG Subs'!#REF!</definedName>
    <definedName name="Pipeline_Eliminations_YR_2006">'[35]Aday IS EG Subs'!#REF!</definedName>
    <definedName name="Pipeline_Eliminations_YR_2007">'[35]Aday IS EG Subs'!#REF!</definedName>
    <definedName name="Pipeline_Eliminations_YR_2008">'[35]Aday IS EG Subs'!#REF!</definedName>
    <definedName name="Pipeline_Parent" localSheetId="23">#REF!</definedName>
    <definedName name="Pipeline_Parent" localSheetId="11">#REF!</definedName>
    <definedName name="Pipeline_Parent" localSheetId="12">#REF!</definedName>
    <definedName name="Pipeline_Parent" localSheetId="16">#REF!</definedName>
    <definedName name="Pipeline_Parent">#REF!</definedName>
    <definedName name="Pipeline_Parent_YR_2005" localSheetId="23">'[35]Aday IS EG Subs'!#REF!</definedName>
    <definedName name="Pipeline_Parent_YR_2005" localSheetId="11">'[35]Aday IS EG Subs'!#REF!</definedName>
    <definedName name="Pipeline_Parent_YR_2005" localSheetId="12">'[35]Aday IS EG Subs'!#REF!</definedName>
    <definedName name="Pipeline_Parent_YR_2005">'[35]Aday IS EG Subs'!#REF!</definedName>
    <definedName name="Pipeline_Parent_YR_2006" localSheetId="23">'[35]Aday IS EG Subs'!#REF!</definedName>
    <definedName name="Pipeline_Parent_YR_2006" localSheetId="11">'[35]Aday IS EG Subs'!#REF!</definedName>
    <definedName name="Pipeline_Parent_YR_2006" localSheetId="12">'[35]Aday IS EG Subs'!#REF!</definedName>
    <definedName name="Pipeline_Parent_YR_2006">'[35]Aday IS EG Subs'!#REF!</definedName>
    <definedName name="Pipeline_Parent_YR_2007">'[35]Aday IS EG Subs'!#REF!</definedName>
    <definedName name="Pipeline_Parent_YR_2008">'[35]Aday IS EG Subs'!#REF!</definedName>
    <definedName name="PK_1">#N/A</definedName>
    <definedName name="pla" localSheetId="16">#REF!</definedName>
    <definedName name="pla">#REF!</definedName>
    <definedName name="PLACE_HOLD" localSheetId="16">#REF!</definedName>
    <definedName name="PLACE_HOLD">#REF!</definedName>
    <definedName name="Plant___Equipment_Expenditures" localSheetId="16">#REF!</definedName>
    <definedName name="Plant___Equipment_Expenditures">#REF!</definedName>
    <definedName name="PLTDEC00" localSheetId="16">[82]PLTSTM!#REF!</definedName>
    <definedName name="PLTDEC00">[82]PLTSTM!#REF!</definedName>
    <definedName name="PLTDECTK" localSheetId="16">[83]PLTSTM!#REF!</definedName>
    <definedName name="PLTDECTK">[83]PLTSTM!#REF!</definedName>
    <definedName name="Portland_Pipeline" localSheetId="23">#REF!</definedName>
    <definedName name="Portland_Pipeline" localSheetId="11">#REF!</definedName>
    <definedName name="Portland_Pipeline" localSheetId="12">#REF!</definedName>
    <definedName name="Portland_Pipeline" localSheetId="16">#REF!</definedName>
    <definedName name="Portland_Pipeline">#REF!</definedName>
    <definedName name="Portland_Pipeline_YR_2005" localSheetId="23">'[35]Aday IS EG Subs'!#REF!</definedName>
    <definedName name="Portland_Pipeline_YR_2005" localSheetId="11">'[35]Aday IS EG Subs'!#REF!</definedName>
    <definedName name="Portland_Pipeline_YR_2005" localSheetId="12">'[35]Aday IS EG Subs'!#REF!</definedName>
    <definedName name="Portland_Pipeline_YR_2005" localSheetId="16">'[35]Aday IS EG Subs'!#REF!</definedName>
    <definedName name="Portland_Pipeline_YR_2005">'[35]Aday IS EG Subs'!#REF!</definedName>
    <definedName name="Portland_Pipeline_YR_2006" localSheetId="16">'[35]Aday IS EG Subs'!#REF!</definedName>
    <definedName name="Portland_Pipeline_YR_2006">'[35]Aday IS EG Subs'!#REF!</definedName>
    <definedName name="Portland_Pipeline_YR_2007" localSheetId="16">'[35]Aday IS EG Subs'!#REF!</definedName>
    <definedName name="Portland_Pipeline_YR_2007">'[35]Aday IS EG Subs'!#REF!</definedName>
    <definedName name="Portland_Pipeline_YR_2008" localSheetId="16">'[35]Aday IS EG Subs'!#REF!</definedName>
    <definedName name="Portland_Pipeline_YR_2008">'[35]Aday IS EG Subs'!#REF!</definedName>
    <definedName name="post_fossil">[41]Assumptions!$E$59</definedName>
    <definedName name="PP_E_Book_Gain__Loss" localSheetId="23">#REF!</definedName>
    <definedName name="PP_E_Book_Gain__Loss" localSheetId="11">#REF!</definedName>
    <definedName name="PP_E_Book_Gain__Loss" localSheetId="12">#REF!</definedName>
    <definedName name="PP_E_Book_Gain__Loss" localSheetId="16">#REF!</definedName>
    <definedName name="PP_E_Book_Gain__Loss">#REF!</definedName>
    <definedName name="PP_E_Sold_Book_Basis" localSheetId="16">#REF!</definedName>
    <definedName name="PP_E_Sold_Book_Basis">#REF!</definedName>
    <definedName name="PP_E_Sold_Gross_Proceeds" localSheetId="16">#REF!</definedName>
    <definedName name="PP_E_Sold_Gross_Proceeds">#REF!</definedName>
    <definedName name="PP_E_Sold_Tax_Basis">#REF!</definedName>
    <definedName name="PP_E_Tax_Gain__Loss">#REF!</definedName>
    <definedName name="PPA">[25]Assumptions!$E$38</definedName>
    <definedName name="PPLT">'[26]C. Input'!$F$152</definedName>
    <definedName name="PPT">'[26]C. Input'!$F$244</definedName>
    <definedName name="PR">'[26]C. Input'!$F$25</definedName>
    <definedName name="PRDSUM" localSheetId="23">#REF!</definedName>
    <definedName name="PRDSUM" localSheetId="11">#REF!</definedName>
    <definedName name="PRDSUM" localSheetId="12">#REF!</definedName>
    <definedName name="PRDSUM" localSheetId="16">#REF!</definedName>
    <definedName name="PRDSUM">#REF!</definedName>
    <definedName name="Preferred__QUIDS___Convertibles" localSheetId="16">#REF!</definedName>
    <definedName name="Preferred__QUIDS___Convertibles">#REF!</definedName>
    <definedName name="Preferred_Debt___Convertible_Equity" localSheetId="16">#REF!</definedName>
    <definedName name="Preferred_Debt___Convertible_Equity">#REF!</definedName>
    <definedName name="Preferred_Dividends_Payable">#REF!</definedName>
    <definedName name="Preferred_Equity">#REF!</definedName>
    <definedName name="Preferred_Expense">#REF!</definedName>
    <definedName name="Preferred_Expense_CPM">#REF!</definedName>
    <definedName name="Preferred_Financing_CPM">#REF!</definedName>
    <definedName name="Preferred_Securities">#REF!</definedName>
    <definedName name="Preferred_Securities_CPM">#REF!</definedName>
    <definedName name="Prepaid_Pension_Assets">#REF!</definedName>
    <definedName name="Prepaid_Pensions">#REF!</definedName>
    <definedName name="Prepaid_Property_Taxes">#REF!</definedName>
    <definedName name="presentation">#REF!</definedName>
    <definedName name="PRESENTATION_PG_1">#REF!</definedName>
    <definedName name="Pretax_Book__Gain__Loss_CPM">#REF!</definedName>
    <definedName name="Pretax_Income_CPM">#REF!</definedName>
    <definedName name="PreTaxDebt">'[41]MTC Return'!$F$18</definedName>
    <definedName name="PRINT" localSheetId="23">#REF!</definedName>
    <definedName name="PRINT" localSheetId="11">#REF!</definedName>
    <definedName name="PRINT" localSheetId="12">#REF!</definedName>
    <definedName name="PRINT" localSheetId="16">#REF!</definedName>
    <definedName name="PRINT">#REF!</definedName>
    <definedName name="Print.selection.print" localSheetId="16">#REF!</definedName>
    <definedName name="Print.selection.print">#REF!</definedName>
    <definedName name="PRINT_1" localSheetId="16">#REF!</definedName>
    <definedName name="PRINT_1">#REF!</definedName>
    <definedName name="PRINT_2">#REF!</definedName>
    <definedName name="PRINT_3">#REF!</definedName>
    <definedName name="Print_99_IS">'[76]2nd qtr 2000'!$D$1:$I$58,'[76]2nd qtr 2000'!$N$1:$T$58,'[76]2nd qtr 2000'!$AA$1:$AH$57</definedName>
    <definedName name="_xlnm.Print_Area" localSheetId="23">'12- Depreciation Rates'!$A$1:$D$59</definedName>
    <definedName name="_xlnm.Print_Area" localSheetId="1">'1A - ADIT Summary'!$A$1:$S$213</definedName>
    <definedName name="_xlnm.Print_Area" localSheetId="4">'1D - ADIT Rate Base Adjustment'!$A:$S</definedName>
    <definedName name="_xlnm.Print_Area" localSheetId="5">'1E - EDIT Amortization'!$A:$T</definedName>
    <definedName name="_xlnm.Print_Area" localSheetId="6">'1F - ADIT Remeasurement'!$A:$AI</definedName>
    <definedName name="_xlnm.Print_Area" localSheetId="8">'3 - Revenue Credits'!$A$1:$N$47</definedName>
    <definedName name="_xlnm.Print_Area" localSheetId="11">'5a Affiliate Allocations'!$A:$Q</definedName>
    <definedName name="_xlnm.Print_Area" localSheetId="12">#REF!</definedName>
    <definedName name="_xlnm.Print_Area" localSheetId="13">'6-Project Rev Req'!$A$1:$Q$116</definedName>
    <definedName name="_xlnm.Print_Area" localSheetId="16">'7 - Cap Add WS'!$A$1:$AY$78</definedName>
    <definedName name="_xlnm.Print_Area" localSheetId="0">'ATT H-1A'!$A:$H</definedName>
    <definedName name="_xlnm.Print_Area">#REF!</definedName>
    <definedName name="Print_Area_1" localSheetId="14">#REF!</definedName>
    <definedName name="Print_Area_1" localSheetId="15">#REF!</definedName>
    <definedName name="Print_Area_1" localSheetId="16">#REF!</definedName>
    <definedName name="Print_Area_1">#REF!</definedName>
    <definedName name="Print_Area_MI" localSheetId="16">#REF!</definedName>
    <definedName name="Print_Area_MI">#REF!</definedName>
    <definedName name="Print_Area_MI.1">#REF!</definedName>
    <definedName name="Print_Area2">#REF!</definedName>
    <definedName name="PRINT_BUDGET">#REF!</definedName>
    <definedName name="PRINT_SET_UP">#REF!</definedName>
    <definedName name="Print_TFI_use">'[84]TFI use'!$A$1:$P$40,'[84]TFI use'!$A$42:$P$65,'[84]TFI use'!$A$67:$R$84</definedName>
    <definedName name="_xlnm.Print_Titles" localSheetId="1">'1A - ADIT Summary'!$1:$6</definedName>
    <definedName name="Print_Titles_MI">'[85]DACTIVE$'!$A$1:$IV$4,'[85]DACTIVE$'!$A$1:$A$65536</definedName>
    <definedName name="PRINT2" localSheetId="14">#REF!</definedName>
    <definedName name="PRINT2" localSheetId="15">#REF!</definedName>
    <definedName name="PRINT2" localSheetId="16">#REF!</definedName>
    <definedName name="PRINT2">#REF!</definedName>
    <definedName name="printarea" localSheetId="16">#REF!</definedName>
    <definedName name="printarea">#REF!</definedName>
    <definedName name="PrintareaDec">'[86]kWh-Mcf'!$E$97,'[86]kWh-Mcf'!$A$81:$E$118,'[86]kWh-Mcf'!$AM$86:$AO$118</definedName>
    <definedName name="PRINTFILE" localSheetId="23">#REF!</definedName>
    <definedName name="PRINTFILE" localSheetId="11">#REF!</definedName>
    <definedName name="PRINTFILE" localSheetId="12">#REF!</definedName>
    <definedName name="PRINTFILE">#REF!</definedName>
    <definedName name="printyearfrom" localSheetId="14">#REF!</definedName>
    <definedName name="printyearfrom" localSheetId="15">#REF!</definedName>
    <definedName name="printyearfrom" localSheetId="16">#REF!</definedName>
    <definedName name="printyearfrom">#REF!</definedName>
    <definedName name="printyearto" localSheetId="14">#REF!</definedName>
    <definedName name="printyearto" localSheetId="15">#REF!</definedName>
    <definedName name="printyearto" localSheetId="16">#REF!</definedName>
    <definedName name="printyearto">#REF!</definedName>
    <definedName name="PRIOR" localSheetId="14">[19]DEPR96!#REF!</definedName>
    <definedName name="PRIOR" localSheetId="15">[19]DEPR96!#REF!</definedName>
    <definedName name="PRIOR" localSheetId="16">[19]DEPR96!#REF!</definedName>
    <definedName name="PRIOR">[19]DEPR96!#REF!</definedName>
    <definedName name="Prior_Plan_Results" localSheetId="23">#REF!</definedName>
    <definedName name="Prior_Plan_Results" localSheetId="11">#REF!</definedName>
    <definedName name="Prior_Plan_Results" localSheetId="12">#REF!</definedName>
    <definedName name="Prior_Plan_Results" localSheetId="16">#REF!</definedName>
    <definedName name="Prior_Plan_Results">#REF!</definedName>
    <definedName name="Prior_Plan_Results_Year_2" localSheetId="16">#REF!</definedName>
    <definedName name="Prior_Plan_Results_Year_2">#REF!</definedName>
    <definedName name="Prior_Plan_Results_Year_3" localSheetId="16">#REF!</definedName>
    <definedName name="Prior_Plan_Results_Year_3">#REF!</definedName>
    <definedName name="Prior_Plan_Sensitivity">#REF!</definedName>
    <definedName name="Prior_Plan_Sensitivity_Year_2">#REF!</definedName>
    <definedName name="Prior_Plan_Sensitivity_Year_3">#REF!</definedName>
    <definedName name="prior_year_fuel_adj">'[28]Input Page'!$G$30</definedName>
    <definedName name="Prnt_Area" localSheetId="23">#REF!</definedName>
    <definedName name="Prnt_Area" localSheetId="11">#REF!</definedName>
    <definedName name="Prnt_Area" localSheetId="12">#REF!</definedName>
    <definedName name="Prnt_Area">#REF!</definedName>
    <definedName name="Proc2003" localSheetId="23">#REF!</definedName>
    <definedName name="Proc2003" localSheetId="11">#REF!</definedName>
    <definedName name="Proc2003" localSheetId="12">#REF!</definedName>
    <definedName name="Proc2003" localSheetId="16">#REF!</definedName>
    <definedName name="Proc2003">#REF!</definedName>
    <definedName name="Proc2004" localSheetId="16">#REF!</definedName>
    <definedName name="Proc2004">#REF!</definedName>
    <definedName name="Proc2005" localSheetId="16">#REF!</definedName>
    <definedName name="Proc2005">#REF!</definedName>
    <definedName name="Proc2006">#REF!</definedName>
    <definedName name="Proc2007">#REF!</definedName>
    <definedName name="Proc2008">#REF!</definedName>
    <definedName name="Proceeds_from_Sale_of_Assets">#REF!</definedName>
    <definedName name="Proceeds_from_Sale_of_Assets_CPM">#REF!</definedName>
    <definedName name="process">#REF!</definedName>
    <definedName name="processcolumn">#REF!</definedName>
    <definedName name="Processing_Plants">#REF!</definedName>
    <definedName name="Processing_Plants_YR_2005">'[35]Aday IS EG Subs'!#REF!</definedName>
    <definedName name="Processing_Plants_YR_2006">'[35]Aday IS EG Subs'!#REF!</definedName>
    <definedName name="Processing_Plants_YR_2007">'[35]Aday IS EG Subs'!#REF!</definedName>
    <definedName name="Processing_Plants_YR_2008">'[35]Aday IS EG Subs'!#REF!</definedName>
    <definedName name="PROD">[19]DEPR96!#REF!</definedName>
    <definedName name="prod_depr">'[37]Input Page'!$E$17</definedName>
    <definedName name="Prod_Num" localSheetId="23">'[79]Income Statement'!#REF!</definedName>
    <definedName name="Prod_Num" localSheetId="11">'[79]Income Statement'!#REF!</definedName>
    <definedName name="Prod_Num" localSheetId="12">'[79]Income Statement'!#REF!</definedName>
    <definedName name="Prod_Num">'[79]Income Statement'!#REF!</definedName>
    <definedName name="profitPerCust" localSheetId="23">[48]Input!#REF!</definedName>
    <definedName name="profitPerCust" localSheetId="11">[48]Input!#REF!</definedName>
    <definedName name="profitPerCust" localSheetId="12">[48]Input!#REF!</definedName>
    <definedName name="profitPerCust">[48]Input!#REF!</definedName>
    <definedName name="PROJ_WOTextLen" localSheetId="23">#REF!</definedName>
    <definedName name="PROJ_WOTextLen" localSheetId="11">#REF!</definedName>
    <definedName name="PROJ_WOTextLen" localSheetId="12">#REF!</definedName>
    <definedName name="PROJ_WOTextLen">#REF!</definedName>
    <definedName name="Projection">'[30]Appendix A'!$H$7</definedName>
    <definedName name="PROPERTY" localSheetId="23">#REF!</definedName>
    <definedName name="PROPERTY" localSheetId="11">#REF!</definedName>
    <definedName name="PROPERTY" localSheetId="12">#REF!</definedName>
    <definedName name="PROPERTY" localSheetId="16">#REF!</definedName>
    <definedName name="PROPERTY">#REF!</definedName>
    <definedName name="Property___Equipment" localSheetId="16">#REF!</definedName>
    <definedName name="Property___Equipment">#REF!</definedName>
    <definedName name="Property___Other_Tax_CPM" localSheetId="16">#REF!</definedName>
    <definedName name="Property___Other_Tax_CPM">#REF!</definedName>
    <definedName name="Property__Plant___Equipment">#REF!</definedName>
    <definedName name="Property__Plant___Equipment___Net">#REF!</definedName>
    <definedName name="Property_and_Equipment">#REF!</definedName>
    <definedName name="Property_and_Equipment_Total">#REF!</definedName>
    <definedName name="Property_Taxes_Assessed_to_Future_Periods">#REF!</definedName>
    <definedName name="Property_Under_Capital_Leases">#REF!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SLJ8LG">#N/A</definedName>
    <definedName name="PSOKI6">#N/A</definedName>
    <definedName name="PTX">[19]DEPR96!#REF!</definedName>
    <definedName name="PTXA">[19]DEPR96!#REF!</definedName>
    <definedName name="PTXC">[19]DEPR96!#REF!</definedName>
    <definedName name="PTXDATE" localSheetId="23">#REF!</definedName>
    <definedName name="PTXDATE" localSheetId="11">#REF!</definedName>
    <definedName name="PTXDATE" localSheetId="12">#REF!</definedName>
    <definedName name="PTXDATE" localSheetId="16">#REF!</definedName>
    <definedName name="PTXDATE">#REF!</definedName>
    <definedName name="PTXYRS" localSheetId="23">[19]DEPR96!#REF!</definedName>
    <definedName name="PTXYRS" localSheetId="11">[19]DEPR96!#REF!</definedName>
    <definedName name="PTXYRS" localSheetId="12">[19]DEPR96!#REF!</definedName>
    <definedName name="PTXYRS">[19]DEPR96!#REF!</definedName>
    <definedName name="Purchase_Accounting_Reclass" localSheetId="23">#REF!</definedName>
    <definedName name="Purchase_Accounting_Reclass" localSheetId="11">#REF!</definedName>
    <definedName name="Purchase_Accounting_Reclass" localSheetId="12">#REF!</definedName>
    <definedName name="Purchase_Accounting_Reclass" localSheetId="16">#REF!</definedName>
    <definedName name="Purchase_Accounting_Reclass">#REF!</definedName>
    <definedName name="Purchase_Accounting_YR_2005" localSheetId="23">'[35]Aday IS DECo &amp; Other'!#REF!</definedName>
    <definedName name="Purchase_Accounting_YR_2005" localSheetId="11">'[35]Aday IS DECo &amp; Other'!#REF!</definedName>
    <definedName name="Purchase_Accounting_YR_2005" localSheetId="12">'[35]Aday IS DECo &amp; Other'!#REF!</definedName>
    <definedName name="Purchase_Accounting_YR_2005">'[35]Aday IS DECo &amp; Other'!#REF!</definedName>
    <definedName name="Purchase_Accounting_YR_2006" localSheetId="23">'[35]Aday IS DECo &amp; Other'!#REF!</definedName>
    <definedName name="Purchase_Accounting_YR_2006" localSheetId="11">'[35]Aday IS DECo &amp; Other'!#REF!</definedName>
    <definedName name="Purchase_Accounting_YR_2006" localSheetId="12">'[35]Aday IS DECo &amp; Other'!#REF!</definedName>
    <definedName name="Purchase_Accounting_YR_2006">'[35]Aday IS DECo &amp; Other'!#REF!</definedName>
    <definedName name="Purchase_Accounting_YR_2007" localSheetId="23">'[35]Aday IS DECo &amp; Other'!#REF!</definedName>
    <definedName name="Purchase_Accounting_YR_2007" localSheetId="11">'[35]Aday IS DECo &amp; Other'!#REF!</definedName>
    <definedName name="Purchase_Accounting_YR_2007" localSheetId="12">'[35]Aday IS DECo &amp; Other'!#REF!</definedName>
    <definedName name="Purchase_Accounting_YR_2007">'[35]Aday IS DECo &amp; Other'!#REF!</definedName>
    <definedName name="Purchase_Accounting_YR_2008" localSheetId="23">'[35]Aday IS DECo &amp; Other'!#REF!</definedName>
    <definedName name="Purchase_Accounting_YR_2008" localSheetId="11">'[35]Aday IS DECo &amp; Other'!#REF!</definedName>
    <definedName name="Purchase_Accounting_YR_2008" localSheetId="12">'[35]Aday IS DECo &amp; Other'!#REF!</definedName>
    <definedName name="Purchase_Accounting_YR_2008">'[35]Aday IS DECo &amp; Other'!#REF!</definedName>
    <definedName name="PXAG">'[26]C. Input'!$F$185</definedName>
    <definedName name="PXAG_561">'[26]C. Input'!#REF!</definedName>
    <definedName name="PXAG_EAI">'[26]C. Input'!#REF!</definedName>
    <definedName name="PXAG_EGSI">'[26]C. Input'!#REF!</definedName>
    <definedName name="PXAG_ELI">'[26]C. Input'!#REF!</definedName>
    <definedName name="PXAG_EMI">'[26]C. Input'!#REF!</definedName>
    <definedName name="PXAG_ENOI">'[26]C. Input'!#REF!</definedName>
    <definedName name="PXAGBAD">'[26]C. Input'!#REF!</definedName>
    <definedName name="PYTX">'[26]C. Input'!$F$220</definedName>
    <definedName name="Q" localSheetId="23">#REF!</definedName>
    <definedName name="Q" localSheetId="11">#REF!</definedName>
    <definedName name="Q" localSheetId="12">#REF!</definedName>
    <definedName name="Q">#REF!</definedName>
    <definedName name="QCDATA" localSheetId="23">#REF!</definedName>
    <definedName name="QCDATA" localSheetId="11">#REF!</definedName>
    <definedName name="QCDATA" localSheetId="12">#REF!</definedName>
    <definedName name="QCDATA">#REF!</definedName>
    <definedName name="QCUTIN" localSheetId="23">#REF!</definedName>
    <definedName name="QCUTIN" localSheetId="11">#REF!</definedName>
    <definedName name="QCUTIN" localSheetId="12">#REF!</definedName>
    <definedName name="QCUTIN">#REF!</definedName>
    <definedName name="QES">'[10]Gross_Rec:QRE''s'!$B$53:$N$112</definedName>
    <definedName name="QRE_HELP" localSheetId="14">#REF!</definedName>
    <definedName name="QRE_HELP" localSheetId="15">#REF!</definedName>
    <definedName name="QRE_HELP" localSheetId="16">#REF!</definedName>
    <definedName name="QRE_HELP">#REF!</definedName>
    <definedName name="QRE_MARGINS" localSheetId="14">#REF!</definedName>
    <definedName name="QRE_MARGINS" localSheetId="15">#REF!</definedName>
    <definedName name="QRE_MARGINS" localSheetId="16">#REF!</definedName>
    <definedName name="QRE_MARGINS">#REF!</definedName>
    <definedName name="QRE_SUMMARY">'[10]QRE''s'!$A$7:$R$102</definedName>
    <definedName name="qryNVPWR2002" localSheetId="23">#REF!</definedName>
    <definedName name="qryNVPWR2002" localSheetId="11">#REF!</definedName>
    <definedName name="qryNVPWR2002" localSheetId="12">#REF!</definedName>
    <definedName name="qryNVPWR2002" localSheetId="16">#REF!</definedName>
    <definedName name="qryNVPWR2002">#REF!</definedName>
    <definedName name="qrySPPCO2002" localSheetId="16">#REF!</definedName>
    <definedName name="qrySPPCO2002">#REF!</definedName>
    <definedName name="qryTab7_5" localSheetId="16">#REF!</definedName>
    <definedName name="qryTab7_5">#REF!</definedName>
    <definedName name="Quarterly_Interest_Bearing_Debt__QUIDS">#REF!</definedName>
    <definedName name="Quarterly_Interest_Bearing_Debt__QUIDS__CPM">#REF!</definedName>
    <definedName name="query">'[87]Boston Edison'!$A$1:$M$3434</definedName>
    <definedName name="qw" localSheetId="23">{"'Metretek HTML'!$A$7:$W$42"}</definedName>
    <definedName name="qw" localSheetId="11">{"'Metretek HTML'!$A$7:$W$42"}</definedName>
    <definedName name="qw" localSheetId="12">{"'Metretek HTML'!$A$7:$W$42"}</definedName>
    <definedName name="qw" localSheetId="14">{"'Metretek HTML'!$A$7:$W$42"}</definedName>
    <definedName name="qw" localSheetId="15">{"'Metretek HTML'!$A$7:$W$42"}</definedName>
    <definedName name="qw" localSheetId="16">{"'Metretek HTML'!$A$7:$W$42"}</definedName>
    <definedName name="qw">{"'Metretek HTML'!$A$7:$W$42"}</definedName>
    <definedName name="RA">'[26]C. Input'!$F$343</definedName>
    <definedName name="RANGE" localSheetId="23">#REF!</definedName>
    <definedName name="RANGE" localSheetId="11">#REF!</definedName>
    <definedName name="RANGE" localSheetId="12">#REF!</definedName>
    <definedName name="RANGE" localSheetId="16">#REF!</definedName>
    <definedName name="RANGE">#REF!</definedName>
    <definedName name="Rate_Reduction_Factor" localSheetId="16">#REF!</definedName>
    <definedName name="Rate_Reduction_Factor">#REF!</definedName>
    <definedName name="Rate_Relief" localSheetId="16">#REF!</definedName>
    <definedName name="Rate_Relief">#REF!</definedName>
    <definedName name="Rate_Relief_CPM">#REF!</definedName>
    <definedName name="rate100">#REF!</definedName>
    <definedName name="rate101">#REF!</definedName>
    <definedName name="rate102">#REF!</definedName>
    <definedName name="rate103">#REF!</definedName>
    <definedName name="rate90">[10]Model!$I$175</definedName>
    <definedName name="rate91">[10]Model!$J$175</definedName>
    <definedName name="rate92">[10]Model!$K$175</definedName>
    <definedName name="rate93">[10]Model!$L$175</definedName>
    <definedName name="rate94">[10]Model!$M$175</definedName>
    <definedName name="rate95">[10]Model!$N$175</definedName>
    <definedName name="rate96">[10]Model!$O$175</definedName>
    <definedName name="rate97">[10]Model!$P$175</definedName>
    <definedName name="rate98">[10]Model!$Q$175</definedName>
    <definedName name="rate99" localSheetId="23">#REF!</definedName>
    <definedName name="rate99" localSheetId="11">#REF!</definedName>
    <definedName name="rate99" localSheetId="12">#REF!</definedName>
    <definedName name="rate99" localSheetId="16">#REF!</definedName>
    <definedName name="rate99">#REF!</definedName>
    <definedName name="RawData" localSheetId="16">#REF!</definedName>
    <definedName name="RawData">#REF!</definedName>
    <definedName name="reawreqw" localSheetId="20" hidden="1">{#N/A,#N/A,FALSE,"Monthly SAIFI";#N/A,#N/A,FALSE,"Yearly SAIFI";#N/A,#N/A,FALSE,"Monthly CAIDI";#N/A,#N/A,FALSE,"Yearly CAIDI";#N/A,#N/A,FALSE,"Monthly SAIDI";#N/A,#N/A,FALSE,"Yearly SAIDI";#N/A,#N/A,FALSE,"Monthly MAIFI";#N/A,#N/A,FALSE,"Yearly MAIFI";#N/A,#N/A,FALSE,"Monthly Cust &gt;=4 Int"}</definedName>
    <definedName name="reawreqw" localSheetId="23" hidden="1">{#N/A,#N/A,FALSE,"Monthly SAIFI";#N/A,#N/A,FALSE,"Yearly SAIFI";#N/A,#N/A,FALSE,"Monthly CAIDI";#N/A,#N/A,FALSE,"Yearly CAIDI";#N/A,#N/A,FALSE,"Monthly SAIDI";#N/A,#N/A,FALSE,"Yearly SAIDI";#N/A,#N/A,FALSE,"Monthly MAIFI";#N/A,#N/A,FALSE,"Yearly MAIFI";#N/A,#N/A,FALSE,"Monthly Cust &gt;=4 Int"}</definedName>
    <definedName name="reawreqw" localSheetId="11" hidden="1">{#N/A,#N/A,FALSE,"Monthly SAIFI";#N/A,#N/A,FALSE,"Yearly SAIFI";#N/A,#N/A,FALSE,"Monthly CAIDI";#N/A,#N/A,FALSE,"Yearly CAIDI";#N/A,#N/A,FALSE,"Monthly SAIDI";#N/A,#N/A,FALSE,"Yearly SAIDI";#N/A,#N/A,FALSE,"Monthly MAIFI";#N/A,#N/A,FALSE,"Yearly MAIFI";#N/A,#N/A,FALSE,"Monthly Cust &gt;=4 Int"}</definedName>
    <definedName name="reawreqw" localSheetId="12" hidden="1">{#N/A,#N/A,FALSE,"Monthly SAIFI";#N/A,#N/A,FALSE,"Yearly SAIFI";#N/A,#N/A,FALSE,"Monthly CAIDI";#N/A,#N/A,FALSE,"Yearly CAIDI";#N/A,#N/A,FALSE,"Monthly SAIDI";#N/A,#N/A,FALSE,"Yearly SAIDI";#N/A,#N/A,FALSE,"Monthly MAIFI";#N/A,#N/A,FALSE,"Yearly MAIFI";#N/A,#N/A,FALSE,"Monthly Cust &gt;=4 Int"}</definedName>
    <definedName name="reawreqw" localSheetId="14" hidden="1">{#N/A,#N/A,FALSE,"Monthly SAIFI";#N/A,#N/A,FALSE,"Yearly SAIFI";#N/A,#N/A,FALSE,"Monthly CAIDI";#N/A,#N/A,FALSE,"Yearly CAIDI";#N/A,#N/A,FALSE,"Monthly SAIDI";#N/A,#N/A,FALSE,"Yearly SAIDI";#N/A,#N/A,FALSE,"Monthly MAIFI";#N/A,#N/A,FALSE,"Yearly MAIFI";#N/A,#N/A,FALSE,"Monthly Cust &gt;=4 Int"}</definedName>
    <definedName name="reawreqw" localSheetId="15" hidden="1">{#N/A,#N/A,FALSE,"Monthly SAIFI";#N/A,#N/A,FALSE,"Yearly SAIFI";#N/A,#N/A,FALSE,"Monthly CAIDI";#N/A,#N/A,FALSE,"Yearly CAIDI";#N/A,#N/A,FALSE,"Monthly SAIDI";#N/A,#N/A,FALSE,"Yearly SAIDI";#N/A,#N/A,FALSE,"Monthly MAIFI";#N/A,#N/A,FALSE,"Yearly MAIFI";#N/A,#N/A,FALSE,"Monthly Cust &gt;=4 Int"}</definedName>
    <definedName name="reawreqw" localSheetId="13"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AP">#REF!</definedName>
    <definedName name="RECON" localSheetId="16">#REF!</definedName>
    <definedName name="RECON">#REF!</definedName>
    <definedName name="RECONCILIATION" localSheetId="16">#REF!</definedName>
    <definedName name="RECONCILIATION">#REF!</definedName>
    <definedName name="_xlnm.Recorder">#REF!</definedName>
    <definedName name="reduced_credit">[10]Print!$I$22</definedName>
    <definedName name="reduced_credit_caption">[10]Print!$G$22</definedName>
    <definedName name="Regulatory_Assets" localSheetId="23">#REF!</definedName>
    <definedName name="Regulatory_Assets" localSheetId="11">#REF!</definedName>
    <definedName name="Regulatory_Assets" localSheetId="12">#REF!</definedName>
    <definedName name="Regulatory_Assets" localSheetId="16">#REF!</definedName>
    <definedName name="Regulatory_Assets">#REF!</definedName>
    <definedName name="Regulatory_Assets_CPM" localSheetId="16">#REF!</definedName>
    <definedName name="Regulatory_Assets_CPM">#REF!</definedName>
    <definedName name="Regulatory_Liabilities" localSheetId="16">#REF!</definedName>
    <definedName name="Regulatory_Liabilities">#REF!</definedName>
    <definedName name="Regulatory_Liabilities_CPM">#REF!</definedName>
    <definedName name="Removal_Costs">#REF!</definedName>
    <definedName name="REMOVAL1">#REF!</definedName>
    <definedName name="REPORT_BU">#REF!</definedName>
    <definedName name="REPORT_NAME">#REF!</definedName>
    <definedName name="REPORT_SELECT">#REF!</definedName>
    <definedName name="REPORT_TABLE">#REF!</definedName>
    <definedName name="REPORT_TITLE">#REF!</definedName>
    <definedName name="REQUEST_BU">#REF!</definedName>
    <definedName name="REQUEST_BU_DESC">#REF!</definedName>
    <definedName name="Required_Supplemental_Data">#REF!</definedName>
    <definedName name="RES_CPB">#REF!</definedName>
    <definedName name="RESALE_CUSTOMERS">#REF!</definedName>
    <definedName name="RESALE_LINES">#REF!</definedName>
    <definedName name="RESERVE">#REF!</definedName>
    <definedName name="RESET">#REF!</definedName>
    <definedName name="RESET_SENS_FACT">#REF!</definedName>
    <definedName name="respc">'[88]Employee Headcount'!$N$6:$S$803</definedName>
    <definedName name="Restricted_Cash" localSheetId="14">#REF!</definedName>
    <definedName name="Restricted_Cash" localSheetId="15">#REF!</definedName>
    <definedName name="Restricted_Cash" localSheetId="16">#REF!</definedName>
    <definedName name="Restricted_Cash">#REF!</definedName>
    <definedName name="Restricted_Cash_Account" localSheetId="14">#REF!</definedName>
    <definedName name="Restricted_Cash_Account" localSheetId="15">#REF!</definedName>
    <definedName name="Restricted_Cash_Account" localSheetId="16">#REF!</definedName>
    <definedName name="Restricted_Cash_Account">#REF!</definedName>
    <definedName name="Results" localSheetId="16">#REF!</definedName>
    <definedName name="Results">#REF!</definedName>
    <definedName name="retail" localSheetId="23" hidden="1">{#N/A,#N/A,FALSE,"Loans";#N/A,#N/A,FALSE,"Program Costs";#N/A,#N/A,FALSE,"Measures";#N/A,#N/A,FALSE,"Net Lost Rev";#N/A,#N/A,FALSE,"Incentive"}</definedName>
    <definedName name="retail" localSheetId="11" hidden="1">{#N/A,#N/A,FALSE,"Loans";#N/A,#N/A,FALSE,"Program Costs";#N/A,#N/A,FALSE,"Measures";#N/A,#N/A,FALSE,"Net Lost Rev";#N/A,#N/A,FALSE,"Incentive"}</definedName>
    <definedName name="retail" localSheetId="1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3" hidden="1">{#N/A,#N/A,FALSE,"Loans";#N/A,#N/A,FALSE,"Program Costs";#N/A,#N/A,FALSE,"Measures";#N/A,#N/A,FALSE,"Net Lost Rev";#N/A,#N/A,FALSE,"Incentive"}</definedName>
    <definedName name="retail_CC" localSheetId="11" hidden="1">{#N/A,#N/A,FALSE,"Loans";#N/A,#N/A,FALSE,"Program Costs";#N/A,#N/A,FALSE,"Measures";#N/A,#N/A,FALSE,"Net Lost Rev";#N/A,#N/A,FALSE,"Incentive"}</definedName>
    <definedName name="retail_CC" localSheetId="1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3" hidden="1">{#N/A,#N/A,FALSE,"Loans";#N/A,#N/A,FALSE,"Program Costs";#N/A,#N/A,FALSE,"Measures";#N/A,#N/A,FALSE,"Net Lost Rev";#N/A,#N/A,FALSE,"Incentive"}</definedName>
    <definedName name="retail_CC1" localSheetId="11" hidden="1">{#N/A,#N/A,FALSE,"Loans";#N/A,#N/A,FALSE,"Program Costs";#N/A,#N/A,FALSE,"Measures";#N/A,#N/A,FALSE,"Net Lost Rev";#N/A,#N/A,FALSE,"Incentive"}</definedName>
    <definedName name="retail_CC1" localSheetId="12" hidden="1">{#N/A,#N/A,FALSE,"Loans";#N/A,#N/A,FALSE,"Program Costs";#N/A,#N/A,FALSE,"Measures";#N/A,#N/A,FALSE,"Net Lost Rev";#N/A,#N/A,FALSE,"Incentive"}</definedName>
    <definedName name="retail_CC1" hidden="1">{#N/A,#N/A,FALSE,"Loans";#N/A,#N/A,FALSE,"Program Costs";#N/A,#N/A,FALSE,"Measures";#N/A,#N/A,FALSE,"Net Lost Rev";#N/A,#N/A,FALSE,"Incentive"}</definedName>
    <definedName name="Retained_Earnings" localSheetId="16">#REF!</definedName>
    <definedName name="Retained_Earnings">#REF!</definedName>
    <definedName name="RETIRE" localSheetId="16">#REF!</definedName>
    <definedName name="RETIRE">#REF!</definedName>
    <definedName name="RETURN" localSheetId="16">#REF!</definedName>
    <definedName name="RETURN">#REF!</definedName>
    <definedName name="Return_on_Average_Equity">#REF!</definedName>
    <definedName name="Return_on_Average_Invested_Capital">#REF!</definedName>
    <definedName name="Return_on_Investment___Asset_Sales">#REF!</definedName>
    <definedName name="Revenue">#REF!</definedName>
    <definedName name="Revenue___Affiliate">#REF!</definedName>
    <definedName name="Revenue___External">#REF!</definedName>
    <definedName name="Revenue___Other">#REF!</definedName>
    <definedName name="Revenue_CPM">#REF!</definedName>
    <definedName name="Revenues">#REF!</definedName>
    <definedName name="RID">#REF!</definedName>
    <definedName name="right">OFFSET(!A1,0,1)</definedName>
    <definedName name="RLST" localSheetId="23">[19]DEPR96!#REF!</definedName>
    <definedName name="RLST" localSheetId="11">[19]DEPR96!#REF!</definedName>
    <definedName name="RLST" localSheetId="12">[19]DEPR96!#REF!</definedName>
    <definedName name="RLST" localSheetId="16">[19]DEPR96!#REF!</definedName>
    <definedName name="RLST">[19]DEPR96!#REF!</definedName>
    <definedName name="RPT_B" localSheetId="23">#REF!</definedName>
    <definedName name="RPT_B" localSheetId="11">#REF!</definedName>
    <definedName name="RPT_B" localSheetId="12">#REF!</definedName>
    <definedName name="RPT_B" localSheetId="16">#REF!</definedName>
    <definedName name="RPT_B">#REF!</definedName>
    <definedName name="RPT_G" localSheetId="16">#REF!</definedName>
    <definedName name="RPT_G">#REF!</definedName>
    <definedName name="RPTX" localSheetId="16">#REF!</definedName>
    <definedName name="RPTX">#REF!</definedName>
    <definedName name="RRE">'[26]C. Input'!$F$207</definedName>
    <definedName name="rrrr" localSheetId="20" hidden="1">{#N/A,#N/A,FALSE,"O&amp;M by processes";#N/A,#N/A,FALSE,"Elec Act vs Bud";#N/A,#N/A,FALSE,"G&amp;A";#N/A,#N/A,FALSE,"BGS";#N/A,#N/A,FALSE,"Res Cost"}</definedName>
    <definedName name="rrrr" localSheetId="23" hidden="1">{#N/A,#N/A,FALSE,"O&amp;M by processes";#N/A,#N/A,FALSE,"Elec Act vs Bud";#N/A,#N/A,FALSE,"G&amp;A";#N/A,#N/A,FALSE,"BGS";#N/A,#N/A,FALSE,"Res Cost"}</definedName>
    <definedName name="rrrr" localSheetId="11" hidden="1">{#N/A,#N/A,FALSE,"O&amp;M by processes";#N/A,#N/A,FALSE,"Elec Act vs Bud";#N/A,#N/A,FALSE,"G&amp;A";#N/A,#N/A,FALSE,"BGS";#N/A,#N/A,FALSE,"Res Cost"}</definedName>
    <definedName name="rrrr" localSheetId="12" hidden="1">{#N/A,#N/A,FALSE,"O&amp;M by processes";#N/A,#N/A,FALSE,"Elec Act vs Bud";#N/A,#N/A,FALSE,"G&amp;A";#N/A,#N/A,FALSE,"BGS";#N/A,#N/A,FALSE,"Res Cost"}</definedName>
    <definedName name="rrrr" localSheetId="14" hidden="1">{#N/A,#N/A,FALSE,"O&amp;M by processes";#N/A,#N/A,FALSE,"Elec Act vs Bud";#N/A,#N/A,FALSE,"G&amp;A";#N/A,#N/A,FALSE,"BGS";#N/A,#N/A,FALSE,"Res Cost"}</definedName>
    <definedName name="rrrr" localSheetId="15" hidden="1">{#N/A,#N/A,FALSE,"O&amp;M by processes";#N/A,#N/A,FALSE,"Elec Act vs Bud";#N/A,#N/A,FALSE,"G&amp;A";#N/A,#N/A,FALSE,"BGS";#N/A,#N/A,FALSE,"Res Cost"}</definedName>
    <definedName name="rrrr" localSheetId="13" hidden="1">{#N/A,#N/A,FALSE,"O&amp;M by processes";#N/A,#N/A,FALSE,"Elec Act vs Bud";#N/A,#N/A,FALSE,"G&amp;A";#N/A,#N/A,FALSE,"BGS";#N/A,#N/A,FALSE,"Res Cost"}</definedName>
    <definedName name="rrrr" localSheetId="16" hidden="1">{#N/A,#N/A,FALSE,"O&amp;M by processes";#N/A,#N/A,FALSE,"Elec Act vs Bud";#N/A,#N/A,FALSE,"G&amp;A";#N/A,#N/A,FALSE,"BGS";#N/A,#N/A,FALSE,"Res Cost"}</definedName>
    <definedName name="rrrr" localSheetId="18" hidden="1">{#N/A,#N/A,FALSE,"O&amp;M by processes";#N/A,#N/A,FALSE,"Elec Act vs Bud";#N/A,#N/A,FALSE,"G&amp;A";#N/A,#N/A,FALSE,"BGS";#N/A,#N/A,FALSE,"Res Cost"}</definedName>
    <definedName name="rrrr" localSheetId="19" hidden="1">{#N/A,#N/A,FALSE,"O&amp;M by processes";#N/A,#N/A,FALSE,"Elec Act vs Bud";#N/A,#N/A,FALSE,"G&amp;A";#N/A,#N/A,FALSE,"BGS";#N/A,#N/A,FALSE,"Res Cost"}</definedName>
    <definedName name="rrrr" hidden="1">{#N/A,#N/A,FALSE,"O&amp;M by processes";#N/A,#N/A,FALSE,"Elec Act vs Bud";#N/A,#N/A,FALSE,"G&amp;A";#N/A,#N/A,FALSE,"BGS";#N/A,#N/A,FALSE,"Res Cost"}</definedName>
    <definedName name="RSHCust">'[89]Chart6-8 data'!#REF!</definedName>
    <definedName name="RSUM" localSheetId="14">#REF!</definedName>
    <definedName name="RSUM" localSheetId="15">#REF!</definedName>
    <definedName name="RSUM" localSheetId="16">#REF!</definedName>
    <definedName name="RSUM">#REF!</definedName>
    <definedName name="RTT" localSheetId="14">#REF!</definedName>
    <definedName name="RTT" localSheetId="15">#REF!</definedName>
    <definedName name="RTT" localSheetId="16">#REF!</definedName>
    <definedName name="RTT">#REF!</definedName>
    <definedName name="RTX">'[26]C. Input'!$F$222</definedName>
    <definedName name="RunDateTime" localSheetId="14">#REF!</definedName>
    <definedName name="RunDateTime" localSheetId="15">#REF!</definedName>
    <definedName name="RunDateTime" localSheetId="16">#REF!</definedName>
    <definedName name="RunDateTime">#REF!</definedName>
    <definedName name="S">'[26]C. Input'!$F$76</definedName>
    <definedName name="sample1" localSheetId="23">#REF!</definedName>
    <definedName name="sample1" localSheetId="11">#REF!</definedName>
    <definedName name="sample1" localSheetId="12">#REF!</definedName>
    <definedName name="sample1">#REF!</definedName>
    <definedName name="Sample2" localSheetId="23">#REF!</definedName>
    <definedName name="Sample2" localSheetId="11">#REF!</definedName>
    <definedName name="Sample2" localSheetId="12">#REF!</definedName>
    <definedName name="Sample2">#REF!</definedName>
    <definedName name="SAPBEXdnldView">"467GDHUY063FE1Q3S2Y9KSMQ8"</definedName>
    <definedName name="SAPBEXdnldView_1">"467GDHUY063FE1Q3S2Y9KSMQ8"</definedName>
    <definedName name="SAPBEXhrIndnt">"Wide"</definedName>
    <definedName name="SAPBEXrevision">1</definedName>
    <definedName name="SAPBEXsysID">"BWP"</definedName>
    <definedName name="SAPBEXwbID">"4AO3M5394FE1TJAHPAPP5YWL5"</definedName>
    <definedName name="SAPsysID">"708C5W7SBKP804JT78WJ0JNKI"</definedName>
    <definedName name="SAPwbID">"ARS"</definedName>
    <definedName name="saSAsa" localSheetId="20" hidden="1">{#N/A,#N/A,FALSE,"Monthly SAIFI";#N/A,#N/A,FALSE,"Yearly SAIFI";#N/A,#N/A,FALSE,"Monthly CAIDI";#N/A,#N/A,FALSE,"Yearly CAIDI";#N/A,#N/A,FALSE,"Monthly SAIDI";#N/A,#N/A,FALSE,"Yearly SAIDI";#N/A,#N/A,FALSE,"Monthly MAIFI";#N/A,#N/A,FALSE,"Yearly MAIFI";#N/A,#N/A,FALSE,"Monthly Cust &gt;=4 Int"}</definedName>
    <definedName name="saSAsa" localSheetId="23" hidden="1">{#N/A,#N/A,FALSE,"Monthly SAIFI";#N/A,#N/A,FALSE,"Yearly SAIFI";#N/A,#N/A,FALSE,"Monthly CAIDI";#N/A,#N/A,FALSE,"Yearly CAIDI";#N/A,#N/A,FALSE,"Monthly SAIDI";#N/A,#N/A,FALSE,"Yearly SAIDI";#N/A,#N/A,FALSE,"Monthly MAIFI";#N/A,#N/A,FALSE,"Yearly MAIFI";#N/A,#N/A,FALSE,"Monthly Cust &gt;=4 Int"}</definedName>
    <definedName name="saSAsa" localSheetId="11" hidden="1">{#N/A,#N/A,FALSE,"Monthly SAIFI";#N/A,#N/A,FALSE,"Yearly SAIFI";#N/A,#N/A,FALSE,"Monthly CAIDI";#N/A,#N/A,FALSE,"Yearly CAIDI";#N/A,#N/A,FALSE,"Monthly SAIDI";#N/A,#N/A,FALSE,"Yearly SAIDI";#N/A,#N/A,FALSE,"Monthly MAIFI";#N/A,#N/A,FALSE,"Yearly MAIFI";#N/A,#N/A,FALSE,"Monthly Cust &gt;=4 Int"}</definedName>
    <definedName name="saSAsa" localSheetId="12" hidden="1">{#N/A,#N/A,FALSE,"Monthly SAIFI";#N/A,#N/A,FALSE,"Yearly SAIFI";#N/A,#N/A,FALSE,"Monthly CAIDI";#N/A,#N/A,FALSE,"Yearly CAIDI";#N/A,#N/A,FALSE,"Monthly SAIDI";#N/A,#N/A,FALSE,"Yearly SAIDI";#N/A,#N/A,FALSE,"Monthly MAIFI";#N/A,#N/A,FALSE,"Yearly MAIFI";#N/A,#N/A,FALSE,"Monthly Cust &gt;=4 Int"}</definedName>
    <definedName name="saSAsa" localSheetId="14" hidden="1">{#N/A,#N/A,FALSE,"Monthly SAIFI";#N/A,#N/A,FALSE,"Yearly SAIFI";#N/A,#N/A,FALSE,"Monthly CAIDI";#N/A,#N/A,FALSE,"Yearly CAIDI";#N/A,#N/A,FALSE,"Monthly SAIDI";#N/A,#N/A,FALSE,"Yearly SAIDI";#N/A,#N/A,FALSE,"Monthly MAIFI";#N/A,#N/A,FALSE,"Yearly MAIFI";#N/A,#N/A,FALSE,"Monthly Cust &gt;=4 Int"}</definedName>
    <definedName name="saSAsa" localSheetId="15" hidden="1">{#N/A,#N/A,FALSE,"Monthly SAIFI";#N/A,#N/A,FALSE,"Yearly SAIFI";#N/A,#N/A,FALSE,"Monthly CAIDI";#N/A,#N/A,FALSE,"Yearly CAIDI";#N/A,#N/A,FALSE,"Monthly SAIDI";#N/A,#N/A,FALSE,"Yearly SAIDI";#N/A,#N/A,FALSE,"Monthly MAIFI";#N/A,#N/A,FALSE,"Yearly MAIFI";#N/A,#N/A,FALSE,"Monthly Cust &gt;=4 Int"}</definedName>
    <definedName name="saSAsa" localSheetId="13"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BU_SHEET_HELP" localSheetId="16">#REF!</definedName>
    <definedName name="SBU_SHEET_HELP">#REF!</definedName>
    <definedName name="SCD" localSheetId="16">#REF!</definedName>
    <definedName name="SCD">#REF!</definedName>
    <definedName name="Schedule_CC1">[10]Model!$A$1:$IV$75</definedName>
    <definedName name="Schedule_CC2">[10]Model!$A$76:$IV$151</definedName>
    <definedName name="Schedule_CC3">[10]Model!$A$152:$IV$207</definedName>
    <definedName name="SCN" localSheetId="23">#REF!</definedName>
    <definedName name="SCN" localSheetId="11">#REF!</definedName>
    <definedName name="SCN" localSheetId="12">#REF!</definedName>
    <definedName name="SCN" localSheetId="16">#REF!</definedName>
    <definedName name="SCN">#REF!</definedName>
    <definedName name="sdf" localSheetId="20" hidden="1">{#N/A,#N/A,FALSE,"Monthly SAIFI";#N/A,#N/A,FALSE,"Yearly SAIFI";#N/A,#N/A,FALSE,"Monthly CAIDI";#N/A,#N/A,FALSE,"Yearly CAIDI";#N/A,#N/A,FALSE,"Monthly SAIDI";#N/A,#N/A,FALSE,"Yearly SAIDI";#N/A,#N/A,FALSE,"Monthly MAIFI";#N/A,#N/A,FALSE,"Yearly MAIFI";#N/A,#N/A,FALSE,"Monthly Cust &gt;=4 Int"}</definedName>
    <definedName name="sdf" localSheetId="23" hidden="1">{#N/A,#N/A,FALSE,"Monthly SAIFI";#N/A,#N/A,FALSE,"Yearly SAIFI";#N/A,#N/A,FALSE,"Monthly CAIDI";#N/A,#N/A,FALSE,"Yearly CAIDI";#N/A,#N/A,FALSE,"Monthly SAIDI";#N/A,#N/A,FALSE,"Yearly SAIDI";#N/A,#N/A,FALSE,"Monthly MAIFI";#N/A,#N/A,FALSE,"Yearly MAIFI";#N/A,#N/A,FALSE,"Monthly Cust &gt;=4 Int"}</definedName>
    <definedName name="sdf" localSheetId="11" hidden="1">{#N/A,#N/A,FALSE,"Monthly SAIFI";#N/A,#N/A,FALSE,"Yearly SAIFI";#N/A,#N/A,FALSE,"Monthly CAIDI";#N/A,#N/A,FALSE,"Yearly CAIDI";#N/A,#N/A,FALSE,"Monthly SAIDI";#N/A,#N/A,FALSE,"Yearly SAIDI";#N/A,#N/A,FALSE,"Monthly MAIFI";#N/A,#N/A,FALSE,"Yearly MAIFI";#N/A,#N/A,FALSE,"Monthly Cust &gt;=4 Int"}</definedName>
    <definedName name="sdf" localSheetId="12" hidden="1">{#N/A,#N/A,FALSE,"Monthly SAIFI";#N/A,#N/A,FALSE,"Yearly SAIFI";#N/A,#N/A,FALSE,"Monthly CAIDI";#N/A,#N/A,FALSE,"Yearly CAIDI";#N/A,#N/A,FALSE,"Monthly SAIDI";#N/A,#N/A,FALSE,"Yearly SAIDI";#N/A,#N/A,FALSE,"Monthly MAIFI";#N/A,#N/A,FALSE,"Yearly MAIFI";#N/A,#N/A,FALSE,"Monthly Cust &gt;=4 Int"}</definedName>
    <definedName name="sdf" localSheetId="14" hidden="1">{#N/A,#N/A,FALSE,"Monthly SAIFI";#N/A,#N/A,FALSE,"Yearly SAIFI";#N/A,#N/A,FALSE,"Monthly CAIDI";#N/A,#N/A,FALSE,"Yearly CAIDI";#N/A,#N/A,FALSE,"Monthly SAIDI";#N/A,#N/A,FALSE,"Yearly SAIDI";#N/A,#N/A,FALSE,"Monthly MAIFI";#N/A,#N/A,FALSE,"Yearly MAIFI";#N/A,#N/A,FALSE,"Monthly Cust &gt;=4 Int"}</definedName>
    <definedName name="sdf" localSheetId="15" hidden="1">{#N/A,#N/A,FALSE,"Monthly SAIFI";#N/A,#N/A,FALSE,"Yearly SAIFI";#N/A,#N/A,FALSE,"Monthly CAIDI";#N/A,#N/A,FALSE,"Yearly CAIDI";#N/A,#N/A,FALSE,"Monthly SAIDI";#N/A,#N/A,FALSE,"Yearly SAIDI";#N/A,#N/A,FALSE,"Monthly MAIFI";#N/A,#N/A,FALSE,"Yearly MAIFI";#N/A,#N/A,FALSE,"Monthly Cust &gt;=4 Int"}</definedName>
    <definedName name="sdf" localSheetId="13"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20" hidden="1">{#N/A,#N/A,FALSE,"Monthly SAIFI";#N/A,#N/A,FALSE,"Yearly SAIFI";#N/A,#N/A,FALSE,"Monthly CAIDI";#N/A,#N/A,FALSE,"Yearly CAIDI";#N/A,#N/A,FALSE,"Monthly SAIDI";#N/A,#N/A,FALSE,"Yearly SAIDI";#N/A,#N/A,FALSE,"Monthly MAIFI";#N/A,#N/A,FALSE,"Yearly MAIFI";#N/A,#N/A,FALSE,"Monthly Cust &gt;=4 Int"}</definedName>
    <definedName name="sdfaadfasdfasdaasdfsdf" localSheetId="23" hidden="1">{#N/A,#N/A,FALSE,"Monthly SAIFI";#N/A,#N/A,FALSE,"Yearly SAIFI";#N/A,#N/A,FALSE,"Monthly CAIDI";#N/A,#N/A,FALSE,"Yearly CAIDI";#N/A,#N/A,FALSE,"Monthly SAIDI";#N/A,#N/A,FALSE,"Yearly SAIDI";#N/A,#N/A,FALSE,"Monthly MAIFI";#N/A,#N/A,FALSE,"Yearly MAIFI";#N/A,#N/A,FALSE,"Monthly Cust &gt;=4 Int"}</definedName>
    <definedName name="sdfaadfasdfasdaasdfsdf" localSheetId="11" hidden="1">{#N/A,#N/A,FALSE,"Monthly SAIFI";#N/A,#N/A,FALSE,"Yearly SAIFI";#N/A,#N/A,FALSE,"Monthly CAIDI";#N/A,#N/A,FALSE,"Yearly CAIDI";#N/A,#N/A,FALSE,"Monthly SAIDI";#N/A,#N/A,FALSE,"Yearly SAIDI";#N/A,#N/A,FALSE,"Monthly MAIFI";#N/A,#N/A,FALSE,"Yearly MAIFI";#N/A,#N/A,FALSE,"Monthly Cust &gt;=4 Int"}</definedName>
    <definedName name="sdfaadfasdfasdaasdfsdf" localSheetId="12" hidden="1">{#N/A,#N/A,FALSE,"Monthly SAIFI";#N/A,#N/A,FALSE,"Yearly SAIFI";#N/A,#N/A,FALSE,"Monthly CAIDI";#N/A,#N/A,FALSE,"Yearly CAIDI";#N/A,#N/A,FALSE,"Monthly SAIDI";#N/A,#N/A,FALSE,"Yearly SAIDI";#N/A,#N/A,FALSE,"Monthly MAIFI";#N/A,#N/A,FALSE,"Yearly MAIFI";#N/A,#N/A,FALSE,"Monthly Cust &gt;=4 Int"}</definedName>
    <definedName name="sdfaadfasdfasdaasdfsdf" localSheetId="14" hidden="1">{#N/A,#N/A,FALSE,"Monthly SAIFI";#N/A,#N/A,FALSE,"Yearly SAIFI";#N/A,#N/A,FALSE,"Monthly CAIDI";#N/A,#N/A,FALSE,"Yearly CAIDI";#N/A,#N/A,FALSE,"Monthly SAIDI";#N/A,#N/A,FALSE,"Yearly SAIDI";#N/A,#N/A,FALSE,"Monthly MAIFI";#N/A,#N/A,FALSE,"Yearly MAIFI";#N/A,#N/A,FALSE,"Monthly Cust &gt;=4 Int"}</definedName>
    <definedName name="sdfaadfasdfasdaasdfsdf" localSheetId="15" hidden="1">{#N/A,#N/A,FALSE,"Monthly SAIFI";#N/A,#N/A,FALSE,"Yearly SAIFI";#N/A,#N/A,FALSE,"Monthly CAIDI";#N/A,#N/A,FALSE,"Yearly CAIDI";#N/A,#N/A,FALSE,"Monthly SAIDI";#N/A,#N/A,FALSE,"Yearly SAIDI";#N/A,#N/A,FALSE,"Monthly MAIFI";#N/A,#N/A,FALSE,"Yearly MAIFI";#N/A,#N/A,FALSE,"Monthly Cust &gt;=4 Int"}</definedName>
    <definedName name="sdfaadfasdfasdaasdfsdf" localSheetId="13"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20" hidden="1">{#N/A,#N/A,FALSE,"Monthly SAIFI";#N/A,#N/A,FALSE,"Yearly SAIFI";#N/A,#N/A,FALSE,"Monthly CAIDI";#N/A,#N/A,FALSE,"Yearly CAIDI";#N/A,#N/A,FALSE,"Monthly SAIDI";#N/A,#N/A,FALSE,"Yearly SAIDI";#N/A,#N/A,FALSE,"Monthly MAIFI";#N/A,#N/A,FALSE,"Yearly MAIFI";#N/A,#N/A,FALSE,"Monthly Cust &gt;=4 Int"}</definedName>
    <definedName name="sdfasdfasdfasdfasdfsdf" localSheetId="23" hidden="1">{#N/A,#N/A,FALSE,"Monthly SAIFI";#N/A,#N/A,FALSE,"Yearly SAIFI";#N/A,#N/A,FALSE,"Monthly CAIDI";#N/A,#N/A,FALSE,"Yearly CAIDI";#N/A,#N/A,FALSE,"Monthly SAIDI";#N/A,#N/A,FALSE,"Yearly SAIDI";#N/A,#N/A,FALSE,"Monthly MAIFI";#N/A,#N/A,FALSE,"Yearly MAIFI";#N/A,#N/A,FALSE,"Monthly Cust &gt;=4 Int"}</definedName>
    <definedName name="sdfasdfasdfasdfasdfsdf" localSheetId="11" hidden="1">{#N/A,#N/A,FALSE,"Monthly SAIFI";#N/A,#N/A,FALSE,"Yearly SAIFI";#N/A,#N/A,FALSE,"Monthly CAIDI";#N/A,#N/A,FALSE,"Yearly CAIDI";#N/A,#N/A,FALSE,"Monthly SAIDI";#N/A,#N/A,FALSE,"Yearly SAIDI";#N/A,#N/A,FALSE,"Monthly MAIFI";#N/A,#N/A,FALSE,"Yearly MAIFI";#N/A,#N/A,FALSE,"Monthly Cust &gt;=4 Int"}</definedName>
    <definedName name="sdfasdfasdfasdfasdfsdf" localSheetId="12" hidden="1">{#N/A,#N/A,FALSE,"Monthly SAIFI";#N/A,#N/A,FALSE,"Yearly SAIFI";#N/A,#N/A,FALSE,"Monthly CAIDI";#N/A,#N/A,FALSE,"Yearly CAIDI";#N/A,#N/A,FALSE,"Monthly SAIDI";#N/A,#N/A,FALSE,"Yearly SAIDI";#N/A,#N/A,FALSE,"Monthly MAIFI";#N/A,#N/A,FALSE,"Yearly MAIFI";#N/A,#N/A,FALSE,"Monthly Cust &gt;=4 Int"}</definedName>
    <definedName name="sdfasdfasdfasdfasdfsdf" localSheetId="14" hidden="1">{#N/A,#N/A,FALSE,"Monthly SAIFI";#N/A,#N/A,FALSE,"Yearly SAIFI";#N/A,#N/A,FALSE,"Monthly CAIDI";#N/A,#N/A,FALSE,"Yearly CAIDI";#N/A,#N/A,FALSE,"Monthly SAIDI";#N/A,#N/A,FALSE,"Yearly SAIDI";#N/A,#N/A,FALSE,"Monthly MAIFI";#N/A,#N/A,FALSE,"Yearly MAIFI";#N/A,#N/A,FALSE,"Monthly Cust &gt;=4 Int"}</definedName>
    <definedName name="sdfasdfasdfasdfasdfsdf" localSheetId="15" hidden="1">{#N/A,#N/A,FALSE,"Monthly SAIFI";#N/A,#N/A,FALSE,"Yearly SAIFI";#N/A,#N/A,FALSE,"Monthly CAIDI";#N/A,#N/A,FALSE,"Yearly CAIDI";#N/A,#N/A,FALSE,"Monthly SAIDI";#N/A,#N/A,FALSE,"Yearly SAIDI";#N/A,#N/A,FALSE,"Monthly MAIFI";#N/A,#N/A,FALSE,"Yearly MAIFI";#N/A,#N/A,FALSE,"Monthly Cust &gt;=4 Int"}</definedName>
    <definedName name="sdfasdfasdfasdfasdfsdf" localSheetId="13"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20" hidden="1">{#N/A,#N/A,FALSE,"Monthly SAIFI";#N/A,#N/A,FALSE,"Yearly SAIFI";#N/A,#N/A,FALSE,"Monthly CAIDI";#N/A,#N/A,FALSE,"Yearly CAIDI";#N/A,#N/A,FALSE,"Monthly SAIDI";#N/A,#N/A,FALSE,"Yearly SAIDI";#N/A,#N/A,FALSE,"Monthly MAIFI";#N/A,#N/A,FALSE,"Yearly MAIFI";#N/A,#N/A,FALSE,"Monthly Cust &gt;=4 Int"}</definedName>
    <definedName name="sdfds" localSheetId="23" hidden="1">{#N/A,#N/A,FALSE,"Monthly SAIFI";#N/A,#N/A,FALSE,"Yearly SAIFI";#N/A,#N/A,FALSE,"Monthly CAIDI";#N/A,#N/A,FALSE,"Yearly CAIDI";#N/A,#N/A,FALSE,"Monthly SAIDI";#N/A,#N/A,FALSE,"Yearly SAIDI";#N/A,#N/A,FALSE,"Monthly MAIFI";#N/A,#N/A,FALSE,"Yearly MAIFI";#N/A,#N/A,FALSE,"Monthly Cust &gt;=4 Int"}</definedName>
    <definedName name="sdfds" localSheetId="11" hidden="1">{#N/A,#N/A,FALSE,"Monthly SAIFI";#N/A,#N/A,FALSE,"Yearly SAIFI";#N/A,#N/A,FALSE,"Monthly CAIDI";#N/A,#N/A,FALSE,"Yearly CAIDI";#N/A,#N/A,FALSE,"Monthly SAIDI";#N/A,#N/A,FALSE,"Yearly SAIDI";#N/A,#N/A,FALSE,"Monthly MAIFI";#N/A,#N/A,FALSE,"Yearly MAIFI";#N/A,#N/A,FALSE,"Monthly Cust &gt;=4 Int"}</definedName>
    <definedName name="sdfds" localSheetId="12" hidden="1">{#N/A,#N/A,FALSE,"Monthly SAIFI";#N/A,#N/A,FALSE,"Yearly SAIFI";#N/A,#N/A,FALSE,"Monthly CAIDI";#N/A,#N/A,FALSE,"Yearly CAIDI";#N/A,#N/A,FALSE,"Monthly SAIDI";#N/A,#N/A,FALSE,"Yearly SAIDI";#N/A,#N/A,FALSE,"Monthly MAIFI";#N/A,#N/A,FALSE,"Yearly MAIFI";#N/A,#N/A,FALSE,"Monthly Cust &gt;=4 Int"}</definedName>
    <definedName name="sdfds" localSheetId="14" hidden="1">{#N/A,#N/A,FALSE,"Monthly SAIFI";#N/A,#N/A,FALSE,"Yearly SAIFI";#N/A,#N/A,FALSE,"Monthly CAIDI";#N/A,#N/A,FALSE,"Yearly CAIDI";#N/A,#N/A,FALSE,"Monthly SAIDI";#N/A,#N/A,FALSE,"Yearly SAIDI";#N/A,#N/A,FALSE,"Monthly MAIFI";#N/A,#N/A,FALSE,"Yearly MAIFI";#N/A,#N/A,FALSE,"Monthly Cust &gt;=4 Int"}</definedName>
    <definedName name="sdfds" localSheetId="15" hidden="1">{#N/A,#N/A,FALSE,"Monthly SAIFI";#N/A,#N/A,FALSE,"Yearly SAIFI";#N/A,#N/A,FALSE,"Monthly CAIDI";#N/A,#N/A,FALSE,"Yearly CAIDI";#N/A,#N/A,FALSE,"Monthly SAIDI";#N/A,#N/A,FALSE,"Yearly SAIDI";#N/A,#N/A,FALSE,"Monthly MAIFI";#N/A,#N/A,FALSE,"Yearly MAIFI";#N/A,#N/A,FALSE,"Monthly Cust &gt;=4 Int"}</definedName>
    <definedName name="sdfds" localSheetId="13"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20" hidden="1">{#N/A,#N/A,FALSE,"Monthly SAIFI";#N/A,#N/A,FALSE,"Yearly SAIFI";#N/A,#N/A,FALSE,"Monthly CAIDI";#N/A,#N/A,FALSE,"Yearly CAIDI";#N/A,#N/A,FALSE,"Monthly SAIDI";#N/A,#N/A,FALSE,"Yearly SAIDI";#N/A,#N/A,FALSE,"Monthly MAIFI";#N/A,#N/A,FALSE,"Yearly MAIFI";#N/A,#N/A,FALSE,"Monthly Cust &gt;=4 Int"}</definedName>
    <definedName name="sdfsdffsdfasfsdfsfasfsdfsfsdf" localSheetId="23"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1"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2"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4"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5"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3"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20" hidden="1">{#N/A,#N/A,FALSE,"Monthly SAIFI";#N/A,#N/A,FALSE,"Yearly SAIFI";#N/A,#N/A,FALSE,"Monthly CAIDI";#N/A,#N/A,FALSE,"Yearly CAIDI";#N/A,#N/A,FALSE,"Monthly SAIDI";#N/A,#N/A,FALSE,"Yearly SAIDI";#N/A,#N/A,FALSE,"Monthly MAIFI";#N/A,#N/A,FALSE,"Yearly MAIFI";#N/A,#N/A,FALSE,"Monthly Cust &gt;=4 Int"}</definedName>
    <definedName name="sdfsdfsfsa" localSheetId="23" hidden="1">{#N/A,#N/A,FALSE,"Monthly SAIFI";#N/A,#N/A,FALSE,"Yearly SAIFI";#N/A,#N/A,FALSE,"Monthly CAIDI";#N/A,#N/A,FALSE,"Yearly CAIDI";#N/A,#N/A,FALSE,"Monthly SAIDI";#N/A,#N/A,FALSE,"Yearly SAIDI";#N/A,#N/A,FALSE,"Monthly MAIFI";#N/A,#N/A,FALSE,"Yearly MAIFI";#N/A,#N/A,FALSE,"Monthly Cust &gt;=4 Int"}</definedName>
    <definedName name="sdfsdfsfsa" localSheetId="11" hidden="1">{#N/A,#N/A,FALSE,"Monthly SAIFI";#N/A,#N/A,FALSE,"Yearly SAIFI";#N/A,#N/A,FALSE,"Monthly CAIDI";#N/A,#N/A,FALSE,"Yearly CAIDI";#N/A,#N/A,FALSE,"Monthly SAIDI";#N/A,#N/A,FALSE,"Yearly SAIDI";#N/A,#N/A,FALSE,"Monthly MAIFI";#N/A,#N/A,FALSE,"Yearly MAIFI";#N/A,#N/A,FALSE,"Monthly Cust &gt;=4 Int"}</definedName>
    <definedName name="sdfsdfsfsa" localSheetId="12" hidden="1">{#N/A,#N/A,FALSE,"Monthly SAIFI";#N/A,#N/A,FALSE,"Yearly SAIFI";#N/A,#N/A,FALSE,"Monthly CAIDI";#N/A,#N/A,FALSE,"Yearly CAIDI";#N/A,#N/A,FALSE,"Monthly SAIDI";#N/A,#N/A,FALSE,"Yearly SAIDI";#N/A,#N/A,FALSE,"Monthly MAIFI";#N/A,#N/A,FALSE,"Yearly MAIFI";#N/A,#N/A,FALSE,"Monthly Cust &gt;=4 Int"}</definedName>
    <definedName name="sdfsdfsfsa" localSheetId="14" hidden="1">{#N/A,#N/A,FALSE,"Monthly SAIFI";#N/A,#N/A,FALSE,"Yearly SAIFI";#N/A,#N/A,FALSE,"Monthly CAIDI";#N/A,#N/A,FALSE,"Yearly CAIDI";#N/A,#N/A,FALSE,"Monthly SAIDI";#N/A,#N/A,FALSE,"Yearly SAIDI";#N/A,#N/A,FALSE,"Monthly MAIFI";#N/A,#N/A,FALSE,"Yearly MAIFI";#N/A,#N/A,FALSE,"Monthly Cust &gt;=4 Int"}</definedName>
    <definedName name="sdfsdfsfsa" localSheetId="15" hidden="1">{#N/A,#N/A,FALSE,"Monthly SAIFI";#N/A,#N/A,FALSE,"Yearly SAIFI";#N/A,#N/A,FALSE,"Monthly CAIDI";#N/A,#N/A,FALSE,"Yearly CAIDI";#N/A,#N/A,FALSE,"Monthly SAIDI";#N/A,#N/A,FALSE,"Yearly SAIDI";#N/A,#N/A,FALSE,"Monthly MAIFI";#N/A,#N/A,FALSE,"Yearly MAIFI";#N/A,#N/A,FALSE,"Monthly Cust &gt;=4 Int"}</definedName>
    <definedName name="sdfsdfsfsa" localSheetId="13"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ction_29_Tax_Credits" localSheetId="16">#REF!</definedName>
    <definedName name="Section_29_Tax_Credits">#REF!</definedName>
    <definedName name="sectionNames" localSheetId="16">#REF!</definedName>
    <definedName name="sectionNames">#REF!</definedName>
    <definedName name="SECUR_GI">'[26]C. Input'!$F$353</definedName>
    <definedName name="SECUR_IS">'[26]C. Input'!$F$357</definedName>
    <definedName name="SECUR_KR">'[26]C. Input'!$F$349</definedName>
    <definedName name="Securitization_Bonds" localSheetId="23">#REF!</definedName>
    <definedName name="Securitization_Bonds" localSheetId="11">#REF!</definedName>
    <definedName name="Securitization_Bonds" localSheetId="12">#REF!</definedName>
    <definedName name="Securitization_Bonds" localSheetId="16">#REF!</definedName>
    <definedName name="Securitization_Bonds">#REF!</definedName>
    <definedName name="Securitized_Bonds" localSheetId="16">#REF!</definedName>
    <definedName name="Securitized_Bonds">#REF!</definedName>
    <definedName name="Securitized_Bonds_CPM" localSheetId="16">#REF!</definedName>
    <definedName name="Securitized_Bonds_CPM">#REF!</definedName>
    <definedName name="Securitized_Regulatory_Assets">#REF!</definedName>
    <definedName name="SELECT">#N/A</definedName>
    <definedName name="SENS_DATA_RTN" localSheetId="16">#REF!</definedName>
    <definedName name="SENS_DATA_RTN">#REF!</definedName>
    <definedName name="SENS_MESSAGE" localSheetId="16">#REF!</definedName>
    <definedName name="SENS_MESSAGE">#REF!</definedName>
    <definedName name="SENS_NET_CREDIT">[10]Sens_Model!$E$193</definedName>
    <definedName name="SEP">#N/A</definedName>
    <definedName name="SEPT" localSheetId="14">#REF!</definedName>
    <definedName name="SEPT" localSheetId="15">#REF!</definedName>
    <definedName name="SEPT" localSheetId="16">#REF!</definedName>
    <definedName name="SEPT">#REF!</definedName>
    <definedName name="September09Billed" localSheetId="20" hidden="1">{#N/A,#N/A,FALSE,"Monthly SAIFI";#N/A,#N/A,FALSE,"Yearly SAIFI";#N/A,#N/A,FALSE,"Monthly CAIDI";#N/A,#N/A,FALSE,"Yearly CAIDI";#N/A,#N/A,FALSE,"Monthly SAIDI";#N/A,#N/A,FALSE,"Yearly SAIDI";#N/A,#N/A,FALSE,"Monthly MAIFI";#N/A,#N/A,FALSE,"Yearly MAIFI";#N/A,#N/A,FALSE,"Monthly Cust &gt;=4 Int"}</definedName>
    <definedName name="September09Billed" localSheetId="23" hidden="1">{#N/A,#N/A,FALSE,"Monthly SAIFI";#N/A,#N/A,FALSE,"Yearly SAIFI";#N/A,#N/A,FALSE,"Monthly CAIDI";#N/A,#N/A,FALSE,"Yearly CAIDI";#N/A,#N/A,FALSE,"Monthly SAIDI";#N/A,#N/A,FALSE,"Yearly SAIDI";#N/A,#N/A,FALSE,"Monthly MAIFI";#N/A,#N/A,FALSE,"Yearly MAIFI";#N/A,#N/A,FALSE,"Monthly Cust &gt;=4 Int"}</definedName>
    <definedName name="September09Billed" localSheetId="11" hidden="1">{#N/A,#N/A,FALSE,"Monthly SAIFI";#N/A,#N/A,FALSE,"Yearly SAIFI";#N/A,#N/A,FALSE,"Monthly CAIDI";#N/A,#N/A,FALSE,"Yearly CAIDI";#N/A,#N/A,FALSE,"Monthly SAIDI";#N/A,#N/A,FALSE,"Yearly SAIDI";#N/A,#N/A,FALSE,"Monthly MAIFI";#N/A,#N/A,FALSE,"Yearly MAIFI";#N/A,#N/A,FALSE,"Monthly Cust &gt;=4 Int"}</definedName>
    <definedName name="September09Billed" localSheetId="12" hidden="1">{#N/A,#N/A,FALSE,"Monthly SAIFI";#N/A,#N/A,FALSE,"Yearly SAIFI";#N/A,#N/A,FALSE,"Monthly CAIDI";#N/A,#N/A,FALSE,"Yearly CAIDI";#N/A,#N/A,FALSE,"Monthly SAIDI";#N/A,#N/A,FALSE,"Yearly SAIDI";#N/A,#N/A,FALSE,"Monthly MAIFI";#N/A,#N/A,FALSE,"Yearly MAIFI";#N/A,#N/A,FALSE,"Monthly Cust &gt;=4 Int"}</definedName>
    <definedName name="September09Billed" localSheetId="14" hidden="1">{#N/A,#N/A,FALSE,"Monthly SAIFI";#N/A,#N/A,FALSE,"Yearly SAIFI";#N/A,#N/A,FALSE,"Monthly CAIDI";#N/A,#N/A,FALSE,"Yearly CAIDI";#N/A,#N/A,FALSE,"Monthly SAIDI";#N/A,#N/A,FALSE,"Yearly SAIDI";#N/A,#N/A,FALSE,"Monthly MAIFI";#N/A,#N/A,FALSE,"Yearly MAIFI";#N/A,#N/A,FALSE,"Monthly Cust &gt;=4 Int"}</definedName>
    <definedName name="September09Billed" localSheetId="15" hidden="1">{#N/A,#N/A,FALSE,"Monthly SAIFI";#N/A,#N/A,FALSE,"Yearly SAIFI";#N/A,#N/A,FALSE,"Monthly CAIDI";#N/A,#N/A,FALSE,"Yearly CAIDI";#N/A,#N/A,FALSE,"Monthly SAIDI";#N/A,#N/A,FALSE,"Yearly SAIDI";#N/A,#N/A,FALSE,"Monthly MAIFI";#N/A,#N/A,FALSE,"Yearly MAIFI";#N/A,#N/A,FALSE,"Monthly Cust &gt;=4 Int"}</definedName>
    <definedName name="September09Billed" localSheetId="13" hidden="1">{#N/A,#N/A,FALSE,"Monthly SAIFI";#N/A,#N/A,FALSE,"Yearly SAIFI";#N/A,#N/A,FALSE,"Monthly CAIDI";#N/A,#N/A,FALSE,"Yearly CAIDI";#N/A,#N/A,FALSE,"Monthly SAIDI";#N/A,#N/A,FALSE,"Yearly SAIDI";#N/A,#N/A,FALSE,"Monthly MAIFI";#N/A,#N/A,FALSE,"Yearly MAIFI";#N/A,#N/A,FALSE,"Monthly Cust &gt;=4 Int"}</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EVEN">#N/A</definedName>
    <definedName name="SFC" localSheetId="16">#REF!</definedName>
    <definedName name="SFC">#REF!</definedName>
    <definedName name="SFD" localSheetId="16">#REF!</definedName>
    <definedName name="SFD">#REF!</definedName>
    <definedName name="sffsfa" localSheetId="20" hidden="1">{#N/A,#N/A,FALSE,"Monthly SAIFI";#N/A,#N/A,FALSE,"Yearly SAIFI";#N/A,#N/A,FALSE,"Monthly CAIDI";#N/A,#N/A,FALSE,"Yearly CAIDI";#N/A,#N/A,FALSE,"Monthly SAIDI";#N/A,#N/A,FALSE,"Yearly SAIDI";#N/A,#N/A,FALSE,"Monthly MAIFI";#N/A,#N/A,FALSE,"Yearly MAIFI";#N/A,#N/A,FALSE,"Monthly Cust &gt;=4 Int"}</definedName>
    <definedName name="sffsfa" localSheetId="23" hidden="1">{#N/A,#N/A,FALSE,"Monthly SAIFI";#N/A,#N/A,FALSE,"Yearly SAIFI";#N/A,#N/A,FALSE,"Monthly CAIDI";#N/A,#N/A,FALSE,"Yearly CAIDI";#N/A,#N/A,FALSE,"Monthly SAIDI";#N/A,#N/A,FALSE,"Yearly SAIDI";#N/A,#N/A,FALSE,"Monthly MAIFI";#N/A,#N/A,FALSE,"Yearly MAIFI";#N/A,#N/A,FALSE,"Monthly Cust &gt;=4 Int"}</definedName>
    <definedName name="sffsfa" localSheetId="11" hidden="1">{#N/A,#N/A,FALSE,"Monthly SAIFI";#N/A,#N/A,FALSE,"Yearly SAIFI";#N/A,#N/A,FALSE,"Monthly CAIDI";#N/A,#N/A,FALSE,"Yearly CAIDI";#N/A,#N/A,FALSE,"Monthly SAIDI";#N/A,#N/A,FALSE,"Yearly SAIDI";#N/A,#N/A,FALSE,"Monthly MAIFI";#N/A,#N/A,FALSE,"Yearly MAIFI";#N/A,#N/A,FALSE,"Monthly Cust &gt;=4 Int"}</definedName>
    <definedName name="sffsfa" localSheetId="12" hidden="1">{#N/A,#N/A,FALSE,"Monthly SAIFI";#N/A,#N/A,FALSE,"Yearly SAIFI";#N/A,#N/A,FALSE,"Monthly CAIDI";#N/A,#N/A,FALSE,"Yearly CAIDI";#N/A,#N/A,FALSE,"Monthly SAIDI";#N/A,#N/A,FALSE,"Yearly SAIDI";#N/A,#N/A,FALSE,"Monthly MAIFI";#N/A,#N/A,FALSE,"Yearly MAIFI";#N/A,#N/A,FALSE,"Monthly Cust &gt;=4 Int"}</definedName>
    <definedName name="sffsfa" localSheetId="14" hidden="1">{#N/A,#N/A,FALSE,"Monthly SAIFI";#N/A,#N/A,FALSE,"Yearly SAIFI";#N/A,#N/A,FALSE,"Monthly CAIDI";#N/A,#N/A,FALSE,"Yearly CAIDI";#N/A,#N/A,FALSE,"Monthly SAIDI";#N/A,#N/A,FALSE,"Yearly SAIDI";#N/A,#N/A,FALSE,"Monthly MAIFI";#N/A,#N/A,FALSE,"Yearly MAIFI";#N/A,#N/A,FALSE,"Monthly Cust &gt;=4 Int"}</definedName>
    <definedName name="sffsfa" localSheetId="15" hidden="1">{#N/A,#N/A,FALSE,"Monthly SAIFI";#N/A,#N/A,FALSE,"Yearly SAIFI";#N/A,#N/A,FALSE,"Monthly CAIDI";#N/A,#N/A,FALSE,"Yearly CAIDI";#N/A,#N/A,FALSE,"Monthly SAIDI";#N/A,#N/A,FALSE,"Yearly SAIDI";#N/A,#N/A,FALSE,"Monthly MAIFI";#N/A,#N/A,FALSE,"Yearly MAIFI";#N/A,#N/A,FALSE,"Monthly Cust &gt;=4 Int"}</definedName>
    <definedName name="sffsfa" localSheetId="13"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20" hidden="1">{#N/A,#N/A,FALSE,"Monthly SAIFI";#N/A,#N/A,FALSE,"Yearly SAIFI";#N/A,#N/A,FALSE,"Monthly CAIDI";#N/A,#N/A,FALSE,"Yearly CAIDI";#N/A,#N/A,FALSE,"Monthly SAIDI";#N/A,#N/A,FALSE,"Yearly SAIDI";#N/A,#N/A,FALSE,"Monthly MAIFI";#N/A,#N/A,FALSE,"Yearly MAIFI";#N/A,#N/A,FALSE,"Monthly Cust &gt;=4 Int"}</definedName>
    <definedName name="SFSFD" localSheetId="23" hidden="1">{#N/A,#N/A,FALSE,"Monthly SAIFI";#N/A,#N/A,FALSE,"Yearly SAIFI";#N/A,#N/A,FALSE,"Monthly CAIDI";#N/A,#N/A,FALSE,"Yearly CAIDI";#N/A,#N/A,FALSE,"Monthly SAIDI";#N/A,#N/A,FALSE,"Yearly SAIDI";#N/A,#N/A,FALSE,"Monthly MAIFI";#N/A,#N/A,FALSE,"Yearly MAIFI";#N/A,#N/A,FALSE,"Monthly Cust &gt;=4 Int"}</definedName>
    <definedName name="SFSFD" localSheetId="11" hidden="1">{#N/A,#N/A,FALSE,"Monthly SAIFI";#N/A,#N/A,FALSE,"Yearly SAIFI";#N/A,#N/A,FALSE,"Monthly CAIDI";#N/A,#N/A,FALSE,"Yearly CAIDI";#N/A,#N/A,FALSE,"Monthly SAIDI";#N/A,#N/A,FALSE,"Yearly SAIDI";#N/A,#N/A,FALSE,"Monthly MAIFI";#N/A,#N/A,FALSE,"Yearly MAIFI";#N/A,#N/A,FALSE,"Monthly Cust &gt;=4 Int"}</definedName>
    <definedName name="SFSFD" localSheetId="12" hidden="1">{#N/A,#N/A,FALSE,"Monthly SAIFI";#N/A,#N/A,FALSE,"Yearly SAIFI";#N/A,#N/A,FALSE,"Monthly CAIDI";#N/A,#N/A,FALSE,"Yearly CAIDI";#N/A,#N/A,FALSE,"Monthly SAIDI";#N/A,#N/A,FALSE,"Yearly SAIDI";#N/A,#N/A,FALSE,"Monthly MAIFI";#N/A,#N/A,FALSE,"Yearly MAIFI";#N/A,#N/A,FALSE,"Monthly Cust &gt;=4 Int"}</definedName>
    <definedName name="SFSFD" localSheetId="14" hidden="1">{#N/A,#N/A,FALSE,"Monthly SAIFI";#N/A,#N/A,FALSE,"Yearly SAIFI";#N/A,#N/A,FALSE,"Monthly CAIDI";#N/A,#N/A,FALSE,"Yearly CAIDI";#N/A,#N/A,FALSE,"Monthly SAIDI";#N/A,#N/A,FALSE,"Yearly SAIDI";#N/A,#N/A,FALSE,"Monthly MAIFI";#N/A,#N/A,FALSE,"Yearly MAIFI";#N/A,#N/A,FALSE,"Monthly Cust &gt;=4 Int"}</definedName>
    <definedName name="SFSFD" localSheetId="15" hidden="1">{#N/A,#N/A,FALSE,"Monthly SAIFI";#N/A,#N/A,FALSE,"Yearly SAIFI";#N/A,#N/A,FALSE,"Monthly CAIDI";#N/A,#N/A,FALSE,"Yearly CAIDI";#N/A,#N/A,FALSE,"Monthly SAIDI";#N/A,#N/A,FALSE,"Yearly SAIDI";#N/A,#N/A,FALSE,"Monthly MAIFI";#N/A,#N/A,FALSE,"Yearly MAIFI";#N/A,#N/A,FALSE,"Monthly Cust &gt;=4 Int"}</definedName>
    <definedName name="SFSFD" localSheetId="13"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FV" localSheetId="16">#REF!</definedName>
    <definedName name="SFV">#REF!</definedName>
    <definedName name="shedulecc1">[10]Model!$A$1:$IV$68</definedName>
    <definedName name="Sheet1" localSheetId="20" hidden="1">{#N/A,#N/A,FALSE,"Monthly SAIFI";#N/A,#N/A,FALSE,"Yearly SAIFI";#N/A,#N/A,FALSE,"Monthly CAIDI";#N/A,#N/A,FALSE,"Yearly CAIDI";#N/A,#N/A,FALSE,"Monthly SAIDI";#N/A,#N/A,FALSE,"Yearly SAIDI";#N/A,#N/A,FALSE,"Monthly MAIFI";#N/A,#N/A,FALSE,"Yearly MAIFI";#N/A,#N/A,FALSE,"Monthly Cust &gt;=4 Int"}</definedName>
    <definedName name="Sheet1" localSheetId="23" hidden="1">{#N/A,#N/A,FALSE,"Monthly SAIFI";#N/A,#N/A,FALSE,"Yearly SAIFI";#N/A,#N/A,FALSE,"Monthly CAIDI";#N/A,#N/A,FALSE,"Yearly CAIDI";#N/A,#N/A,FALSE,"Monthly SAIDI";#N/A,#N/A,FALSE,"Yearly SAIDI";#N/A,#N/A,FALSE,"Monthly MAIFI";#N/A,#N/A,FALSE,"Yearly MAIFI";#N/A,#N/A,FALSE,"Monthly Cust &gt;=4 Int"}</definedName>
    <definedName name="Sheet1" localSheetId="11" hidden="1">{#N/A,#N/A,FALSE,"Monthly SAIFI";#N/A,#N/A,FALSE,"Yearly SAIFI";#N/A,#N/A,FALSE,"Monthly CAIDI";#N/A,#N/A,FALSE,"Yearly CAIDI";#N/A,#N/A,FALSE,"Monthly SAIDI";#N/A,#N/A,FALSE,"Yearly SAIDI";#N/A,#N/A,FALSE,"Monthly MAIFI";#N/A,#N/A,FALSE,"Yearly MAIFI";#N/A,#N/A,FALSE,"Monthly Cust &gt;=4 Int"}</definedName>
    <definedName name="Sheet1" localSheetId="12" hidden="1">{#N/A,#N/A,FALSE,"Monthly SAIFI";#N/A,#N/A,FALSE,"Yearly SAIFI";#N/A,#N/A,FALSE,"Monthly CAIDI";#N/A,#N/A,FALSE,"Yearly CAIDI";#N/A,#N/A,FALSE,"Monthly SAIDI";#N/A,#N/A,FALSE,"Yearly SAIDI";#N/A,#N/A,FALSE,"Monthly MAIFI";#N/A,#N/A,FALSE,"Yearly MAIFI";#N/A,#N/A,FALSE,"Monthly Cust &gt;=4 Int"}</definedName>
    <definedName name="Sheet1" localSheetId="14" hidden="1">{#N/A,#N/A,FALSE,"Monthly SAIFI";#N/A,#N/A,FALSE,"Yearly SAIFI";#N/A,#N/A,FALSE,"Monthly CAIDI";#N/A,#N/A,FALSE,"Yearly CAIDI";#N/A,#N/A,FALSE,"Monthly SAIDI";#N/A,#N/A,FALSE,"Yearly SAIDI";#N/A,#N/A,FALSE,"Monthly MAIFI";#N/A,#N/A,FALSE,"Yearly MAIFI";#N/A,#N/A,FALSE,"Monthly Cust &gt;=4 Int"}</definedName>
    <definedName name="Sheet1" localSheetId="15" hidden="1">{#N/A,#N/A,FALSE,"Monthly SAIFI";#N/A,#N/A,FALSE,"Yearly SAIFI";#N/A,#N/A,FALSE,"Monthly CAIDI";#N/A,#N/A,FALSE,"Yearly CAIDI";#N/A,#N/A,FALSE,"Monthly SAIDI";#N/A,#N/A,FALSE,"Yearly SAIDI";#N/A,#N/A,FALSE,"Monthly MAIFI";#N/A,#N/A,FALSE,"Yearly MAIFI";#N/A,#N/A,FALSE,"Monthly Cust &gt;=4 Int"}</definedName>
    <definedName name="Sheet1" localSheetId="13"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eet1NvsInstanceHook" localSheetId="23">Collapse_Columns</definedName>
    <definedName name="Sheet1NvsInstanceHook" localSheetId="3">Collapse_Columns</definedName>
    <definedName name="Sheet1NvsInstanceHook" localSheetId="11">Collapse_Columns</definedName>
    <definedName name="Sheet1NvsInstanceHook" localSheetId="12">Collapse_Columns</definedName>
    <definedName name="Sheet1NvsInstanceHook" localSheetId="14">Collapse_Columns</definedName>
    <definedName name="Sheet1NvsInstanceHook" localSheetId="15">Collapse_Columns</definedName>
    <definedName name="Sheet1NvsInstanceHook" localSheetId="16">Collapse_Columns</definedName>
    <definedName name="Sheet1NvsInstanceHook">Collapse_Columns</definedName>
    <definedName name="shit" localSheetId="23" hidden="1">{"PRINT",#N/A,TRUE,"APPA";"PRINT",#N/A,TRUE,"APS";"PRINT",#N/A,TRUE,"BHPL";"PRINT",#N/A,TRUE,"BHPL2";"PRINT",#N/A,TRUE,"CDWR";"PRINT",#N/A,TRUE,"EWEB";"PRINT",#N/A,TRUE,"LADWP";"PRINT",#N/A,TRUE,"NEVBASE"}</definedName>
    <definedName name="shit" localSheetId="11" hidden="1">{"PRINT",#N/A,TRUE,"APPA";"PRINT",#N/A,TRUE,"APS";"PRINT",#N/A,TRUE,"BHPL";"PRINT",#N/A,TRUE,"BHPL2";"PRINT",#N/A,TRUE,"CDWR";"PRINT",#N/A,TRUE,"EWEB";"PRINT",#N/A,TRUE,"LADWP";"PRINT",#N/A,TRUE,"NEVBASE"}</definedName>
    <definedName name="shit" localSheetId="12"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hiva" localSheetId="20" hidden="1">{#N/A,#N/A,FALSE,"O&amp;M by processes";#N/A,#N/A,FALSE,"Elec Act vs Bud";#N/A,#N/A,FALSE,"G&amp;A";#N/A,#N/A,FALSE,"BGS";#N/A,#N/A,FALSE,"Res Cost"}</definedName>
    <definedName name="shiva" localSheetId="23" hidden="1">{#N/A,#N/A,FALSE,"O&amp;M by processes";#N/A,#N/A,FALSE,"Elec Act vs Bud";#N/A,#N/A,FALSE,"G&amp;A";#N/A,#N/A,FALSE,"BGS";#N/A,#N/A,FALSE,"Res Cost"}</definedName>
    <definedName name="shiva" localSheetId="11" hidden="1">{#N/A,#N/A,FALSE,"O&amp;M by processes";#N/A,#N/A,FALSE,"Elec Act vs Bud";#N/A,#N/A,FALSE,"G&amp;A";#N/A,#N/A,FALSE,"BGS";#N/A,#N/A,FALSE,"Res Cost"}</definedName>
    <definedName name="shiva" localSheetId="12" hidden="1">{#N/A,#N/A,FALSE,"O&amp;M by processes";#N/A,#N/A,FALSE,"Elec Act vs Bud";#N/A,#N/A,FALSE,"G&amp;A";#N/A,#N/A,FALSE,"BGS";#N/A,#N/A,FALSE,"Res Cost"}</definedName>
    <definedName name="shiva" localSheetId="14" hidden="1">{#N/A,#N/A,FALSE,"O&amp;M by processes";#N/A,#N/A,FALSE,"Elec Act vs Bud";#N/A,#N/A,FALSE,"G&amp;A";#N/A,#N/A,FALSE,"BGS";#N/A,#N/A,FALSE,"Res Cost"}</definedName>
    <definedName name="shiva" localSheetId="15" hidden="1">{#N/A,#N/A,FALSE,"O&amp;M by processes";#N/A,#N/A,FALSE,"Elec Act vs Bud";#N/A,#N/A,FALSE,"G&amp;A";#N/A,#N/A,FALSE,"BGS";#N/A,#N/A,FALSE,"Res Cost"}</definedName>
    <definedName name="shiva" localSheetId="13" hidden="1">{#N/A,#N/A,FALSE,"O&amp;M by processes";#N/A,#N/A,FALSE,"Elec Act vs Bud";#N/A,#N/A,FALSE,"G&amp;A";#N/A,#N/A,FALSE,"BGS";#N/A,#N/A,FALSE,"Res Cost"}</definedName>
    <definedName name="shiva" localSheetId="16" hidden="1">{#N/A,#N/A,FALSE,"O&amp;M by processes";#N/A,#N/A,FALSE,"Elec Act vs Bud";#N/A,#N/A,FALSE,"G&amp;A";#N/A,#N/A,FALSE,"BGS";#N/A,#N/A,FALSE,"Res Cost"}</definedName>
    <definedName name="shiva" localSheetId="18" hidden="1">{#N/A,#N/A,FALSE,"O&amp;M by processes";#N/A,#N/A,FALSE,"Elec Act vs Bud";#N/A,#N/A,FALSE,"G&amp;A";#N/A,#N/A,FALSE,"BGS";#N/A,#N/A,FALSE,"Res Cost"}</definedName>
    <definedName name="shiva" localSheetId="19" hidden="1">{#N/A,#N/A,FALSE,"O&amp;M by processes";#N/A,#N/A,FALSE,"Elec Act vs Bud";#N/A,#N/A,FALSE,"G&amp;A";#N/A,#N/A,FALSE,"BGS";#N/A,#N/A,FALSE,"Res Cost"}</definedName>
    <definedName name="shiva" hidden="1">{#N/A,#N/A,FALSE,"O&amp;M by processes";#N/A,#N/A,FALSE,"Elec Act vs Bud";#N/A,#N/A,FALSE,"G&amp;A";#N/A,#N/A,FALSE,"BGS";#N/A,#N/A,FALSE,"Res Cost"}</definedName>
    <definedName name="Short_Term_Borrowings">#REF!</definedName>
    <definedName name="Short_Term_Debt">#REF!</definedName>
    <definedName name="SIT">'[49]3a - Shared Revenues'!$E$50</definedName>
    <definedName name="SIX">#N/A</definedName>
    <definedName name="sixthyear" localSheetId="23">#REF!</definedName>
    <definedName name="sixthyear" localSheetId="11">#REF!</definedName>
    <definedName name="sixthyear" localSheetId="12">#REF!</definedName>
    <definedName name="sixthyear" localSheetId="16">#REF!</definedName>
    <definedName name="sixthyear">#REF!</definedName>
    <definedName name="slldk" localSheetId="20" hidden="1">{#N/A,#N/A,FALSE,"Monthly SAIFI";#N/A,#N/A,FALSE,"Yearly SAIFI";#N/A,#N/A,FALSE,"Monthly CAIDI";#N/A,#N/A,FALSE,"Yearly CAIDI";#N/A,#N/A,FALSE,"Monthly SAIDI";#N/A,#N/A,FALSE,"Yearly SAIDI";#N/A,#N/A,FALSE,"Monthly MAIFI";#N/A,#N/A,FALSE,"Yearly MAIFI";#N/A,#N/A,FALSE,"Monthly Cust &gt;=4 Int"}</definedName>
    <definedName name="slldk" localSheetId="23" hidden="1">{#N/A,#N/A,FALSE,"Monthly SAIFI";#N/A,#N/A,FALSE,"Yearly SAIFI";#N/A,#N/A,FALSE,"Monthly CAIDI";#N/A,#N/A,FALSE,"Yearly CAIDI";#N/A,#N/A,FALSE,"Monthly SAIDI";#N/A,#N/A,FALSE,"Yearly SAIDI";#N/A,#N/A,FALSE,"Monthly MAIFI";#N/A,#N/A,FALSE,"Yearly MAIFI";#N/A,#N/A,FALSE,"Monthly Cust &gt;=4 Int"}</definedName>
    <definedName name="slldk" localSheetId="11" hidden="1">{#N/A,#N/A,FALSE,"Monthly SAIFI";#N/A,#N/A,FALSE,"Yearly SAIFI";#N/A,#N/A,FALSE,"Monthly CAIDI";#N/A,#N/A,FALSE,"Yearly CAIDI";#N/A,#N/A,FALSE,"Monthly SAIDI";#N/A,#N/A,FALSE,"Yearly SAIDI";#N/A,#N/A,FALSE,"Monthly MAIFI";#N/A,#N/A,FALSE,"Yearly MAIFI";#N/A,#N/A,FALSE,"Monthly Cust &gt;=4 Int"}</definedName>
    <definedName name="slldk" localSheetId="12" hidden="1">{#N/A,#N/A,FALSE,"Monthly SAIFI";#N/A,#N/A,FALSE,"Yearly SAIFI";#N/A,#N/A,FALSE,"Monthly CAIDI";#N/A,#N/A,FALSE,"Yearly CAIDI";#N/A,#N/A,FALSE,"Monthly SAIDI";#N/A,#N/A,FALSE,"Yearly SAIDI";#N/A,#N/A,FALSE,"Monthly MAIFI";#N/A,#N/A,FALSE,"Yearly MAIFI";#N/A,#N/A,FALSE,"Monthly Cust &gt;=4 Int"}</definedName>
    <definedName name="slldk" localSheetId="14" hidden="1">{#N/A,#N/A,FALSE,"Monthly SAIFI";#N/A,#N/A,FALSE,"Yearly SAIFI";#N/A,#N/A,FALSE,"Monthly CAIDI";#N/A,#N/A,FALSE,"Yearly CAIDI";#N/A,#N/A,FALSE,"Monthly SAIDI";#N/A,#N/A,FALSE,"Yearly SAIDI";#N/A,#N/A,FALSE,"Monthly MAIFI";#N/A,#N/A,FALSE,"Yearly MAIFI";#N/A,#N/A,FALSE,"Monthly Cust &gt;=4 Int"}</definedName>
    <definedName name="slldk" localSheetId="15" hidden="1">{#N/A,#N/A,FALSE,"Monthly SAIFI";#N/A,#N/A,FALSE,"Yearly SAIFI";#N/A,#N/A,FALSE,"Monthly CAIDI";#N/A,#N/A,FALSE,"Yearly CAIDI";#N/A,#N/A,FALSE,"Monthly SAIDI";#N/A,#N/A,FALSE,"Yearly SAIDI";#N/A,#N/A,FALSE,"Monthly MAIFI";#N/A,#N/A,FALSE,"Yearly MAIFI";#N/A,#N/A,FALSE,"Monthly Cust &gt;=4 Int"}</definedName>
    <definedName name="slldk" localSheetId="13"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o._Missouri" localSheetId="16">#REF!</definedName>
    <definedName name="So._Missouri">#REF!</definedName>
    <definedName name="So._Missouri_YR_2005" localSheetId="16">'[35]Aday IS EG Subs'!#REF!</definedName>
    <definedName name="So._Missouri_YR_2005">'[35]Aday IS EG Subs'!#REF!</definedName>
    <definedName name="So._Missouri_YR_2006" localSheetId="16">'[35]Aday IS EG Subs'!#REF!</definedName>
    <definedName name="So._Missouri_YR_2006">'[35]Aday IS EG Subs'!#REF!</definedName>
    <definedName name="So._Missouri_YR_2007">'[35]Aday IS EG Subs'!#REF!</definedName>
    <definedName name="So._Missouri_YR_2008">'[35]Aday IS EG Subs'!#REF!</definedName>
    <definedName name="solver_lin" hidden="1">0</definedName>
    <definedName name="solver_num" hidden="1">0</definedName>
    <definedName name="solver_opt" localSheetId="20" hidden="1">#REF!</definedName>
    <definedName name="solver_opt" localSheetId="14" hidden="1">#REF!</definedName>
    <definedName name="solver_opt" localSheetId="13" hidden="1">#REF!</definedName>
    <definedName name="solver_opt" localSheetId="19" hidden="1">#REF!</definedName>
    <definedName name="solver_opt" hidden="1">#REF!</definedName>
    <definedName name="solver_typ" hidden="1">1</definedName>
    <definedName name="solver_val" hidden="1">0</definedName>
    <definedName name="SoMo2003" localSheetId="16">#REF!</definedName>
    <definedName name="SoMo2003">#REF!</definedName>
    <definedName name="SoMo2004">#REF!</definedName>
    <definedName name="SoMo2005">#REF!</definedName>
    <definedName name="SoMo2006">#REF!</definedName>
    <definedName name="SoMo2007">#REF!</definedName>
    <definedName name="SoMo2008">#REF!</definedName>
    <definedName name="SORT">#N/A</definedName>
    <definedName name="SOSMIGR" localSheetId="16">#REF!</definedName>
    <definedName name="SOSMIGR">#REF!</definedName>
    <definedName name="SOSMIGRDETAIL" localSheetId="16">#REF!</definedName>
    <definedName name="SOSMIGRDETAIL">#REF!</definedName>
    <definedName name="SPACE">#N/A</definedName>
    <definedName name="Spot_Purchases_and_Tailgate">#REF!</definedName>
    <definedName name="SPOTE_04">#REF!</definedName>
    <definedName name="sr00" localSheetId="16">#REF!</definedName>
    <definedName name="sr00">#REF!</definedName>
    <definedName name="sradj00">#REF!</definedName>
    <definedName name="sradj01">#REF!</definedName>
    <definedName name="sradj02">#REF!</definedName>
    <definedName name="sradj03">#REF!</definedName>
    <definedName name="sradj90">#REF!</definedName>
    <definedName name="sradj91">#REF!</definedName>
    <definedName name="sradj92">#REF!</definedName>
    <definedName name="sradj93">#REF!</definedName>
    <definedName name="sradj94">#REF!</definedName>
    <definedName name="sradj95">#REF!</definedName>
    <definedName name="sradj96">#REF!</definedName>
    <definedName name="sradj97">#REF!</definedName>
    <definedName name="sradj98">#REF!</definedName>
    <definedName name="sradj99">#REF!</definedName>
    <definedName name="ssssssssss" localSheetId="23">{"'Metretek HTML'!$A$7:$W$42"}</definedName>
    <definedName name="ssssssssss" localSheetId="11">{"'Metretek HTML'!$A$7:$W$42"}</definedName>
    <definedName name="ssssssssss" localSheetId="12">{"'Metretek HTML'!$A$7:$W$42"}</definedName>
    <definedName name="ssssssssss" localSheetId="14">{"'Metretek HTML'!$A$7:$W$42"}</definedName>
    <definedName name="ssssssssss" localSheetId="15">{"'Metretek HTML'!$A$7:$W$42"}</definedName>
    <definedName name="ssssssssss" localSheetId="16">{"'Metretek HTML'!$A$7:$W$42"}</definedName>
    <definedName name="ssssssssss">{"'Metretek HTML'!$A$7:$W$42"}</definedName>
    <definedName name="ST">#REF!</definedName>
    <definedName name="START">#REF!</definedName>
    <definedName name="start00">#REF!</definedName>
    <definedName name="start01">#REF!</definedName>
    <definedName name="start02">#REF!</definedName>
    <definedName name="start03">#REF!</definedName>
    <definedName name="start1">#REF!</definedName>
    <definedName name="start84">'[10]QRE''s'!$D$8</definedName>
    <definedName name="start85">'[10]QRE''s'!$E$8</definedName>
    <definedName name="start86">'[10]QRE''s'!$F$8</definedName>
    <definedName name="start87">'[10]QRE''s'!$G$8</definedName>
    <definedName name="start88">'[10]QRE''s'!$H$8</definedName>
    <definedName name="start89">'[10]QRE''s'!$I$8</definedName>
    <definedName name="start90">'[10]QRE''s'!$J$8</definedName>
    <definedName name="start91">'[10]QRE''s'!$K$8</definedName>
    <definedName name="start92">'[10]QRE''s'!$L$8</definedName>
    <definedName name="start93">'[10]QRE''s'!$M$8</definedName>
    <definedName name="start94">'[10]QRE''s'!$N$8</definedName>
    <definedName name="start95">'[10]QRE''s'!$O$8</definedName>
    <definedName name="start96">'[10]QRE''s'!$P$8</definedName>
    <definedName name="start97">'[10]QRE''s'!$Q$8</definedName>
    <definedName name="start98">'[10]QRE''s'!$R$8</definedName>
    <definedName name="start99" localSheetId="23">#REF!</definedName>
    <definedName name="start99" localSheetId="11">#REF!</definedName>
    <definedName name="start99" localSheetId="12">#REF!</definedName>
    <definedName name="start99" localSheetId="16">#REF!</definedName>
    <definedName name="start99">#REF!</definedName>
    <definedName name="STARTCR" localSheetId="23">#REF!</definedName>
    <definedName name="STARTCR" localSheetId="11">#REF!</definedName>
    <definedName name="STARTCR" localSheetId="12">#REF!</definedName>
    <definedName name="STARTCR">#REF!</definedName>
    <definedName name="STARTDR">#REF!</definedName>
    <definedName name="State">[90]List!$A$2:$A$53</definedName>
    <definedName name="StateDef" localSheetId="14">#REF!</definedName>
    <definedName name="StateDef" localSheetId="15">#REF!</definedName>
    <definedName name="StateDef" localSheetId="16">#REF!</definedName>
    <definedName name="StateDef">#REF!</definedName>
    <definedName name="stats" localSheetId="16">#REF!</definedName>
    <definedName name="stats">#REF!</definedName>
    <definedName name="statsrevised" localSheetId="20" hidden="1">{#N/A,#N/A,FALSE,"O&amp;M by processes";#N/A,#N/A,FALSE,"Elec Act vs Bud";#N/A,#N/A,FALSE,"G&amp;A";#N/A,#N/A,FALSE,"BGS";#N/A,#N/A,FALSE,"Res Cost"}</definedName>
    <definedName name="statsrevised" localSheetId="23" hidden="1">{#N/A,#N/A,FALSE,"O&amp;M by processes";#N/A,#N/A,FALSE,"Elec Act vs Bud";#N/A,#N/A,FALSE,"G&amp;A";#N/A,#N/A,FALSE,"BGS";#N/A,#N/A,FALSE,"Res Cost"}</definedName>
    <definedName name="statsrevised" localSheetId="11" hidden="1">{#N/A,#N/A,FALSE,"O&amp;M by processes";#N/A,#N/A,FALSE,"Elec Act vs Bud";#N/A,#N/A,FALSE,"G&amp;A";#N/A,#N/A,FALSE,"BGS";#N/A,#N/A,FALSE,"Res Cost"}</definedName>
    <definedName name="statsrevised" localSheetId="12" hidden="1">{#N/A,#N/A,FALSE,"O&amp;M by processes";#N/A,#N/A,FALSE,"Elec Act vs Bud";#N/A,#N/A,FALSE,"G&amp;A";#N/A,#N/A,FALSE,"BGS";#N/A,#N/A,FALSE,"Res Cost"}</definedName>
    <definedName name="statsrevised" localSheetId="14" hidden="1">{#N/A,#N/A,FALSE,"O&amp;M by processes";#N/A,#N/A,FALSE,"Elec Act vs Bud";#N/A,#N/A,FALSE,"G&amp;A";#N/A,#N/A,FALSE,"BGS";#N/A,#N/A,FALSE,"Res Cost"}</definedName>
    <definedName name="statsrevised" localSheetId="15" hidden="1">{#N/A,#N/A,FALSE,"O&amp;M by processes";#N/A,#N/A,FALSE,"Elec Act vs Bud";#N/A,#N/A,FALSE,"G&amp;A";#N/A,#N/A,FALSE,"BGS";#N/A,#N/A,FALSE,"Res Cost"}</definedName>
    <definedName name="statsrevised" localSheetId="13" hidden="1">{#N/A,#N/A,FALSE,"O&amp;M by processes";#N/A,#N/A,FALSE,"Elec Act vs Bud";#N/A,#N/A,FALSE,"G&amp;A";#N/A,#N/A,FALSE,"BGS";#N/A,#N/A,FALSE,"Res Cost"}</definedName>
    <definedName name="statsrevised" localSheetId="16" hidden="1">{#N/A,#N/A,FALSE,"O&amp;M by processes";#N/A,#N/A,FALSE,"Elec Act vs Bud";#N/A,#N/A,FALSE,"G&amp;A";#N/A,#N/A,FALSE,"BGS";#N/A,#N/A,FALSE,"Res Cost"}</definedName>
    <definedName name="statsrevised" localSheetId="18" hidden="1">{#N/A,#N/A,FALSE,"O&amp;M by processes";#N/A,#N/A,FALSE,"Elec Act vs Bud";#N/A,#N/A,FALSE,"G&amp;A";#N/A,#N/A,FALSE,"BGS";#N/A,#N/A,FALSE,"Res Cost"}</definedName>
    <definedName name="statsrevised" localSheetId="19" hidden="1">{#N/A,#N/A,FALSE,"O&amp;M by processes";#N/A,#N/A,FALSE,"Elec Act vs Bud";#N/A,#N/A,FALSE,"G&amp;A";#N/A,#N/A,FALSE,"BGS";#N/A,#N/A,FALSE,"Res Cost"}</definedName>
    <definedName name="statsrevised" hidden="1">{#N/A,#N/A,FALSE,"O&amp;M by processes";#N/A,#N/A,FALSE,"Elec Act vs Bud";#N/A,#N/A,FALSE,"G&amp;A";#N/A,#N/A,FALSE,"BGS";#N/A,#N/A,FALSE,"Res Cost"}</definedName>
    <definedName name="STILL1040">'[91]Addt''l 1040 Exclusions'!$A$5:$U$44</definedName>
    <definedName name="STnabri" localSheetId="14">#REF!</definedName>
    <definedName name="STnabri" localSheetId="15">#REF!</definedName>
    <definedName name="STnabri" localSheetId="16">#REF!</definedName>
    <definedName name="STnabri">#REF!</definedName>
    <definedName name="Stor2003" localSheetId="14">#REF!</definedName>
    <definedName name="Stor2003" localSheetId="15">#REF!</definedName>
    <definedName name="Stor2003" localSheetId="16">#REF!</definedName>
    <definedName name="Stor2003">#REF!</definedName>
    <definedName name="Stor2004" localSheetId="16">#REF!</definedName>
    <definedName name="Stor2004">#REF!</definedName>
    <definedName name="Stor2005">#REF!</definedName>
    <definedName name="Stor2006">#REF!</definedName>
    <definedName name="Stor2007">#REF!</definedName>
    <definedName name="Stor2008">#REF!</definedName>
    <definedName name="Storage_Growth_YR_2003">#REF!</definedName>
    <definedName name="Storage_Growth_YR_2004">#REF!</definedName>
    <definedName name="Storage_Growth_YR_2005">#REF!</definedName>
    <definedName name="Storage_Growth_YR_2006">#REF!</definedName>
    <definedName name="Storage_Growth_YR_2007">#REF!</definedName>
    <definedName name="Storage_Growth_YR_2008">#REF!</definedName>
    <definedName name="store_cap">'[37]Input Page'!$E$9</definedName>
    <definedName name="store_total">'[37]Input Page'!$E$10</definedName>
    <definedName name="strat1" localSheetId="23">#REF!</definedName>
    <definedName name="strat1" localSheetId="11">#REF!</definedName>
    <definedName name="strat1" localSheetId="12">#REF!</definedName>
    <definedName name="strat1">#REF!</definedName>
    <definedName name="STsai" localSheetId="23">#REF!</definedName>
    <definedName name="STsai" localSheetId="11">#REF!</definedName>
    <definedName name="STsai" localSheetId="12">#REF!</definedName>
    <definedName name="STsai" localSheetId="16">#REF!</definedName>
    <definedName name="STsai">#REF!</definedName>
    <definedName name="STscorp" localSheetId="16">#REF!</definedName>
    <definedName name="STscorp">#REF!</definedName>
    <definedName name="STseeds" localSheetId="16">#REF!</definedName>
    <definedName name="STseeds">#REF!</definedName>
    <definedName name="STsfc">#REF!</definedName>
    <definedName name="STtmri">#REF!</definedName>
    <definedName name="STzap">#REF!</definedName>
    <definedName name="Sub_Total_Current_Debt">#REF!</definedName>
    <definedName name="Sub_Total_Current_Liabilities_excl_Debt">#REF!</definedName>
    <definedName name="SUBTITLE">#N/A</definedName>
    <definedName name="Subtotal" localSheetId="16">#REF!</definedName>
    <definedName name="Subtotal">#REF!</definedName>
    <definedName name="Subtotal_Capital_Investments" localSheetId="16">#REF!</definedName>
    <definedName name="Subtotal_Capital_Investments">#REF!</definedName>
    <definedName name="Subtotal_Common_Equity_excl_OCI" localSheetId="16">#REF!</definedName>
    <definedName name="Subtotal_Common_Equity_excl_OCI">#REF!</definedName>
    <definedName name="Subtotal_Current_Debt">#REF!</definedName>
    <definedName name="Subtotal_Current_Liabilities_excl._Debt">#REF!</definedName>
    <definedName name="Subtotal_Debt">#REF!</definedName>
    <definedName name="Subtotal_Energy_Res_Consol">#REF!</definedName>
    <definedName name="Subtotal_Energy_Res_Consol_YR_2005">'[35]Aday IS DECo &amp; Other'!#REF!</definedName>
    <definedName name="Subtotal_Energy_Res_Consol_YR_2006">'[35]Aday IS DECo &amp; Other'!#REF!</definedName>
    <definedName name="Subtotal_Energy_Res_Consol_YR_2007">'[35]Aday IS DECo &amp; Other'!#REF!</definedName>
    <definedName name="Subtotal_Energy_Res_Consol_YR_2008">'[35]Aday IS DECo &amp; Other'!#REF!</definedName>
    <definedName name="Subtotal_Equity" localSheetId="23">#REF!</definedName>
    <definedName name="Subtotal_Equity" localSheetId="11">#REF!</definedName>
    <definedName name="Subtotal_Equity" localSheetId="12">#REF!</definedName>
    <definedName name="Subtotal_Equity" localSheetId="16">#REF!</definedName>
    <definedName name="Subtotal_Equity">#REF!</definedName>
    <definedName name="Subtotal_Funds_from_Operations" localSheetId="16">#REF!</definedName>
    <definedName name="Subtotal_Funds_from_Operations">#REF!</definedName>
    <definedName name="Subtotal_Funds_from_Operations_CPM" localSheetId="16">#REF!</definedName>
    <definedName name="Subtotal_Funds_from_Operations_CPM">#REF!</definedName>
    <definedName name="Subtotal_Inventories">#REF!</definedName>
    <definedName name="Subtotal_Working_Capital_Changes_from_B_S">#REF!</definedName>
    <definedName name="Subtotal_Working_Capital_CPM">#REF!</definedName>
    <definedName name="SUMM_1">#REF!</definedName>
    <definedName name="SUMM_10">#REF!</definedName>
    <definedName name="SUMM_11">#REF!</definedName>
    <definedName name="SUMM_12">#REF!</definedName>
    <definedName name="SUMM_2">#REF!</definedName>
    <definedName name="SUMM_3">#REF!</definedName>
    <definedName name="SUMM_4">#REF!</definedName>
    <definedName name="SUMM_5">#REF!</definedName>
    <definedName name="SUMM_6">#REF!</definedName>
    <definedName name="SUMM_7">#REF!</definedName>
    <definedName name="SUMM_8">#REF!</definedName>
    <definedName name="SUMM_9">#REF!</definedName>
    <definedName name="summary">#REF!</definedName>
    <definedName name="summary_caution">[10]Model!$A$202:$IV$207</definedName>
    <definedName name="SUMMARYC" localSheetId="23">#REF!</definedName>
    <definedName name="SUMMARYC" localSheetId="11">#REF!</definedName>
    <definedName name="SUMMARYC" localSheetId="12">#REF!</definedName>
    <definedName name="SUMMARYC">#REF!</definedName>
    <definedName name="SUMMARYOFBOOKINCOME" localSheetId="23">#REF!</definedName>
    <definedName name="SUMMARYOFBOOKINCOME" localSheetId="11">#REF!</definedName>
    <definedName name="SUMMARYOFBOOKINCOME" localSheetId="12">#REF!</definedName>
    <definedName name="SUMMARYOFBOOKINCOME" localSheetId="16">#REF!</definedName>
    <definedName name="SUMMARYOFBOOKINCOME">#REF!</definedName>
    <definedName name="support" localSheetId="20" hidden="1">{#N/A,#N/A,FALSE,"O&amp;M by processes";#N/A,#N/A,FALSE,"Elec Act vs Bud";#N/A,#N/A,FALSE,"G&amp;A";#N/A,#N/A,FALSE,"BGS";#N/A,#N/A,FALSE,"Res Cost"}</definedName>
    <definedName name="support" localSheetId="23" hidden="1">{#N/A,#N/A,FALSE,"O&amp;M by processes";#N/A,#N/A,FALSE,"Elec Act vs Bud";#N/A,#N/A,FALSE,"G&amp;A";#N/A,#N/A,FALSE,"BGS";#N/A,#N/A,FALSE,"Res Cost"}</definedName>
    <definedName name="support" localSheetId="11" hidden="1">{#N/A,#N/A,FALSE,"O&amp;M by processes";#N/A,#N/A,FALSE,"Elec Act vs Bud";#N/A,#N/A,FALSE,"G&amp;A";#N/A,#N/A,FALSE,"BGS";#N/A,#N/A,FALSE,"Res Cost"}</definedName>
    <definedName name="support" localSheetId="12" hidden="1">{#N/A,#N/A,FALSE,"O&amp;M by processes";#N/A,#N/A,FALSE,"Elec Act vs Bud";#N/A,#N/A,FALSE,"G&amp;A";#N/A,#N/A,FALSE,"BGS";#N/A,#N/A,FALSE,"Res Cost"}</definedName>
    <definedName name="support" localSheetId="14" hidden="1">{#N/A,#N/A,FALSE,"O&amp;M by processes";#N/A,#N/A,FALSE,"Elec Act vs Bud";#N/A,#N/A,FALSE,"G&amp;A";#N/A,#N/A,FALSE,"BGS";#N/A,#N/A,FALSE,"Res Cost"}</definedName>
    <definedName name="support" localSheetId="15" hidden="1">{#N/A,#N/A,FALSE,"O&amp;M by processes";#N/A,#N/A,FALSE,"Elec Act vs Bud";#N/A,#N/A,FALSE,"G&amp;A";#N/A,#N/A,FALSE,"BGS";#N/A,#N/A,FALSE,"Res Cost"}</definedName>
    <definedName name="support" localSheetId="13" hidden="1">{#N/A,#N/A,FALSE,"O&amp;M by processes";#N/A,#N/A,FALSE,"Elec Act vs Bud";#N/A,#N/A,FALSE,"G&amp;A";#N/A,#N/A,FALSE,"BGS";#N/A,#N/A,FALSE,"Res Cost"}</definedName>
    <definedName name="support" localSheetId="16" hidden="1">{#N/A,#N/A,FALSE,"O&amp;M by processes";#N/A,#N/A,FALSE,"Elec Act vs Bud";#N/A,#N/A,FALSE,"G&amp;A";#N/A,#N/A,FALSE,"BGS";#N/A,#N/A,FALSE,"Res Cost"}</definedName>
    <definedName name="support" localSheetId="18" hidden="1">{#N/A,#N/A,FALSE,"O&amp;M by processes";#N/A,#N/A,FALSE,"Elec Act vs Bud";#N/A,#N/A,FALSE,"G&amp;A";#N/A,#N/A,FALSE,"BGS";#N/A,#N/A,FALSE,"Res Cost"}</definedName>
    <definedName name="support" localSheetId="19" hidden="1">{#N/A,#N/A,FALSE,"O&amp;M by processes";#N/A,#N/A,FALSE,"Elec Act vs Bud";#N/A,#N/A,FALSE,"G&amp;A";#N/A,#N/A,FALSE,"BGS";#N/A,#N/A,FALSE,"Res Cost"}</definedName>
    <definedName name="support" hidden="1">{#N/A,#N/A,FALSE,"O&amp;M by processes";#N/A,#N/A,FALSE,"Elec Act vs Bud";#N/A,#N/A,FALSE,"G&amp;A";#N/A,#N/A,FALSE,"BGS";#N/A,#N/A,FALSE,"Res Cost"}</definedName>
    <definedName name="SUPPORTACT">'[3]Curr adj - depn basis diff'!#REF!</definedName>
    <definedName name="supporti" localSheetId="20" hidden="1">{#N/A,#N/A,FALSE,"O&amp;M by processes";#N/A,#N/A,FALSE,"Elec Act vs Bud";#N/A,#N/A,FALSE,"G&amp;A";#N/A,#N/A,FALSE,"BGS";#N/A,#N/A,FALSE,"Res Cost"}</definedName>
    <definedName name="supporti" localSheetId="23" hidden="1">{#N/A,#N/A,FALSE,"O&amp;M by processes";#N/A,#N/A,FALSE,"Elec Act vs Bud";#N/A,#N/A,FALSE,"G&amp;A";#N/A,#N/A,FALSE,"BGS";#N/A,#N/A,FALSE,"Res Cost"}</definedName>
    <definedName name="supporti" localSheetId="11" hidden="1">{#N/A,#N/A,FALSE,"O&amp;M by processes";#N/A,#N/A,FALSE,"Elec Act vs Bud";#N/A,#N/A,FALSE,"G&amp;A";#N/A,#N/A,FALSE,"BGS";#N/A,#N/A,FALSE,"Res Cost"}</definedName>
    <definedName name="supporti" localSheetId="12" hidden="1">{#N/A,#N/A,FALSE,"O&amp;M by processes";#N/A,#N/A,FALSE,"Elec Act vs Bud";#N/A,#N/A,FALSE,"G&amp;A";#N/A,#N/A,FALSE,"BGS";#N/A,#N/A,FALSE,"Res Cost"}</definedName>
    <definedName name="supporti" localSheetId="14" hidden="1">{#N/A,#N/A,FALSE,"O&amp;M by processes";#N/A,#N/A,FALSE,"Elec Act vs Bud";#N/A,#N/A,FALSE,"G&amp;A";#N/A,#N/A,FALSE,"BGS";#N/A,#N/A,FALSE,"Res Cost"}</definedName>
    <definedName name="supporti" localSheetId="15" hidden="1">{#N/A,#N/A,FALSE,"O&amp;M by processes";#N/A,#N/A,FALSE,"Elec Act vs Bud";#N/A,#N/A,FALSE,"G&amp;A";#N/A,#N/A,FALSE,"BGS";#N/A,#N/A,FALSE,"Res Cost"}</definedName>
    <definedName name="supporti" localSheetId="13" hidden="1">{#N/A,#N/A,FALSE,"O&amp;M by processes";#N/A,#N/A,FALSE,"Elec Act vs Bud";#N/A,#N/A,FALSE,"G&amp;A";#N/A,#N/A,FALSE,"BGS";#N/A,#N/A,FALSE,"Res Cost"}</definedName>
    <definedName name="supporti" localSheetId="16" hidden="1">{#N/A,#N/A,FALSE,"O&amp;M by processes";#N/A,#N/A,FALSE,"Elec Act vs Bud";#N/A,#N/A,FALSE,"G&amp;A";#N/A,#N/A,FALSE,"BGS";#N/A,#N/A,FALSE,"Res Cost"}</definedName>
    <definedName name="supporti" localSheetId="18" hidden="1">{#N/A,#N/A,FALSE,"O&amp;M by processes";#N/A,#N/A,FALSE,"Elec Act vs Bud";#N/A,#N/A,FALSE,"G&amp;A";#N/A,#N/A,FALSE,"BGS";#N/A,#N/A,FALSE,"Res Cost"}</definedName>
    <definedName name="supporti" localSheetId="19" hidden="1">{#N/A,#N/A,FALSE,"O&amp;M by processes";#N/A,#N/A,FALSE,"Elec Act vs Bud";#N/A,#N/A,FALSE,"G&amp;A";#N/A,#N/A,FALSE,"BGS";#N/A,#N/A,FALSE,"Res Cost"}</definedName>
    <definedName name="supporti" hidden="1">{#N/A,#N/A,FALSE,"O&amp;M by processes";#N/A,#N/A,FALSE,"Elec Act vs Bud";#N/A,#N/A,FALSE,"G&amp;A";#N/A,#N/A,FALSE,"BGS";#N/A,#N/A,FALSE,"Res Cost"}</definedName>
    <definedName name="SUPPORTING_DATA_TO_UPLOAD">#REF!</definedName>
    <definedName name="SUT" localSheetId="16">#REF!</definedName>
    <definedName name="SUT">#REF!</definedName>
    <definedName name="suz">'[14]BC 2 2005BC'!#REF!</definedName>
    <definedName name="Swap_Amort">'[41]Keystone Swap Amort Sched'!$A$1:$F$241</definedName>
    <definedName name="SWITCH" localSheetId="23">[16]Assump!#REF!</definedName>
    <definedName name="SWITCH" localSheetId="11">[16]Assump!#REF!</definedName>
    <definedName name="SWITCH" localSheetId="12">[16]Assump!#REF!</definedName>
    <definedName name="SWITCH">[16]Assump!#REF!</definedName>
    <definedName name="Syndeco_Realty" localSheetId="23">#REF!</definedName>
    <definedName name="Syndeco_Realty" localSheetId="11">#REF!</definedName>
    <definedName name="Syndeco_Realty" localSheetId="12">#REF!</definedName>
    <definedName name="Syndeco_Realty" localSheetId="16">#REF!</definedName>
    <definedName name="Syndeco_Realty">#REF!</definedName>
    <definedName name="Syndeco_Realty_YR_2005" localSheetId="23">'[35]Aday IS DECo &amp; Other'!#REF!</definedName>
    <definedName name="Syndeco_Realty_YR_2005" localSheetId="11">'[35]Aday IS DECo &amp; Other'!#REF!</definedName>
    <definedName name="Syndeco_Realty_YR_2005" localSheetId="12">'[35]Aday IS DECo &amp; Other'!#REF!</definedName>
    <definedName name="Syndeco_Realty_YR_2005">'[35]Aday IS DECo &amp; Other'!#REF!</definedName>
    <definedName name="Syndeco_Realty_YR_2006" localSheetId="23">'[35]Aday IS DECo &amp; Other'!#REF!</definedName>
    <definedName name="Syndeco_Realty_YR_2006" localSheetId="11">'[35]Aday IS DECo &amp; Other'!#REF!</definedName>
    <definedName name="Syndeco_Realty_YR_2006" localSheetId="12">'[35]Aday IS DECo &amp; Other'!#REF!</definedName>
    <definedName name="Syndeco_Realty_YR_2006">'[35]Aday IS DECo &amp; Other'!#REF!</definedName>
    <definedName name="Syndeco_Realty_YR_2007" localSheetId="23">'[35]Aday IS DECo &amp; Other'!#REF!</definedName>
    <definedName name="Syndeco_Realty_YR_2007" localSheetId="11">'[35]Aday IS DECo &amp; Other'!#REF!</definedName>
    <definedName name="Syndeco_Realty_YR_2007" localSheetId="12">'[35]Aday IS DECo &amp; Other'!#REF!</definedName>
    <definedName name="Syndeco_Realty_YR_2007">'[35]Aday IS DECo &amp; Other'!#REF!</definedName>
    <definedName name="Syndeco_Realty_YR_2008">'[35]Aday IS DECo &amp; Other'!#REF!</definedName>
    <definedName name="Synfuel_Gain__Loss__CPM" localSheetId="23">#REF!</definedName>
    <definedName name="Synfuel_Gain__Loss__CPM" localSheetId="11">#REF!</definedName>
    <definedName name="Synfuel_Gain__Loss__CPM" localSheetId="12">#REF!</definedName>
    <definedName name="Synfuel_Gain__Loss__CPM" localSheetId="16">#REF!</definedName>
    <definedName name="Synfuel_Gain__Loss__CPM">#REF!</definedName>
    <definedName name="sysOpImprov" localSheetId="23">[48]Input!#REF!</definedName>
    <definedName name="sysOpImprov" localSheetId="11">[48]Input!#REF!</definedName>
    <definedName name="sysOpImprov" localSheetId="12">[48]Input!#REF!</definedName>
    <definedName name="sysOpImprov">[48]Input!#REF!</definedName>
    <definedName name="sysOpYears" localSheetId="23">[48]Input!#REF!</definedName>
    <definedName name="sysOpYears" localSheetId="11">[48]Input!#REF!</definedName>
    <definedName name="sysOpYears" localSheetId="12">[48]Input!#REF!</definedName>
    <definedName name="sysOpYears">[48]Input!#REF!</definedName>
    <definedName name="t_and_d_exp">'[37]Input Page'!#REF!</definedName>
    <definedName name="TABLE" localSheetId="23">#REF!</definedName>
    <definedName name="TABLE" localSheetId="11">#REF!</definedName>
    <definedName name="TABLE" localSheetId="12">#REF!</definedName>
    <definedName name="TABLE" localSheetId="16">#REF!</definedName>
    <definedName name="TABLE">#REF!</definedName>
    <definedName name="TABLE_A" localSheetId="16">#REF!</definedName>
    <definedName name="TABLE_A">#REF!</definedName>
    <definedName name="TABLE_A2" localSheetId="16">#REF!</definedName>
    <definedName name="TABLE_A2">#REF!</definedName>
    <definedName name="TABLE_B">#REF!</definedName>
    <definedName name="TABLE4_1">#REF!</definedName>
    <definedName name="TABLE4_2">#REF!</definedName>
    <definedName name="Tacx_Factor">[41]Assumptions!$E$52</definedName>
    <definedName name="tax_base_on_inc">'[37]Input Page'!$E$14</definedName>
    <definedName name="tax_basis">'[37]Input Page'!$E$18</definedName>
    <definedName name="Tax_Credits_CPM" localSheetId="23">#REF!</definedName>
    <definedName name="Tax_Credits_CPM" localSheetId="11">#REF!</definedName>
    <definedName name="Tax_Credits_CPM" localSheetId="12">#REF!</definedName>
    <definedName name="Tax_Credits_CPM" localSheetId="16">#REF!</definedName>
    <definedName name="Tax_Credits_CPM">#REF!</definedName>
    <definedName name="Tax_Rate" localSheetId="16">#REF!</definedName>
    <definedName name="Tax_Rate">#REF!</definedName>
    <definedName name="Tax1997b">#REF!</definedName>
    <definedName name="TAXES" localSheetId="16">#REF!</definedName>
    <definedName name="TAXES">#REF!</definedName>
    <definedName name="Taxrate">'[92]Case study '!$C$28</definedName>
    <definedName name="TAXREMOV" localSheetId="14">#REF!</definedName>
    <definedName name="TAXREMOV" localSheetId="15">#REF!</definedName>
    <definedName name="TAXREMOV" localSheetId="16">#REF!</definedName>
    <definedName name="TAXREMOV">#REF!</definedName>
    <definedName name="TBL1_3" localSheetId="16">#REF!</definedName>
    <definedName name="TBL1_3">#REF!</definedName>
    <definedName name="TBL13_5" localSheetId="16">#REF!</definedName>
    <definedName name="TBL13_5">#REF!</definedName>
    <definedName name="TBL5_7">#REF!</definedName>
    <definedName name="TBL9_11">#REF!</definedName>
    <definedName name="tblActivity_Key">#REF!</definedName>
    <definedName name="tblAssetBldg">#REF!</definedName>
    <definedName name="tblAssetBldgii">#REF!</definedName>
    <definedName name="tblCharts">'[10]Macro Tables'!$I$5:$I$16</definedName>
    <definedName name="tblHelp">'[10]Macro Tables'!$N$5:$N$16</definedName>
    <definedName name="tblReports">'[10]Macro Tables'!$B$5:$B$16</definedName>
    <definedName name="tblWorksheets">'[10]Macro Tables'!$E$5:$E$16</definedName>
    <definedName name="TDR_ITC">'[26]C. Input'!#REF!</definedName>
    <definedName name="TDR_TD">'[26]C. Input'!#REF!</definedName>
    <definedName name="TDRXS">'[26]C. Input'!$F$234</definedName>
    <definedName name="TDX">'[26]C. Input'!$F$304</definedName>
    <definedName name="TDX_TD">'[26]C. Input'!#REF!</definedName>
    <definedName name="TEFA" localSheetId="23">#REF!</definedName>
    <definedName name="TEFA" localSheetId="11">#REF!</definedName>
    <definedName name="TEFA" localSheetId="12">#REF!</definedName>
    <definedName name="TEFA" localSheetId="16">#REF!</definedName>
    <definedName name="TEFA">#REF!</definedName>
    <definedName name="Temp_Investment___Affiliate" localSheetId="16">#REF!</definedName>
    <definedName name="Temp_Investment___Affiliate">#REF!</definedName>
    <definedName name="TEN">#N/A</definedName>
    <definedName name="TEQ">'[26]C. Input'!$F$277</definedName>
    <definedName name="TEST" localSheetId="20" hidden="1">{#N/A,#N/A,FALSE,"EMPPAY"}</definedName>
    <definedName name="test" localSheetId="23">{"'Metretek HTML'!$A$7:$W$42"}</definedName>
    <definedName name="test" localSheetId="11">{"'Metretek HTML'!$A$7:$W$42"}</definedName>
    <definedName name="test" localSheetId="12">{"'Metretek HTML'!$A$7:$W$42"}</definedName>
    <definedName name="TEST" localSheetId="14" hidden="1">{#N/A,#N/A,FALSE,"EMPPAY"}</definedName>
    <definedName name="test" localSheetId="15">{"'Metretek HTML'!$A$7:$W$42"}</definedName>
    <definedName name="TEST" localSheetId="13" hidden="1">{#N/A,#N/A,FALSE,"EMPPAY"}</definedName>
    <definedName name="test" localSheetId="16">{"'Metretek HTML'!$A$7:$W$42"}</definedName>
    <definedName name="TEST" localSheetId="18" hidden="1">{#N/A,#N/A,FALSE,"EMPPAY"}</definedName>
    <definedName name="TEST" localSheetId="19" hidden="1">{#N/A,#N/A,FALSE,"EMPPAY"}</definedName>
    <definedName name="test">{"'Metretek HTML'!$A$7:$W$42"}</definedName>
    <definedName name="TEST0">#REF!</definedName>
    <definedName name="TEST1">#REF!</definedName>
    <definedName name="test10" localSheetId="23" hidden="1">{"LBO Summary",#N/A,FALSE,"Summary";"Income Statement",#N/A,FALSE,"Model";"Cash Flow",#N/A,FALSE,"Model";"Balance Sheet",#N/A,FALSE,"Model";"Working Capital",#N/A,FALSE,"Model";"Pro Forma Balance Sheets",#N/A,FALSE,"PFBS";"Debt Balances",#N/A,FALSE,"Model";"Fee Schedules",#N/A,FALSE,"Model"}</definedName>
    <definedName name="test10" localSheetId="11" hidden="1">{"LBO Summary",#N/A,FALSE,"Summary";"Income Statement",#N/A,FALSE,"Model";"Cash Flow",#N/A,FALSE,"Model";"Balance Sheet",#N/A,FALSE,"Model";"Working Capital",#N/A,FALSE,"Model";"Pro Forma Balance Sheets",#N/A,FALSE,"PFBS";"Debt Balances",#N/A,FALSE,"Model";"Fee Schedules",#N/A,FALSE,"Model"}</definedName>
    <definedName name="test10" localSheetId="12"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23" hidden="1">{"LBO Summary",#N/A,FALSE,"Summary"}</definedName>
    <definedName name="test11" localSheetId="11" hidden="1">{"LBO Summary",#N/A,FALSE,"Summary"}</definedName>
    <definedName name="test11" localSheetId="12" hidden="1">{"LBO Summary",#N/A,FALSE,"Summary"}</definedName>
    <definedName name="test11" hidden="1">{"LBO Summary",#N/A,FALSE,"Summary"}</definedName>
    <definedName name="test12" localSheetId="23" hidden="1">{"assumptions",#N/A,FALSE,"Scenario 1";"valuation",#N/A,FALSE,"Scenario 1"}</definedName>
    <definedName name="test12" localSheetId="11" hidden="1">{"assumptions",#N/A,FALSE,"Scenario 1";"valuation",#N/A,FALSE,"Scenario 1"}</definedName>
    <definedName name="test12" localSheetId="12" hidden="1">{"assumptions",#N/A,FALSE,"Scenario 1";"valuation",#N/A,FALSE,"Scenario 1"}</definedName>
    <definedName name="test12" hidden="1">{"assumptions",#N/A,FALSE,"Scenario 1";"valuation",#N/A,FALSE,"Scenario 1"}</definedName>
    <definedName name="test13" localSheetId="23" hidden="1">{"LBO Summary",#N/A,FALSE,"Summary"}</definedName>
    <definedName name="test13" localSheetId="11" hidden="1">{"LBO Summary",#N/A,FALSE,"Summary"}</definedName>
    <definedName name="test13" localSheetId="12" hidden="1">{"LBO Summary",#N/A,FALSE,"Summary"}</definedName>
    <definedName name="test13" hidden="1">{"LBO Summary",#N/A,FALSE,"Summary"}</definedName>
    <definedName name="test14" localSheetId="23" hidden="1">{"LBO Summary",#N/A,FALSE,"Summary";"Income Statement",#N/A,FALSE,"Model";"Cash Flow",#N/A,FALSE,"Model";"Balance Sheet",#N/A,FALSE,"Model";"Working Capital",#N/A,FALSE,"Model";"Pro Forma Balance Sheets",#N/A,FALSE,"PFBS";"Debt Balances",#N/A,FALSE,"Model";"Fee Schedules",#N/A,FALSE,"Model"}</definedName>
    <definedName name="test14" localSheetId="11" hidden="1">{"LBO Summary",#N/A,FALSE,"Summary";"Income Statement",#N/A,FALSE,"Model";"Cash Flow",#N/A,FALSE,"Model";"Balance Sheet",#N/A,FALSE,"Model";"Working Capital",#N/A,FALSE,"Model";"Pro Forma Balance Sheets",#N/A,FALSE,"PFBS";"Debt Balances",#N/A,FALSE,"Model";"Fee Schedules",#N/A,FALSE,"Model"}</definedName>
    <definedName name="test14" localSheetId="12"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23" hidden="1">{"LBO Summary",#N/A,FALSE,"Summary";"Income Statement",#N/A,FALSE,"Model";"Cash Flow",#N/A,FALSE,"Model";"Balance Sheet",#N/A,FALSE,"Model";"Working Capital",#N/A,FALSE,"Model";"Pro Forma Balance Sheets",#N/A,FALSE,"PFBS";"Debt Balances",#N/A,FALSE,"Model";"Fee Schedules",#N/A,FALSE,"Model"}</definedName>
    <definedName name="test15" localSheetId="11" hidden="1">{"LBO Summary",#N/A,FALSE,"Summary";"Income Statement",#N/A,FALSE,"Model";"Cash Flow",#N/A,FALSE,"Model";"Balance Sheet",#N/A,FALSE,"Model";"Working Capital",#N/A,FALSE,"Model";"Pro Forma Balance Sheets",#N/A,FALSE,"PFBS";"Debt Balances",#N/A,FALSE,"Model";"Fee Schedules",#N/A,FALSE,"Model"}</definedName>
    <definedName name="test15" localSheetId="12"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23" hidden="1">{"LBO Summary",#N/A,FALSE,"Summary";"Income Statement",#N/A,FALSE,"Model";"Cash Flow",#N/A,FALSE,"Model";"Balance Sheet",#N/A,FALSE,"Model";"Working Capital",#N/A,FALSE,"Model";"Pro Forma Balance Sheets",#N/A,FALSE,"PFBS";"Debt Balances",#N/A,FALSE,"Model";"Fee Schedules",#N/A,FALSE,"Model"}</definedName>
    <definedName name="test16" localSheetId="11" hidden="1">{"LBO Summary",#N/A,FALSE,"Summary";"Income Statement",#N/A,FALSE,"Model";"Cash Flow",#N/A,FALSE,"Model";"Balance Sheet",#N/A,FALSE,"Model";"Working Capital",#N/A,FALSE,"Model";"Pro Forma Balance Sheets",#N/A,FALSE,"PFBS";"Debt Balances",#N/A,FALSE,"Model";"Fee Schedules",#N/A,FALSE,"Model"}</definedName>
    <definedName name="test16" localSheetId="12"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16">#REF!</definedName>
    <definedName name="TEST2">#REF!</definedName>
    <definedName name="TEST3" localSheetId="16">#REF!</definedName>
    <definedName name="TEST3">#REF!</definedName>
    <definedName name="TEST4">#REF!</definedName>
    <definedName name="TEST5">#REF!</definedName>
    <definedName name="TEST6">#REF!</definedName>
    <definedName name="TEST7">#REF!</definedName>
    <definedName name="TEST8">#REF!</definedName>
    <definedName name="TESTHKEY">'[53]190100'!#REF!</definedName>
    <definedName name="TESTKEYS" localSheetId="23">#REF!</definedName>
    <definedName name="TESTKEYS" localSheetId="11">#REF!</definedName>
    <definedName name="TESTKEYS" localSheetId="12">#REF!</definedName>
    <definedName name="TESTKEYS" localSheetId="16">#REF!</definedName>
    <definedName name="TESTKEYS">#REF!</definedName>
    <definedName name="TESTVKEY" localSheetId="16">#REF!</definedName>
    <definedName name="TESTVKEY">#REF!</definedName>
    <definedName name="TEXT" localSheetId="23">{"'Metretek HTML'!$A$7:$W$42"}</definedName>
    <definedName name="TEXT" localSheetId="11">{"'Metretek HTML'!$A$7:$W$42"}</definedName>
    <definedName name="TEXT" localSheetId="12">{"'Metretek HTML'!$A$7:$W$42"}</definedName>
    <definedName name="TEXT" localSheetId="14">{"'Metretek HTML'!$A$7:$W$42"}</definedName>
    <definedName name="TEXT" localSheetId="15">{"'Metretek HTML'!$A$7:$W$42"}</definedName>
    <definedName name="TEXT" localSheetId="16">{"'Metretek HTML'!$A$7:$W$42"}</definedName>
    <definedName name="TEXT">{"'Metretek HTML'!$A$7:$W$42"}</definedName>
    <definedName name="TextRefCopyRangeCount" hidden="1">1</definedName>
    <definedName name="thousand">1000</definedName>
    <definedName name="THREE">#N/A</definedName>
    <definedName name="TIM">[93]Comp!#REF!</definedName>
    <definedName name="Time" hidden="1">"b1"</definedName>
    <definedName name="TITLE">#REF!</definedName>
    <definedName name="TITLES" localSheetId="16">#REF!</definedName>
    <definedName name="TITLES">#REF!</definedName>
    <definedName name="TKW">'[26]C. Input'!$F$330</definedName>
    <definedName name="TKWS">'[26]C. Input'!#REF!</definedName>
    <definedName name="TL">'[26]C. Input'!$F$178</definedName>
    <definedName name="TL_561">'[26]C. Input'!#REF!</definedName>
    <definedName name="TLR_TST">'[26]A.2 PTP'!$P$91</definedName>
    <definedName name="TMRI" localSheetId="23">#REF!</definedName>
    <definedName name="TMRI" localSheetId="11">#REF!</definedName>
    <definedName name="TMRI" localSheetId="12">#REF!</definedName>
    <definedName name="TMRI" localSheetId="16">#REF!</definedName>
    <definedName name="TMRI">#REF!</definedName>
    <definedName name="Toggle">'[30]Appendix A'!$H$7</definedName>
    <definedName name="TOM">'[26]C. Input'!$F$270</definedName>
    <definedName name="TOM_EAI">'[26]C. Input'!#REF!</definedName>
    <definedName name="TOM_EGSI">'[26]C. Input'!#REF!</definedName>
    <definedName name="TOM_ELI">'[26]C. Input'!#REF!</definedName>
    <definedName name="TOM_EMI">'[26]C. Input'!#REF!</definedName>
    <definedName name="TOM_ENOI">'[26]C. Input'!#REF!</definedName>
    <definedName name="TOM_ICTC">'[26]C. Input'!#REF!</definedName>
    <definedName name="toma" localSheetId="20" hidden="1">{#N/A,#N/A,FALSE,"O&amp;M by processes";#N/A,#N/A,FALSE,"Elec Act vs Bud";#N/A,#N/A,FALSE,"G&amp;A";#N/A,#N/A,FALSE,"BGS";#N/A,#N/A,FALSE,"Res Cost"}</definedName>
    <definedName name="toma" localSheetId="23" hidden="1">{#N/A,#N/A,FALSE,"O&amp;M by processes";#N/A,#N/A,FALSE,"Elec Act vs Bud";#N/A,#N/A,FALSE,"G&amp;A";#N/A,#N/A,FALSE,"BGS";#N/A,#N/A,FALSE,"Res Cost"}</definedName>
    <definedName name="toma" localSheetId="11" hidden="1">{#N/A,#N/A,FALSE,"O&amp;M by processes";#N/A,#N/A,FALSE,"Elec Act vs Bud";#N/A,#N/A,FALSE,"G&amp;A";#N/A,#N/A,FALSE,"BGS";#N/A,#N/A,FALSE,"Res Cost"}</definedName>
    <definedName name="toma" localSheetId="12" hidden="1">{#N/A,#N/A,FALSE,"O&amp;M by processes";#N/A,#N/A,FALSE,"Elec Act vs Bud";#N/A,#N/A,FALSE,"G&amp;A";#N/A,#N/A,FALSE,"BGS";#N/A,#N/A,FALSE,"Res Cost"}</definedName>
    <definedName name="toma" localSheetId="14" hidden="1">{#N/A,#N/A,FALSE,"O&amp;M by processes";#N/A,#N/A,FALSE,"Elec Act vs Bud";#N/A,#N/A,FALSE,"G&amp;A";#N/A,#N/A,FALSE,"BGS";#N/A,#N/A,FALSE,"Res Cost"}</definedName>
    <definedName name="toma" localSheetId="15" hidden="1">{#N/A,#N/A,FALSE,"O&amp;M by processes";#N/A,#N/A,FALSE,"Elec Act vs Bud";#N/A,#N/A,FALSE,"G&amp;A";#N/A,#N/A,FALSE,"BGS";#N/A,#N/A,FALSE,"Res Cost"}</definedName>
    <definedName name="toma" localSheetId="13" hidden="1">{#N/A,#N/A,FALSE,"O&amp;M by processes";#N/A,#N/A,FALSE,"Elec Act vs Bud";#N/A,#N/A,FALSE,"G&amp;A";#N/A,#N/A,FALSE,"BGS";#N/A,#N/A,FALSE,"Res Cost"}</definedName>
    <definedName name="toma" localSheetId="16" hidden="1">{#N/A,#N/A,FALSE,"O&amp;M by processes";#N/A,#N/A,FALSE,"Elec Act vs Bud";#N/A,#N/A,FALSE,"G&amp;A";#N/A,#N/A,FALSE,"BGS";#N/A,#N/A,FALSE,"Res Cost"}</definedName>
    <definedName name="toma" localSheetId="18" hidden="1">{#N/A,#N/A,FALSE,"O&amp;M by processes";#N/A,#N/A,FALSE,"Elec Act vs Bud";#N/A,#N/A,FALSE,"G&amp;A";#N/A,#N/A,FALSE,"BGS";#N/A,#N/A,FALSE,"Res Cost"}</definedName>
    <definedName name="toma" localSheetId="19"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20" hidden="1">{#N/A,#N/A,FALSE,"O&amp;M by processes";#N/A,#N/A,FALSE,"Elec Act vs Bud";#N/A,#N/A,FALSE,"G&amp;A";#N/A,#N/A,FALSE,"BGS";#N/A,#N/A,FALSE,"Res Cost"}</definedName>
    <definedName name="tomb" localSheetId="23" hidden="1">{#N/A,#N/A,FALSE,"O&amp;M by processes";#N/A,#N/A,FALSE,"Elec Act vs Bud";#N/A,#N/A,FALSE,"G&amp;A";#N/A,#N/A,FALSE,"BGS";#N/A,#N/A,FALSE,"Res Cost"}</definedName>
    <definedName name="tomb" localSheetId="11" hidden="1">{#N/A,#N/A,FALSE,"O&amp;M by processes";#N/A,#N/A,FALSE,"Elec Act vs Bud";#N/A,#N/A,FALSE,"G&amp;A";#N/A,#N/A,FALSE,"BGS";#N/A,#N/A,FALSE,"Res Cost"}</definedName>
    <definedName name="tomb" localSheetId="12" hidden="1">{#N/A,#N/A,FALSE,"O&amp;M by processes";#N/A,#N/A,FALSE,"Elec Act vs Bud";#N/A,#N/A,FALSE,"G&amp;A";#N/A,#N/A,FALSE,"BGS";#N/A,#N/A,FALSE,"Res Cost"}</definedName>
    <definedName name="tomb" localSheetId="14" hidden="1">{#N/A,#N/A,FALSE,"O&amp;M by processes";#N/A,#N/A,FALSE,"Elec Act vs Bud";#N/A,#N/A,FALSE,"G&amp;A";#N/A,#N/A,FALSE,"BGS";#N/A,#N/A,FALSE,"Res Cost"}</definedName>
    <definedName name="tomb" localSheetId="15" hidden="1">{#N/A,#N/A,FALSE,"O&amp;M by processes";#N/A,#N/A,FALSE,"Elec Act vs Bud";#N/A,#N/A,FALSE,"G&amp;A";#N/A,#N/A,FALSE,"BGS";#N/A,#N/A,FALSE,"Res Cost"}</definedName>
    <definedName name="tomb" localSheetId="13" hidden="1">{#N/A,#N/A,FALSE,"O&amp;M by processes";#N/A,#N/A,FALSE,"Elec Act vs Bud";#N/A,#N/A,FALSE,"G&amp;A";#N/A,#N/A,FALSE,"BGS";#N/A,#N/A,FALSE,"Res Cost"}</definedName>
    <definedName name="tomb" localSheetId="16" hidden="1">{#N/A,#N/A,FALSE,"O&amp;M by processes";#N/A,#N/A,FALSE,"Elec Act vs Bud";#N/A,#N/A,FALSE,"G&amp;A";#N/A,#N/A,FALSE,"BGS";#N/A,#N/A,FALSE,"Res Cost"}</definedName>
    <definedName name="tomb" localSheetId="18" hidden="1">{#N/A,#N/A,FALSE,"O&amp;M by processes";#N/A,#N/A,FALSE,"Elec Act vs Bud";#N/A,#N/A,FALSE,"G&amp;A";#N/A,#N/A,FALSE,"BGS";#N/A,#N/A,FALSE,"Res Cost"}</definedName>
    <definedName name="tomb" localSheetId="19"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20" hidden="1">{#N/A,#N/A,FALSE,"O&amp;M by processes";#N/A,#N/A,FALSE,"Elec Act vs Bud";#N/A,#N/A,FALSE,"G&amp;A";#N/A,#N/A,FALSE,"BGS";#N/A,#N/A,FALSE,"Res Cost"}</definedName>
    <definedName name="tomc" localSheetId="23" hidden="1">{#N/A,#N/A,FALSE,"O&amp;M by processes";#N/A,#N/A,FALSE,"Elec Act vs Bud";#N/A,#N/A,FALSE,"G&amp;A";#N/A,#N/A,FALSE,"BGS";#N/A,#N/A,FALSE,"Res Cost"}</definedName>
    <definedName name="tomc" localSheetId="11" hidden="1">{#N/A,#N/A,FALSE,"O&amp;M by processes";#N/A,#N/A,FALSE,"Elec Act vs Bud";#N/A,#N/A,FALSE,"G&amp;A";#N/A,#N/A,FALSE,"BGS";#N/A,#N/A,FALSE,"Res Cost"}</definedName>
    <definedName name="tomc" localSheetId="12" hidden="1">{#N/A,#N/A,FALSE,"O&amp;M by processes";#N/A,#N/A,FALSE,"Elec Act vs Bud";#N/A,#N/A,FALSE,"G&amp;A";#N/A,#N/A,FALSE,"BGS";#N/A,#N/A,FALSE,"Res Cost"}</definedName>
    <definedName name="tomc" localSheetId="14" hidden="1">{#N/A,#N/A,FALSE,"O&amp;M by processes";#N/A,#N/A,FALSE,"Elec Act vs Bud";#N/A,#N/A,FALSE,"G&amp;A";#N/A,#N/A,FALSE,"BGS";#N/A,#N/A,FALSE,"Res Cost"}</definedName>
    <definedName name="tomc" localSheetId="15" hidden="1">{#N/A,#N/A,FALSE,"O&amp;M by processes";#N/A,#N/A,FALSE,"Elec Act vs Bud";#N/A,#N/A,FALSE,"G&amp;A";#N/A,#N/A,FALSE,"BGS";#N/A,#N/A,FALSE,"Res Cost"}</definedName>
    <definedName name="tomc" localSheetId="13" hidden="1">{#N/A,#N/A,FALSE,"O&amp;M by processes";#N/A,#N/A,FALSE,"Elec Act vs Bud";#N/A,#N/A,FALSE,"G&amp;A";#N/A,#N/A,FALSE,"BGS";#N/A,#N/A,FALSE,"Res Cost"}</definedName>
    <definedName name="tomc" localSheetId="16" hidden="1">{#N/A,#N/A,FALSE,"O&amp;M by processes";#N/A,#N/A,FALSE,"Elec Act vs Bud";#N/A,#N/A,FALSE,"G&amp;A";#N/A,#N/A,FALSE,"BGS";#N/A,#N/A,FALSE,"Res Cost"}</definedName>
    <definedName name="tomc" localSheetId="18" hidden="1">{#N/A,#N/A,FALSE,"O&amp;M by processes";#N/A,#N/A,FALSE,"Elec Act vs Bud";#N/A,#N/A,FALSE,"G&amp;A";#N/A,#N/A,FALSE,"BGS";#N/A,#N/A,FALSE,"Res Cost"}</definedName>
    <definedName name="tomc" localSheetId="19"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20" hidden="1">{#N/A,#N/A,FALSE,"O&amp;M by processes";#N/A,#N/A,FALSE,"Elec Act vs Bud";#N/A,#N/A,FALSE,"G&amp;A";#N/A,#N/A,FALSE,"BGS";#N/A,#N/A,FALSE,"Res Cost"}</definedName>
    <definedName name="tomd" localSheetId="23" hidden="1">{#N/A,#N/A,FALSE,"O&amp;M by processes";#N/A,#N/A,FALSE,"Elec Act vs Bud";#N/A,#N/A,FALSE,"G&amp;A";#N/A,#N/A,FALSE,"BGS";#N/A,#N/A,FALSE,"Res Cost"}</definedName>
    <definedName name="tomd" localSheetId="11" hidden="1">{#N/A,#N/A,FALSE,"O&amp;M by processes";#N/A,#N/A,FALSE,"Elec Act vs Bud";#N/A,#N/A,FALSE,"G&amp;A";#N/A,#N/A,FALSE,"BGS";#N/A,#N/A,FALSE,"Res Cost"}</definedName>
    <definedName name="tomd" localSheetId="12" hidden="1">{#N/A,#N/A,FALSE,"O&amp;M by processes";#N/A,#N/A,FALSE,"Elec Act vs Bud";#N/A,#N/A,FALSE,"G&amp;A";#N/A,#N/A,FALSE,"BGS";#N/A,#N/A,FALSE,"Res Cost"}</definedName>
    <definedName name="tomd" localSheetId="14" hidden="1">{#N/A,#N/A,FALSE,"O&amp;M by processes";#N/A,#N/A,FALSE,"Elec Act vs Bud";#N/A,#N/A,FALSE,"G&amp;A";#N/A,#N/A,FALSE,"BGS";#N/A,#N/A,FALSE,"Res Cost"}</definedName>
    <definedName name="tomd" localSheetId="15" hidden="1">{#N/A,#N/A,FALSE,"O&amp;M by processes";#N/A,#N/A,FALSE,"Elec Act vs Bud";#N/A,#N/A,FALSE,"G&amp;A";#N/A,#N/A,FALSE,"BGS";#N/A,#N/A,FALSE,"Res Cost"}</definedName>
    <definedName name="tomd" localSheetId="13" hidden="1">{#N/A,#N/A,FALSE,"O&amp;M by processes";#N/A,#N/A,FALSE,"Elec Act vs Bud";#N/A,#N/A,FALSE,"G&amp;A";#N/A,#N/A,FALSE,"BGS";#N/A,#N/A,FALSE,"Res Cost"}</definedName>
    <definedName name="tomd" localSheetId="16" hidden="1">{#N/A,#N/A,FALSE,"O&amp;M by processes";#N/A,#N/A,FALSE,"Elec Act vs Bud";#N/A,#N/A,FALSE,"G&amp;A";#N/A,#N/A,FALSE,"BGS";#N/A,#N/A,FALSE,"Res Cost"}</definedName>
    <definedName name="tomd" localSheetId="18" hidden="1">{#N/A,#N/A,FALSE,"O&amp;M by processes";#N/A,#N/A,FALSE,"Elec Act vs Bud";#N/A,#N/A,FALSE,"G&amp;A";#N/A,#N/A,FALSE,"BGS";#N/A,#N/A,FALSE,"Res Cost"}</definedName>
    <definedName name="tomd" localSheetId="19"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20" hidden="1">{#N/A,#N/A,FALSE,"O&amp;M by processes";#N/A,#N/A,FALSE,"Elec Act vs Bud";#N/A,#N/A,FALSE,"G&amp;A";#N/A,#N/A,FALSE,"BGS";#N/A,#N/A,FALSE,"Res Cost"}</definedName>
    <definedName name="tomx" localSheetId="23" hidden="1">{#N/A,#N/A,FALSE,"O&amp;M by processes";#N/A,#N/A,FALSE,"Elec Act vs Bud";#N/A,#N/A,FALSE,"G&amp;A";#N/A,#N/A,FALSE,"BGS";#N/A,#N/A,FALSE,"Res Cost"}</definedName>
    <definedName name="tomx" localSheetId="11" hidden="1">{#N/A,#N/A,FALSE,"O&amp;M by processes";#N/A,#N/A,FALSE,"Elec Act vs Bud";#N/A,#N/A,FALSE,"G&amp;A";#N/A,#N/A,FALSE,"BGS";#N/A,#N/A,FALSE,"Res Cost"}</definedName>
    <definedName name="tomx" localSheetId="12" hidden="1">{#N/A,#N/A,FALSE,"O&amp;M by processes";#N/A,#N/A,FALSE,"Elec Act vs Bud";#N/A,#N/A,FALSE,"G&amp;A";#N/A,#N/A,FALSE,"BGS";#N/A,#N/A,FALSE,"Res Cost"}</definedName>
    <definedName name="tomx" localSheetId="14" hidden="1">{#N/A,#N/A,FALSE,"O&amp;M by processes";#N/A,#N/A,FALSE,"Elec Act vs Bud";#N/A,#N/A,FALSE,"G&amp;A";#N/A,#N/A,FALSE,"BGS";#N/A,#N/A,FALSE,"Res Cost"}</definedName>
    <definedName name="tomx" localSheetId="15" hidden="1">{#N/A,#N/A,FALSE,"O&amp;M by processes";#N/A,#N/A,FALSE,"Elec Act vs Bud";#N/A,#N/A,FALSE,"G&amp;A";#N/A,#N/A,FALSE,"BGS";#N/A,#N/A,FALSE,"Res Cost"}</definedName>
    <definedName name="tomx" localSheetId="13" hidden="1">{#N/A,#N/A,FALSE,"O&amp;M by processes";#N/A,#N/A,FALSE,"Elec Act vs Bud";#N/A,#N/A,FALSE,"G&amp;A";#N/A,#N/A,FALSE,"BGS";#N/A,#N/A,FALSE,"Res Cost"}</definedName>
    <definedName name="tomx" localSheetId="16" hidden="1">{#N/A,#N/A,FALSE,"O&amp;M by processes";#N/A,#N/A,FALSE,"Elec Act vs Bud";#N/A,#N/A,FALSE,"G&amp;A";#N/A,#N/A,FALSE,"BGS";#N/A,#N/A,FALSE,"Res Cost"}</definedName>
    <definedName name="tomx" localSheetId="18" hidden="1">{#N/A,#N/A,FALSE,"O&amp;M by processes";#N/A,#N/A,FALSE,"Elec Act vs Bud";#N/A,#N/A,FALSE,"G&amp;A";#N/A,#N/A,FALSE,"BGS";#N/A,#N/A,FALSE,"Res Cost"}</definedName>
    <definedName name="tomx" localSheetId="19"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20" hidden="1">{#N/A,#N/A,FALSE,"O&amp;M by processes";#N/A,#N/A,FALSE,"Elec Act vs Bud";#N/A,#N/A,FALSE,"G&amp;A";#N/A,#N/A,FALSE,"BGS";#N/A,#N/A,FALSE,"Res Cost"}</definedName>
    <definedName name="tomy" localSheetId="23" hidden="1">{#N/A,#N/A,FALSE,"O&amp;M by processes";#N/A,#N/A,FALSE,"Elec Act vs Bud";#N/A,#N/A,FALSE,"G&amp;A";#N/A,#N/A,FALSE,"BGS";#N/A,#N/A,FALSE,"Res Cost"}</definedName>
    <definedName name="tomy" localSheetId="11" hidden="1">{#N/A,#N/A,FALSE,"O&amp;M by processes";#N/A,#N/A,FALSE,"Elec Act vs Bud";#N/A,#N/A,FALSE,"G&amp;A";#N/A,#N/A,FALSE,"BGS";#N/A,#N/A,FALSE,"Res Cost"}</definedName>
    <definedName name="tomy" localSheetId="12" hidden="1">{#N/A,#N/A,FALSE,"O&amp;M by processes";#N/A,#N/A,FALSE,"Elec Act vs Bud";#N/A,#N/A,FALSE,"G&amp;A";#N/A,#N/A,FALSE,"BGS";#N/A,#N/A,FALSE,"Res Cost"}</definedName>
    <definedName name="tomy" localSheetId="14" hidden="1">{#N/A,#N/A,FALSE,"O&amp;M by processes";#N/A,#N/A,FALSE,"Elec Act vs Bud";#N/A,#N/A,FALSE,"G&amp;A";#N/A,#N/A,FALSE,"BGS";#N/A,#N/A,FALSE,"Res Cost"}</definedName>
    <definedName name="tomy" localSheetId="15" hidden="1">{#N/A,#N/A,FALSE,"O&amp;M by processes";#N/A,#N/A,FALSE,"Elec Act vs Bud";#N/A,#N/A,FALSE,"G&amp;A";#N/A,#N/A,FALSE,"BGS";#N/A,#N/A,FALSE,"Res Cost"}</definedName>
    <definedName name="tomy" localSheetId="13" hidden="1">{#N/A,#N/A,FALSE,"O&amp;M by processes";#N/A,#N/A,FALSE,"Elec Act vs Bud";#N/A,#N/A,FALSE,"G&amp;A";#N/A,#N/A,FALSE,"BGS";#N/A,#N/A,FALSE,"Res Cost"}</definedName>
    <definedName name="tomy" localSheetId="16" hidden="1">{#N/A,#N/A,FALSE,"O&amp;M by processes";#N/A,#N/A,FALSE,"Elec Act vs Bud";#N/A,#N/A,FALSE,"G&amp;A";#N/A,#N/A,FALSE,"BGS";#N/A,#N/A,FALSE,"Res Cost"}</definedName>
    <definedName name="tomy" localSheetId="18" hidden="1">{#N/A,#N/A,FALSE,"O&amp;M by processes";#N/A,#N/A,FALSE,"Elec Act vs Bud";#N/A,#N/A,FALSE,"G&amp;A";#N/A,#N/A,FALSE,"BGS";#N/A,#N/A,FALSE,"Res Cost"}</definedName>
    <definedName name="tomy" localSheetId="19"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20" hidden="1">{#N/A,#N/A,FALSE,"O&amp;M by processes";#N/A,#N/A,FALSE,"Elec Act vs Bud";#N/A,#N/A,FALSE,"G&amp;A";#N/A,#N/A,FALSE,"BGS";#N/A,#N/A,FALSE,"Res Cost"}</definedName>
    <definedName name="tomz" localSheetId="23" hidden="1">{#N/A,#N/A,FALSE,"O&amp;M by processes";#N/A,#N/A,FALSE,"Elec Act vs Bud";#N/A,#N/A,FALSE,"G&amp;A";#N/A,#N/A,FALSE,"BGS";#N/A,#N/A,FALSE,"Res Cost"}</definedName>
    <definedName name="tomz" localSheetId="11" hidden="1">{#N/A,#N/A,FALSE,"O&amp;M by processes";#N/A,#N/A,FALSE,"Elec Act vs Bud";#N/A,#N/A,FALSE,"G&amp;A";#N/A,#N/A,FALSE,"BGS";#N/A,#N/A,FALSE,"Res Cost"}</definedName>
    <definedName name="tomz" localSheetId="12" hidden="1">{#N/A,#N/A,FALSE,"O&amp;M by processes";#N/A,#N/A,FALSE,"Elec Act vs Bud";#N/A,#N/A,FALSE,"G&amp;A";#N/A,#N/A,FALSE,"BGS";#N/A,#N/A,FALSE,"Res Cost"}</definedName>
    <definedName name="tomz" localSheetId="14" hidden="1">{#N/A,#N/A,FALSE,"O&amp;M by processes";#N/A,#N/A,FALSE,"Elec Act vs Bud";#N/A,#N/A,FALSE,"G&amp;A";#N/A,#N/A,FALSE,"BGS";#N/A,#N/A,FALSE,"Res Cost"}</definedName>
    <definedName name="tomz" localSheetId="15" hidden="1">{#N/A,#N/A,FALSE,"O&amp;M by processes";#N/A,#N/A,FALSE,"Elec Act vs Bud";#N/A,#N/A,FALSE,"G&amp;A";#N/A,#N/A,FALSE,"BGS";#N/A,#N/A,FALSE,"Res Cost"}</definedName>
    <definedName name="tomz" localSheetId="13" hidden="1">{#N/A,#N/A,FALSE,"O&amp;M by processes";#N/A,#N/A,FALSE,"Elec Act vs Bud";#N/A,#N/A,FALSE,"G&amp;A";#N/A,#N/A,FALSE,"BGS";#N/A,#N/A,FALSE,"Res Cost"}</definedName>
    <definedName name="tomz" localSheetId="16" hidden="1">{#N/A,#N/A,FALSE,"O&amp;M by processes";#N/A,#N/A,FALSE,"Elec Act vs Bud";#N/A,#N/A,FALSE,"G&amp;A";#N/A,#N/A,FALSE,"BGS";#N/A,#N/A,FALSE,"Res Cost"}</definedName>
    <definedName name="tomz" localSheetId="18" hidden="1">{#N/A,#N/A,FALSE,"O&amp;M by processes";#N/A,#N/A,FALSE,"Elec Act vs Bud";#N/A,#N/A,FALSE,"G&amp;A";#N/A,#N/A,FALSE,"BGS";#N/A,#N/A,FALSE,"Res Cost"}</definedName>
    <definedName name="tomz" localSheetId="19"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_ded">'[37]Input Page'!$E$12</definedName>
    <definedName name="total" localSheetId="23">#REF!</definedName>
    <definedName name="total" localSheetId="11">#REF!</definedName>
    <definedName name="total" localSheetId="12">#REF!</definedName>
    <definedName name="total" localSheetId="16">#REF!</definedName>
    <definedName name="total">#REF!</definedName>
    <definedName name="Total_Assets" localSheetId="16">#REF!</definedName>
    <definedName name="Total_Assets">#REF!</definedName>
    <definedName name="Total_Assets_CPM" localSheetId="16">#REF!</definedName>
    <definedName name="Total_Assets_CPM">#REF!</definedName>
    <definedName name="Total_Capitalization">#REF!</definedName>
    <definedName name="Total_Capitalization_CPM">#REF!</definedName>
    <definedName name="Total_Current_Assets">#REF!</definedName>
    <definedName name="Total_Current_Liabilities">#REF!</definedName>
    <definedName name="TOTAL_CUSTOMERS">#REF!</definedName>
    <definedName name="Total_Deferred_Liabilities">#REF!</definedName>
    <definedName name="Total_Income_Taxes">#REF!</definedName>
    <definedName name="Total_Infusion__Dividend__per_Cash_Flow">#REF!</definedName>
    <definedName name="Total_Interest_Expense_and_Other">#REF!</definedName>
    <definedName name="Total_Investments">#REF!</definedName>
    <definedName name="Total_Liabilities___Shareholder_s_Equity">#REF!</definedName>
    <definedName name="Total_Liabilities_and_Equity">#REF!</definedName>
    <definedName name="Total_Liabilities_and_Equity_CPM">#REF!</definedName>
    <definedName name="Total_Liabilities_CPM">#REF!</definedName>
    <definedName name="TOTAL_LINES">#REF!</definedName>
    <definedName name="Total_Long_Term_Capitalization">#REF!</definedName>
    <definedName name="Total_Long_Term_Debt">#REF!</definedName>
    <definedName name="Total_Long_Term_Liabilities">#REF!</definedName>
    <definedName name="Total_LT___ST_Debt_CPM">#REF!</definedName>
    <definedName name="Total_LT_and_ST_Debt_incl._Current_and_Interco.">#REF!</definedName>
    <definedName name="total_mixed">'[37]Input Page'!#REF!</definedName>
    <definedName name="Total_Non_Utility_Expenditures" localSheetId="23">#REF!</definedName>
    <definedName name="Total_Non_Utility_Expenditures" localSheetId="11">#REF!</definedName>
    <definedName name="Total_Non_Utility_Expenditures" localSheetId="12">#REF!</definedName>
    <definedName name="Total_Non_Utility_Expenditures" localSheetId="16">#REF!</definedName>
    <definedName name="Total_Non_Utility_Expenditures">#REF!</definedName>
    <definedName name="Total_Operating_Revenues" localSheetId="16">#REF!</definedName>
    <definedName name="Total_Operating_Revenues">#REF!</definedName>
    <definedName name="Total_Other_Assets" localSheetId="16">#REF!</definedName>
    <definedName name="Total_Other_Assets">#REF!</definedName>
    <definedName name="Total_Property_and_Equipment__net">#REF!</definedName>
    <definedName name="Total_Shareholder_s_Equity">#REF!</definedName>
    <definedName name="Total_Utility_Expenditures">#REF!</definedName>
    <definedName name="Total_Utility_Plant_Direct">#REF!</definedName>
    <definedName name="total100">#REF!</definedName>
    <definedName name="total101">#REF!</definedName>
    <definedName name="total102">#REF!</definedName>
    <definedName name="total103">#REF!</definedName>
    <definedName name="total84">'[10]QRE''s'!$D$96</definedName>
    <definedName name="total85">'[10]QRE''s'!$E$96</definedName>
    <definedName name="total86">'[10]QRE''s'!$F$96</definedName>
    <definedName name="total87">'[10]QRE''s'!$G$96</definedName>
    <definedName name="total88">'[10]QRE''s'!$H$96</definedName>
    <definedName name="total89">'[10]QRE''s'!$I$96</definedName>
    <definedName name="total90">'[10]QRE''s'!$J$96</definedName>
    <definedName name="total91">'[10]QRE''s'!$K$96</definedName>
    <definedName name="total92">'[10]QRE''s'!$L$96</definedName>
    <definedName name="total93">'[10]QRE''s'!$M$96</definedName>
    <definedName name="total94">'[10]QRE''s'!$N$96</definedName>
    <definedName name="total95">'[10]QRE''s'!$O$96</definedName>
    <definedName name="total96">'[10]QRE''s'!$P$96</definedName>
    <definedName name="total97">'[10]QRE''s'!$Q$96</definedName>
    <definedName name="total98">'[10]QRE''s'!$R$96</definedName>
    <definedName name="total99" localSheetId="23">#REF!</definedName>
    <definedName name="total99" localSheetId="11">#REF!</definedName>
    <definedName name="total99" localSheetId="12">#REF!</definedName>
    <definedName name="total99" localSheetId="16">#REF!</definedName>
    <definedName name="total99">#REF!</definedName>
    <definedName name="TOTALACT" localSheetId="23">'[3]Curr adj - depn basis diff'!#REF!</definedName>
    <definedName name="TOTALACT" localSheetId="11">'[3]Curr adj - depn basis diff'!#REF!</definedName>
    <definedName name="TOTALACT" localSheetId="12">'[3]Curr adj - depn basis diff'!#REF!</definedName>
    <definedName name="TOTALACT">'[3]Curr adj - depn basis diff'!#REF!</definedName>
    <definedName name="TotalAssets" localSheetId="23">#REF!</definedName>
    <definedName name="TotalAssets" localSheetId="11">#REF!</definedName>
    <definedName name="TotalAssets" localSheetId="12">#REF!</definedName>
    <definedName name="TotalAssets" localSheetId="16">#REF!</definedName>
    <definedName name="TotalAssets">#REF!</definedName>
    <definedName name="TotalCapitalization" localSheetId="16">#REF!</definedName>
    <definedName name="TotalCapitalization">#REF!</definedName>
    <definedName name="TotalCapLiab" localSheetId="16">#REF!</definedName>
    <definedName name="TotalCapLiab">#REF!</definedName>
    <definedName name="TotalCurrentAssets">#REF!</definedName>
    <definedName name="TotalCurrentLiabilities">#REF!</definedName>
    <definedName name="TotalDeferredCredits">#REF!</definedName>
    <definedName name="TotalDeferredDebits">#REF!</definedName>
    <definedName name="TotalLiabilities">#REF!</definedName>
    <definedName name="TotalStockholdersEquity">#REF!</definedName>
    <definedName name="TP">'[94]MISO Cover'!$I$193</definedName>
    <definedName name="TP_Footer_Path" localSheetId="20" hidden="1">"S:\74639\03RET\(417) 2004 Cost Projection\"</definedName>
    <definedName name="TP_Footer_Path" localSheetId="14" hidden="1">"S:\74639\03RET\(417) 2004 Cost Projection\"</definedName>
    <definedName name="TP_Footer_Path" localSheetId="13" hidden="1">"S:\74639\03RET\(417) 2004 Cost Projection\"</definedName>
    <definedName name="TP_Footer_Path" localSheetId="18" hidden="1">"S:\74639\03RET\(417) 2004 Cost Projection\"</definedName>
    <definedName name="TP_Footer_Path" localSheetId="19" hidden="1">"S:\74639\03RET\(417) 2004 Cost Projection\"</definedName>
    <definedName name="TP_Footer_Path">"S:\04291\05ret\othsys\team\disclosure\"</definedName>
    <definedName name="TP_Footer_Path1" hidden="1">"S:\74639\03RET\(852) Pension Val - OOS\Contribution Allocations\"</definedName>
    <definedName name="TP_Footer_User" localSheetId="20" hidden="1">"Mary Lou Barrios"</definedName>
    <definedName name="TP_Footer_User" localSheetId="14" hidden="1">"Mary Lou Barrios"</definedName>
    <definedName name="TP_Footer_User" localSheetId="13" hidden="1">"Mary Lou Barrios"</definedName>
    <definedName name="TP_Footer_User" localSheetId="18" hidden="1">"Mary Lou Barrios"</definedName>
    <definedName name="TP_Footer_User" localSheetId="19" hidden="1">"Mary Lou Barrios"</definedName>
    <definedName name="TP_Footer_User">"Amy Conoscenti"</definedName>
    <definedName name="TP_Footer_Version">"v3.00"</definedName>
    <definedName name="TPLT">'[26]C. Input'!$F$161</definedName>
    <definedName name="TPLT_ITC">'[26]C. Input'!#REF!</definedName>
    <definedName name="TPLTXS">'[26]C. Input'!$F$164</definedName>
    <definedName name="TPR_TST">'[26]A.2 PTP'!$P$75</definedName>
    <definedName name="Trading___Mkting_Growth_YR_2003" localSheetId="23">#REF!</definedName>
    <definedName name="Trading___Mkting_Growth_YR_2003" localSheetId="11">#REF!</definedName>
    <definedName name="Trading___Mkting_Growth_YR_2003" localSheetId="12">#REF!</definedName>
    <definedName name="Trading___Mkting_Growth_YR_2003" localSheetId="16">#REF!</definedName>
    <definedName name="Trading___Mkting_Growth_YR_2003">#REF!</definedName>
    <definedName name="Trading___Mkting_Growth_YR_2004" localSheetId="16">#REF!</definedName>
    <definedName name="Trading___Mkting_Growth_YR_2004">#REF!</definedName>
    <definedName name="Trading___Mkting_Growth_YR_2005" localSheetId="16">#REF!</definedName>
    <definedName name="Trading___Mkting_Growth_YR_2005">#REF!</definedName>
    <definedName name="Trading___Mkting_Growth_YR_2006">#REF!</definedName>
    <definedName name="Trading___Mkting_Growth_YR_2007">#REF!</definedName>
    <definedName name="Trading___Mkting_Growth_YR_2008">#REF!</definedName>
    <definedName name="trandis">#REF!</definedName>
    <definedName name="trandiscolumn">#REF!</definedName>
    <definedName name="TRB">'[26]A.2 PTP'!$P$165</definedName>
    <definedName name="TREV">'[26]C. Input'!$F$287</definedName>
    <definedName name="True_up">'[30]Appendix A'!$H$6</definedName>
    <definedName name="Trueup" localSheetId="23">[23]December!#REF!</definedName>
    <definedName name="Trueup" localSheetId="11">[23]December!#REF!</definedName>
    <definedName name="Trueup" localSheetId="12">[23]December!#REF!</definedName>
    <definedName name="Trueup" localSheetId="16">[23]December!#REF!</definedName>
    <definedName name="Trueup">[23]December!#REF!</definedName>
    <definedName name="TRWP_43" localSheetId="23">#REF!</definedName>
    <definedName name="TRWP_43" localSheetId="11">#REF!</definedName>
    <definedName name="TRWP_43" localSheetId="12">#REF!</definedName>
    <definedName name="TRWP_43" localSheetId="16">#REF!</definedName>
    <definedName name="TRWP_43">#REF!</definedName>
    <definedName name="TRWP16" localSheetId="16">#REF!</definedName>
    <definedName name="TRWP16">#REF!</definedName>
    <definedName name="tsgsf">"467GDHUY063FE1Q3S2Y9KSMQ8"</definedName>
    <definedName name="TWELVE">#N/A</definedName>
    <definedName name="TWO">#N/A</definedName>
    <definedName name="TX">'[26]A.2 PTP'!$P$31</definedName>
    <definedName name="TXO">'[26]C. Input'!$F$215</definedName>
    <definedName name="TXP_TST">'[26]A.2 PTP'!$P$212</definedName>
    <definedName name="TYE">#N/A</definedName>
    <definedName name="TYE_1">#N/A</definedName>
    <definedName name="TYPETextLen">#REF!</definedName>
    <definedName name="Typist" hidden="1">"b1"</definedName>
    <definedName name="tyty" localSheetId="20" hidden="1">{#N/A,#N/A,FALSE,"Monthly SAIFI";#N/A,#N/A,FALSE,"Yearly SAIFI";#N/A,#N/A,FALSE,"Monthly CAIDI";#N/A,#N/A,FALSE,"Yearly CAIDI";#N/A,#N/A,FALSE,"Monthly SAIDI";#N/A,#N/A,FALSE,"Yearly SAIDI";#N/A,#N/A,FALSE,"Monthly MAIFI";#N/A,#N/A,FALSE,"Yearly MAIFI";#N/A,#N/A,FALSE,"Monthly Cust &gt;=4 Int"}</definedName>
    <definedName name="tyty" localSheetId="23" hidden="1">{#N/A,#N/A,FALSE,"Monthly SAIFI";#N/A,#N/A,FALSE,"Yearly SAIFI";#N/A,#N/A,FALSE,"Monthly CAIDI";#N/A,#N/A,FALSE,"Yearly CAIDI";#N/A,#N/A,FALSE,"Monthly SAIDI";#N/A,#N/A,FALSE,"Yearly SAIDI";#N/A,#N/A,FALSE,"Monthly MAIFI";#N/A,#N/A,FALSE,"Yearly MAIFI";#N/A,#N/A,FALSE,"Monthly Cust &gt;=4 Int"}</definedName>
    <definedName name="tyty" localSheetId="11" hidden="1">{#N/A,#N/A,FALSE,"Monthly SAIFI";#N/A,#N/A,FALSE,"Yearly SAIFI";#N/A,#N/A,FALSE,"Monthly CAIDI";#N/A,#N/A,FALSE,"Yearly CAIDI";#N/A,#N/A,FALSE,"Monthly SAIDI";#N/A,#N/A,FALSE,"Yearly SAIDI";#N/A,#N/A,FALSE,"Monthly MAIFI";#N/A,#N/A,FALSE,"Yearly MAIFI";#N/A,#N/A,FALSE,"Monthly Cust &gt;=4 Int"}</definedName>
    <definedName name="tyty" localSheetId="12" hidden="1">{#N/A,#N/A,FALSE,"Monthly SAIFI";#N/A,#N/A,FALSE,"Yearly SAIFI";#N/A,#N/A,FALSE,"Monthly CAIDI";#N/A,#N/A,FALSE,"Yearly CAIDI";#N/A,#N/A,FALSE,"Monthly SAIDI";#N/A,#N/A,FALSE,"Yearly SAIDI";#N/A,#N/A,FALSE,"Monthly MAIFI";#N/A,#N/A,FALSE,"Yearly MAIFI";#N/A,#N/A,FALSE,"Monthly Cust &gt;=4 Int"}</definedName>
    <definedName name="tyty" localSheetId="14" hidden="1">{#N/A,#N/A,FALSE,"Monthly SAIFI";#N/A,#N/A,FALSE,"Yearly SAIFI";#N/A,#N/A,FALSE,"Monthly CAIDI";#N/A,#N/A,FALSE,"Yearly CAIDI";#N/A,#N/A,FALSE,"Monthly SAIDI";#N/A,#N/A,FALSE,"Yearly SAIDI";#N/A,#N/A,FALSE,"Monthly MAIFI";#N/A,#N/A,FALSE,"Yearly MAIFI";#N/A,#N/A,FALSE,"Monthly Cust &gt;=4 Int"}</definedName>
    <definedName name="tyty" localSheetId="15" hidden="1">{#N/A,#N/A,FALSE,"Monthly SAIFI";#N/A,#N/A,FALSE,"Yearly SAIFI";#N/A,#N/A,FALSE,"Monthly CAIDI";#N/A,#N/A,FALSE,"Yearly CAIDI";#N/A,#N/A,FALSE,"Monthly SAIDI";#N/A,#N/A,FALSE,"Yearly SAIDI";#N/A,#N/A,FALSE,"Monthly MAIFI";#N/A,#N/A,FALSE,"Yearly MAIFI";#N/A,#N/A,FALSE,"Monthly Cust &gt;=4 Int"}</definedName>
    <definedName name="tyty" localSheetId="13"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E_IL_EZ_parcels" localSheetId="16">#REF!</definedName>
    <definedName name="UE_IL_EZ_parcels">#REF!</definedName>
    <definedName name="Unamortized_Investment_Tax_Credit" localSheetId="16">#REF!</definedName>
    <definedName name="Unamortized_Investment_Tax_Credit">#REF!</definedName>
    <definedName name="Uncollectible" localSheetId="16">#REF!</definedName>
    <definedName name="Uncollectible">#REF!</definedName>
    <definedName name="Underground_Storage_Activity">#REF!</definedName>
    <definedName name="Underrecovery_of_Supply_Costs">#REF!</definedName>
    <definedName name="Units">#REF!</definedName>
    <definedName name="URA">'[26]C. Input'!$F$337</definedName>
    <definedName name="UTIL" localSheetId="23">#REF!</definedName>
    <definedName name="UTIL" localSheetId="11">#REF!</definedName>
    <definedName name="UTIL" localSheetId="12">#REF!</definedName>
    <definedName name="UTIL" localSheetId="16">#REF!</definedName>
    <definedName name="UTIL">#REF!</definedName>
    <definedName name="Utility_Plant_Expenditures" localSheetId="16">#REF!</definedName>
    <definedName name="Utility_Plant_Expenditures">#REF!</definedName>
    <definedName name="Utility_Plant_Retirements__input" localSheetId="16">#REF!</definedName>
    <definedName name="Utility_Plant_Retirements__input">#REF!</definedName>
    <definedName name="UTILRANGE">#REF!</definedName>
    <definedName name="v">[95]Cover!$A$9</definedName>
    <definedName name="valDate">[46]Inputs!$B$1</definedName>
    <definedName name="Value" localSheetId="23" hidden="1">{"assumptions",#N/A,FALSE,"Scenario 1";"valuation",#N/A,FALSE,"Scenario 1"}</definedName>
    <definedName name="Value" localSheetId="11" hidden="1">{"assumptions",#N/A,FALSE,"Scenario 1";"valuation",#N/A,FALSE,"Scenario 1"}</definedName>
    <definedName name="Value" localSheetId="12" hidden="1">{"assumptions",#N/A,FALSE,"Scenario 1";"valuation",#N/A,FALSE,"Scenario 1"}</definedName>
    <definedName name="Value" hidden="1">{"assumptions",#N/A,FALSE,"Scenario 1";"valuation",#N/A,FALSE,"Scenario 1"}</definedName>
    <definedName name="vcbcvbcv" localSheetId="20" hidden="1">{#N/A,#N/A,FALSE,"Monthly SAIFI";#N/A,#N/A,FALSE,"Yearly SAIFI";#N/A,#N/A,FALSE,"Monthly CAIDI";#N/A,#N/A,FALSE,"Yearly CAIDI";#N/A,#N/A,FALSE,"Monthly SAIDI";#N/A,#N/A,FALSE,"Yearly SAIDI";#N/A,#N/A,FALSE,"Monthly MAIFI";#N/A,#N/A,FALSE,"Yearly MAIFI";#N/A,#N/A,FALSE,"Monthly Cust &gt;=4 Int"}</definedName>
    <definedName name="vcbcvbcv" localSheetId="23" hidden="1">{#N/A,#N/A,FALSE,"Monthly SAIFI";#N/A,#N/A,FALSE,"Yearly SAIFI";#N/A,#N/A,FALSE,"Monthly CAIDI";#N/A,#N/A,FALSE,"Yearly CAIDI";#N/A,#N/A,FALSE,"Monthly SAIDI";#N/A,#N/A,FALSE,"Yearly SAIDI";#N/A,#N/A,FALSE,"Monthly MAIFI";#N/A,#N/A,FALSE,"Yearly MAIFI";#N/A,#N/A,FALSE,"Monthly Cust &gt;=4 Int"}</definedName>
    <definedName name="vcbcvbcv" localSheetId="11" hidden="1">{#N/A,#N/A,FALSE,"Monthly SAIFI";#N/A,#N/A,FALSE,"Yearly SAIFI";#N/A,#N/A,FALSE,"Monthly CAIDI";#N/A,#N/A,FALSE,"Yearly CAIDI";#N/A,#N/A,FALSE,"Monthly SAIDI";#N/A,#N/A,FALSE,"Yearly SAIDI";#N/A,#N/A,FALSE,"Monthly MAIFI";#N/A,#N/A,FALSE,"Yearly MAIFI";#N/A,#N/A,FALSE,"Monthly Cust &gt;=4 Int"}</definedName>
    <definedName name="vcbcvbcv" localSheetId="12" hidden="1">{#N/A,#N/A,FALSE,"Monthly SAIFI";#N/A,#N/A,FALSE,"Yearly SAIFI";#N/A,#N/A,FALSE,"Monthly CAIDI";#N/A,#N/A,FALSE,"Yearly CAIDI";#N/A,#N/A,FALSE,"Monthly SAIDI";#N/A,#N/A,FALSE,"Yearly SAIDI";#N/A,#N/A,FALSE,"Monthly MAIFI";#N/A,#N/A,FALSE,"Yearly MAIFI";#N/A,#N/A,FALSE,"Monthly Cust &gt;=4 Int"}</definedName>
    <definedName name="vcbcvbcv" localSheetId="14" hidden="1">{#N/A,#N/A,FALSE,"Monthly SAIFI";#N/A,#N/A,FALSE,"Yearly SAIFI";#N/A,#N/A,FALSE,"Monthly CAIDI";#N/A,#N/A,FALSE,"Yearly CAIDI";#N/A,#N/A,FALSE,"Monthly SAIDI";#N/A,#N/A,FALSE,"Yearly SAIDI";#N/A,#N/A,FALSE,"Monthly MAIFI";#N/A,#N/A,FALSE,"Yearly MAIFI";#N/A,#N/A,FALSE,"Monthly Cust &gt;=4 Int"}</definedName>
    <definedName name="vcbcvbcv" localSheetId="15" hidden="1">{#N/A,#N/A,FALSE,"Monthly SAIFI";#N/A,#N/A,FALSE,"Yearly SAIFI";#N/A,#N/A,FALSE,"Monthly CAIDI";#N/A,#N/A,FALSE,"Yearly CAIDI";#N/A,#N/A,FALSE,"Monthly SAIDI";#N/A,#N/A,FALSE,"Yearly SAIDI";#N/A,#N/A,FALSE,"Monthly MAIFI";#N/A,#N/A,FALSE,"Yearly MAIFI";#N/A,#N/A,FALSE,"Monthly Cust &gt;=4 Int"}</definedName>
    <definedName name="vcbcvbcv" localSheetId="13"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ctor_Pipeline" localSheetId="16">#REF!</definedName>
    <definedName name="Vector_Pipeline">#REF!</definedName>
    <definedName name="Vector_Pipeline_YR_2005" localSheetId="16">'[35]Aday IS EG Subs'!#REF!</definedName>
    <definedName name="Vector_Pipeline_YR_2005">'[35]Aday IS EG Subs'!#REF!</definedName>
    <definedName name="Vector_Pipeline_YR_2006" localSheetId="16">'[35]Aday IS EG Subs'!#REF!</definedName>
    <definedName name="Vector_Pipeline_YR_2006">'[35]Aday IS EG Subs'!#REF!</definedName>
    <definedName name="Vector_Pipeline_YR_2007">'[35]Aday IS EG Subs'!#REF!</definedName>
    <definedName name="Vector_Pipeline_YR_2008">'[35]Aday IS EG Subs'!#REF!</definedName>
    <definedName name="Version" localSheetId="20" hidden="1">"a1"</definedName>
    <definedName name="Version" localSheetId="14" hidden="1">"a1"</definedName>
    <definedName name="Version" localSheetId="13" hidden="1">"a1"</definedName>
    <definedName name="Version" localSheetId="18" hidden="1">"a1"</definedName>
    <definedName name="Version" localSheetId="19" hidden="1">"a1"</definedName>
    <definedName name="version">[96]Cover!$A$9</definedName>
    <definedName name="VSPAE">'[26]C. Input'!#REF!</definedName>
    <definedName name="VSPRB">'[26]C. Input'!#REF!</definedName>
    <definedName name="WATERACT">'[3]Curr adj - depn basis diff'!#REF!</definedName>
    <definedName name="WCCGCR2">[89]Rates!$B$96:$C$190</definedName>
    <definedName name="we" localSheetId="23">{"'Metretek HTML'!$A$7:$W$42"}</definedName>
    <definedName name="we" localSheetId="11">{"'Metretek HTML'!$A$7:$W$42"}</definedName>
    <definedName name="we" localSheetId="12">{"'Metretek HTML'!$A$7:$W$42"}</definedName>
    <definedName name="we" localSheetId="14">{"'Metretek HTML'!$A$7:$W$42"}</definedName>
    <definedName name="we" localSheetId="15">{"'Metretek HTML'!$A$7:$W$42"}</definedName>
    <definedName name="we" localSheetId="16">{"'Metretek HTML'!$A$7:$W$42"}</definedName>
    <definedName name="we">{"'Metretek HTML'!$A$7:$W$42"}</definedName>
    <definedName name="WELL_HEAD_ESTIMATES">#REF!</definedName>
    <definedName name="wer" localSheetId="20" hidden="1">{#N/A,#N/A,FALSE,"Monthly SAIFI";#N/A,#N/A,FALSE,"Yearly SAIFI";#N/A,#N/A,FALSE,"Monthly CAIDI";#N/A,#N/A,FALSE,"Yearly CAIDI";#N/A,#N/A,FALSE,"Monthly SAIDI";#N/A,#N/A,FALSE,"Yearly SAIDI";#N/A,#N/A,FALSE,"Monthly MAIFI";#N/A,#N/A,FALSE,"Yearly MAIFI";#N/A,#N/A,FALSE,"Monthly Cust &gt;=4 Int"}</definedName>
    <definedName name="wer" localSheetId="23" hidden="1">{#N/A,#N/A,FALSE,"Monthly SAIFI";#N/A,#N/A,FALSE,"Yearly SAIFI";#N/A,#N/A,FALSE,"Monthly CAIDI";#N/A,#N/A,FALSE,"Yearly CAIDI";#N/A,#N/A,FALSE,"Monthly SAIDI";#N/A,#N/A,FALSE,"Yearly SAIDI";#N/A,#N/A,FALSE,"Monthly MAIFI";#N/A,#N/A,FALSE,"Yearly MAIFI";#N/A,#N/A,FALSE,"Monthly Cust &gt;=4 Int"}</definedName>
    <definedName name="wer" localSheetId="11" hidden="1">{#N/A,#N/A,FALSE,"Monthly SAIFI";#N/A,#N/A,FALSE,"Yearly SAIFI";#N/A,#N/A,FALSE,"Monthly CAIDI";#N/A,#N/A,FALSE,"Yearly CAIDI";#N/A,#N/A,FALSE,"Monthly SAIDI";#N/A,#N/A,FALSE,"Yearly SAIDI";#N/A,#N/A,FALSE,"Monthly MAIFI";#N/A,#N/A,FALSE,"Yearly MAIFI";#N/A,#N/A,FALSE,"Monthly Cust &gt;=4 Int"}</definedName>
    <definedName name="wer" localSheetId="12" hidden="1">{#N/A,#N/A,FALSE,"Monthly SAIFI";#N/A,#N/A,FALSE,"Yearly SAIFI";#N/A,#N/A,FALSE,"Monthly CAIDI";#N/A,#N/A,FALSE,"Yearly CAIDI";#N/A,#N/A,FALSE,"Monthly SAIDI";#N/A,#N/A,FALSE,"Yearly SAIDI";#N/A,#N/A,FALSE,"Monthly MAIFI";#N/A,#N/A,FALSE,"Yearly MAIFI";#N/A,#N/A,FALSE,"Monthly Cust &gt;=4 Int"}</definedName>
    <definedName name="wer" localSheetId="14" hidden="1">{#N/A,#N/A,FALSE,"Monthly SAIFI";#N/A,#N/A,FALSE,"Yearly SAIFI";#N/A,#N/A,FALSE,"Monthly CAIDI";#N/A,#N/A,FALSE,"Yearly CAIDI";#N/A,#N/A,FALSE,"Monthly SAIDI";#N/A,#N/A,FALSE,"Yearly SAIDI";#N/A,#N/A,FALSE,"Monthly MAIFI";#N/A,#N/A,FALSE,"Yearly MAIFI";#N/A,#N/A,FALSE,"Monthly Cust &gt;=4 Int"}</definedName>
    <definedName name="wer" localSheetId="15" hidden="1">{#N/A,#N/A,FALSE,"Monthly SAIFI";#N/A,#N/A,FALSE,"Yearly SAIFI";#N/A,#N/A,FALSE,"Monthly CAIDI";#N/A,#N/A,FALSE,"Yearly CAIDI";#N/A,#N/A,FALSE,"Monthly SAIDI";#N/A,#N/A,FALSE,"Yearly SAIDI";#N/A,#N/A,FALSE,"Monthly MAIFI";#N/A,#N/A,FALSE,"Yearly MAIFI";#N/A,#N/A,FALSE,"Monthly Cust &gt;=4 Int"}</definedName>
    <definedName name="wer" localSheetId="13"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FTSR">'[26]A.2 PTP'!$P$282</definedName>
    <definedName name="wh" localSheetId="20" hidden="1">{#N/A,#N/A,FALSE,"O&amp;M by processes";#N/A,#N/A,FALSE,"Elec Act vs Bud";#N/A,#N/A,FALSE,"G&amp;A";#N/A,#N/A,FALSE,"BGS";#N/A,#N/A,FALSE,"Res Cost"}</definedName>
    <definedName name="wh" localSheetId="23" hidden="1">{#N/A,#N/A,FALSE,"O&amp;M by processes";#N/A,#N/A,FALSE,"Elec Act vs Bud";#N/A,#N/A,FALSE,"G&amp;A";#N/A,#N/A,FALSE,"BGS";#N/A,#N/A,FALSE,"Res Cost"}</definedName>
    <definedName name="wh" localSheetId="11" hidden="1">{#N/A,#N/A,FALSE,"O&amp;M by processes";#N/A,#N/A,FALSE,"Elec Act vs Bud";#N/A,#N/A,FALSE,"G&amp;A";#N/A,#N/A,FALSE,"BGS";#N/A,#N/A,FALSE,"Res Cost"}</definedName>
    <definedName name="wh" localSheetId="12" hidden="1">{#N/A,#N/A,FALSE,"O&amp;M by processes";#N/A,#N/A,FALSE,"Elec Act vs Bud";#N/A,#N/A,FALSE,"G&amp;A";#N/A,#N/A,FALSE,"BGS";#N/A,#N/A,FALSE,"Res Cost"}</definedName>
    <definedName name="wh" localSheetId="14" hidden="1">{#N/A,#N/A,FALSE,"O&amp;M by processes";#N/A,#N/A,FALSE,"Elec Act vs Bud";#N/A,#N/A,FALSE,"G&amp;A";#N/A,#N/A,FALSE,"BGS";#N/A,#N/A,FALSE,"Res Cost"}</definedName>
    <definedName name="wh" localSheetId="15" hidden="1">{#N/A,#N/A,FALSE,"O&amp;M by processes";#N/A,#N/A,FALSE,"Elec Act vs Bud";#N/A,#N/A,FALSE,"G&amp;A";#N/A,#N/A,FALSE,"BGS";#N/A,#N/A,FALSE,"Res Cost"}</definedName>
    <definedName name="wh" localSheetId="13" hidden="1">{#N/A,#N/A,FALSE,"O&amp;M by processes";#N/A,#N/A,FALSE,"Elec Act vs Bud";#N/A,#N/A,FALSE,"G&amp;A";#N/A,#N/A,FALSE,"BGS";#N/A,#N/A,FALSE,"Res Cost"}</definedName>
    <definedName name="wh" localSheetId="16" hidden="1">{#N/A,#N/A,FALSE,"O&amp;M by processes";#N/A,#N/A,FALSE,"Elec Act vs Bud";#N/A,#N/A,FALSE,"G&amp;A";#N/A,#N/A,FALSE,"BGS";#N/A,#N/A,FALSE,"Res Cost"}</definedName>
    <definedName name="wh" localSheetId="18" hidden="1">{#N/A,#N/A,FALSE,"O&amp;M by processes";#N/A,#N/A,FALSE,"Elec Act vs Bud";#N/A,#N/A,FALSE,"G&amp;A";#N/A,#N/A,FALSE,"BGS";#N/A,#N/A,FALSE,"Res Cost"}</definedName>
    <definedName name="wh" localSheetId="19" hidden="1">{#N/A,#N/A,FALSE,"O&amp;M by processes";#N/A,#N/A,FALSE,"Elec Act vs Bud";#N/A,#N/A,FALSE,"G&amp;A";#N/A,#N/A,FALSE,"BGS";#N/A,#N/A,FALSE,"Res Cost"}</definedName>
    <definedName name="wh" hidden="1">{#N/A,#N/A,FALSE,"O&amp;M by processes";#N/A,#N/A,FALSE,"Elec Act vs Bud";#N/A,#N/A,FALSE,"G&amp;A";#N/A,#N/A,FALSE,"BGS";#N/A,#N/A,FALSE,"Res Cost"}</definedName>
    <definedName name="what" localSheetId="20" hidden="1">{#N/A,#N/A,FALSE,"O&amp;M by processes";#N/A,#N/A,FALSE,"Elec Act vs Bud";#N/A,#N/A,FALSE,"G&amp;A";#N/A,#N/A,FALSE,"BGS";#N/A,#N/A,FALSE,"Res Cost"}</definedName>
    <definedName name="what" localSheetId="23" hidden="1">{#N/A,#N/A,FALSE,"O&amp;M by processes";#N/A,#N/A,FALSE,"Elec Act vs Bud";#N/A,#N/A,FALSE,"G&amp;A";#N/A,#N/A,FALSE,"BGS";#N/A,#N/A,FALSE,"Res Cost"}</definedName>
    <definedName name="what" localSheetId="11" hidden="1">{#N/A,#N/A,FALSE,"O&amp;M by processes";#N/A,#N/A,FALSE,"Elec Act vs Bud";#N/A,#N/A,FALSE,"G&amp;A";#N/A,#N/A,FALSE,"BGS";#N/A,#N/A,FALSE,"Res Cost"}</definedName>
    <definedName name="what" localSheetId="12" hidden="1">{#N/A,#N/A,FALSE,"O&amp;M by processes";#N/A,#N/A,FALSE,"Elec Act vs Bud";#N/A,#N/A,FALSE,"G&amp;A";#N/A,#N/A,FALSE,"BGS";#N/A,#N/A,FALSE,"Res Cost"}</definedName>
    <definedName name="what" localSheetId="14" hidden="1">{#N/A,#N/A,FALSE,"O&amp;M by processes";#N/A,#N/A,FALSE,"Elec Act vs Bud";#N/A,#N/A,FALSE,"G&amp;A";#N/A,#N/A,FALSE,"BGS";#N/A,#N/A,FALSE,"Res Cost"}</definedName>
    <definedName name="what" localSheetId="15" hidden="1">{#N/A,#N/A,FALSE,"O&amp;M by processes";#N/A,#N/A,FALSE,"Elec Act vs Bud";#N/A,#N/A,FALSE,"G&amp;A";#N/A,#N/A,FALSE,"BGS";#N/A,#N/A,FALSE,"Res Cost"}</definedName>
    <definedName name="what" localSheetId="13" hidden="1">{#N/A,#N/A,FALSE,"O&amp;M by processes";#N/A,#N/A,FALSE,"Elec Act vs Bud";#N/A,#N/A,FALSE,"G&amp;A";#N/A,#N/A,FALSE,"BGS";#N/A,#N/A,FALSE,"Res Cost"}</definedName>
    <definedName name="what" localSheetId="16" hidden="1">{#N/A,#N/A,FALSE,"O&amp;M by processes";#N/A,#N/A,FALSE,"Elec Act vs Bud";#N/A,#N/A,FALSE,"G&amp;A";#N/A,#N/A,FALSE,"BGS";#N/A,#N/A,FALSE,"Res Cost"}</definedName>
    <definedName name="what" localSheetId="18" hidden="1">{#N/A,#N/A,FALSE,"O&amp;M by processes";#N/A,#N/A,FALSE,"Elec Act vs Bud";#N/A,#N/A,FALSE,"G&amp;A";#N/A,#N/A,FALSE,"BGS";#N/A,#N/A,FALSE,"Res Cost"}</definedName>
    <definedName name="what" localSheetId="19"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20" hidden="1">{#N/A,#N/A,FALSE,"O&amp;M by processes";#N/A,#N/A,FALSE,"Elec Act vs Bud";#N/A,#N/A,FALSE,"G&amp;A";#N/A,#N/A,FALSE,"BGS";#N/A,#N/A,FALSE,"Res Cost"}</definedName>
    <definedName name="Whatwhat" localSheetId="23" hidden="1">{#N/A,#N/A,FALSE,"O&amp;M by processes";#N/A,#N/A,FALSE,"Elec Act vs Bud";#N/A,#N/A,FALSE,"G&amp;A";#N/A,#N/A,FALSE,"BGS";#N/A,#N/A,FALSE,"Res Cost"}</definedName>
    <definedName name="Whatwhat" localSheetId="11" hidden="1">{#N/A,#N/A,FALSE,"O&amp;M by processes";#N/A,#N/A,FALSE,"Elec Act vs Bud";#N/A,#N/A,FALSE,"G&amp;A";#N/A,#N/A,FALSE,"BGS";#N/A,#N/A,FALSE,"Res Cost"}</definedName>
    <definedName name="Whatwhat" localSheetId="12" hidden="1">{#N/A,#N/A,FALSE,"O&amp;M by processes";#N/A,#N/A,FALSE,"Elec Act vs Bud";#N/A,#N/A,FALSE,"G&amp;A";#N/A,#N/A,FALSE,"BGS";#N/A,#N/A,FALSE,"Res Cost"}</definedName>
    <definedName name="Whatwhat" localSheetId="14" hidden="1">{#N/A,#N/A,FALSE,"O&amp;M by processes";#N/A,#N/A,FALSE,"Elec Act vs Bud";#N/A,#N/A,FALSE,"G&amp;A";#N/A,#N/A,FALSE,"BGS";#N/A,#N/A,FALSE,"Res Cost"}</definedName>
    <definedName name="Whatwhat" localSheetId="15" hidden="1">{#N/A,#N/A,FALSE,"O&amp;M by processes";#N/A,#N/A,FALSE,"Elec Act vs Bud";#N/A,#N/A,FALSE,"G&amp;A";#N/A,#N/A,FALSE,"BGS";#N/A,#N/A,FALSE,"Res Cost"}</definedName>
    <definedName name="Whatwhat" localSheetId="13" hidden="1">{#N/A,#N/A,FALSE,"O&amp;M by processes";#N/A,#N/A,FALSE,"Elec Act vs Bud";#N/A,#N/A,FALSE,"G&amp;A";#N/A,#N/A,FALSE,"BGS";#N/A,#N/A,FALSE,"Res Cost"}</definedName>
    <definedName name="Whatwhat" localSheetId="16" hidden="1">{#N/A,#N/A,FALSE,"O&amp;M by processes";#N/A,#N/A,FALSE,"Elec Act vs Bud";#N/A,#N/A,FALSE,"G&amp;A";#N/A,#N/A,FALSE,"BGS";#N/A,#N/A,FALSE,"Res Cost"}</definedName>
    <definedName name="Whatwhat" localSheetId="18" hidden="1">{#N/A,#N/A,FALSE,"O&amp;M by processes";#N/A,#N/A,FALSE,"Elec Act vs Bud";#N/A,#N/A,FALSE,"G&amp;A";#N/A,#N/A,FALSE,"BGS";#N/A,#N/A,FALSE,"Res Cost"}</definedName>
    <definedName name="Whatwhat" localSheetId="19"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20" hidden="1">{#N/A,#N/A,FALSE,"O&amp;M by processes";#N/A,#N/A,FALSE,"Elec Act vs Bud";#N/A,#N/A,FALSE,"G&amp;A";#N/A,#N/A,FALSE,"BGS";#N/A,#N/A,FALSE,"Res Cost"}</definedName>
    <definedName name="who" localSheetId="23" hidden="1">{#N/A,#N/A,FALSE,"O&amp;M by processes";#N/A,#N/A,FALSE,"Elec Act vs Bud";#N/A,#N/A,FALSE,"G&amp;A";#N/A,#N/A,FALSE,"BGS";#N/A,#N/A,FALSE,"Res Cost"}</definedName>
    <definedName name="who" localSheetId="11" hidden="1">{#N/A,#N/A,FALSE,"O&amp;M by processes";#N/A,#N/A,FALSE,"Elec Act vs Bud";#N/A,#N/A,FALSE,"G&amp;A";#N/A,#N/A,FALSE,"BGS";#N/A,#N/A,FALSE,"Res Cost"}</definedName>
    <definedName name="who" localSheetId="12" hidden="1">{#N/A,#N/A,FALSE,"O&amp;M by processes";#N/A,#N/A,FALSE,"Elec Act vs Bud";#N/A,#N/A,FALSE,"G&amp;A";#N/A,#N/A,FALSE,"BGS";#N/A,#N/A,FALSE,"Res Cost"}</definedName>
    <definedName name="who" localSheetId="14" hidden="1">{#N/A,#N/A,FALSE,"O&amp;M by processes";#N/A,#N/A,FALSE,"Elec Act vs Bud";#N/A,#N/A,FALSE,"G&amp;A";#N/A,#N/A,FALSE,"BGS";#N/A,#N/A,FALSE,"Res Cost"}</definedName>
    <definedName name="who" localSheetId="15" hidden="1">{#N/A,#N/A,FALSE,"O&amp;M by processes";#N/A,#N/A,FALSE,"Elec Act vs Bud";#N/A,#N/A,FALSE,"G&amp;A";#N/A,#N/A,FALSE,"BGS";#N/A,#N/A,FALSE,"Res Cost"}</definedName>
    <definedName name="who" localSheetId="13" hidden="1">{#N/A,#N/A,FALSE,"O&amp;M by processes";#N/A,#N/A,FALSE,"Elec Act vs Bud";#N/A,#N/A,FALSE,"G&amp;A";#N/A,#N/A,FALSE,"BGS";#N/A,#N/A,FALSE,"Res Cost"}</definedName>
    <definedName name="who" localSheetId="16" hidden="1">{#N/A,#N/A,FALSE,"O&amp;M by processes";#N/A,#N/A,FALSE,"Elec Act vs Bud";#N/A,#N/A,FALSE,"G&amp;A";#N/A,#N/A,FALSE,"BGS";#N/A,#N/A,FALSE,"Res Cost"}</definedName>
    <definedName name="who" localSheetId="18" hidden="1">{#N/A,#N/A,FALSE,"O&amp;M by processes";#N/A,#N/A,FALSE,"Elec Act vs Bud";#N/A,#N/A,FALSE,"G&amp;A";#N/A,#N/A,FALSE,"BGS";#N/A,#N/A,FALSE,"Res Cost"}</definedName>
    <definedName name="who" localSheetId="19"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20" hidden="1">{#N/A,#N/A,FALSE,"O&amp;M by processes";#N/A,#N/A,FALSE,"Elec Act vs Bud";#N/A,#N/A,FALSE,"G&amp;A";#N/A,#N/A,FALSE,"BGS";#N/A,#N/A,FALSE,"Res Cost"}</definedName>
    <definedName name="whowho" localSheetId="23" hidden="1">{#N/A,#N/A,FALSE,"O&amp;M by processes";#N/A,#N/A,FALSE,"Elec Act vs Bud";#N/A,#N/A,FALSE,"G&amp;A";#N/A,#N/A,FALSE,"BGS";#N/A,#N/A,FALSE,"Res Cost"}</definedName>
    <definedName name="whowho" localSheetId="11" hidden="1">{#N/A,#N/A,FALSE,"O&amp;M by processes";#N/A,#N/A,FALSE,"Elec Act vs Bud";#N/A,#N/A,FALSE,"G&amp;A";#N/A,#N/A,FALSE,"BGS";#N/A,#N/A,FALSE,"Res Cost"}</definedName>
    <definedName name="whowho" localSheetId="12" hidden="1">{#N/A,#N/A,FALSE,"O&amp;M by processes";#N/A,#N/A,FALSE,"Elec Act vs Bud";#N/A,#N/A,FALSE,"G&amp;A";#N/A,#N/A,FALSE,"BGS";#N/A,#N/A,FALSE,"Res Cost"}</definedName>
    <definedName name="whowho" localSheetId="14" hidden="1">{#N/A,#N/A,FALSE,"O&amp;M by processes";#N/A,#N/A,FALSE,"Elec Act vs Bud";#N/A,#N/A,FALSE,"G&amp;A";#N/A,#N/A,FALSE,"BGS";#N/A,#N/A,FALSE,"Res Cost"}</definedName>
    <definedName name="whowho" localSheetId="15" hidden="1">{#N/A,#N/A,FALSE,"O&amp;M by processes";#N/A,#N/A,FALSE,"Elec Act vs Bud";#N/A,#N/A,FALSE,"G&amp;A";#N/A,#N/A,FALSE,"BGS";#N/A,#N/A,FALSE,"Res Cost"}</definedName>
    <definedName name="whowho" localSheetId="13" hidden="1">{#N/A,#N/A,FALSE,"O&amp;M by processes";#N/A,#N/A,FALSE,"Elec Act vs Bud";#N/A,#N/A,FALSE,"G&amp;A";#N/A,#N/A,FALSE,"BGS";#N/A,#N/A,FALSE,"Res Cost"}</definedName>
    <definedName name="whowho" localSheetId="16" hidden="1">{#N/A,#N/A,FALSE,"O&amp;M by processes";#N/A,#N/A,FALSE,"Elec Act vs Bud";#N/A,#N/A,FALSE,"G&amp;A";#N/A,#N/A,FALSE,"BGS";#N/A,#N/A,FALSE,"Res Cost"}</definedName>
    <definedName name="whowho" localSheetId="18" hidden="1">{#N/A,#N/A,FALSE,"O&amp;M by processes";#N/A,#N/A,FALSE,"Elec Act vs Bud";#N/A,#N/A,FALSE,"G&amp;A";#N/A,#N/A,FALSE,"BGS";#N/A,#N/A,FALSE,"Res Cost"}</definedName>
    <definedName name="whowho" localSheetId="19"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20" hidden="1">{#N/A,#N/A,FALSE,"O&amp;M by processes";#N/A,#N/A,FALSE,"Elec Act vs Bud";#N/A,#N/A,FALSE,"G&amp;A";#N/A,#N/A,FALSE,"BGS";#N/A,#N/A,FALSE,"Res Cost"}</definedName>
    <definedName name="whwh" localSheetId="23" hidden="1">{#N/A,#N/A,FALSE,"O&amp;M by processes";#N/A,#N/A,FALSE,"Elec Act vs Bud";#N/A,#N/A,FALSE,"G&amp;A";#N/A,#N/A,FALSE,"BGS";#N/A,#N/A,FALSE,"Res Cost"}</definedName>
    <definedName name="whwh" localSheetId="11" hidden="1">{#N/A,#N/A,FALSE,"O&amp;M by processes";#N/A,#N/A,FALSE,"Elec Act vs Bud";#N/A,#N/A,FALSE,"G&amp;A";#N/A,#N/A,FALSE,"BGS";#N/A,#N/A,FALSE,"Res Cost"}</definedName>
    <definedName name="whwh" localSheetId="12" hidden="1">{#N/A,#N/A,FALSE,"O&amp;M by processes";#N/A,#N/A,FALSE,"Elec Act vs Bud";#N/A,#N/A,FALSE,"G&amp;A";#N/A,#N/A,FALSE,"BGS";#N/A,#N/A,FALSE,"Res Cost"}</definedName>
    <definedName name="whwh" localSheetId="14" hidden="1">{#N/A,#N/A,FALSE,"O&amp;M by processes";#N/A,#N/A,FALSE,"Elec Act vs Bud";#N/A,#N/A,FALSE,"G&amp;A";#N/A,#N/A,FALSE,"BGS";#N/A,#N/A,FALSE,"Res Cost"}</definedName>
    <definedName name="whwh" localSheetId="15" hidden="1">{#N/A,#N/A,FALSE,"O&amp;M by processes";#N/A,#N/A,FALSE,"Elec Act vs Bud";#N/A,#N/A,FALSE,"G&amp;A";#N/A,#N/A,FALSE,"BGS";#N/A,#N/A,FALSE,"Res Cost"}</definedName>
    <definedName name="whwh" localSheetId="13" hidden="1">{#N/A,#N/A,FALSE,"O&amp;M by processes";#N/A,#N/A,FALSE,"Elec Act vs Bud";#N/A,#N/A,FALSE,"G&amp;A";#N/A,#N/A,FALSE,"BGS";#N/A,#N/A,FALSE,"Res Cost"}</definedName>
    <definedName name="whwh" localSheetId="16" hidden="1">{#N/A,#N/A,FALSE,"O&amp;M by processes";#N/A,#N/A,FALSE,"Elec Act vs Bud";#N/A,#N/A,FALSE,"G&amp;A";#N/A,#N/A,FALSE,"BGS";#N/A,#N/A,FALSE,"Res Cost"}</definedName>
    <definedName name="whwh" localSheetId="18" hidden="1">{#N/A,#N/A,FALSE,"O&amp;M by processes";#N/A,#N/A,FALSE,"Elec Act vs Bud";#N/A,#N/A,FALSE,"G&amp;A";#N/A,#N/A,FALSE,"BGS";#N/A,#N/A,FALSE,"Res Cost"}</definedName>
    <definedName name="whwh" localSheetId="19"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20" hidden="1">{#N/A,#N/A,FALSE,"O&amp;M by processes";#N/A,#N/A,FALSE,"Elec Act vs Bud";#N/A,#N/A,FALSE,"G&amp;A";#N/A,#N/A,FALSE,"BGS";#N/A,#N/A,FALSE,"Res Cost"}</definedName>
    <definedName name="why" localSheetId="23" hidden="1">{#N/A,#N/A,FALSE,"O&amp;M by processes";#N/A,#N/A,FALSE,"Elec Act vs Bud";#N/A,#N/A,FALSE,"G&amp;A";#N/A,#N/A,FALSE,"BGS";#N/A,#N/A,FALSE,"Res Cost"}</definedName>
    <definedName name="why" localSheetId="11" hidden="1">{#N/A,#N/A,FALSE,"O&amp;M by processes";#N/A,#N/A,FALSE,"Elec Act vs Bud";#N/A,#N/A,FALSE,"G&amp;A";#N/A,#N/A,FALSE,"BGS";#N/A,#N/A,FALSE,"Res Cost"}</definedName>
    <definedName name="why" localSheetId="12" hidden="1">{#N/A,#N/A,FALSE,"O&amp;M by processes";#N/A,#N/A,FALSE,"Elec Act vs Bud";#N/A,#N/A,FALSE,"G&amp;A";#N/A,#N/A,FALSE,"BGS";#N/A,#N/A,FALSE,"Res Cost"}</definedName>
    <definedName name="why" localSheetId="14" hidden="1">{#N/A,#N/A,FALSE,"O&amp;M by processes";#N/A,#N/A,FALSE,"Elec Act vs Bud";#N/A,#N/A,FALSE,"G&amp;A";#N/A,#N/A,FALSE,"BGS";#N/A,#N/A,FALSE,"Res Cost"}</definedName>
    <definedName name="why" localSheetId="15" hidden="1">{#N/A,#N/A,FALSE,"O&amp;M by processes";#N/A,#N/A,FALSE,"Elec Act vs Bud";#N/A,#N/A,FALSE,"G&amp;A";#N/A,#N/A,FALSE,"BGS";#N/A,#N/A,FALSE,"Res Cost"}</definedName>
    <definedName name="why" localSheetId="13" hidden="1">{#N/A,#N/A,FALSE,"O&amp;M by processes";#N/A,#N/A,FALSE,"Elec Act vs Bud";#N/A,#N/A,FALSE,"G&amp;A";#N/A,#N/A,FALSE,"BGS";#N/A,#N/A,FALSE,"Res Cost"}</definedName>
    <definedName name="why" localSheetId="16" hidden="1">{#N/A,#N/A,FALSE,"O&amp;M by processes";#N/A,#N/A,FALSE,"Elec Act vs Bud";#N/A,#N/A,FALSE,"G&amp;A";#N/A,#N/A,FALSE,"BGS";#N/A,#N/A,FALSE,"Res Cost"}</definedName>
    <definedName name="why" localSheetId="18" hidden="1">{#N/A,#N/A,FALSE,"O&amp;M by processes";#N/A,#N/A,FALSE,"Elec Act vs Bud";#N/A,#N/A,FALSE,"G&amp;A";#N/A,#N/A,FALSE,"BGS";#N/A,#N/A,FALSE,"Res Cost"}</definedName>
    <definedName name="why" localSheetId="19"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ITHSTD">#REF!</definedName>
    <definedName name="WO_Description">'[97]WO Info'!$A$1:$F$17972</definedName>
    <definedName name="Work_Performed_report" localSheetId="14">#REF!</definedName>
    <definedName name="Work_Performed_report" localSheetId="15">#REF!</definedName>
    <definedName name="Work_Performed_report" localSheetId="16">#REF!</definedName>
    <definedName name="Work_Performed_report">#REF!</definedName>
    <definedName name="Working_Capital_Changes" localSheetId="14">#REF!</definedName>
    <definedName name="Working_Capital_Changes" localSheetId="15">#REF!</definedName>
    <definedName name="Working_Capital_Changes" localSheetId="16">#REF!</definedName>
    <definedName name="Working_Capital_Changes">#REF!</definedName>
    <definedName name="Working_Capital_CPM">#REF!</definedName>
    <definedName name="WORKSHEET">#REF!</definedName>
    <definedName name="WORKSHEET2">#REF!</definedName>
    <definedName name="wrn" localSheetId="20" hidden="1">{#N/A,#N/A,FALSE,"O&amp;M by processes";#N/A,#N/A,FALSE,"Elec Act vs Bud";#N/A,#N/A,FALSE,"G&amp;A";#N/A,#N/A,FALSE,"BGS";#N/A,#N/A,FALSE,"Res Cost"}</definedName>
    <definedName name="wrn" localSheetId="23" hidden="1">{#N/A,#N/A,FALSE,"O&amp;M by processes";#N/A,#N/A,FALSE,"Elec Act vs Bud";#N/A,#N/A,FALSE,"G&amp;A";#N/A,#N/A,FALSE,"BGS";#N/A,#N/A,FALSE,"Res Cost"}</definedName>
    <definedName name="wrn" localSheetId="11" hidden="1">{#N/A,#N/A,FALSE,"O&amp;M by processes";#N/A,#N/A,FALSE,"Elec Act vs Bud";#N/A,#N/A,FALSE,"G&amp;A";#N/A,#N/A,FALSE,"BGS";#N/A,#N/A,FALSE,"Res Cost"}</definedName>
    <definedName name="wrn" localSheetId="12" hidden="1">{#N/A,#N/A,FALSE,"O&amp;M by processes";#N/A,#N/A,FALSE,"Elec Act vs Bud";#N/A,#N/A,FALSE,"G&amp;A";#N/A,#N/A,FALSE,"BGS";#N/A,#N/A,FALSE,"Res Cost"}</definedName>
    <definedName name="wrn" localSheetId="14" hidden="1">{#N/A,#N/A,FALSE,"O&amp;M by processes";#N/A,#N/A,FALSE,"Elec Act vs Bud";#N/A,#N/A,FALSE,"G&amp;A";#N/A,#N/A,FALSE,"BGS";#N/A,#N/A,FALSE,"Res Cost"}</definedName>
    <definedName name="wrn" localSheetId="15" hidden="1">{#N/A,#N/A,FALSE,"O&amp;M by processes";#N/A,#N/A,FALSE,"Elec Act vs Bud";#N/A,#N/A,FALSE,"G&amp;A";#N/A,#N/A,FALSE,"BGS";#N/A,#N/A,FALSE,"Res Cost"}</definedName>
    <definedName name="wrn" localSheetId="13" hidden="1">{#N/A,#N/A,FALSE,"O&amp;M by processes";#N/A,#N/A,FALSE,"Elec Act vs Bud";#N/A,#N/A,FALSE,"G&amp;A";#N/A,#N/A,FALSE,"BGS";#N/A,#N/A,FALSE,"Res Cost"}</definedName>
    <definedName name="wrn" localSheetId="16" hidden="1">{#N/A,#N/A,FALSE,"O&amp;M by processes";#N/A,#N/A,FALSE,"Elec Act vs Bud";#N/A,#N/A,FALSE,"G&amp;A";#N/A,#N/A,FALSE,"BGS";#N/A,#N/A,FALSE,"Res Cost"}</definedName>
    <definedName name="wrn" localSheetId="18" hidden="1">{#N/A,#N/A,FALSE,"O&amp;M by processes";#N/A,#N/A,FALSE,"Elec Act vs Bud";#N/A,#N/A,FALSE,"G&amp;A";#N/A,#N/A,FALSE,"BGS";#N/A,#N/A,FALSE,"Res Cost"}</definedName>
    <definedName name="wrn" localSheetId="19"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20" hidden="1">{#N/A,#N/A,FALSE,"CURRENT"}</definedName>
    <definedName name="wrn.722." localSheetId="23" hidden="1">{#N/A,#N/A,FALSE,"CURRENT"}</definedName>
    <definedName name="wrn.722." localSheetId="11" hidden="1">{#N/A,#N/A,FALSE,"CURRENT"}</definedName>
    <definedName name="wrn.722." localSheetId="12" hidden="1">{#N/A,#N/A,FALSE,"CURRENT"}</definedName>
    <definedName name="wrn.722." localSheetId="14" hidden="1">{#N/A,#N/A,FALSE,"CURRENT"}</definedName>
    <definedName name="wrn.722." localSheetId="15" hidden="1">{#N/A,#N/A,FALSE,"CURRENT"}</definedName>
    <definedName name="wrn.722." localSheetId="13" hidden="1">{#N/A,#N/A,FALSE,"CURRENT"}</definedName>
    <definedName name="wrn.722." localSheetId="16" hidden="1">{#N/A,#N/A,FALSE,"CURRENT"}</definedName>
    <definedName name="wrn.722." localSheetId="18" hidden="1">{#N/A,#N/A,FALSE,"CURRENT"}</definedName>
    <definedName name="wrn.722." localSheetId="19" hidden="1">{#N/A,#N/A,FALSE,"CURRENT"}</definedName>
    <definedName name="wrn.722." hidden="1">{#N/A,#N/A,FALSE,"CURRENT"}</definedName>
    <definedName name="wrn.Aging._.and._.Trend._.Analysis." localSheetId="23"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T." localSheetId="20" hidden="1">{"AGT",#N/A,FALSE,"Revenue"}</definedName>
    <definedName name="wrn.AGT." localSheetId="23" hidden="1">{"AGT",#N/A,FALSE,"Revenue"}</definedName>
    <definedName name="wrn.AGT." localSheetId="11" hidden="1">{"AGT",#N/A,FALSE,"Revenue"}</definedName>
    <definedName name="wrn.AGT." localSheetId="12" hidden="1">{"AGT",#N/A,FALSE,"Revenue"}</definedName>
    <definedName name="wrn.AGT." localSheetId="14" hidden="1">{"AGT",#N/A,FALSE,"Revenue"}</definedName>
    <definedName name="wrn.AGT." localSheetId="15" hidden="1">{"AGT",#N/A,FALSE,"Revenue"}</definedName>
    <definedName name="wrn.AGT." localSheetId="13" hidden="1">{"AGT",#N/A,FALSE,"Revenue"}</definedName>
    <definedName name="wrn.AGT." localSheetId="16" hidden="1">{"AGT",#N/A,FALSE,"Revenue"}</definedName>
    <definedName name="wrn.AGT." localSheetId="18" hidden="1">{"AGT",#N/A,FALSE,"Revenue"}</definedName>
    <definedName name="wrn.AGT." localSheetId="19" hidden="1">{"AGT",#N/A,FALSE,"Revenue"}</definedName>
    <definedName name="wrn.AGT." hidden="1">{"AGT",#N/A,FALSE,"Revenue"}</definedName>
    <definedName name="wrn.All._.Pages." localSheetId="23" hidden="1">{#N/A,#N/A,FALSE,"Cover";#N/A,#N/A,FALSE,"Lead Sheet";#N/A,#N/A,FALSE,"T-Accounts";#N/A,#N/A,FALSE,"Ins &amp; Prem ActualEstimates"}</definedName>
    <definedName name="wrn.All._.Pages." localSheetId="11" hidden="1">{#N/A,#N/A,FALSE,"Cover";#N/A,#N/A,FALSE,"Lead Sheet";#N/A,#N/A,FALSE,"T-Accounts";#N/A,#N/A,FALSE,"Ins &amp; Prem ActualEstimates"}</definedName>
    <definedName name="wrn.All._.Pages." localSheetId="12" hidden="1">{#N/A,#N/A,FALSE,"Cover";#N/A,#N/A,FALSE,"Lead Sheet";#N/A,#N/A,FALSE,"T-Accounts";#N/A,#N/A,FALSE,"Ins &amp; Prem ActualEstimates"}</definedName>
    <definedName name="wrn.All._.Pages." hidden="1">{#N/A,#N/A,FALSE,"Cover";#N/A,#N/A,FALSE,"Lead Sheet";#N/A,#N/A,FALSE,"T-Accounts";#N/A,#N/A,FALSE,"Ins &amp; Prem ActualEstimates"}</definedName>
    <definedName name="wrn.ARKANSAS." localSheetId="23" hidden="1">{#N/A,#N/A,FALSE,"LOCAL.XLS"}</definedName>
    <definedName name="wrn.ARKANSAS." localSheetId="11" hidden="1">{#N/A,#N/A,FALSE,"LOCAL.XLS"}</definedName>
    <definedName name="wrn.ARKANSAS." localSheetId="12" hidden="1">{#N/A,#N/A,FALSE,"LOCAL.XLS"}</definedName>
    <definedName name="wrn.ARKANSAS." hidden="1">{#N/A,#N/A,FALSE,"LOCAL.XLS"}</definedName>
    <definedName name="wrn.ARREC." localSheetId="20" hidden="1">{#N/A,#N/A,FALSE,"ARREC"}</definedName>
    <definedName name="wrn.ARREC." localSheetId="23" hidden="1">{#N/A,#N/A,FALSE,"ARREC"}</definedName>
    <definedName name="wrn.ARREC." localSheetId="11" hidden="1">{#N/A,#N/A,FALSE,"ARREC"}</definedName>
    <definedName name="wrn.ARREC." localSheetId="12" hidden="1">{#N/A,#N/A,FALSE,"ARREC"}</definedName>
    <definedName name="wrn.ARREC." localSheetId="14" hidden="1">{#N/A,#N/A,FALSE,"ARREC"}</definedName>
    <definedName name="wrn.ARREC." localSheetId="15" hidden="1">{#N/A,#N/A,FALSE,"ARREC"}</definedName>
    <definedName name="wrn.ARREC." localSheetId="13" hidden="1">{#N/A,#N/A,FALSE,"ARREC"}</definedName>
    <definedName name="wrn.ARREC." hidden="1">{#N/A,#N/A,FALSE,"ARREC"}</definedName>
    <definedName name="wrn.August._.1._.2003._.Rate._.Change." localSheetId="20"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1"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2"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8"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20" hidden="1">{#N/A,#N/A,FALSE,"O&amp;M by processes";#N/A,#N/A,FALSE,"Elec Act vs Bud";#N/A,#N/A,FALSE,"G&amp;A";#N/A,#N/A,FALSE,"BGS";#N/A,#N/A,FALSE,"Res Cost"}</definedName>
    <definedName name="wrn.Basic." localSheetId="23" hidden="1">{#N/A,#N/A,FALSE,"O&amp;M by processes";#N/A,#N/A,FALSE,"Elec Act vs Bud";#N/A,#N/A,FALSE,"G&amp;A";#N/A,#N/A,FALSE,"BGS";#N/A,#N/A,FALSE,"Res Cost"}</definedName>
    <definedName name="wrn.Basic." localSheetId="11" hidden="1">{#N/A,#N/A,FALSE,"O&amp;M by processes";#N/A,#N/A,FALSE,"Elec Act vs Bud";#N/A,#N/A,FALSE,"G&amp;A";#N/A,#N/A,FALSE,"BGS";#N/A,#N/A,FALSE,"Res Cost"}</definedName>
    <definedName name="wrn.Basic." localSheetId="12" hidden="1">{#N/A,#N/A,FALSE,"O&amp;M by processes";#N/A,#N/A,FALSE,"Elec Act vs Bud";#N/A,#N/A,FALSE,"G&amp;A";#N/A,#N/A,FALSE,"BGS";#N/A,#N/A,FALSE,"Res Cost"}</definedName>
    <definedName name="wrn.Basic." localSheetId="14" hidden="1">{#N/A,#N/A,FALSE,"O&amp;M by processes";#N/A,#N/A,FALSE,"Elec Act vs Bud";#N/A,#N/A,FALSE,"G&amp;A";#N/A,#N/A,FALSE,"BGS";#N/A,#N/A,FALSE,"Res Cost"}</definedName>
    <definedName name="wrn.Basic." localSheetId="15" hidden="1">{#N/A,#N/A,FALSE,"O&amp;M by processes";#N/A,#N/A,FALSE,"Elec Act vs Bud";#N/A,#N/A,FALSE,"G&amp;A";#N/A,#N/A,FALSE,"BGS";#N/A,#N/A,FALSE,"Res Cost"}</definedName>
    <definedName name="wrn.Basic." localSheetId="13" hidden="1">{#N/A,#N/A,FALSE,"O&amp;M by processes";#N/A,#N/A,FALSE,"Elec Act vs Bud";#N/A,#N/A,FALSE,"G&amp;A";#N/A,#N/A,FALSE,"BGS";#N/A,#N/A,FALSE,"Res Cost"}</definedName>
    <definedName name="wrn.Basic." localSheetId="16" hidden="1">{#N/A,#N/A,FALSE,"O&amp;M by processes";#N/A,#N/A,FALSE,"Elec Act vs Bud";#N/A,#N/A,FALSE,"G&amp;A";#N/A,#N/A,FALSE,"BGS";#N/A,#N/A,FALSE,"Res Cost"}</definedName>
    <definedName name="wrn.Basic." localSheetId="18" hidden="1">{#N/A,#N/A,FALSE,"O&amp;M by processes";#N/A,#N/A,FALSE,"Elec Act vs Bud";#N/A,#N/A,FALSE,"G&amp;A";#N/A,#N/A,FALSE,"BGS";#N/A,#N/A,FALSE,"Res Cost"}</definedName>
    <definedName name="wrn.Basic." localSheetId="19"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20" hidden="1">{#N/A,#N/A,FALSE,"Elec Deliv";#N/A,#N/A,FALSE,"Atlantic Pie";#N/A,#N/A,FALSE,"Bay Pie";#N/A,#N/A,FALSE,"New Castle Pie";#N/A,#N/A,FALSE,"Transmission Pie"}</definedName>
    <definedName name="wrn.ChartSet." localSheetId="23" hidden="1">{#N/A,#N/A,FALSE,"Elec Deliv";#N/A,#N/A,FALSE,"Atlantic Pie";#N/A,#N/A,FALSE,"Bay Pie";#N/A,#N/A,FALSE,"New Castle Pie";#N/A,#N/A,FALSE,"Transmission Pie"}</definedName>
    <definedName name="wrn.ChartSet." localSheetId="11" hidden="1">{#N/A,#N/A,FALSE,"Elec Deliv";#N/A,#N/A,FALSE,"Atlantic Pie";#N/A,#N/A,FALSE,"Bay Pie";#N/A,#N/A,FALSE,"New Castle Pie";#N/A,#N/A,FALSE,"Transmission Pie"}</definedName>
    <definedName name="wrn.ChartSet." localSheetId="12" hidden="1">{#N/A,#N/A,FALSE,"Elec Deliv";#N/A,#N/A,FALSE,"Atlantic Pie";#N/A,#N/A,FALSE,"Bay Pie";#N/A,#N/A,FALSE,"New Castle Pie";#N/A,#N/A,FALSE,"Transmission Pie"}</definedName>
    <definedName name="wrn.ChartSet." localSheetId="14" hidden="1">{#N/A,#N/A,FALSE,"Elec Deliv";#N/A,#N/A,FALSE,"Atlantic Pie";#N/A,#N/A,FALSE,"Bay Pie";#N/A,#N/A,FALSE,"New Castle Pie";#N/A,#N/A,FALSE,"Transmission Pie"}</definedName>
    <definedName name="wrn.ChartSet." localSheetId="15" hidden="1">{#N/A,#N/A,FALSE,"Elec Deliv";#N/A,#N/A,FALSE,"Atlantic Pie";#N/A,#N/A,FALSE,"Bay Pie";#N/A,#N/A,FALSE,"New Castle Pie";#N/A,#N/A,FALSE,"Transmission Pie"}</definedName>
    <definedName name="wrn.ChartSet." localSheetId="13" hidden="1">{#N/A,#N/A,FALSE,"Elec Deliv";#N/A,#N/A,FALSE,"Atlantic Pie";#N/A,#N/A,FALSE,"Bay Pie";#N/A,#N/A,FALSE,"New Castle Pie";#N/A,#N/A,FALSE,"Transmission Pie"}</definedName>
    <definedName name="wrn.ChartSet." localSheetId="16" hidden="1">{#N/A,#N/A,FALSE,"Elec Deliv";#N/A,#N/A,FALSE,"Atlantic Pie";#N/A,#N/A,FALSE,"Bay Pie";#N/A,#N/A,FALSE,"New Castle Pie";#N/A,#N/A,FALSE,"Transmission Pie"}</definedName>
    <definedName name="wrn.ChartSet." localSheetId="18" hidden="1">{#N/A,#N/A,FALSE,"Elec Deliv";#N/A,#N/A,FALSE,"Atlantic Pie";#N/A,#N/A,FALSE,"Bay Pie";#N/A,#N/A,FALSE,"New Castle Pie";#N/A,#N/A,FALSE,"Transmission Pie"}</definedName>
    <definedName name="wrn.ChartSet." localSheetId="19"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P._.Demand." localSheetId="20" hidden="1">{"Retail CP pg1",#N/A,FALSE,"FACTOR3";"Retail CP pg2",#N/A,FALSE,"FACTOR3";"Retail CP pg3",#N/A,FALSE,"FACTOR3"}</definedName>
    <definedName name="wrn.CP._.Demand." localSheetId="23" hidden="1">{"Retail CP pg1",#N/A,FALSE,"FACTOR3";"Retail CP pg2",#N/A,FALSE,"FACTOR3";"Retail CP pg3",#N/A,FALSE,"FACTOR3"}</definedName>
    <definedName name="wrn.CP._.Demand." localSheetId="11" hidden="1">{"Retail CP pg1",#N/A,FALSE,"FACTOR3";"Retail CP pg2",#N/A,FALSE,"FACTOR3";"Retail CP pg3",#N/A,FALSE,"FACTOR3"}</definedName>
    <definedName name="wrn.CP._.Demand." localSheetId="12" hidden="1">{"Retail CP pg1",#N/A,FALSE,"FACTOR3";"Retail CP pg2",#N/A,FALSE,"FACTOR3";"Retail CP pg3",#N/A,FALSE,"FACTOR3"}</definedName>
    <definedName name="wrn.CP._.Demand." localSheetId="14" hidden="1">{"Retail CP pg1",#N/A,FALSE,"FACTOR3";"Retail CP pg2",#N/A,FALSE,"FACTOR3";"Retail CP pg3",#N/A,FALSE,"FACTOR3"}</definedName>
    <definedName name="wrn.CP._.Demand." localSheetId="15" hidden="1">{"Retail CP pg1",#N/A,FALSE,"FACTOR3";"Retail CP pg2",#N/A,FALSE,"FACTOR3";"Retail CP pg3",#N/A,FALSE,"FACTOR3"}</definedName>
    <definedName name="wrn.CP._.Demand." localSheetId="13" hidden="1">{"Retail CP pg1",#N/A,FALSE,"FACTOR3";"Retail CP pg2",#N/A,FALSE,"FACTOR3";"Retail CP pg3",#N/A,FALSE,"FACTOR3"}</definedName>
    <definedName name="wrn.CP._.Demand." hidden="1">{"Retail CP pg1",#N/A,FALSE,"FACTOR3";"Retail CP pg2",#N/A,FALSE,"FACTOR3";"Retail CP pg3",#N/A,FALSE,"FACTOR3"}</definedName>
    <definedName name="wrn.CP._.Demand2." localSheetId="20" hidden="1">{"Retail CP pg1",#N/A,FALSE,"FACTOR3";"Retail CP pg2",#N/A,FALSE,"FACTOR3";"Retail CP pg3",#N/A,FALSE,"FACTOR3"}</definedName>
    <definedName name="wrn.CP._.Demand2." localSheetId="23" hidden="1">{"Retail CP pg1",#N/A,FALSE,"FACTOR3";"Retail CP pg2",#N/A,FALSE,"FACTOR3";"Retail CP pg3",#N/A,FALSE,"FACTOR3"}</definedName>
    <definedName name="wrn.CP._.Demand2." localSheetId="11" hidden="1">{"Retail CP pg1",#N/A,FALSE,"FACTOR3";"Retail CP pg2",#N/A,FALSE,"FACTOR3";"Retail CP pg3",#N/A,FALSE,"FACTOR3"}</definedName>
    <definedName name="wrn.CP._.Demand2." localSheetId="12" hidden="1">{"Retail CP pg1",#N/A,FALSE,"FACTOR3";"Retail CP pg2",#N/A,FALSE,"FACTOR3";"Retail CP pg3",#N/A,FALSE,"FACTOR3"}</definedName>
    <definedName name="wrn.CP._.Demand2." localSheetId="14" hidden="1">{"Retail CP pg1",#N/A,FALSE,"FACTOR3";"Retail CP pg2",#N/A,FALSE,"FACTOR3";"Retail CP pg3",#N/A,FALSE,"FACTOR3"}</definedName>
    <definedName name="wrn.CP._.Demand2." localSheetId="15" hidden="1">{"Retail CP pg1",#N/A,FALSE,"FACTOR3";"Retail CP pg2",#N/A,FALSE,"FACTOR3";"Retail CP pg3",#N/A,FALSE,"FACTOR3"}</definedName>
    <definedName name="wrn.CP._.Demand2." localSheetId="13" hidden="1">{"Retail CP pg1",#N/A,FALSE,"FACTOR3";"Retail CP pg2",#N/A,FALSE,"FACTOR3";"Retail CP pg3",#N/A,FALSE,"FACTOR3"}</definedName>
    <definedName name="wrn.CP._.Demand2." hidden="1">{"Retail CP pg1",#N/A,FALSE,"FACTOR3";"Retail CP pg2",#N/A,FALSE,"FACTOR3";"Retail CP pg3",#N/A,FALSE,"FACTOR3"}</definedName>
    <definedName name="wrn.Data._.dump." localSheetId="20" hidden="1">{"Input Data",#N/A,FALSE,"Input";"Income and Cash Flow",#N/A,FALSE,"Calculations"}</definedName>
    <definedName name="wrn.Data._.dump." localSheetId="23" hidden="1">{"Input Data",#N/A,FALSE,"Input";"Income and Cash Flow",#N/A,FALSE,"Calculations"}</definedName>
    <definedName name="wrn.Data._.dump." localSheetId="11" hidden="1">{"Input Data",#N/A,FALSE,"Input";"Income and Cash Flow",#N/A,FALSE,"Calculations"}</definedName>
    <definedName name="wrn.Data._.dump." localSheetId="12" hidden="1">{"Input Data",#N/A,FALSE,"Input";"Income and Cash Flow",#N/A,FALSE,"Calculations"}</definedName>
    <definedName name="wrn.Data._.dump." localSheetId="14" hidden="1">{"Input Data",#N/A,FALSE,"Input";"Income and Cash Flow",#N/A,FALSE,"Calculations"}</definedName>
    <definedName name="wrn.Data._.dump." localSheetId="15" hidden="1">{"Input Data",#N/A,FALSE,"Input";"Income and Cash Flow",#N/A,FALSE,"Calculations"}</definedName>
    <definedName name="wrn.Data._.dump." localSheetId="13" hidden="1">{"Input Data",#N/A,FALSE,"Input";"Income and Cash Flow",#N/A,FALSE,"Calculations"}</definedName>
    <definedName name="wrn.Data._.dump." localSheetId="16" hidden="1">{"Input Data",#N/A,FALSE,"Input";"Income and Cash Flow",#N/A,FALSE,"Calculations"}</definedName>
    <definedName name="wrn.Data._.dump." localSheetId="18" hidden="1">{"Input Data",#N/A,FALSE,"Input";"Income and Cash Flow",#N/A,FALSE,"Calculations"}</definedName>
    <definedName name="wrn.Data._.dump." localSheetId="19" hidden="1">{"Input Data",#N/A,FALSE,"Input";"Income and Cash Flow",#N/A,FALSE,"Calculations"}</definedName>
    <definedName name="wrn.Data._.dump." hidden="1">{"Input Data",#N/A,FALSE,"Input";"Income and Cash Flow",#N/A,FALSE,"Calculations"}</definedName>
    <definedName name="wrn.Deferral._.Forecast." localSheetId="20" hidden="1">{"Summary Deferral Forecast",#N/A,FALSE,"Deferral Forecast";"BGS Deferral Forecast",#N/A,FALSE,"BGS Deferral";"NNC Deferral Forecast",#N/A,FALSE,"NNC Deferral";"MTCDeferralForecast",#N/A,FALSE,"MTC Deferral";"SBC Deferral Forecast",#N/A,FALSE,"SBC Deferral"}</definedName>
    <definedName name="wrn.Deferral._.Forecast." localSheetId="23" hidden="1">{"Summary Deferral Forecast",#N/A,FALSE,"Deferral Forecast";"BGS Deferral Forecast",#N/A,FALSE,"BGS Deferral";"NNC Deferral Forecast",#N/A,FALSE,"NNC Deferral";"MTCDeferralForecast",#N/A,FALSE,"MTC Deferral";"SBC Deferral Forecast",#N/A,FALSE,"SBC Deferral"}</definedName>
    <definedName name="wrn.Deferral._.Forecast." localSheetId="11" hidden="1">{"Summary Deferral Forecast",#N/A,FALSE,"Deferral Forecast";"BGS Deferral Forecast",#N/A,FALSE,"BGS Deferral";"NNC Deferral Forecast",#N/A,FALSE,"NNC Deferral";"MTCDeferralForecast",#N/A,FALSE,"MTC Deferral";"SBC Deferral Forecast",#N/A,FALSE,"SBC Deferral"}</definedName>
    <definedName name="wrn.Deferral._.Forecast." localSheetId="12" hidden="1">{"Summary Deferral Forecast",#N/A,FALSE,"Deferral Forecast";"BGS Deferral Forecast",#N/A,FALSE,"BGS Deferral";"NNC Deferral Forecast",#N/A,FALSE,"NNC Deferral";"MTCDeferralForecast",#N/A,FALSE,"MTC Deferral";"SBC Deferral Forecast",#N/A,FALSE,"SBC Deferral"}</definedName>
    <definedName name="wrn.Deferral._.Forecast." localSheetId="14" hidden="1">{"Summary Deferral Forecast",#N/A,FALSE,"Deferral Forecast";"BGS Deferral Forecast",#N/A,FALSE,"BGS Deferral";"NNC Deferral Forecast",#N/A,FALSE,"NNC Deferral";"MTCDeferralForecast",#N/A,FALSE,"MTC Deferral";"SBC Deferral Forecast",#N/A,FALSE,"SBC Deferral"}</definedName>
    <definedName name="wrn.Deferral._.Forecast." localSheetId="15" hidden="1">{"Summary Deferral Forecast",#N/A,FALSE,"Deferral Forecast";"BGS Deferral Forecast",#N/A,FALSE,"BGS Deferral";"NNC Deferral Forecast",#N/A,FALSE,"NNC Deferral";"MTCDeferralForecast",#N/A,FALSE,"MTC Deferral";"SBC Deferral Forecast",#N/A,FALSE,"SBC Deferral"}</definedName>
    <definedName name="wrn.Deferral._.Forecast." localSheetId="13" hidden="1">{"Summary Deferral Forecast",#N/A,FALSE,"Deferral Forecast";"BGS Deferral Forecast",#N/A,FALSE,"BGS Deferral";"NNC Deferral Forecast",#N/A,FALSE,"NNC Deferral";"MTCDeferralForecast",#N/A,FALSE,"MTC Deferral";"SBC Deferral Forecast",#N/A,FALSE,"SBC Deferral"}</definedName>
    <definedName name="wrn.Deferral._.Forecast." localSheetId="16" hidden="1">{"Summary Deferral Forecast",#N/A,FALSE,"Deferral Forecast";"BGS Deferral Forecast",#N/A,FALSE,"BGS Deferral";"NNC Deferral Forecast",#N/A,FALSE,"NNC Deferral";"MTCDeferralForecast",#N/A,FALSE,"MTC Deferral";"SBC Deferral Forecast",#N/A,FALSE,"SBC Deferral"}</definedName>
    <definedName name="wrn.Deferral._.Forecast." localSheetId="18" hidden="1">{"Summary Deferral Forecast",#N/A,FALSE,"Deferral Forecast";"BGS Deferral Forecast",#N/A,FALSE,"BGS Deferral";"NNC Deferral Forecast",#N/A,FALSE,"NNC Deferral";"MTCDeferralForecast",#N/A,FALSE,"MTC Deferral";"SBC Deferral Forecast",#N/A,FALSE,"SBC Deferral"}</definedName>
    <definedName name="wrn.Deferral._.Forecast." localSheetId="19"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20" hidden="1">{#N/A,#N/A,FALSE,"EMPPAY"}</definedName>
    <definedName name="wrn.EMPPAY." localSheetId="23" hidden="1">{#N/A,#N/A,FALSE,"EMPPAY"}</definedName>
    <definedName name="wrn.EMPPAY." localSheetId="11" hidden="1">{#N/A,#N/A,FALSE,"EMPPAY"}</definedName>
    <definedName name="wrn.EMPPAY." localSheetId="12" hidden="1">{#N/A,#N/A,FALSE,"EMPPAY"}</definedName>
    <definedName name="wrn.EMPPAY." localSheetId="14" hidden="1">{#N/A,#N/A,FALSE,"EMPPAY"}</definedName>
    <definedName name="wrn.EMPPAY." localSheetId="15" hidden="1">{#N/A,#N/A,FALSE,"EMPPAY"}</definedName>
    <definedName name="wrn.EMPPAY." localSheetId="13" hidden="1">{#N/A,#N/A,FALSE,"EMPPAY"}</definedName>
    <definedName name="wrn.EMPPAY." hidden="1">{#N/A,#N/A,FALSE,"EMPPAY"}</definedName>
    <definedName name="wrn.Factors._.Tab._.10." localSheetId="23" hidden="1">{"Factors Pages 1-2",#N/A,FALSE,"Factors";"Factors Page 3",#N/A,FALSE,"Factors";"Factors Page 4",#N/A,FALSE,"Factors";"Factors Page 5",#N/A,FALSE,"Factors";"Factors Pages 8-27",#N/A,FALSE,"Factors"}</definedName>
    <definedName name="wrn.Factors._.Tab._.10." localSheetId="11" hidden="1">{"Factors Pages 1-2",#N/A,FALSE,"Factors";"Factors Page 3",#N/A,FALSE,"Factors";"Factors Page 4",#N/A,FALSE,"Factors";"Factors Page 5",#N/A,FALSE,"Factors";"Factors Pages 8-27",#N/A,FALSE,"Factors"}</definedName>
    <definedName name="wrn.Factors._.Tab._.10." localSheetId="1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iling." localSheetId="2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2"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8"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20" hidden="1">{"Print Empty Template",#N/A,FALSE,"Input"}</definedName>
    <definedName name="wrn.For._.filling._.out._.assessments." localSheetId="23" hidden="1">{"Print Empty Template",#N/A,FALSE,"Input"}</definedName>
    <definedName name="wrn.For._.filling._.out._.assessments." localSheetId="11" hidden="1">{"Print Empty Template",#N/A,FALSE,"Input"}</definedName>
    <definedName name="wrn.For._.filling._.out._.assessments." localSheetId="12" hidden="1">{"Print Empty Template",#N/A,FALSE,"Input"}</definedName>
    <definedName name="wrn.For._.filling._.out._.assessments." localSheetId="14" hidden="1">{"Print Empty Template",#N/A,FALSE,"Input"}</definedName>
    <definedName name="wrn.For._.filling._.out._.assessments." localSheetId="15" hidden="1">{"Print Empty Template",#N/A,FALSE,"Input"}</definedName>
    <definedName name="wrn.For._.filling._.out._.assessments." localSheetId="13" hidden="1">{"Print Empty Template",#N/A,FALSE,"Input"}</definedName>
    <definedName name="wrn.For._.filling._.out._.assessments." localSheetId="16" hidden="1">{"Print Empty Template",#N/A,FALSE,"Input"}</definedName>
    <definedName name="wrn.For._.filling._.out._.assessments." localSheetId="18" hidden="1">{"Print Empty Template",#N/A,FALSE,"Input"}</definedName>
    <definedName name="wrn.For._.filling._.out._.assessments." localSheetId="19" hidden="1">{"Print Empty Template",#N/A,FALSE,"Input"}</definedName>
    <definedName name="wrn.For._.filling._.out._.assessments." hidden="1">{"Print Empty Template",#N/A,FALSE,"Input"}</definedName>
    <definedName name="wrn.HLP._.Detail." localSheetId="20" hidden="1">{"2002 - 2006 Detail Income Statement",#N/A,FALSE,"TUB Income Statement wo DW";"BGS Deferral",#N/A,FALSE,"BGS Deferral";"NNC Deferral",#N/A,FALSE,"NNC Deferral";"MTC Deferral",#N/A,FALSE,"MTC Deferral";#N/A,#N/A,FALSE,"Schedule D"}</definedName>
    <definedName name="wrn.HLP._.Detail." localSheetId="23" hidden="1">{"2002 - 2006 Detail Income Statement",#N/A,FALSE,"TUB Income Statement wo DW";"BGS Deferral",#N/A,FALSE,"BGS Deferral";"NNC Deferral",#N/A,FALSE,"NNC Deferral";"MTC Deferral",#N/A,FALSE,"MTC Deferral";#N/A,#N/A,FALSE,"Schedule D"}</definedName>
    <definedName name="wrn.HLP._.Detail." localSheetId="11" hidden="1">{"2002 - 2006 Detail Income Statement",#N/A,FALSE,"TUB Income Statement wo DW";"BGS Deferral",#N/A,FALSE,"BGS Deferral";"NNC Deferral",#N/A,FALSE,"NNC Deferral";"MTC Deferral",#N/A,FALSE,"MTC Deferral";#N/A,#N/A,FALSE,"Schedule D"}</definedName>
    <definedName name="wrn.HLP._.Detail." localSheetId="12" hidden="1">{"2002 - 2006 Detail Income Statement",#N/A,FALSE,"TUB Income Statement wo DW";"BGS Deferral",#N/A,FALSE,"BGS Deferral";"NNC Deferral",#N/A,FALSE,"NNC Deferral";"MTC Deferral",#N/A,FALSE,"MTC Deferral";#N/A,#N/A,FALSE,"Schedule D"}</definedName>
    <definedName name="wrn.HLP._.Detail." localSheetId="14" hidden="1">{"2002 - 2006 Detail Income Statement",#N/A,FALSE,"TUB Income Statement wo DW";"BGS Deferral",#N/A,FALSE,"BGS Deferral";"NNC Deferral",#N/A,FALSE,"NNC Deferral";"MTC Deferral",#N/A,FALSE,"MTC Deferral";#N/A,#N/A,FALSE,"Schedule D"}</definedName>
    <definedName name="wrn.HLP._.Detail." localSheetId="15" hidden="1">{"2002 - 2006 Detail Income Statement",#N/A,FALSE,"TUB Income Statement wo DW";"BGS Deferral",#N/A,FALSE,"BGS Deferral";"NNC Deferral",#N/A,FALSE,"NNC Deferral";"MTC Deferral",#N/A,FALSE,"MTC Deferral";#N/A,#N/A,FALSE,"Schedule D"}</definedName>
    <definedName name="wrn.HLP._.Detail." localSheetId="13" hidden="1">{"2002 - 2006 Detail Income Statement",#N/A,FALSE,"TUB Income Statement wo DW";"BGS Deferral",#N/A,FALSE,"BGS Deferral";"NNC Deferral",#N/A,FALSE,"NNC Deferral";"MTC Deferral",#N/A,FALSE,"MTC Deferral";#N/A,#N/A,FALSE,"Schedule D"}</definedName>
    <definedName name="wrn.HLP._.Detail." localSheetId="16" hidden="1">{"2002 - 2006 Detail Income Statement",#N/A,FALSE,"TUB Income Statement wo DW";"BGS Deferral",#N/A,FALSE,"BGS Deferral";"NNC Deferral",#N/A,FALSE,"NNC Deferral";"MTC Deferral",#N/A,FALSE,"MTC Deferral";#N/A,#N/A,FALSE,"Schedule D"}</definedName>
    <definedName name="wrn.HLP._.Detail." localSheetId="18" hidden="1">{"2002 - 2006 Detail Income Statement",#N/A,FALSE,"TUB Income Statement wo DW";"BGS Deferral",#N/A,FALSE,"BGS Deferral";"NNC Deferral",#N/A,FALSE,"NNC Deferral";"MTC Deferral",#N/A,FALSE,"MTC Deferral";#N/A,#N/A,FALSE,"Schedule D"}</definedName>
    <definedName name="wrn.HLP._.Detail." localSheetId="19"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nventory." localSheetId="23" hidden="1">{"summary",#N/A,TRUE,"Coal Inventory Summary";"view 1",#N/A,TRUE,"Coal Inv. By Station";"view 2",#N/A,TRUE,"Coal inv by sta 2";"view 3",#N/A,TRUE,"Coal inv by sta 3";"oil",#N/A,TRUE,"Oil Purchases"}</definedName>
    <definedName name="wrn.inventory." localSheetId="11" hidden="1">{"summary",#N/A,TRUE,"Coal Inventory Summary";"view 1",#N/A,TRUE,"Coal Inv. By Station";"view 2",#N/A,TRUE,"Coal inv by sta 2";"view 3",#N/A,TRUE,"Coal inv by sta 3";"oil",#N/A,TRUE,"Oil Purchases"}</definedName>
    <definedName name="wrn.inventory." localSheetId="12" hidden="1">{"summary",#N/A,TRUE,"Coal Inventory Summary";"view 1",#N/A,TRUE,"Coal Inv. By Station";"view 2",#N/A,TRUE,"Coal inv by sta 2";"view 3",#N/A,TRUE,"Coal inv by sta 3";"oil",#N/A,TRUE,"Oil Purchases"}</definedName>
    <definedName name="wrn.inventory." localSheetId="14" hidden="1">{"summary",#N/A,TRUE,"Coal Inventory Summary";"view 1",#N/A,TRUE,"Coal Inv. By Station";"view 2",#N/A,TRUE,"Coal inv by sta 2";"view 3",#N/A,TRUE,"Coal inv by sta 3";"oil",#N/A,TRUE,"Oil Purchases"}</definedName>
    <definedName name="wrn.inventory." localSheetId="15" hidden="1">{"summary",#N/A,TRUE,"Coal Inventory Summary";"view 1",#N/A,TRUE,"Coal Inv. By Station";"view 2",#N/A,TRUE,"Coal inv by sta 2";"view 3",#N/A,TRUE,"Coal inv by sta 3";"oil",#N/A,TRUE,"Oil Purchases"}</definedName>
    <definedName name="wrn.inventory." hidden="1">{"summary",#N/A,TRUE,"Coal Inventory Summary";"view 1",#N/A,TRUE,"Coal Inv. By Station";"view 2",#N/A,TRUE,"Coal inv by sta 2";"view 3",#N/A,TRUE,"Coal inv by sta 3";"oil",#N/A,TRUE,"Oil Purchases"}</definedName>
    <definedName name="wrn.IPO._.Valuation." localSheetId="23" hidden="1">{"assumptions",#N/A,FALSE,"Scenario 1";"valuation",#N/A,FALSE,"Scenario 1"}</definedName>
    <definedName name="wrn.IPO._.Valuation." localSheetId="11" hidden="1">{"assumptions",#N/A,FALSE,"Scenario 1";"valuation",#N/A,FALSE,"Scenario 1"}</definedName>
    <definedName name="wrn.IPO._.Valuation." localSheetId="12" hidden="1">{"assumptions",#N/A,FALSE,"Scenario 1";"valuation",#N/A,FALSE,"Scenario 1"}</definedName>
    <definedName name="wrn.IPO._.Valuation." hidden="1">{"assumptions",#N/A,FALSE,"Scenario 1";"valuation",#N/A,FALSE,"Scenario 1"}</definedName>
    <definedName name="wrn.LBO._.Summary." localSheetId="23" hidden="1">{"LBO Summary",#N/A,FALSE,"Summary"}</definedName>
    <definedName name="wrn.LBO._.Summary." localSheetId="11" hidden="1">{"LBO Summary",#N/A,FALSE,"Summary"}</definedName>
    <definedName name="wrn.LBO._.Summary." localSheetId="12" hidden="1">{"LBO Summary",#N/A,FALSE,"Summary"}</definedName>
    <definedName name="wrn.LBO._.Summary." hidden="1">{"LBO Summary",#N/A,FALSE,"Summary"}</definedName>
    <definedName name="wrn.LOUISIANA." localSheetId="23" hidden="1">{#N/A,#N/A,FALSE,"LOCAL.XLS"}</definedName>
    <definedName name="wrn.LOUISIANA." localSheetId="11" hidden="1">{#N/A,#N/A,FALSE,"LOCAL.XLS"}</definedName>
    <definedName name="wrn.LOUISIANA." localSheetId="12" hidden="1">{#N/A,#N/A,FALSE,"LOCAL.XLS"}</definedName>
    <definedName name="wrn.LOUISIANA." hidden="1">{#N/A,#N/A,FALSE,"LOCAL.XLS"}</definedName>
    <definedName name="wrn.OR._.Carrying._.Charge._.JV." localSheetId="23" hidden="1">{#N/A,#N/A,FALSE,"Loans";#N/A,#N/A,FALSE,"Program Costs";#N/A,#N/A,FALSE,"Measures";#N/A,#N/A,FALSE,"Net Lost Rev";#N/A,#N/A,FALSE,"Incentive"}</definedName>
    <definedName name="wrn.OR._.Carrying._.Charge._.JV." localSheetId="11" hidden="1">{#N/A,#N/A,FALSE,"Loans";#N/A,#N/A,FALSE,"Program Costs";#N/A,#N/A,FALSE,"Measures";#N/A,#N/A,FALSE,"Net Lost Rev";#N/A,#N/A,FALSE,"Incentive"}</definedName>
    <definedName name="wrn.OR._.Carrying._.Charge._.JV." localSheetId="1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3" hidden="1">{#N/A,#N/A,FALSE,"Loans";#N/A,#N/A,FALSE,"Program Costs";#N/A,#N/A,FALSE,"Measures";#N/A,#N/A,FALSE,"Net Lost Rev";#N/A,#N/A,FALSE,"Incentive"}</definedName>
    <definedName name="wrn.OR._.Carrying._.Charge._.JV.1" localSheetId="11" hidden="1">{#N/A,#N/A,FALSE,"Loans";#N/A,#N/A,FALSE,"Program Costs";#N/A,#N/A,FALSE,"Measures";#N/A,#N/A,FALSE,"Net Lost Rev";#N/A,#N/A,FALSE,"Incentive"}</definedName>
    <definedName name="wrn.OR._.Carrying._.Charge._.JV.1" localSheetId="1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localSheetId="23" hidden="1">{"LBO Summary",#N/A,FALSE,"Summary";"Income Statement",#N/A,FALSE,"Model";"Cash Flow",#N/A,FALSE,"Model";"Balance Sheet",#N/A,FALSE,"Model";"Working Capital",#N/A,FALSE,"Model";"Pro Forma Balance Sheets",#N/A,FALSE,"PFBS";"Debt Balances",#N/A,FALSE,"Model";"Fee Schedules",#N/A,FALSE,"Model"}</definedName>
    <definedName name="wrn.Print._.All._.Pages." localSheetId="11" hidden="1">{"LBO Summary",#N/A,FALSE,"Summary";"Income Statement",#N/A,FALSE,"Model";"Cash Flow",#N/A,FALSE,"Model";"Balance Sheet",#N/A,FALSE,"Model";"Working Capital",#N/A,FALSE,"Model";"Pro Forma Balance Sheets",#N/A,FALSE,"PFBS";"Debt Balances",#N/A,FALSE,"Model";"Fee Schedules",#N/A,FALSE,"Model"}</definedName>
    <definedName name="wrn.Print._.All._.Pages." localSheetId="12"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All." localSheetId="20" hidden="1">{#N/A,#N/A,FALSE,"Monthly SAIFI";#N/A,#N/A,FALSE,"Yearly SAIFI";#N/A,#N/A,FALSE,"Monthly CAIDI";#N/A,#N/A,FALSE,"Yearly CAIDI";#N/A,#N/A,FALSE,"Monthly SAIDI";#N/A,#N/A,FALSE,"Yearly SAIDI";#N/A,#N/A,FALSE,"Monthly MAIFI";#N/A,#N/A,FALSE,"Yearly MAIFI";#N/A,#N/A,FALSE,"Monthly Cust &gt;=4 Int"}</definedName>
    <definedName name="wrn.PrintAll." localSheetId="23" hidden="1">{#N/A,#N/A,FALSE,"Monthly SAIFI";#N/A,#N/A,FALSE,"Yearly SAIFI";#N/A,#N/A,FALSE,"Monthly CAIDI";#N/A,#N/A,FALSE,"Yearly CAIDI";#N/A,#N/A,FALSE,"Monthly SAIDI";#N/A,#N/A,FALSE,"Yearly SAIDI";#N/A,#N/A,FALSE,"Monthly MAIFI";#N/A,#N/A,FALSE,"Yearly MAIFI";#N/A,#N/A,FALSE,"Monthly Cust &gt;=4 Int"}</definedName>
    <definedName name="wrn.PrintAll." localSheetId="11" hidden="1">{#N/A,#N/A,FALSE,"Monthly SAIFI";#N/A,#N/A,FALSE,"Yearly SAIFI";#N/A,#N/A,FALSE,"Monthly CAIDI";#N/A,#N/A,FALSE,"Yearly CAIDI";#N/A,#N/A,FALSE,"Monthly SAIDI";#N/A,#N/A,FALSE,"Yearly SAIDI";#N/A,#N/A,FALSE,"Monthly MAIFI";#N/A,#N/A,FALSE,"Yearly MAIFI";#N/A,#N/A,FALSE,"Monthly Cust &gt;=4 Int"}</definedName>
    <definedName name="wrn.PrintAll." localSheetId="12" hidden="1">{#N/A,#N/A,FALSE,"Monthly SAIFI";#N/A,#N/A,FALSE,"Yearly SAIFI";#N/A,#N/A,FALSE,"Monthly CAIDI";#N/A,#N/A,FALSE,"Yearly CAIDI";#N/A,#N/A,FALSE,"Monthly SAIDI";#N/A,#N/A,FALSE,"Yearly SAIDI";#N/A,#N/A,FALSE,"Monthly MAIFI";#N/A,#N/A,FALSE,"Yearly MAIFI";#N/A,#N/A,FALSE,"Monthly Cust &gt;=4 Int"}</definedName>
    <definedName name="wrn.PrintAll." localSheetId="14" hidden="1">{#N/A,#N/A,FALSE,"Monthly SAIFI";#N/A,#N/A,FALSE,"Yearly SAIFI";#N/A,#N/A,FALSE,"Monthly CAIDI";#N/A,#N/A,FALSE,"Yearly CAIDI";#N/A,#N/A,FALSE,"Monthly SAIDI";#N/A,#N/A,FALSE,"Yearly SAIDI";#N/A,#N/A,FALSE,"Monthly MAIFI";#N/A,#N/A,FALSE,"Yearly MAIFI";#N/A,#N/A,FALSE,"Monthly Cust &gt;=4 Int"}</definedName>
    <definedName name="wrn.PrintAll." localSheetId="15" hidden="1">{#N/A,#N/A,FALSE,"Monthly SAIFI";#N/A,#N/A,FALSE,"Yearly SAIFI";#N/A,#N/A,FALSE,"Monthly CAIDI";#N/A,#N/A,FALSE,"Yearly CAIDI";#N/A,#N/A,FALSE,"Monthly SAIDI";#N/A,#N/A,FALSE,"Yearly SAIDI";#N/A,#N/A,FALSE,"Monthly MAIFI";#N/A,#N/A,FALSE,"Yearly MAIFI";#N/A,#N/A,FALSE,"Monthly Cust &gt;=4 Int"}</definedName>
    <definedName name="wrn.PrintAll." localSheetId="13"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privatelecform." localSheetId="23"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11"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12" hidden="1">{#N/A,#N/A,FALSE,"TD 1";#N/A,#N/A,FALSE,"TD 2";#N/A,#N/A,FALSE,"TD 3";#N/A,#N/A,FALSE,"TD 4";#N/A,#N/A,FALSE,"TD 5A";#N/A,#N/A,FALSE,"TD 5B";#N/A,#N/A,FALSE,"TD 6A";#N/A,#N/A,FALSE,"TD 6B";#N/A,#N/A,FALSE,"TD 7";#N/A,#N/A,FALSE,"TD 8";#N/A,#N/A,FALSE,"TD 9A";#N/A,#N/A,FALSE,"TD 9B";#N/A,#N/A,FALSE,"TD 10";#N/A,#N/A,FALSE,"TD 11";#N/A,#N/A,FALSE,"TD 12";#N/A,#N/A,FALSE,"TD DEC"}</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Receipt._.Stats." localSheetId="23" hidden="1">{"CM Dollars",#N/A,FALSE,"Rec Dollars";"YTD Dollars",#N/A,FALSE,"Rec Dollars";"CM Rec Stats",#N/A,FALSE,"Rec Dollars";"YTD Rec Stats",#N/A,FALSE,"Rec Dollars"}</definedName>
    <definedName name="wrn.Receipt._.Stats." localSheetId="11" hidden="1">{"CM Dollars",#N/A,FALSE,"Rec Dollars";"YTD Dollars",#N/A,FALSE,"Rec Dollars";"CM Rec Stats",#N/A,FALSE,"Rec Dollars";"YTD Rec Stats",#N/A,FALSE,"Rec Dollars"}</definedName>
    <definedName name="wrn.Receipt._.Stats." localSheetId="12" hidden="1">{"CM Dollars",#N/A,FALSE,"Rec Dollars";"YTD Dollars",#N/A,FALSE,"Rec Dollars";"CM Rec Stats",#N/A,FALSE,"Rec Dollars";"YTD Rec Stats",#N/A,FALSE,"Rec Dollars"}</definedName>
    <definedName name="wrn.Receipt._.Stats." localSheetId="14" hidden="1">{"CM Dollars",#N/A,FALSE,"Rec Dollars";"YTD Dollars",#N/A,FALSE,"Rec Dollars";"CM Rec Stats",#N/A,FALSE,"Rec Dollars";"YTD Rec Stats",#N/A,FALSE,"Rec Dollars"}</definedName>
    <definedName name="wrn.Receipt._.Stats." localSheetId="15" hidden="1">{"CM Dollars",#N/A,FALSE,"Rec Dollars";"YTD Dollars",#N/A,FALSE,"Rec Dollars";"CM Rec Stats",#N/A,FALSE,"Rec Dollars";"YTD Rec Stats",#N/A,FALSE,"Rec Dollars"}</definedName>
    <definedName name="wrn.Receipt._.Stats." hidden="1">{"CM Dollars",#N/A,FALSE,"Rec Dollars";"YTD Dollars",#N/A,FALSE,"Rec Dollars";"CM Rec Stats",#N/A,FALSE,"Rec Dollars";"YTD Rec Stats",#N/A,FALSE,"Rec Dollars"}</definedName>
    <definedName name="wrn.Report." localSheetId="20" hidden="1">{#N/A,#N/A,FALSE,"Work performed";#N/A,#N/A,FALSE,"Resources"}</definedName>
    <definedName name="wrn.Report." localSheetId="23" hidden="1">{#N/A,#N/A,FALSE,"Work performed";#N/A,#N/A,FALSE,"Resources"}</definedName>
    <definedName name="wrn.Report." localSheetId="11" hidden="1">{#N/A,#N/A,FALSE,"Work performed";#N/A,#N/A,FALSE,"Resources"}</definedName>
    <definedName name="wrn.Report." localSheetId="12" hidden="1">{#N/A,#N/A,FALSE,"Work performed";#N/A,#N/A,FALSE,"Resources"}</definedName>
    <definedName name="wrn.Report." localSheetId="14" hidden="1">{#N/A,#N/A,FALSE,"Work performed";#N/A,#N/A,FALSE,"Resources"}</definedName>
    <definedName name="wrn.Report." localSheetId="15" hidden="1">{#N/A,#N/A,FALSE,"Work performed";#N/A,#N/A,FALSE,"Resources"}</definedName>
    <definedName name="wrn.Report." localSheetId="13" hidden="1">{#N/A,#N/A,FALSE,"Work performed";#N/A,#N/A,FALSE,"Resources"}</definedName>
    <definedName name="wrn.Report." localSheetId="16" hidden="1">{#N/A,#N/A,FALSE,"Work performed";#N/A,#N/A,FALSE,"Resources"}</definedName>
    <definedName name="wrn.Report." localSheetId="18" hidden="1">{#N/A,#N/A,FALSE,"Work performed";#N/A,#N/A,FALSE,"Resources"}</definedName>
    <definedName name="wrn.Report." localSheetId="19" hidden="1">{#N/A,#N/A,FALSE,"Work performed";#N/A,#N/A,FALSE,"Resources"}</definedName>
    <definedName name="wrn.Report." hidden="1">{#N/A,#N/A,FALSE,"Work performed";#N/A,#N/A,FALSE,"Resources"}</definedName>
    <definedName name="wrn.Revenue._.Analysis." localSheetId="2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2"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8"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ALES._.VAR._.95._.BUDGET." localSheetId="23" hidden="1">{"PRINT",#N/A,TRUE,"APPA";"PRINT",#N/A,TRUE,"APS";"PRINT",#N/A,TRUE,"BHPL";"PRINT",#N/A,TRUE,"BHPL2";"PRINT",#N/A,TRUE,"CDWR";"PRINT",#N/A,TRUE,"EWEB";"PRINT",#N/A,TRUE,"LADWP";"PRINT",#N/A,TRUE,"NEVBASE"}</definedName>
    <definedName name="wrn.SALES._.VAR._.95._.BUDGET." localSheetId="11" hidden="1">{"PRINT",#N/A,TRUE,"APPA";"PRINT",#N/A,TRUE,"APS";"PRINT",#N/A,TRUE,"BHPL";"PRINT",#N/A,TRUE,"BHPL2";"PRINT",#N/A,TRUE,"CDWR";"PRINT",#N/A,TRUE,"EWEB";"PRINT",#N/A,TRUE,"LADWP";"PRINT",#N/A,TRUE,"NEVBASE"}</definedName>
    <definedName name="wrn.SALES._.VAR._.95._.BUDGET." localSheetId="12"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ummary." localSheetId="23" hidden="1">{#N/A,#N/A,FALSE,"AP&amp;L"}</definedName>
    <definedName name="wrn.summary." localSheetId="11" hidden="1">{#N/A,#N/A,FALSE,"AP&amp;L"}</definedName>
    <definedName name="wrn.summary." localSheetId="12" hidden="1">{#N/A,#N/A,FALSE,"AP&amp;L"}</definedName>
    <definedName name="wrn.summary." hidden="1">{#N/A,#N/A,FALSE,"AP&amp;L"}</definedName>
    <definedName name="wrn.Supporting._.Calculations." localSheetId="20" hidden="1">{#N/A,#N/A,FALSE,"Work performed";#N/A,#N/A,FALSE,"Resources"}</definedName>
    <definedName name="wrn.Supporting._.Calculations." localSheetId="23" hidden="1">{#N/A,#N/A,FALSE,"Work performed";#N/A,#N/A,FALSE,"Resources"}</definedName>
    <definedName name="wrn.Supporting._.Calculations." localSheetId="11" hidden="1">{#N/A,#N/A,FALSE,"Work performed";#N/A,#N/A,FALSE,"Resources"}</definedName>
    <definedName name="wrn.Supporting._.Calculations." localSheetId="12" hidden="1">{#N/A,#N/A,FALSE,"Work performed";#N/A,#N/A,FALSE,"Resources"}</definedName>
    <definedName name="wrn.Supporting._.Calculations." localSheetId="14" hidden="1">{#N/A,#N/A,FALSE,"Work performed";#N/A,#N/A,FALSE,"Resources"}</definedName>
    <definedName name="wrn.Supporting._.Calculations." localSheetId="15" hidden="1">{#N/A,#N/A,FALSE,"Work performed";#N/A,#N/A,FALSE,"Resources"}</definedName>
    <definedName name="wrn.Supporting._.Calculations." localSheetId="13" hidden="1">{#N/A,#N/A,FALSE,"Work performed";#N/A,#N/A,FALSE,"Resources"}</definedName>
    <definedName name="wrn.Supporting._.Calculations." localSheetId="16" hidden="1">{#N/A,#N/A,FALSE,"Work performed";#N/A,#N/A,FALSE,"Resources"}</definedName>
    <definedName name="wrn.Supporting._.Calculations." localSheetId="18" hidden="1">{#N/A,#N/A,FALSE,"Work performed";#N/A,#N/A,FALSE,"Resources"}</definedName>
    <definedName name="wrn.Supporting._.Calculations." localSheetId="19" hidden="1">{#N/A,#N/A,FALSE,"Work performed";#N/A,#N/A,FALSE,"Resources"}</definedName>
    <definedName name="wrn.Supporting._.Calculations." hidden="1">{#N/A,#N/A,FALSE,"Work performed";#N/A,#N/A,FALSE,"Resources"}</definedName>
    <definedName name="wrn.Tax._.Accrual." localSheetId="20" hidden="1">{#N/A,#N/A,TRUE,"TAXPROV";#N/A,#N/A,TRUE,"FLOWTHRU";#N/A,#N/A,TRUE,"SCHEDULE M'S";#N/A,#N/A,TRUE,"PLANT M'S";#N/A,#N/A,TRUE,"TAXJE"}</definedName>
    <definedName name="wrn.Tax._.Accrual." localSheetId="23" hidden="1">{#N/A,#N/A,TRUE,"TAXPROV";#N/A,#N/A,TRUE,"FLOWTHRU";#N/A,#N/A,TRUE,"SCHEDULE M'S";#N/A,#N/A,TRUE,"PLANT M'S";#N/A,#N/A,TRUE,"TAXJE"}</definedName>
    <definedName name="wrn.Tax._.Accrual." localSheetId="11" hidden="1">{#N/A,#N/A,TRUE,"TAXPROV";#N/A,#N/A,TRUE,"FLOWTHRU";#N/A,#N/A,TRUE,"SCHEDULE M'S";#N/A,#N/A,TRUE,"PLANT M'S";#N/A,#N/A,TRUE,"TAXJE"}</definedName>
    <definedName name="wrn.Tax._.Accrual." localSheetId="12" hidden="1">{#N/A,#N/A,TRUE,"TAXPROV";#N/A,#N/A,TRUE,"FLOWTHRU";#N/A,#N/A,TRUE,"SCHEDULE M'S";#N/A,#N/A,TRUE,"PLANT M'S";#N/A,#N/A,TRUE,"TAXJE"}</definedName>
    <definedName name="wrn.Tax._.Accrual." localSheetId="14" hidden="1">{#N/A,#N/A,TRUE,"TAXPROV";#N/A,#N/A,TRUE,"FLOWTHRU";#N/A,#N/A,TRUE,"SCHEDULE M'S";#N/A,#N/A,TRUE,"PLANT M'S";#N/A,#N/A,TRUE,"TAXJE"}</definedName>
    <definedName name="wrn.Tax._.Accrual." localSheetId="15" hidden="1">{#N/A,#N/A,TRUE,"TAXPROV";#N/A,#N/A,TRUE,"FLOWTHRU";#N/A,#N/A,TRUE,"SCHEDULE M'S";#N/A,#N/A,TRUE,"PLANT M'S";#N/A,#N/A,TRUE,"TAXJE"}</definedName>
    <definedName name="wrn.Tax._.Accrual." localSheetId="13" hidden="1">{#N/A,#N/A,TRUE,"TAXPROV";#N/A,#N/A,TRUE,"FLOWTHRU";#N/A,#N/A,TRUE,"SCHEDULE M'S";#N/A,#N/A,TRUE,"PLANT M'S";#N/A,#N/A,TRUE,"TAXJE"}</definedName>
    <definedName name="wrn.Tax._.Accrual." localSheetId="16" hidden="1">{#N/A,#N/A,TRUE,"TAXPROV";#N/A,#N/A,TRUE,"FLOWTHRU";#N/A,#N/A,TRUE,"SCHEDULE M'S";#N/A,#N/A,TRUE,"PLANT M'S";#N/A,#N/A,TRUE,"TAXJE"}</definedName>
    <definedName name="wrn.Tax._.Accrual." localSheetId="18" hidden="1">{#N/A,#N/A,TRUE,"TAXPROV";#N/A,#N/A,TRUE,"FLOWTHRU";#N/A,#N/A,TRUE,"SCHEDULE M'S";#N/A,#N/A,TRUE,"PLANT M'S";#N/A,#N/A,TRUE,"TAXJE"}</definedName>
    <definedName name="wrn.Tax._.Accrual." localSheetId="19" hidden="1">{#N/A,#N/A,TRUE,"TAXPROV";#N/A,#N/A,TRUE,"FLOWTHRU";#N/A,#N/A,TRUE,"SCHEDULE M'S";#N/A,#N/A,TRUE,"PLANT M'S";#N/A,#N/A,TRUE,"TAXJE"}</definedName>
    <definedName name="wrn.Tax._.Accrual." hidden="1">{#N/A,#N/A,TRUE,"TAXPROV";#N/A,#N/A,TRUE,"FLOWTHRU";#N/A,#N/A,TRUE,"SCHEDULE M'S";#N/A,#N/A,TRUE,"PLANT M'S";#N/A,#N/A,TRUE,"TAXJE"}</definedName>
    <definedName name="wrn.YearEnd." localSheetId="23" hidden="1">{"Factors Pages 1-2",#N/A,FALSE,"Variables";"Factors Page 3",#N/A,FALSE,"Variables";"Factors Page 4",#N/A,FALSE,"Variables";"Factors Page 5",#N/A,FALSE,"Variables";"YE Pages 7-26",#N/A,FALSE,"Variables"}</definedName>
    <definedName name="wrn.YearEnd." localSheetId="11" hidden="1">{"Factors Pages 1-2",#N/A,FALSE,"Variables";"Factors Page 3",#N/A,FALSE,"Variables";"Factors Page 4",#N/A,FALSE,"Variables";"Factors Page 5",#N/A,FALSE,"Variables";"YE Pages 7-26",#N/A,FALSE,"Variables"}</definedName>
    <definedName name="wrn.YearEnd." localSheetId="1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S">'[94]MISO Cover'!$I$201</definedName>
    <definedName name="xa" localSheetId="23">{"'Metretek HTML'!$A$7:$W$42"}</definedName>
    <definedName name="xa" localSheetId="11">{"'Metretek HTML'!$A$7:$W$42"}</definedName>
    <definedName name="xa" localSheetId="12">{"'Metretek HTML'!$A$7:$W$42"}</definedName>
    <definedName name="xa" localSheetId="14">{"'Metretek HTML'!$A$7:$W$42"}</definedName>
    <definedName name="xa" localSheetId="15">{"'Metretek HTML'!$A$7:$W$42"}</definedName>
    <definedName name="xa" localSheetId="16">{"'Metretek HTML'!$A$7:$W$42"}</definedName>
    <definedName name="xa">{"'Metretek HTML'!$A$7:$W$42"}</definedName>
    <definedName name="XLRG_GE">#REF!</definedName>
    <definedName name="XLRG_GJ">#REF!</definedName>
    <definedName name="xls" localSheetId="23">{"'Metretek HTML'!$A$7:$W$42"}</definedName>
    <definedName name="xls" localSheetId="11">{"'Metretek HTML'!$A$7:$W$42"}</definedName>
    <definedName name="xls" localSheetId="12">{"'Metretek HTML'!$A$7:$W$42"}</definedName>
    <definedName name="xls" localSheetId="14">{"'Metretek HTML'!$A$7:$W$42"}</definedName>
    <definedName name="xls" localSheetId="15">{"'Metretek HTML'!$A$7:$W$42"}</definedName>
    <definedName name="xls" localSheetId="16">{"'Metretek HTML'!$A$7:$W$42"}</definedName>
    <definedName name="xls">{"'Metretek HTML'!$A$7:$W$42"}</definedName>
    <definedName name="XO" localSheetId="23">{"'Metretek HTML'!$A$7:$W$42"}</definedName>
    <definedName name="XO" localSheetId="11">{"'Metretek HTML'!$A$7:$W$42"}</definedName>
    <definedName name="XO" localSheetId="12">{"'Metretek HTML'!$A$7:$W$42"}</definedName>
    <definedName name="XO" localSheetId="14">{"'Metretek HTML'!$A$7:$W$42"}</definedName>
    <definedName name="XO" localSheetId="15">{"'Metretek HTML'!$A$7:$W$42"}</definedName>
    <definedName name="XO" localSheetId="16">{"'Metretek HTML'!$A$7:$W$42"}</definedName>
    <definedName name="XO">{"'Metretek HTML'!$A$7:$W$42"}</definedName>
    <definedName name="xs" localSheetId="23">{"'Metretek HTML'!$A$7:$W$42"}</definedName>
    <definedName name="xs" localSheetId="11">{"'Metretek HTML'!$A$7:$W$42"}</definedName>
    <definedName name="xs" localSheetId="12">{"'Metretek HTML'!$A$7:$W$42"}</definedName>
    <definedName name="xs" localSheetId="14">{"'Metretek HTML'!$A$7:$W$42"}</definedName>
    <definedName name="xs" localSheetId="15">{"'Metretek HTML'!$A$7:$W$42"}</definedName>
    <definedName name="xs" localSheetId="16">{"'Metretek HTML'!$A$7:$W$42"}</definedName>
    <definedName name="xs">{"'Metretek HTML'!$A$7:$W$42"}</definedName>
    <definedName name="xTc">'[98]PMG Annual'!#REF!</definedName>
    <definedName name="xx" localSheetId="20" hidden="1">{#N/A,#N/A,FALSE,"EMPPAY"}</definedName>
    <definedName name="xx" localSheetId="23">{"'Metretek HTML'!$A$7:$W$42"}</definedName>
    <definedName name="xx" localSheetId="11">{"'Metretek HTML'!$A$7:$W$42"}</definedName>
    <definedName name="xx" localSheetId="12">{"'Metretek HTML'!$A$7:$W$42"}</definedName>
    <definedName name="xx" localSheetId="14" hidden="1">{#N/A,#N/A,FALSE,"EMPPAY"}</definedName>
    <definedName name="xx" localSheetId="15">{"'Metretek HTML'!$A$7:$W$42"}</definedName>
    <definedName name="xx" localSheetId="13" hidden="1">{#N/A,#N/A,FALSE,"EMPPAY"}</definedName>
    <definedName name="xx" localSheetId="16">{"'Metretek HTML'!$A$7:$W$42"}</definedName>
    <definedName name="xx" localSheetId="18" hidden="1">{#N/A,#N/A,FALSE,"EMPPAY"}</definedName>
    <definedName name="xx" localSheetId="19" hidden="1">{#N/A,#N/A,FALSE,"EMPPAY"}</definedName>
    <definedName name="xx">{"'Metretek HTML'!$A$7:$W$42"}</definedName>
    <definedName name="xxx" localSheetId="20" hidden="1">{#N/A,#N/A,FALSE,"O&amp;M by processes";#N/A,#N/A,FALSE,"Elec Act vs Bud";#N/A,#N/A,FALSE,"G&amp;A";#N/A,#N/A,FALSE,"BGS";#N/A,#N/A,FALSE,"Res Cost"}</definedName>
    <definedName name="xxx" localSheetId="23" hidden="1">{#N/A,#N/A,FALSE,"O&amp;M by processes";#N/A,#N/A,FALSE,"Elec Act vs Bud";#N/A,#N/A,FALSE,"G&amp;A";#N/A,#N/A,FALSE,"BGS";#N/A,#N/A,FALSE,"Res Cost"}</definedName>
    <definedName name="xxx" localSheetId="11" hidden="1">{#N/A,#N/A,FALSE,"O&amp;M by processes";#N/A,#N/A,FALSE,"Elec Act vs Bud";#N/A,#N/A,FALSE,"G&amp;A";#N/A,#N/A,FALSE,"BGS";#N/A,#N/A,FALSE,"Res Cost"}</definedName>
    <definedName name="xxx" localSheetId="12" hidden="1">{#N/A,#N/A,FALSE,"O&amp;M by processes";#N/A,#N/A,FALSE,"Elec Act vs Bud";#N/A,#N/A,FALSE,"G&amp;A";#N/A,#N/A,FALSE,"BGS";#N/A,#N/A,FALSE,"Res Cost"}</definedName>
    <definedName name="xxx" localSheetId="14" hidden="1">{#N/A,#N/A,FALSE,"O&amp;M by processes";#N/A,#N/A,FALSE,"Elec Act vs Bud";#N/A,#N/A,FALSE,"G&amp;A";#N/A,#N/A,FALSE,"BGS";#N/A,#N/A,FALSE,"Res Cost"}</definedName>
    <definedName name="xxx" localSheetId="15" hidden="1">{#N/A,#N/A,FALSE,"O&amp;M by processes";#N/A,#N/A,FALSE,"Elec Act vs Bud";#N/A,#N/A,FALSE,"G&amp;A";#N/A,#N/A,FALSE,"BGS";#N/A,#N/A,FALSE,"Res Cost"}</definedName>
    <definedName name="xxx" localSheetId="13" hidden="1">{#N/A,#N/A,FALSE,"O&amp;M by processes";#N/A,#N/A,FALSE,"Elec Act vs Bud";#N/A,#N/A,FALSE,"G&amp;A";#N/A,#N/A,FALSE,"BGS";#N/A,#N/A,FALSE,"Res Cost"}</definedName>
    <definedName name="xxx" localSheetId="16" hidden="1">{#N/A,#N/A,FALSE,"O&amp;M by processes";#N/A,#N/A,FALSE,"Elec Act vs Bud";#N/A,#N/A,FALSE,"G&amp;A";#N/A,#N/A,FALSE,"BGS";#N/A,#N/A,FALSE,"Res Cost"}</definedName>
    <definedName name="xxx" localSheetId="18" hidden="1">{#N/A,#N/A,FALSE,"O&amp;M by processes";#N/A,#N/A,FALSE,"Elec Act vs Bud";#N/A,#N/A,FALSE,"G&amp;A";#N/A,#N/A,FALSE,"BGS";#N/A,#N/A,FALSE,"Res Cost"}</definedName>
    <definedName name="xxx" localSheetId="19"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20" hidden="1">{#N/A,#N/A,FALSE,"O&amp;M by processes";#N/A,#N/A,FALSE,"Elec Act vs Bud";#N/A,#N/A,FALSE,"G&amp;A";#N/A,#N/A,FALSE,"BGS";#N/A,#N/A,FALSE,"Res Cost"}</definedName>
    <definedName name="xxxx" localSheetId="23" hidden="1">{#N/A,#N/A,FALSE,"O&amp;M by processes";#N/A,#N/A,FALSE,"Elec Act vs Bud";#N/A,#N/A,FALSE,"G&amp;A";#N/A,#N/A,FALSE,"BGS";#N/A,#N/A,FALSE,"Res Cost"}</definedName>
    <definedName name="xxxx" localSheetId="11" hidden="1">{#N/A,#N/A,FALSE,"O&amp;M by processes";#N/A,#N/A,FALSE,"Elec Act vs Bud";#N/A,#N/A,FALSE,"G&amp;A";#N/A,#N/A,FALSE,"BGS";#N/A,#N/A,FALSE,"Res Cost"}</definedName>
    <definedName name="xxxx" localSheetId="12" hidden="1">{#N/A,#N/A,FALSE,"O&amp;M by processes";#N/A,#N/A,FALSE,"Elec Act vs Bud";#N/A,#N/A,FALSE,"G&amp;A";#N/A,#N/A,FALSE,"BGS";#N/A,#N/A,FALSE,"Res Cost"}</definedName>
    <definedName name="xxxx" localSheetId="14" hidden="1">{#N/A,#N/A,FALSE,"O&amp;M by processes";#N/A,#N/A,FALSE,"Elec Act vs Bud";#N/A,#N/A,FALSE,"G&amp;A";#N/A,#N/A,FALSE,"BGS";#N/A,#N/A,FALSE,"Res Cost"}</definedName>
    <definedName name="xxxx" localSheetId="15" hidden="1">{#N/A,#N/A,FALSE,"O&amp;M by processes";#N/A,#N/A,FALSE,"Elec Act vs Bud";#N/A,#N/A,FALSE,"G&amp;A";#N/A,#N/A,FALSE,"BGS";#N/A,#N/A,FALSE,"Res Cost"}</definedName>
    <definedName name="xxxx" localSheetId="13" hidden="1">{#N/A,#N/A,FALSE,"O&amp;M by processes";#N/A,#N/A,FALSE,"Elec Act vs Bud";#N/A,#N/A,FALSE,"G&amp;A";#N/A,#N/A,FALSE,"BGS";#N/A,#N/A,FALSE,"Res Cost"}</definedName>
    <definedName name="xxxx" localSheetId="16" hidden="1">{#N/A,#N/A,FALSE,"O&amp;M by processes";#N/A,#N/A,FALSE,"Elec Act vs Bud";#N/A,#N/A,FALSE,"G&amp;A";#N/A,#N/A,FALSE,"BGS";#N/A,#N/A,FALSE,"Res Cost"}</definedName>
    <definedName name="xxxx" localSheetId="18" hidden="1">{#N/A,#N/A,FALSE,"O&amp;M by processes";#N/A,#N/A,FALSE,"Elec Act vs Bud";#N/A,#N/A,FALSE,"G&amp;A";#N/A,#N/A,FALSE,"BGS";#N/A,#N/A,FALSE,"Res Cost"}</definedName>
    <definedName name="xxxx" localSheetId="19" hidden="1">{#N/A,#N/A,FALSE,"O&amp;M by processes";#N/A,#N/A,FALSE,"Elec Act vs Bud";#N/A,#N/A,FALSE,"G&amp;A";#N/A,#N/A,FALSE,"BGS";#N/A,#N/A,FALSE,"Res Cost"}</definedName>
    <definedName name="xxxx" hidden="1">{#N/A,#N/A,FALSE,"O&amp;M by processes";#N/A,#N/A,FALSE,"Elec Act vs Bud";#N/A,#N/A,FALSE,"G&amp;A";#N/A,#N/A,FALSE,"BGS";#N/A,#N/A,FALSE,"Res Cost"}</definedName>
    <definedName name="xxxxxxx" localSheetId="23">{"'Metretek HTML'!$A$7:$W$42"}</definedName>
    <definedName name="xxxxxxx" localSheetId="11">{"'Metretek HTML'!$A$7:$W$42"}</definedName>
    <definedName name="xxxxxxx" localSheetId="12">{"'Metretek HTML'!$A$7:$W$42"}</definedName>
    <definedName name="xxxxxxx" localSheetId="14">{"'Metretek HTML'!$A$7:$W$42"}</definedName>
    <definedName name="xxxxxxx" localSheetId="15">{"'Metretek HTML'!$A$7:$W$42"}</definedName>
    <definedName name="xxxxxxx" localSheetId="16">{"'Metretek HTML'!$A$7:$W$42"}</definedName>
    <definedName name="xxxxxxx">{"'Metretek HTML'!$A$7:$W$42"}</definedName>
    <definedName name="XXXXXXXXXXXXXX" localSheetId="23">{"'Metretek HTML'!$A$7:$W$42"}</definedName>
    <definedName name="XXXXXXXXXXXXXX" localSheetId="11">{"'Metretek HTML'!$A$7:$W$42"}</definedName>
    <definedName name="XXXXXXXXXXXXXX" localSheetId="12">{"'Metretek HTML'!$A$7:$W$42"}</definedName>
    <definedName name="XXXXXXXXXXXXXX" localSheetId="14">{"'Metretek HTML'!$A$7:$W$42"}</definedName>
    <definedName name="XXXXXXXXXXXXXX" localSheetId="15">{"'Metretek HTML'!$A$7:$W$42"}</definedName>
    <definedName name="XXXXXXXXXXXXXX" localSheetId="16">{"'Metretek HTML'!$A$7:$W$42"}</definedName>
    <definedName name="XXXXXXXXXXXXXX">{"'Metretek HTML'!$A$7:$W$42"}</definedName>
    <definedName name="xy" localSheetId="23">{"'Metretek HTML'!$A$7:$W$42"}</definedName>
    <definedName name="xy" localSheetId="11">{"'Metretek HTML'!$A$7:$W$42"}</definedName>
    <definedName name="xy" localSheetId="12">{"'Metretek HTML'!$A$7:$W$42"}</definedName>
    <definedName name="xy" localSheetId="14">{"'Metretek HTML'!$A$7:$W$42"}</definedName>
    <definedName name="xy" localSheetId="15">{"'Metretek HTML'!$A$7:$W$42"}</definedName>
    <definedName name="xy" localSheetId="16">{"'Metretek HTML'!$A$7:$W$42"}</definedName>
    <definedName name="xy">{"'Metretek HTML'!$A$7:$W$42"}</definedName>
    <definedName name="XZ" localSheetId="23">{"'Metretek HTML'!$A$7:$W$42"}</definedName>
    <definedName name="XZ" localSheetId="11">{"'Metretek HTML'!$A$7:$W$42"}</definedName>
    <definedName name="XZ" localSheetId="12">{"'Metretek HTML'!$A$7:$W$42"}</definedName>
    <definedName name="XZ" localSheetId="14">{"'Metretek HTML'!$A$7:$W$42"}</definedName>
    <definedName name="XZ" localSheetId="15">{"'Metretek HTML'!$A$7:$W$42"}</definedName>
    <definedName name="XZ" localSheetId="16">{"'Metretek HTML'!$A$7:$W$42"}</definedName>
    <definedName name="XZ">{"'Metretek HTML'!$A$7:$W$42"}</definedName>
    <definedName name="y" localSheetId="20" hidden="1">{#N/A,#N/A,FALSE,"Monthly SAIFI";#N/A,#N/A,FALSE,"Yearly SAIFI";#N/A,#N/A,FALSE,"Monthly CAIDI";#N/A,#N/A,FALSE,"Yearly CAIDI";#N/A,#N/A,FALSE,"Monthly SAIDI";#N/A,#N/A,FALSE,"Yearly SAIDI";#N/A,#N/A,FALSE,"Monthly MAIFI";#N/A,#N/A,FALSE,"Yearly MAIFI";#N/A,#N/A,FALSE,"Monthly Cust &gt;=4 Int"}</definedName>
    <definedName name="y" localSheetId="23" hidden="1">{#N/A,#N/A,FALSE,"Monthly SAIFI";#N/A,#N/A,FALSE,"Yearly SAIFI";#N/A,#N/A,FALSE,"Monthly CAIDI";#N/A,#N/A,FALSE,"Yearly CAIDI";#N/A,#N/A,FALSE,"Monthly SAIDI";#N/A,#N/A,FALSE,"Yearly SAIDI";#N/A,#N/A,FALSE,"Monthly MAIFI";#N/A,#N/A,FALSE,"Yearly MAIFI";#N/A,#N/A,FALSE,"Monthly Cust &gt;=4 Int"}</definedName>
    <definedName name="y" localSheetId="11" hidden="1">{#N/A,#N/A,FALSE,"Monthly SAIFI";#N/A,#N/A,FALSE,"Yearly SAIFI";#N/A,#N/A,FALSE,"Monthly CAIDI";#N/A,#N/A,FALSE,"Yearly CAIDI";#N/A,#N/A,FALSE,"Monthly SAIDI";#N/A,#N/A,FALSE,"Yearly SAIDI";#N/A,#N/A,FALSE,"Monthly MAIFI";#N/A,#N/A,FALSE,"Yearly MAIFI";#N/A,#N/A,FALSE,"Monthly Cust &gt;=4 Int"}</definedName>
    <definedName name="y" localSheetId="12" hidden="1">{#N/A,#N/A,FALSE,"Monthly SAIFI";#N/A,#N/A,FALSE,"Yearly SAIFI";#N/A,#N/A,FALSE,"Monthly CAIDI";#N/A,#N/A,FALSE,"Yearly CAIDI";#N/A,#N/A,FALSE,"Monthly SAIDI";#N/A,#N/A,FALSE,"Yearly SAIDI";#N/A,#N/A,FALSE,"Monthly MAIFI";#N/A,#N/A,FALSE,"Yearly MAIFI";#N/A,#N/A,FALSE,"Monthly Cust &gt;=4 Int"}</definedName>
    <definedName name="y" localSheetId="14" hidden="1">{#N/A,#N/A,FALSE,"Monthly SAIFI";#N/A,#N/A,FALSE,"Yearly SAIFI";#N/A,#N/A,FALSE,"Monthly CAIDI";#N/A,#N/A,FALSE,"Yearly CAIDI";#N/A,#N/A,FALSE,"Monthly SAIDI";#N/A,#N/A,FALSE,"Yearly SAIDI";#N/A,#N/A,FALSE,"Monthly MAIFI";#N/A,#N/A,FALSE,"Yearly MAIFI";#N/A,#N/A,FALSE,"Monthly Cust &gt;=4 Int"}</definedName>
    <definedName name="y" localSheetId="15" hidden="1">{#N/A,#N/A,FALSE,"Monthly SAIFI";#N/A,#N/A,FALSE,"Yearly SAIFI";#N/A,#N/A,FALSE,"Monthly CAIDI";#N/A,#N/A,FALSE,"Yearly CAIDI";#N/A,#N/A,FALSE,"Monthly SAIDI";#N/A,#N/A,FALSE,"Yearly SAIDI";#N/A,#N/A,FALSE,"Monthly MAIFI";#N/A,#N/A,FALSE,"Yearly MAIFI";#N/A,#N/A,FALSE,"Monthly Cust &gt;=4 Int"}</definedName>
    <definedName name="y" localSheetId="13" hidden="1">{#N/A,#N/A,FALSE,"Monthly SAIFI";#N/A,#N/A,FALSE,"Yearly SAIFI";#N/A,#N/A,FALSE,"Monthly CAIDI";#N/A,#N/A,FALSE,"Yearly CAIDI";#N/A,#N/A,FALSE,"Monthly SAIDI";#N/A,#N/A,FALSE,"Yearly SAIDI";#N/A,#N/A,FALSE,"Monthly MAIFI";#N/A,#N/A,FALSE,"Yearly MAIFI";#N/A,#N/A,FALSE,"Monthly Cust &gt;=4 Int"}</definedName>
    <definedName name="y" hidden="1">{#N/A,#N/A,FALSE,"Monthly SAIFI";#N/A,#N/A,FALSE,"Yearly SAIFI";#N/A,#N/A,FALSE,"Monthly CAIDI";#N/A,#N/A,FALSE,"Yearly CAIDI";#N/A,#N/A,FALSE,"Monthly SAIDI";#N/A,#N/A,FALSE,"Yearly SAIDI";#N/A,#N/A,FALSE,"Monthly MAIFI";#N/A,#N/A,FALSE,"Yearly MAIFI";#N/A,#N/A,FALSE,"Monthly Cust &gt;=4 Int"}</definedName>
    <definedName name="Yates_Center_E_P" localSheetId="16">#REF!</definedName>
    <definedName name="Yates_Center_E_P">#REF!</definedName>
    <definedName name="Year" localSheetId="16">#REF!</definedName>
    <definedName name="Year">#REF!</definedName>
    <definedName name="Year_2001" localSheetId="16">#REF!</definedName>
    <definedName name="Year_2001">#REF!</definedName>
    <definedName name="Year_2002">#REF!</definedName>
    <definedName name="Year_2003">#REF!</definedName>
    <definedName name="Year_2004">#REF!</definedName>
    <definedName name="Year_2005">#REF!</definedName>
    <definedName name="Year_2006">#REF!</definedName>
    <definedName name="Year_2007">#REF!</definedName>
    <definedName name="YEAR1">[99]INPUTS!$C$17</definedName>
    <definedName name="yeartodate">[74]RPT80MAR!$A$84:$D$158</definedName>
    <definedName name="YEDATE" localSheetId="23">#REF!</definedName>
    <definedName name="YEDATE" localSheetId="11">#REF!</definedName>
    <definedName name="YEDATE" localSheetId="12">#REF!</definedName>
    <definedName name="YEDATE" localSheetId="16">#REF!</definedName>
    <definedName name="YEDATE">#REF!</definedName>
    <definedName name="YR_2005" localSheetId="23">'[35]Aday IS EG Subs'!#REF!</definedName>
    <definedName name="YR_2005" localSheetId="11">'[35]Aday IS EG Subs'!#REF!</definedName>
    <definedName name="YR_2005" localSheetId="12">'[35]Aday IS EG Subs'!#REF!</definedName>
    <definedName name="YR_2005">'[35]Aday IS EG Subs'!#REF!</definedName>
    <definedName name="YR_2006" localSheetId="23">'[35]Aday IS EG Subs'!#REF!</definedName>
    <definedName name="YR_2006" localSheetId="11">'[35]Aday IS EG Subs'!#REF!</definedName>
    <definedName name="YR_2006" localSheetId="12">'[35]Aday IS EG Subs'!#REF!</definedName>
    <definedName name="YR_2006">'[35]Aday IS EG Subs'!#REF!</definedName>
    <definedName name="YR_2007" localSheetId="23">'[35]Aday IS EG Subs'!#REF!</definedName>
    <definedName name="YR_2007" localSheetId="11">'[35]Aday IS EG Subs'!#REF!</definedName>
    <definedName name="YR_2007" localSheetId="12">'[35]Aday IS EG Subs'!#REF!</definedName>
    <definedName name="YR_2007">'[35]Aday IS EG Subs'!#REF!</definedName>
    <definedName name="YR_2008" localSheetId="23">'[35]Aday IS EG Subs'!#REF!</definedName>
    <definedName name="YR_2008" localSheetId="11">'[35]Aday IS EG Subs'!#REF!</definedName>
    <definedName name="YR_2008" localSheetId="12">'[35]Aday IS EG Subs'!#REF!</definedName>
    <definedName name="YR_2008">'[35]Aday IS EG Subs'!#REF!</definedName>
    <definedName name="yrtm1">[10]Print!$I$31</definedName>
    <definedName name="yrtm2">[10]Print!$G$31</definedName>
    <definedName name="yrtm3">[10]Print!$E$31</definedName>
    <definedName name="yrtm4">[10]Print!$C$31</definedName>
    <definedName name="yryryrr" localSheetId="20" hidden="1">{#N/A,#N/A,FALSE,"Monthly SAIFI";#N/A,#N/A,FALSE,"Yearly SAIFI";#N/A,#N/A,FALSE,"Monthly CAIDI";#N/A,#N/A,FALSE,"Yearly CAIDI";#N/A,#N/A,FALSE,"Monthly SAIDI";#N/A,#N/A,FALSE,"Yearly SAIDI";#N/A,#N/A,FALSE,"Monthly MAIFI";#N/A,#N/A,FALSE,"Yearly MAIFI";#N/A,#N/A,FALSE,"Monthly Cust &gt;=4 Int"}</definedName>
    <definedName name="yryryrr" localSheetId="23" hidden="1">{#N/A,#N/A,FALSE,"Monthly SAIFI";#N/A,#N/A,FALSE,"Yearly SAIFI";#N/A,#N/A,FALSE,"Monthly CAIDI";#N/A,#N/A,FALSE,"Yearly CAIDI";#N/A,#N/A,FALSE,"Monthly SAIDI";#N/A,#N/A,FALSE,"Yearly SAIDI";#N/A,#N/A,FALSE,"Monthly MAIFI";#N/A,#N/A,FALSE,"Yearly MAIFI";#N/A,#N/A,FALSE,"Monthly Cust &gt;=4 Int"}</definedName>
    <definedName name="yryryrr" localSheetId="11" hidden="1">{#N/A,#N/A,FALSE,"Monthly SAIFI";#N/A,#N/A,FALSE,"Yearly SAIFI";#N/A,#N/A,FALSE,"Monthly CAIDI";#N/A,#N/A,FALSE,"Yearly CAIDI";#N/A,#N/A,FALSE,"Monthly SAIDI";#N/A,#N/A,FALSE,"Yearly SAIDI";#N/A,#N/A,FALSE,"Monthly MAIFI";#N/A,#N/A,FALSE,"Yearly MAIFI";#N/A,#N/A,FALSE,"Monthly Cust &gt;=4 Int"}</definedName>
    <definedName name="yryryrr" localSheetId="12" hidden="1">{#N/A,#N/A,FALSE,"Monthly SAIFI";#N/A,#N/A,FALSE,"Yearly SAIFI";#N/A,#N/A,FALSE,"Monthly CAIDI";#N/A,#N/A,FALSE,"Yearly CAIDI";#N/A,#N/A,FALSE,"Monthly SAIDI";#N/A,#N/A,FALSE,"Yearly SAIDI";#N/A,#N/A,FALSE,"Monthly MAIFI";#N/A,#N/A,FALSE,"Yearly MAIFI";#N/A,#N/A,FALSE,"Monthly Cust &gt;=4 Int"}</definedName>
    <definedName name="yryryrr" localSheetId="14" hidden="1">{#N/A,#N/A,FALSE,"Monthly SAIFI";#N/A,#N/A,FALSE,"Yearly SAIFI";#N/A,#N/A,FALSE,"Monthly CAIDI";#N/A,#N/A,FALSE,"Yearly CAIDI";#N/A,#N/A,FALSE,"Monthly SAIDI";#N/A,#N/A,FALSE,"Yearly SAIDI";#N/A,#N/A,FALSE,"Monthly MAIFI";#N/A,#N/A,FALSE,"Yearly MAIFI";#N/A,#N/A,FALSE,"Monthly Cust &gt;=4 Int"}</definedName>
    <definedName name="yryryrr" localSheetId="15" hidden="1">{#N/A,#N/A,FALSE,"Monthly SAIFI";#N/A,#N/A,FALSE,"Yearly SAIFI";#N/A,#N/A,FALSE,"Monthly CAIDI";#N/A,#N/A,FALSE,"Yearly CAIDI";#N/A,#N/A,FALSE,"Monthly SAIDI";#N/A,#N/A,FALSE,"Yearly SAIDI";#N/A,#N/A,FALSE,"Monthly MAIFI";#N/A,#N/A,FALSE,"Yearly MAIFI";#N/A,#N/A,FALSE,"Monthly Cust &gt;=4 Int"}</definedName>
    <definedName name="yryryrr" localSheetId="13"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 localSheetId="16">#REF!</definedName>
    <definedName name="ytd">#REF!</definedName>
    <definedName name="yy" localSheetId="23">{"'Metretek HTML'!$A$7:$W$42"}</definedName>
    <definedName name="yy" localSheetId="11">{"'Metretek HTML'!$A$7:$W$42"}</definedName>
    <definedName name="yy" localSheetId="12">{"'Metretek HTML'!$A$7:$W$42"}</definedName>
    <definedName name="yy" localSheetId="14">{"'Metretek HTML'!$A$7:$W$42"}</definedName>
    <definedName name="yy" localSheetId="15">{"'Metretek HTML'!$A$7:$W$42"}</definedName>
    <definedName name="yy" localSheetId="16">{"'Metretek HTML'!$A$7:$W$42"}</definedName>
    <definedName name="yy">{"'Metretek HTML'!$A$7:$W$42"}</definedName>
    <definedName name="z" localSheetId="20" hidden="1">{#N/A,#N/A,FALSE,"Monthly SAIFI";#N/A,#N/A,FALSE,"Yearly SAIFI";#N/A,#N/A,FALSE,"Monthly CAIDI";#N/A,#N/A,FALSE,"Yearly CAIDI";#N/A,#N/A,FALSE,"Monthly SAIDI";#N/A,#N/A,FALSE,"Yearly SAIDI";#N/A,#N/A,FALSE,"Monthly MAIFI";#N/A,#N/A,FALSE,"Yearly MAIFI";#N/A,#N/A,FALSE,"Monthly Cust &gt;=4 Int"}</definedName>
    <definedName name="z" localSheetId="23" hidden="1">{#N/A,#N/A,FALSE,"Monthly SAIFI";#N/A,#N/A,FALSE,"Yearly SAIFI";#N/A,#N/A,FALSE,"Monthly CAIDI";#N/A,#N/A,FALSE,"Yearly CAIDI";#N/A,#N/A,FALSE,"Monthly SAIDI";#N/A,#N/A,FALSE,"Yearly SAIDI";#N/A,#N/A,FALSE,"Monthly MAIFI";#N/A,#N/A,FALSE,"Yearly MAIFI";#N/A,#N/A,FALSE,"Monthly Cust &gt;=4 Int"}</definedName>
    <definedName name="z" localSheetId="11" hidden="1">{#N/A,#N/A,FALSE,"Monthly SAIFI";#N/A,#N/A,FALSE,"Yearly SAIFI";#N/A,#N/A,FALSE,"Monthly CAIDI";#N/A,#N/A,FALSE,"Yearly CAIDI";#N/A,#N/A,FALSE,"Monthly SAIDI";#N/A,#N/A,FALSE,"Yearly SAIDI";#N/A,#N/A,FALSE,"Monthly MAIFI";#N/A,#N/A,FALSE,"Yearly MAIFI";#N/A,#N/A,FALSE,"Monthly Cust &gt;=4 Int"}</definedName>
    <definedName name="z" localSheetId="12" hidden="1">{#N/A,#N/A,FALSE,"Monthly SAIFI";#N/A,#N/A,FALSE,"Yearly SAIFI";#N/A,#N/A,FALSE,"Monthly CAIDI";#N/A,#N/A,FALSE,"Yearly CAIDI";#N/A,#N/A,FALSE,"Monthly SAIDI";#N/A,#N/A,FALSE,"Yearly SAIDI";#N/A,#N/A,FALSE,"Monthly MAIFI";#N/A,#N/A,FALSE,"Yearly MAIFI";#N/A,#N/A,FALSE,"Monthly Cust &gt;=4 Int"}</definedName>
    <definedName name="z" localSheetId="14" hidden="1">{#N/A,#N/A,FALSE,"Monthly SAIFI";#N/A,#N/A,FALSE,"Yearly SAIFI";#N/A,#N/A,FALSE,"Monthly CAIDI";#N/A,#N/A,FALSE,"Yearly CAIDI";#N/A,#N/A,FALSE,"Monthly SAIDI";#N/A,#N/A,FALSE,"Yearly SAIDI";#N/A,#N/A,FALSE,"Monthly MAIFI";#N/A,#N/A,FALSE,"Yearly MAIFI";#N/A,#N/A,FALSE,"Monthly Cust &gt;=4 Int"}</definedName>
    <definedName name="z" localSheetId="15" hidden="1">{#N/A,#N/A,FALSE,"Monthly SAIFI";#N/A,#N/A,FALSE,"Yearly SAIFI";#N/A,#N/A,FALSE,"Monthly CAIDI";#N/A,#N/A,FALSE,"Yearly CAIDI";#N/A,#N/A,FALSE,"Monthly SAIDI";#N/A,#N/A,FALSE,"Yearly SAIDI";#N/A,#N/A,FALSE,"Monthly MAIFI";#N/A,#N/A,FALSE,"Yearly MAIFI";#N/A,#N/A,FALSE,"Monthly Cust &gt;=4 Int"}</definedName>
    <definedName name="z" localSheetId="13"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28948E05_8F34_4F1E_96FB_A80A6A844600_.wvu.Cols" localSheetId="16" hidden="1">'7 - Cap Add WS'!$U:$AB</definedName>
    <definedName name="Z_28948E05_8F34_4F1E_96FB_A80A6A844600_.wvu.PrintTitles" localSheetId="16" hidden="1">'7 - Cap Add WS'!$C:$D</definedName>
    <definedName name="Z_63011E91_4609_4523_98FE_FD252E915668_.wvu.Cols" localSheetId="16" hidden="1">'7 - Cap Add WS'!$U:$AB</definedName>
    <definedName name="Z_63011E91_4609_4523_98FE_FD252E915668_.wvu.PrintArea" localSheetId="16" hidden="1">'7 - Cap Add WS'!$C$1:$AZ$80</definedName>
    <definedName name="Z_63011E91_4609_4523_98FE_FD252E915668_.wvu.PrintTitles" localSheetId="16" hidden="1">'7 - Cap Add WS'!$C:$D</definedName>
    <definedName name="Z_71B42B22_A376_44B5_B0C1_23FC1AA3DBA2_.wvu.Cols" localSheetId="16" hidden="1">'7 - Cap Add WS'!$U:$AB</definedName>
    <definedName name="Z_71B42B22_A376_44B5_B0C1_23FC1AA3DBA2_.wvu.PrintTitles" localSheetId="16" hidden="1">'7 - Cap Add WS'!$C:$D</definedName>
    <definedName name="Z_B647CB7F_C846_4278_B6B1_1EF7F3C004F5_.wvu.Cols" localSheetId="16" hidden="1">'7 - Cap Add WS'!$U:$AB</definedName>
    <definedName name="Z_B647CB7F_C846_4278_B6B1_1EF7F3C004F5_.wvu.PrintTitles" localSheetId="16" hidden="1">'7 - Cap Add WS'!$C:$D</definedName>
    <definedName name="Z_DC91DEF3_837B_4BB9_A81E_3B78C5914E6C_.wvu.Cols" localSheetId="16" hidden="1">'7 - Cap Add WS'!$U:$AB</definedName>
    <definedName name="Z_DC91DEF3_837B_4BB9_A81E_3B78C5914E6C_.wvu.PrintTitles" localSheetId="16" hidden="1">'7 - Cap Add WS'!$C:$D</definedName>
    <definedName name="Z_E6D9E970_926F_4F3B_8D36_41EB74ECFD6A_.wvu.PrintArea" localSheetId="13" hidden="1">'6-Project Rev Req'!$A$1:$Q$116</definedName>
    <definedName name="Z_E6D9E970_926F_4F3B_8D36_41EB74ECFD6A_.wvu.Rows" localSheetId="10" hidden="1">'5 - Cost Support 1'!$24:$24</definedName>
    <definedName name="Z_F04A2B9A_C6FE_4FEB_AD1E_2CF9AC309BE4_.wvu.PrintArea" localSheetId="14" hidden="1">'6A-Project True-up'!$A$1:$L$22</definedName>
    <definedName name="Z_F04A2B9A_C6FE_4FEB_AD1E_2CF9AC309BE4_.wvu.PrintArea" localSheetId="13" hidden="1">'6-Project Rev Req'!$A$1:$Q$112</definedName>
    <definedName name="Z_F04A2B9A_C6FE_4FEB_AD1E_2CF9AC309BE4_.wvu.PrintArea" localSheetId="18" hidden="1">'9 - Rate Base'!$A$1:$M$49</definedName>
    <definedName name="Z_F04A2B9A_C6FE_4FEB_AD1E_2CF9AC309BE4_.wvu.PrintArea" localSheetId="19" hidden="1">'9A - Gross Plant &amp; ARO'!$A$1:$O$25</definedName>
    <definedName name="Z_FAAD9AAC_1337_43AB_BF1F_CCF9DFCF5B78_.wvu.Cols" localSheetId="16" hidden="1">'7 - Cap Add WS'!$U:$AB</definedName>
    <definedName name="Z_FAAD9AAC_1337_43AB_BF1F_CCF9DFCF5B78_.wvu.PrintTitles" localSheetId="16" hidden="1">'7 - Cap Add WS'!$C:$D</definedName>
    <definedName name="zaph" localSheetId="14">#REF!</definedName>
    <definedName name="zaph" localSheetId="15">#REF!</definedName>
    <definedName name="zaph" localSheetId="16">#REF!</definedName>
    <definedName name="zaph">#REF!</definedName>
    <definedName name="zero">0</definedName>
    <definedName name="Zone_Inputs">'[67]Attachment O'!$I$19,'[67]Attachment O'!$I$24,'[67]Attachment O'!$D$36:$D$37,'[67]Attachment O'!$D$82:$D$86,'[67]Attachment O'!$D$90:$D$94,'[67]Attachment O'!$D$106:$D$112,'[67]Attachment O'!$D$116,'[67]Attachment O'!$D$120:$D$121,'[67]Attachment O'!$D$139:$D$146,'[67]Attachment O'!$D$150:$D$154,'[67]Attachment O'!$D$159:$D$160,'[67]Attachment O'!$D$162:$D$165,'[67]Attachment O'!$D$174,'[67]Attachment O'!$D$174,'[67]Attachment O'!$D$178,'[67]Attachment O'!$I$188,'[67]Attachment O'!$D$188,'[67]Attachment O'!$D$192,'[67]Attachment O'!$I$192,'[67]Attachment O'!$I$207:$I$208,'[67]Attachment O'!$D$214:$D$217,'[67]Attachment O'!$D$221:$D$223,'[67]Attachment O'!$I$227,'[67]Attachment O'!$I$229,'[67]Attachment O'!$I$232,'[67]Attachment O'!$D$238:$D$239,'[67]Attachment O'!$I$243,'[67]Attachment O'!$I$246:$I$249,'[67]Attachment O'!$D$280:$D$282</definedName>
  </definedNames>
  <calcPr calcId="191029"/>
  <customWorkbookViews>
    <customWorkbookView name="Chen, Shengrong:(PHI) - Personal View" guid="{E6D9E970-926F-4F3B-8D36-41EB74ECFD6A}" mergeInterval="0" personalView="1" maximized="1" xWindow="-8" yWindow="-8" windowWidth="1616" windowHeight="876" tabRatio="82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8" i="9" l="1"/>
  <c r="B289" i="9" s="1"/>
  <c r="B290" i="9" s="1"/>
  <c r="B291" i="9" s="1"/>
  <c r="B292" i="9" s="1"/>
  <c r="B293" i="9" s="1"/>
  <c r="B294" i="9" s="1"/>
  <c r="B295" i="9" s="1"/>
  <c r="B296" i="9" s="1"/>
  <c r="B297" i="9" s="1"/>
  <c r="B298" i="9" s="1"/>
  <c r="B299" i="9" s="1"/>
  <c r="B300" i="9" s="1"/>
  <c r="B301" i="9" s="1"/>
  <c r="B302" i="9" s="1"/>
  <c r="B303" i="9" s="1"/>
  <c r="B304" i="9" s="1"/>
  <c r="B305" i="9" s="1"/>
  <c r="B306" i="9" s="1"/>
  <c r="B307" i="9" s="1"/>
  <c r="B308" i="9" s="1"/>
  <c r="B309" i="9" s="1"/>
  <c r="B310" i="9" s="1"/>
  <c r="B311" i="9" s="1"/>
  <c r="B312" i="9" s="1"/>
  <c r="B313" i="9" s="1"/>
  <c r="B314" i="9" s="1"/>
  <c r="B315" i="9" s="1"/>
  <c r="B316" i="9" s="1"/>
  <c r="B317" i="9" s="1"/>
  <c r="B318" i="9" s="1"/>
  <c r="B319" i="9" s="1"/>
  <c r="B320" i="9" s="1"/>
  <c r="B321" i="9" s="1"/>
  <c r="B322" i="9" s="1"/>
  <c r="B323" i="9" s="1"/>
  <c r="B324" i="9" s="1"/>
  <c r="B325" i="9" s="1"/>
  <c r="B326" i="9" s="1"/>
  <c r="B327" i="9" s="1"/>
  <c r="B328" i="9" s="1"/>
  <c r="B329" i="9" s="1"/>
  <c r="B330" i="9" s="1"/>
  <c r="B331" i="9" s="1"/>
  <c r="B332" i="9" s="1"/>
  <c r="B333" i="9" s="1"/>
  <c r="B334" i="9" s="1"/>
  <c r="B335" i="9" s="1"/>
  <c r="B336" i="9" s="1"/>
  <c r="B337" i="9" s="1"/>
  <c r="B338" i="9" s="1"/>
  <c r="B339" i="9" s="1"/>
  <c r="B340" i="9" s="1"/>
  <c r="B341" i="9" s="1"/>
  <c r="B342" i="9" s="1"/>
  <c r="B343" i="9" s="1"/>
  <c r="B344" i="9" s="1"/>
  <c r="B345" i="9" s="1"/>
  <c r="B346" i="9" s="1"/>
  <c r="B347" i="9" s="1"/>
  <c r="B348" i="9" s="1"/>
  <c r="B349" i="9" s="1"/>
  <c r="B350" i="9" s="1"/>
  <c r="B351" i="9" s="1"/>
  <c r="B352" i="9" s="1"/>
  <c r="B353" i="9" s="1"/>
  <c r="B354" i="9" s="1"/>
  <c r="B355" i="9" s="1"/>
  <c r="B356" i="9" s="1"/>
  <c r="B357" i="9" s="1"/>
  <c r="E129" i="54" l="1"/>
  <c r="E128" i="54"/>
  <c r="E127" i="54"/>
  <c r="E126" i="54"/>
  <c r="E129" i="49"/>
  <c r="E128" i="49"/>
  <c r="E127" i="49"/>
  <c r="E126" i="49"/>
  <c r="D66" i="13" l="1"/>
  <c r="C66" i="13"/>
  <c r="K31" i="13"/>
  <c r="J30" i="13"/>
  <c r="D53" i="14"/>
  <c r="D61" i="14"/>
  <c r="K77" i="12" l="1"/>
  <c r="K76" i="12"/>
  <c r="K75" i="12"/>
  <c r="K74" i="12"/>
  <c r="K73" i="12"/>
  <c r="K72" i="12"/>
  <c r="K71" i="12"/>
  <c r="K70" i="12"/>
  <c r="K69" i="12"/>
  <c r="K68" i="12"/>
  <c r="K67" i="12"/>
  <c r="H77" i="12"/>
  <c r="H76" i="12"/>
  <c r="H75" i="12"/>
  <c r="H74" i="12"/>
  <c r="H73" i="12"/>
  <c r="H72" i="12"/>
  <c r="H71" i="12"/>
  <c r="H70" i="12"/>
  <c r="H69" i="12"/>
  <c r="H68" i="12"/>
  <c r="H67" i="12"/>
  <c r="M77" i="12"/>
  <c r="M76" i="12"/>
  <c r="E77" i="12"/>
  <c r="E76" i="12"/>
  <c r="E296" i="49" l="1"/>
  <c r="E272" i="49"/>
  <c r="E200" i="49"/>
  <c r="E199" i="49"/>
  <c r="E198" i="49"/>
  <c r="E197" i="49"/>
  <c r="E196" i="49"/>
  <c r="E195" i="49"/>
  <c r="E194" i="49"/>
  <c r="E193" i="49"/>
  <c r="E150" i="49"/>
  <c r="E296" i="54"/>
  <c r="E272" i="54"/>
  <c r="E201" i="54"/>
  <c r="E200" i="54"/>
  <c r="E199" i="54"/>
  <c r="E198" i="54"/>
  <c r="E197" i="54"/>
  <c r="E196" i="54"/>
  <c r="E195" i="54"/>
  <c r="E194" i="54"/>
  <c r="E193" i="54"/>
  <c r="E150" i="54"/>
  <c r="H140" i="54"/>
  <c r="H164" i="54" s="1"/>
  <c r="H212" i="54" s="1"/>
  <c r="H241" i="54" s="1"/>
  <c r="H285" i="54" s="1"/>
  <c r="H305" i="54" s="1"/>
  <c r="I139" i="54"/>
  <c r="I163" i="54" s="1"/>
  <c r="I211" i="54" s="1"/>
  <c r="I240" i="54" s="1"/>
  <c r="I284" i="54" s="1"/>
  <c r="I304" i="54" s="1"/>
  <c r="I96" i="54"/>
  <c r="H97" i="54"/>
  <c r="I65" i="54"/>
  <c r="H65" i="54"/>
  <c r="G65" i="54"/>
  <c r="F65" i="54"/>
  <c r="I64" i="54"/>
  <c r="E64" i="54" s="1"/>
  <c r="H64" i="54"/>
  <c r="G64" i="54"/>
  <c r="F64" i="54"/>
  <c r="E63" i="54"/>
  <c r="I62" i="54"/>
  <c r="H62" i="54"/>
  <c r="G62" i="54"/>
  <c r="F62" i="54"/>
  <c r="E59" i="54"/>
  <c r="E58" i="54"/>
  <c r="E57" i="54"/>
  <c r="E56" i="54"/>
  <c r="E55" i="54"/>
  <c r="E54" i="54"/>
  <c r="E53" i="54"/>
  <c r="E52" i="54"/>
  <c r="E51" i="54"/>
  <c r="E50" i="54"/>
  <c r="E49" i="54"/>
  <c r="E48" i="54"/>
  <c r="E47" i="54"/>
  <c r="E46" i="54"/>
  <c r="E45" i="54"/>
  <c r="E44" i="54"/>
  <c r="E43" i="54"/>
  <c r="E42" i="54"/>
  <c r="E41" i="54"/>
  <c r="E40" i="54"/>
  <c r="E39" i="54"/>
  <c r="E38" i="54"/>
  <c r="E37" i="54"/>
  <c r="E36" i="54"/>
  <c r="J50" i="51"/>
  <c r="J51" i="51"/>
  <c r="J52" i="51"/>
  <c r="J53" i="51"/>
  <c r="J54" i="51"/>
  <c r="J55" i="51"/>
  <c r="J56" i="51"/>
  <c r="J57" i="51"/>
  <c r="J58" i="51"/>
  <c r="J59" i="51"/>
  <c r="J60" i="51"/>
  <c r="J49" i="51"/>
  <c r="Q54" i="52"/>
  <c r="Q37" i="52"/>
  <c r="Q36" i="52"/>
  <c r="Q35" i="52"/>
  <c r="Q34" i="52"/>
  <c r="O28" i="52"/>
  <c r="Q28" i="52" s="1"/>
  <c r="O27" i="52"/>
  <c r="Q27" i="52" s="1"/>
  <c r="O26" i="52"/>
  <c r="Q26" i="52" s="1"/>
  <c r="O25" i="52"/>
  <c r="Q25" i="52" s="1"/>
  <c r="Q19" i="52"/>
  <c r="Q18" i="52"/>
  <c r="Q17" i="52"/>
  <c r="Q16" i="52"/>
  <c r="F31" i="18"/>
  <c r="E31" i="18"/>
  <c r="C31" i="18"/>
  <c r="E11" i="18"/>
  <c r="D11" i="18"/>
  <c r="C11" i="18"/>
  <c r="E65" i="54" l="1"/>
  <c r="E62" i="54"/>
  <c r="E81" i="13"/>
  <c r="H201" i="1" l="1"/>
  <c r="H146" i="1"/>
  <c r="C103" i="19"/>
  <c r="E135" i="49"/>
  <c r="I134" i="49"/>
  <c r="H134" i="49"/>
  <c r="G134" i="49"/>
  <c r="F134" i="49"/>
  <c r="I133" i="49"/>
  <c r="H133" i="49"/>
  <c r="G133" i="49"/>
  <c r="F133" i="49"/>
  <c r="E132" i="49"/>
  <c r="I65" i="49"/>
  <c r="H65" i="49"/>
  <c r="G65" i="49"/>
  <c r="F65" i="49"/>
  <c r="I64" i="49"/>
  <c r="H64" i="49"/>
  <c r="G64" i="49"/>
  <c r="E64" i="49" s="1"/>
  <c r="F64" i="49"/>
  <c r="E63" i="49"/>
  <c r="I62" i="49"/>
  <c r="H62" i="49"/>
  <c r="G62" i="49"/>
  <c r="F62" i="49"/>
  <c r="E24" i="5"/>
  <c r="H231" i="9"/>
  <c r="G231" i="9"/>
  <c r="I21" i="33"/>
  <c r="I13" i="33"/>
  <c r="I11" i="33"/>
  <c r="G214" i="9"/>
  <c r="R214" i="9" s="1"/>
  <c r="H213" i="9"/>
  <c r="H206" i="9"/>
  <c r="H204" i="9"/>
  <c r="H202" i="9"/>
  <c r="G206" i="9"/>
  <c r="T123" i="9"/>
  <c r="Y123" i="9" s="1"/>
  <c r="T122" i="9"/>
  <c r="Y122" i="9" s="1"/>
  <c r="G127" i="9"/>
  <c r="H127" i="9"/>
  <c r="I127" i="9"/>
  <c r="J127" i="9"/>
  <c r="K127" i="9"/>
  <c r="L127" i="9"/>
  <c r="M127" i="9"/>
  <c r="N127" i="9"/>
  <c r="O127" i="9"/>
  <c r="P127" i="9"/>
  <c r="Q127" i="9"/>
  <c r="R127" i="9"/>
  <c r="S127" i="9"/>
  <c r="E133" i="49" l="1"/>
  <c r="E65" i="49"/>
  <c r="E134" i="49"/>
  <c r="E62" i="49"/>
  <c r="G71" i="9" l="1"/>
  <c r="I18" i="33"/>
  <c r="N33" i="57"/>
  <c r="L33" i="57"/>
  <c r="J33" i="57"/>
  <c r="H33" i="57"/>
  <c r="F33" i="57"/>
  <c r="D33" i="57"/>
  <c r="B33" i="57"/>
  <c r="P31" i="57"/>
  <c r="P30" i="57"/>
  <c r="P29" i="57"/>
  <c r="P28" i="57"/>
  <c r="P27" i="57"/>
  <c r="P26" i="57"/>
  <c r="P25" i="57"/>
  <c r="P24" i="57"/>
  <c r="P23" i="57"/>
  <c r="P22" i="57"/>
  <c r="P21" i="57"/>
  <c r="P20" i="57"/>
  <c r="P19" i="57"/>
  <c r="P18" i="57"/>
  <c r="P17" i="57"/>
  <c r="P16" i="57"/>
  <c r="P15" i="57"/>
  <c r="P14" i="57"/>
  <c r="P13" i="57"/>
  <c r="P12" i="57"/>
  <c r="P11" i="57"/>
  <c r="P10" i="57"/>
  <c r="P9" i="57"/>
  <c r="P33" i="57" s="1"/>
  <c r="N29" i="56"/>
  <c r="L29" i="56"/>
  <c r="J29" i="56"/>
  <c r="H29" i="56"/>
  <c r="F29" i="56"/>
  <c r="D29" i="56"/>
  <c r="B29" i="56"/>
  <c r="P28" i="56"/>
  <c r="P27" i="56"/>
  <c r="P26" i="56"/>
  <c r="P25" i="56"/>
  <c r="P24" i="56"/>
  <c r="P23" i="56"/>
  <c r="P22" i="56"/>
  <c r="P21" i="56"/>
  <c r="P20" i="56"/>
  <c r="P19" i="56"/>
  <c r="P18" i="56"/>
  <c r="P17" i="56"/>
  <c r="P16" i="56"/>
  <c r="P15" i="56"/>
  <c r="P14" i="56"/>
  <c r="P13" i="56"/>
  <c r="P12" i="56"/>
  <c r="P11" i="56"/>
  <c r="P10" i="56"/>
  <c r="P29" i="56" s="1"/>
  <c r="P9" i="56"/>
  <c r="P8" i="56"/>
  <c r="G11" i="33"/>
  <c r="C46" i="55"/>
  <c r="I46" i="13" l="1"/>
  <c r="H320" i="1" l="1"/>
  <c r="AT74" i="47" l="1"/>
  <c r="AT75" i="47" s="1"/>
  <c r="AT72" i="47"/>
  <c r="AT73" i="47" s="1"/>
  <c r="AT70" i="47"/>
  <c r="AT71" i="47" s="1"/>
  <c r="AT68" i="47"/>
  <c r="AT69" i="47" s="1"/>
  <c r="AT66" i="47"/>
  <c r="AT67" i="47" s="1"/>
  <c r="AT64" i="47"/>
  <c r="AT65" i="47" s="1"/>
  <c r="AT62" i="47"/>
  <c r="AT63" i="47" s="1"/>
  <c r="AS61" i="47"/>
  <c r="AT60" i="47"/>
  <c r="AT61" i="47" s="1"/>
  <c r="AT58" i="47"/>
  <c r="AT59" i="47" s="1"/>
  <c r="AS58" i="47"/>
  <c r="AS59" i="47" s="1"/>
  <c r="AU59" i="47" s="1"/>
  <c r="AS31" i="47"/>
  <c r="AS32" i="47" s="1"/>
  <c r="AK60" i="47"/>
  <c r="AP74" i="47"/>
  <c r="AP75" i="47" s="1"/>
  <c r="AP72" i="47"/>
  <c r="AP73" i="47" s="1"/>
  <c r="AP70" i="47"/>
  <c r="AP71" i="47" s="1"/>
  <c r="AP68" i="47"/>
  <c r="AP69" i="47" s="1"/>
  <c r="AP66" i="47"/>
  <c r="AP67" i="47" s="1"/>
  <c r="AP64" i="47"/>
  <c r="AP65" i="47" s="1"/>
  <c r="AP62" i="47"/>
  <c r="AP63" i="47" s="1"/>
  <c r="AP60" i="47"/>
  <c r="AP61" i="47" s="1"/>
  <c r="AP58" i="47"/>
  <c r="AP59" i="47" s="1"/>
  <c r="AO58" i="47"/>
  <c r="AO59" i="47" s="1"/>
  <c r="AQ59" i="47" s="1"/>
  <c r="AO32" i="47"/>
  <c r="AU61" i="47" l="1"/>
  <c r="AU60" i="47"/>
  <c r="AU58" i="47"/>
  <c r="AQ58" i="47"/>
  <c r="AS62" i="47" l="1"/>
  <c r="AO61" i="47"/>
  <c r="AQ61" i="47" s="1"/>
  <c r="AQ60" i="47"/>
  <c r="AS63" i="47" l="1"/>
  <c r="AU63" i="47" s="1"/>
  <c r="AU62" i="47"/>
  <c r="AO62" i="47"/>
  <c r="AS64" i="47" l="1"/>
  <c r="AO63" i="47"/>
  <c r="AQ63" i="47" s="1"/>
  <c r="AQ62" i="47"/>
  <c r="AS65" i="47" l="1"/>
  <c r="AU65" i="47" s="1"/>
  <c r="AU64" i="47"/>
  <c r="AO64" i="47"/>
  <c r="AS66" i="47" l="1"/>
  <c r="AO65" i="47"/>
  <c r="AQ65" i="47" s="1"/>
  <c r="AQ64" i="47"/>
  <c r="AS67" i="47" l="1"/>
  <c r="AU67" i="47" s="1"/>
  <c r="AU66" i="47"/>
  <c r="AO66" i="47"/>
  <c r="AS68" i="47" l="1"/>
  <c r="AO67" i="47"/>
  <c r="AQ67" i="47" s="1"/>
  <c r="AQ66" i="47"/>
  <c r="AS69" i="47" l="1"/>
  <c r="AU69" i="47" s="1"/>
  <c r="AU68" i="47"/>
  <c r="AO68" i="47"/>
  <c r="AS70" i="47" l="1"/>
  <c r="AO69" i="47"/>
  <c r="AQ69" i="47" s="1"/>
  <c r="AQ68" i="47"/>
  <c r="AS71" i="47" l="1"/>
  <c r="AU71" i="47" s="1"/>
  <c r="AU70" i="47"/>
  <c r="AO70" i="47"/>
  <c r="AS72" i="47" l="1"/>
  <c r="AO71" i="47"/>
  <c r="AQ71" i="47" s="1"/>
  <c r="AQ70" i="47"/>
  <c r="AS73" i="47" l="1"/>
  <c r="AU73" i="47" s="1"/>
  <c r="AU72" i="47"/>
  <c r="AO72" i="47"/>
  <c r="AS74" i="47" l="1"/>
  <c r="AO73" i="47"/>
  <c r="AQ73" i="47" s="1"/>
  <c r="AQ72" i="47"/>
  <c r="AS75" i="47" l="1"/>
  <c r="AU75" i="47" s="1"/>
  <c r="AU74" i="47"/>
  <c r="AO74" i="47"/>
  <c r="AO75" i="47" l="1"/>
  <c r="AQ75" i="47" s="1"/>
  <c r="AQ74" i="47"/>
  <c r="F311" i="1" l="1"/>
  <c r="E67" i="12"/>
  <c r="E68" i="12"/>
  <c r="E69" i="12"/>
  <c r="E70" i="12"/>
  <c r="E71" i="12"/>
  <c r="E72" i="12"/>
  <c r="E73" i="12"/>
  <c r="E74" i="12"/>
  <c r="E75" i="12"/>
  <c r="E14" i="33" l="1"/>
  <c r="G13" i="33"/>
  <c r="I302" i="54" l="1"/>
  <c r="I308" i="54" s="1"/>
  <c r="H302" i="54"/>
  <c r="G302" i="54"/>
  <c r="G308" i="54" s="1"/>
  <c r="F302" i="54"/>
  <c r="F308" i="54" s="1"/>
  <c r="E302" i="54"/>
  <c r="H280" i="54"/>
  <c r="E280" i="54" s="1"/>
  <c r="I278" i="54"/>
  <c r="I282" i="54" s="1"/>
  <c r="I288" i="54" s="1"/>
  <c r="I15" i="54" s="1"/>
  <c r="H278" i="54"/>
  <c r="G278" i="54"/>
  <c r="G282" i="54" s="1"/>
  <c r="G288" i="54" s="1"/>
  <c r="G15" i="54" s="1"/>
  <c r="F278" i="54"/>
  <c r="F282" i="54" s="1"/>
  <c r="F288" i="54" s="1"/>
  <c r="E278" i="54"/>
  <c r="G238" i="54"/>
  <c r="G244" i="54" s="1"/>
  <c r="E236" i="54"/>
  <c r="E235" i="54"/>
  <c r="E234" i="54"/>
  <c r="E233" i="54"/>
  <c r="I231" i="54"/>
  <c r="I253" i="54" s="1"/>
  <c r="H231" i="54"/>
  <c r="H253" i="54" s="1"/>
  <c r="G231" i="54"/>
  <c r="G253" i="54" s="1"/>
  <c r="F231" i="54"/>
  <c r="F238" i="54" s="1"/>
  <c r="F244" i="54" s="1"/>
  <c r="E231" i="54"/>
  <c r="E207" i="54"/>
  <c r="E206" i="54"/>
  <c r="E205" i="54"/>
  <c r="E204" i="54"/>
  <c r="I202" i="54"/>
  <c r="I252" i="54" s="1"/>
  <c r="I254" i="54" s="1"/>
  <c r="H202" i="54"/>
  <c r="H252" i="54" s="1"/>
  <c r="G202" i="54"/>
  <c r="G209" i="54" s="1"/>
  <c r="G215" i="54" s="1"/>
  <c r="G14" i="54" s="1"/>
  <c r="F202" i="54"/>
  <c r="F252" i="54" s="1"/>
  <c r="I168" i="54"/>
  <c r="G161" i="54"/>
  <c r="G167" i="54" s="1"/>
  <c r="E159" i="54"/>
  <c r="E158" i="54"/>
  <c r="E157" i="54"/>
  <c r="E156" i="54"/>
  <c r="I154" i="54"/>
  <c r="I161" i="54" s="1"/>
  <c r="I167" i="54" s="1"/>
  <c r="H154" i="54"/>
  <c r="H175" i="54" s="1"/>
  <c r="G154" i="54"/>
  <c r="G175" i="54" s="1"/>
  <c r="F154" i="54"/>
  <c r="F175" i="54" s="1"/>
  <c r="E154" i="54"/>
  <c r="E135" i="54"/>
  <c r="H134" i="54"/>
  <c r="E134" i="54" s="1"/>
  <c r="I133" i="54"/>
  <c r="H133" i="54"/>
  <c r="G133" i="54"/>
  <c r="F133" i="54"/>
  <c r="I132" i="54"/>
  <c r="G132" i="54"/>
  <c r="F132" i="54"/>
  <c r="I130" i="54"/>
  <c r="I174" i="54" s="1"/>
  <c r="H130" i="54"/>
  <c r="G130" i="54"/>
  <c r="F130" i="54"/>
  <c r="F174" i="54" s="1"/>
  <c r="E130" i="54"/>
  <c r="H108" i="54"/>
  <c r="E92" i="54"/>
  <c r="E91" i="54"/>
  <c r="E90" i="54"/>
  <c r="E89" i="54"/>
  <c r="E94" i="54" s="1"/>
  <c r="I87" i="54"/>
  <c r="I94" i="54" s="1"/>
  <c r="I100" i="54" s="1"/>
  <c r="H87" i="54"/>
  <c r="H94" i="54" s="1"/>
  <c r="H100" i="54" s="1"/>
  <c r="G87" i="54"/>
  <c r="G108" i="54" s="1"/>
  <c r="F87" i="54"/>
  <c r="F94" i="54" s="1"/>
  <c r="F100" i="54" s="1"/>
  <c r="E87" i="54"/>
  <c r="I60" i="54"/>
  <c r="I67" i="54" s="1"/>
  <c r="I73" i="54" s="1"/>
  <c r="I11" i="54" s="1"/>
  <c r="H60" i="54"/>
  <c r="H107" i="54" s="1"/>
  <c r="G60" i="54"/>
  <c r="G107" i="54" s="1"/>
  <c r="F60" i="54"/>
  <c r="F67" i="54" s="1"/>
  <c r="F73" i="54" s="1"/>
  <c r="B17" i="54"/>
  <c r="B22" i="54" s="1"/>
  <c r="E12" i="54"/>
  <c r="B12" i="54"/>
  <c r="B13" i="54" s="1"/>
  <c r="B14" i="54" s="1"/>
  <c r="B15" i="54" s="1"/>
  <c r="G137" i="54" l="1"/>
  <c r="G143" i="54" s="1"/>
  <c r="G13" i="54" s="1"/>
  <c r="E238" i="54"/>
  <c r="E132" i="54"/>
  <c r="E282" i="54"/>
  <c r="E161" i="54"/>
  <c r="I137" i="54"/>
  <c r="I143" i="54" s="1"/>
  <c r="I13" i="54" s="1"/>
  <c r="I107" i="54"/>
  <c r="F107" i="54"/>
  <c r="E107" i="54" s="1"/>
  <c r="E202" i="54"/>
  <c r="E209" i="54" s="1"/>
  <c r="H209" i="54"/>
  <c r="H215" i="54" s="1"/>
  <c r="H14" i="54" s="1"/>
  <c r="H137" i="54"/>
  <c r="H143" i="54" s="1"/>
  <c r="H13" i="54" s="1"/>
  <c r="G67" i="54"/>
  <c r="G73" i="54" s="1"/>
  <c r="G11" i="54" s="1"/>
  <c r="I108" i="54"/>
  <c r="G174" i="54"/>
  <c r="G176" i="54" s="1"/>
  <c r="H238" i="54"/>
  <c r="H244" i="54" s="1"/>
  <c r="H174" i="54"/>
  <c r="H176" i="54" s="1"/>
  <c r="G252" i="54"/>
  <c r="G254" i="54" s="1"/>
  <c r="I175" i="54"/>
  <c r="E175" i="54" s="1"/>
  <c r="H109" i="54"/>
  <c r="F253" i="54"/>
  <c r="F254" i="54" s="1"/>
  <c r="E60" i="54"/>
  <c r="E67" i="54" s="1"/>
  <c r="G109" i="54"/>
  <c r="F11" i="54"/>
  <c r="E174" i="54"/>
  <c r="F176" i="54"/>
  <c r="H254" i="54"/>
  <c r="E253" i="54"/>
  <c r="H308" i="54"/>
  <c r="E308" i="54" s="1"/>
  <c r="H67" i="54"/>
  <c r="H73" i="54" s="1"/>
  <c r="H11" i="54" s="1"/>
  <c r="F209" i="54"/>
  <c r="F215" i="54" s="1"/>
  <c r="I238" i="54"/>
  <c r="I244" i="54" s="1"/>
  <c r="F161" i="54"/>
  <c r="F167" i="54" s="1"/>
  <c r="H282" i="54"/>
  <c r="H288" i="54" s="1"/>
  <c r="H15" i="54" s="1"/>
  <c r="F137" i="54"/>
  <c r="F143" i="54" s="1"/>
  <c r="H161" i="54"/>
  <c r="H167" i="54" s="1"/>
  <c r="L78" i="48" s="1"/>
  <c r="I209" i="54"/>
  <c r="I215" i="54" s="1"/>
  <c r="I14" i="54" s="1"/>
  <c r="G94" i="54"/>
  <c r="G100" i="54" s="1"/>
  <c r="E100" i="54" s="1"/>
  <c r="F108" i="54"/>
  <c r="E108" i="54" s="1"/>
  <c r="E133" i="54"/>
  <c r="E137" i="54" s="1"/>
  <c r="F15" i="54"/>
  <c r="G17" i="54" l="1"/>
  <c r="I109" i="54"/>
  <c r="I17" i="54"/>
  <c r="E109" i="54"/>
  <c r="I176" i="54"/>
  <c r="E176" i="54"/>
  <c r="E167" i="54"/>
  <c r="E252" i="54"/>
  <c r="E254" i="54" s="1"/>
  <c r="E244" i="54"/>
  <c r="E143" i="54"/>
  <c r="F13" i="54"/>
  <c r="E13" i="54" s="1"/>
  <c r="E15" i="54"/>
  <c r="F109" i="54"/>
  <c r="E11" i="54"/>
  <c r="E215" i="54"/>
  <c r="F14" i="54"/>
  <c r="E14" i="54" s="1"/>
  <c r="E73" i="54"/>
  <c r="H17" i="54"/>
  <c r="E288" i="54"/>
  <c r="L94" i="48" l="1"/>
  <c r="L127" i="48"/>
  <c r="L28" i="48"/>
  <c r="E17" i="54"/>
  <c r="F17" i="54"/>
  <c r="K12" i="18" l="1"/>
  <c r="L12" i="18"/>
  <c r="M12" i="18"/>
  <c r="N12" i="18"/>
  <c r="D52" i="18" l="1"/>
  <c r="E52" i="18"/>
  <c r="F52" i="18"/>
  <c r="D53" i="18"/>
  <c r="E53" i="18"/>
  <c r="F53" i="18"/>
  <c r="D54" i="18"/>
  <c r="E54" i="18"/>
  <c r="F54" i="18"/>
  <c r="D55" i="18"/>
  <c r="E55" i="18"/>
  <c r="F55" i="18"/>
  <c r="D56" i="18"/>
  <c r="E56" i="18"/>
  <c r="F56" i="18"/>
  <c r="D57" i="18"/>
  <c r="E57" i="18"/>
  <c r="F57" i="18"/>
  <c r="D58" i="18"/>
  <c r="E58" i="18"/>
  <c r="F58" i="18"/>
  <c r="D59" i="18"/>
  <c r="E59" i="18"/>
  <c r="F59" i="18"/>
  <c r="D60" i="18"/>
  <c r="E60" i="18"/>
  <c r="F60" i="18"/>
  <c r="D61" i="18"/>
  <c r="E61" i="18"/>
  <c r="F61" i="18"/>
  <c r="D62" i="18"/>
  <c r="E62" i="18"/>
  <c r="F62" i="18"/>
  <c r="D63" i="18"/>
  <c r="E63" i="18"/>
  <c r="F63" i="18"/>
  <c r="C52" i="18"/>
  <c r="C53" i="18"/>
  <c r="C54" i="18"/>
  <c r="C55" i="18"/>
  <c r="C56" i="18"/>
  <c r="C57" i="18"/>
  <c r="C58" i="18"/>
  <c r="C59" i="18"/>
  <c r="C60" i="18"/>
  <c r="C61" i="18"/>
  <c r="C62" i="18"/>
  <c r="F202" i="49" l="1"/>
  <c r="G202" i="49"/>
  <c r="H202" i="49"/>
  <c r="I202" i="49"/>
  <c r="E37" i="49"/>
  <c r="E38" i="49"/>
  <c r="E39" i="49"/>
  <c r="E40" i="49"/>
  <c r="E41" i="49"/>
  <c r="E42" i="49"/>
  <c r="E43" i="49"/>
  <c r="E44" i="49"/>
  <c r="E45" i="49"/>
  <c r="E46" i="49"/>
  <c r="E47" i="49"/>
  <c r="E48" i="49"/>
  <c r="E49" i="49"/>
  <c r="E50" i="49"/>
  <c r="E51" i="49"/>
  <c r="E52" i="49"/>
  <c r="E53" i="49"/>
  <c r="E54" i="49"/>
  <c r="E55" i="49"/>
  <c r="E56" i="49"/>
  <c r="E57" i="49"/>
  <c r="E58" i="49"/>
  <c r="E59" i="49"/>
  <c r="F60" i="49"/>
  <c r="G60" i="49"/>
  <c r="H60" i="49"/>
  <c r="I60" i="49"/>
  <c r="T120" i="9" l="1"/>
  <c r="Y120" i="9" s="1"/>
  <c r="T121" i="9"/>
  <c r="Y121" i="9" s="1"/>
  <c r="G21" i="33" l="1"/>
  <c r="E15" i="33"/>
  <c r="E16" i="33"/>
  <c r="H44" i="9" l="1"/>
  <c r="G33" i="9"/>
  <c r="I23" i="9" l="1"/>
  <c r="L257" i="9" l="1"/>
  <c r="A259" i="9" l="1"/>
  <c r="A258" i="9"/>
  <c r="A257" i="9"/>
  <c r="A256" i="9"/>
  <c r="A254" i="9"/>
  <c r="A84" i="8"/>
  <c r="A82" i="8"/>
  <c r="A80" i="8"/>
  <c r="A79" i="8"/>
  <c r="A78" i="8"/>
  <c r="A77" i="8"/>
  <c r="A76" i="8"/>
  <c r="A75" i="8"/>
  <c r="A74" i="8"/>
  <c r="A71" i="8"/>
  <c r="A70" i="8"/>
  <c r="A69" i="8"/>
  <c r="A66" i="8"/>
  <c r="G70" i="8" s="1"/>
  <c r="A65" i="8"/>
  <c r="G82" i="8" s="1"/>
  <c r="A64" i="8"/>
  <c r="A63" i="8"/>
  <c r="A62" i="8"/>
  <c r="A61" i="8"/>
  <c r="G80" i="8" l="1"/>
  <c r="G84" i="8"/>
  <c r="G78" i="8"/>
  <c r="G79" i="8"/>
  <c r="G71" i="8"/>
  <c r="E236" i="49" l="1"/>
  <c r="E235" i="49"/>
  <c r="E234" i="49"/>
  <c r="E233" i="49"/>
  <c r="E92" i="49"/>
  <c r="E91" i="49"/>
  <c r="E90" i="49"/>
  <c r="E89" i="49"/>
  <c r="E159" i="49"/>
  <c r="E158" i="49"/>
  <c r="E157" i="49"/>
  <c r="E156" i="49"/>
  <c r="E206" i="49"/>
  <c r="F259" i="1"/>
  <c r="G77" i="8" s="1"/>
  <c r="F258" i="1"/>
  <c r="G76" i="8" s="1"/>
  <c r="F257" i="1"/>
  <c r="G75" i="8" s="1"/>
  <c r="F256" i="1"/>
  <c r="G74" i="8" s="1"/>
  <c r="F262" i="1"/>
  <c r="F261" i="1"/>
  <c r="F97" i="1"/>
  <c r="F95" i="1"/>
  <c r="F90" i="1"/>
  <c r="F253" i="1"/>
  <c r="F260" i="1"/>
  <c r="E259" i="1"/>
  <c r="E258" i="1"/>
  <c r="E257" i="1"/>
  <c r="E256" i="1"/>
  <c r="E94" i="1"/>
  <c r="E93" i="1"/>
  <c r="E89" i="1"/>
  <c r="E88" i="1"/>
  <c r="E87" i="1"/>
  <c r="E86" i="1"/>
  <c r="E85" i="1"/>
  <c r="H218" i="1" l="1"/>
  <c r="E218" i="1" l="1"/>
  <c r="F317" i="1"/>
  <c r="D85" i="1" l="1"/>
  <c r="D86" i="1" s="1"/>
  <c r="D87" i="1" s="1"/>
  <c r="D88" i="1" s="1"/>
  <c r="D89" i="1" s="1"/>
  <c r="V121" i="53"/>
  <c r="T121" i="53"/>
  <c r="N121" i="53"/>
  <c r="H121" i="53"/>
  <c r="F121" i="53"/>
  <c r="O120" i="53"/>
  <c r="L120" i="53"/>
  <c r="M120" i="53" s="1"/>
  <c r="P120" i="53" s="1"/>
  <c r="I120" i="53"/>
  <c r="G120" i="53"/>
  <c r="J120" i="53" s="1"/>
  <c r="O119" i="53"/>
  <c r="L119" i="53"/>
  <c r="M119" i="53" s="1"/>
  <c r="I119" i="53"/>
  <c r="G119" i="53"/>
  <c r="J119" i="53" s="1"/>
  <c r="O118" i="53"/>
  <c r="L118" i="53"/>
  <c r="M118" i="53" s="1"/>
  <c r="I118" i="53"/>
  <c r="G118" i="53"/>
  <c r="O117" i="53"/>
  <c r="M117" i="53"/>
  <c r="L117" i="53"/>
  <c r="I117" i="53"/>
  <c r="G117" i="53"/>
  <c r="P116" i="53"/>
  <c r="O116" i="53"/>
  <c r="L116" i="53"/>
  <c r="M116" i="53" s="1"/>
  <c r="I116" i="53"/>
  <c r="G116" i="53"/>
  <c r="O115" i="53"/>
  <c r="L115" i="53"/>
  <c r="M115" i="53" s="1"/>
  <c r="P115" i="53" s="1"/>
  <c r="I115" i="53"/>
  <c r="G115" i="53"/>
  <c r="O114" i="53"/>
  <c r="L114" i="53"/>
  <c r="M114" i="53" s="1"/>
  <c r="I114" i="53"/>
  <c r="G114" i="53"/>
  <c r="O113" i="53"/>
  <c r="L113" i="53"/>
  <c r="M113" i="53" s="1"/>
  <c r="P113" i="53" s="1"/>
  <c r="I113" i="53"/>
  <c r="G113" i="53"/>
  <c r="O112" i="53"/>
  <c r="L112" i="53"/>
  <c r="M112" i="53" s="1"/>
  <c r="P112" i="53" s="1"/>
  <c r="J112" i="53"/>
  <c r="I112" i="53"/>
  <c r="G112" i="53"/>
  <c r="O111" i="53"/>
  <c r="M111" i="53"/>
  <c r="P111" i="53" s="1"/>
  <c r="L111" i="53"/>
  <c r="I111" i="53"/>
  <c r="G111" i="53"/>
  <c r="J111" i="53" s="1"/>
  <c r="O110" i="53"/>
  <c r="L110" i="53"/>
  <c r="M110" i="53" s="1"/>
  <c r="I110" i="53"/>
  <c r="G110" i="53"/>
  <c r="J110" i="53" s="1"/>
  <c r="O109" i="53"/>
  <c r="L109" i="53"/>
  <c r="M109" i="53" s="1"/>
  <c r="I109" i="53"/>
  <c r="G109" i="53"/>
  <c r="O108" i="53"/>
  <c r="L108" i="53"/>
  <c r="M108" i="53" s="1"/>
  <c r="I108" i="53"/>
  <c r="G108" i="53"/>
  <c r="J108" i="53" s="1"/>
  <c r="O107" i="53"/>
  <c r="L107" i="53"/>
  <c r="M107" i="53" s="1"/>
  <c r="I107" i="53"/>
  <c r="G107" i="53"/>
  <c r="O106" i="53"/>
  <c r="L106" i="53"/>
  <c r="M106" i="53" s="1"/>
  <c r="I106" i="53"/>
  <c r="G106" i="53"/>
  <c r="O105" i="53"/>
  <c r="L105" i="53"/>
  <c r="M105" i="53" s="1"/>
  <c r="P105" i="53" s="1"/>
  <c r="I105" i="53"/>
  <c r="G105" i="53"/>
  <c r="O104" i="53"/>
  <c r="L104" i="53"/>
  <c r="M104" i="53" s="1"/>
  <c r="I104" i="53"/>
  <c r="G104" i="53"/>
  <c r="O103" i="53"/>
  <c r="L103" i="53"/>
  <c r="M103" i="53" s="1"/>
  <c r="I103" i="53"/>
  <c r="G103" i="53"/>
  <c r="O102" i="53"/>
  <c r="L102" i="53"/>
  <c r="M102" i="53" s="1"/>
  <c r="P102" i="53" s="1"/>
  <c r="I102" i="53"/>
  <c r="G102" i="53"/>
  <c r="O101" i="53"/>
  <c r="L101" i="53"/>
  <c r="M101" i="53" s="1"/>
  <c r="P101" i="53" s="1"/>
  <c r="I101" i="53"/>
  <c r="J101" i="53" s="1"/>
  <c r="G101" i="53"/>
  <c r="O100" i="53"/>
  <c r="L100" i="53"/>
  <c r="M100" i="53" s="1"/>
  <c r="P100" i="53" s="1"/>
  <c r="I100" i="53"/>
  <c r="G100" i="53"/>
  <c r="O99" i="53"/>
  <c r="L99" i="53"/>
  <c r="M99" i="53" s="1"/>
  <c r="P99" i="53" s="1"/>
  <c r="J99" i="53"/>
  <c r="I99" i="53"/>
  <c r="G99" i="53"/>
  <c r="O98" i="53"/>
  <c r="L98" i="53"/>
  <c r="M98" i="53" s="1"/>
  <c r="I98" i="53"/>
  <c r="G98" i="53"/>
  <c r="J98" i="53" s="1"/>
  <c r="O97" i="53"/>
  <c r="P97" i="53" s="1"/>
  <c r="L97" i="53"/>
  <c r="M97" i="53" s="1"/>
  <c r="I97" i="53"/>
  <c r="G97" i="53"/>
  <c r="O96" i="53"/>
  <c r="L96" i="53"/>
  <c r="M96" i="53" s="1"/>
  <c r="I96" i="53"/>
  <c r="G96" i="53"/>
  <c r="J96" i="53" s="1"/>
  <c r="O95" i="53"/>
  <c r="L95" i="53"/>
  <c r="M95" i="53" s="1"/>
  <c r="I95" i="53"/>
  <c r="G95" i="53"/>
  <c r="J95" i="53" s="1"/>
  <c r="O94" i="53"/>
  <c r="L94" i="53"/>
  <c r="M94" i="53" s="1"/>
  <c r="I94" i="53"/>
  <c r="G94" i="53"/>
  <c r="O93" i="53"/>
  <c r="L93" i="53"/>
  <c r="M93" i="53" s="1"/>
  <c r="I93" i="53"/>
  <c r="G93" i="53"/>
  <c r="O92" i="53"/>
  <c r="L92" i="53"/>
  <c r="M92" i="53" s="1"/>
  <c r="I92" i="53"/>
  <c r="G92" i="53"/>
  <c r="J92" i="53" s="1"/>
  <c r="O91" i="53"/>
  <c r="M91" i="53"/>
  <c r="L91" i="53"/>
  <c r="I91" i="53"/>
  <c r="G91" i="53"/>
  <c r="J91" i="53" s="1"/>
  <c r="O90" i="53"/>
  <c r="L90" i="53"/>
  <c r="M90" i="53" s="1"/>
  <c r="I90" i="53"/>
  <c r="G90" i="53"/>
  <c r="O89" i="53"/>
  <c r="L89" i="53"/>
  <c r="M89" i="53" s="1"/>
  <c r="I89" i="53"/>
  <c r="G89" i="53"/>
  <c r="V86" i="53"/>
  <c r="T86" i="53"/>
  <c r="N86" i="53"/>
  <c r="H86" i="53"/>
  <c r="F86" i="53"/>
  <c r="O85" i="53"/>
  <c r="L85" i="53"/>
  <c r="M85" i="53" s="1"/>
  <c r="I85" i="53"/>
  <c r="G85" i="53"/>
  <c r="O84" i="53"/>
  <c r="M84" i="53"/>
  <c r="P84" i="53" s="1"/>
  <c r="L84" i="53"/>
  <c r="I84" i="53"/>
  <c r="G84" i="53"/>
  <c r="J84" i="53" s="1"/>
  <c r="O83" i="53"/>
  <c r="P83" i="53" s="1"/>
  <c r="L83" i="53"/>
  <c r="M83" i="53" s="1"/>
  <c r="I83" i="53"/>
  <c r="G83" i="53"/>
  <c r="O82" i="53"/>
  <c r="L82" i="53"/>
  <c r="M82" i="53" s="1"/>
  <c r="I82" i="53"/>
  <c r="G82" i="53"/>
  <c r="J82" i="53" s="1"/>
  <c r="O81" i="53"/>
  <c r="L81" i="53"/>
  <c r="M81" i="53" s="1"/>
  <c r="I81" i="53"/>
  <c r="G81" i="53"/>
  <c r="J81" i="53" s="1"/>
  <c r="O80" i="53"/>
  <c r="L80" i="53"/>
  <c r="M80" i="53" s="1"/>
  <c r="I80" i="53"/>
  <c r="G80" i="53"/>
  <c r="J80" i="53" s="1"/>
  <c r="O79" i="53"/>
  <c r="M79" i="53"/>
  <c r="L79" i="53"/>
  <c r="I79" i="53"/>
  <c r="G79" i="53"/>
  <c r="O78" i="53"/>
  <c r="L78" i="53"/>
  <c r="M78" i="53" s="1"/>
  <c r="I78" i="53"/>
  <c r="G78" i="53"/>
  <c r="J78" i="53" s="1"/>
  <c r="O77" i="53"/>
  <c r="L77" i="53"/>
  <c r="M77" i="53" s="1"/>
  <c r="I77" i="53"/>
  <c r="G77" i="53"/>
  <c r="O76" i="53"/>
  <c r="L76" i="53"/>
  <c r="M76" i="53" s="1"/>
  <c r="P76" i="53" s="1"/>
  <c r="I76" i="53"/>
  <c r="G76" i="53"/>
  <c r="O75" i="53"/>
  <c r="L75" i="53"/>
  <c r="M75" i="53" s="1"/>
  <c r="I75" i="53"/>
  <c r="G75" i="53"/>
  <c r="T71" i="53"/>
  <c r="T123" i="53" s="1"/>
  <c r="N71" i="53"/>
  <c r="H71" i="53"/>
  <c r="F71" i="53"/>
  <c r="O70" i="53"/>
  <c r="M70" i="53"/>
  <c r="I70" i="53"/>
  <c r="G70" i="53"/>
  <c r="O69" i="53"/>
  <c r="M69" i="53"/>
  <c r="P69" i="53" s="1"/>
  <c r="L69" i="53"/>
  <c r="I69" i="53"/>
  <c r="G69" i="53"/>
  <c r="O68" i="53"/>
  <c r="L68" i="53"/>
  <c r="M68" i="53" s="1"/>
  <c r="I68" i="53"/>
  <c r="G68" i="53"/>
  <c r="O67" i="53"/>
  <c r="L67" i="53"/>
  <c r="M67" i="53" s="1"/>
  <c r="I67" i="53"/>
  <c r="G67" i="53"/>
  <c r="O66" i="53"/>
  <c r="L66" i="53"/>
  <c r="M66" i="53" s="1"/>
  <c r="I66" i="53"/>
  <c r="G66" i="53"/>
  <c r="O65" i="53"/>
  <c r="L65" i="53"/>
  <c r="M65" i="53" s="1"/>
  <c r="I65" i="53"/>
  <c r="G65" i="53"/>
  <c r="J65" i="53" s="1"/>
  <c r="O64" i="53"/>
  <c r="L64" i="53"/>
  <c r="M64" i="53" s="1"/>
  <c r="I64" i="53"/>
  <c r="G64" i="53"/>
  <c r="J64" i="53" s="1"/>
  <c r="P63" i="53"/>
  <c r="O63" i="53"/>
  <c r="L63" i="53"/>
  <c r="M63" i="53" s="1"/>
  <c r="I63" i="53"/>
  <c r="G63" i="53"/>
  <c r="O62" i="53"/>
  <c r="L62" i="53"/>
  <c r="M62" i="53" s="1"/>
  <c r="I62" i="53"/>
  <c r="G62" i="53"/>
  <c r="O61" i="53"/>
  <c r="L61" i="53"/>
  <c r="M61" i="53" s="1"/>
  <c r="I61" i="53"/>
  <c r="G61" i="53"/>
  <c r="J61" i="53" s="1"/>
  <c r="O60" i="53"/>
  <c r="L60" i="53"/>
  <c r="M60" i="53" s="1"/>
  <c r="P60" i="53" s="1"/>
  <c r="I60" i="53"/>
  <c r="G60" i="53"/>
  <c r="O59" i="53"/>
  <c r="L59" i="53"/>
  <c r="M59" i="53" s="1"/>
  <c r="I59" i="53"/>
  <c r="G59" i="53"/>
  <c r="O58" i="53"/>
  <c r="L58" i="53"/>
  <c r="M58" i="53" s="1"/>
  <c r="I58" i="53"/>
  <c r="G58" i="53"/>
  <c r="O57" i="53"/>
  <c r="L57" i="53"/>
  <c r="M57" i="53" s="1"/>
  <c r="P57" i="53" s="1"/>
  <c r="I57" i="53"/>
  <c r="G57" i="53"/>
  <c r="O56" i="53"/>
  <c r="L56" i="53"/>
  <c r="M56" i="53" s="1"/>
  <c r="P56" i="53" s="1"/>
  <c r="I56" i="53"/>
  <c r="J56" i="53" s="1"/>
  <c r="G56" i="53"/>
  <c r="O55" i="53"/>
  <c r="L55" i="53"/>
  <c r="M55" i="53" s="1"/>
  <c r="P55" i="53" s="1"/>
  <c r="I55" i="53"/>
  <c r="G55" i="53"/>
  <c r="O54" i="53"/>
  <c r="M54" i="53"/>
  <c r="P54" i="53" s="1"/>
  <c r="L54" i="53"/>
  <c r="I54" i="53"/>
  <c r="G54" i="53"/>
  <c r="J54" i="53" s="1"/>
  <c r="O53" i="53"/>
  <c r="L53" i="53"/>
  <c r="M53" i="53" s="1"/>
  <c r="I53" i="53"/>
  <c r="G53" i="53"/>
  <c r="O52" i="53"/>
  <c r="L52" i="53"/>
  <c r="M52" i="53" s="1"/>
  <c r="I52" i="53"/>
  <c r="G52" i="53"/>
  <c r="J52" i="53" s="1"/>
  <c r="O51" i="53"/>
  <c r="L51" i="53"/>
  <c r="M51" i="53" s="1"/>
  <c r="P51" i="53" s="1"/>
  <c r="I51" i="53"/>
  <c r="G51" i="53"/>
  <c r="O50" i="53"/>
  <c r="L50" i="53"/>
  <c r="M50" i="53" s="1"/>
  <c r="I50" i="53"/>
  <c r="G50" i="53"/>
  <c r="O49" i="53"/>
  <c r="M49" i="53"/>
  <c r="P49" i="53" s="1"/>
  <c r="L49" i="53"/>
  <c r="I49" i="53"/>
  <c r="G49" i="53"/>
  <c r="J49" i="53" s="1"/>
  <c r="P48" i="53"/>
  <c r="O48" i="53"/>
  <c r="L48" i="53"/>
  <c r="M48" i="53" s="1"/>
  <c r="I48" i="53"/>
  <c r="G48" i="53"/>
  <c r="O47" i="53"/>
  <c r="L47" i="53"/>
  <c r="M47" i="53" s="1"/>
  <c r="P47" i="53" s="1"/>
  <c r="I47" i="53"/>
  <c r="G47" i="53"/>
  <c r="O46" i="53"/>
  <c r="L46" i="53"/>
  <c r="M46" i="53" s="1"/>
  <c r="P46" i="53" s="1"/>
  <c r="I46" i="53"/>
  <c r="G46" i="53"/>
  <c r="O45" i="53"/>
  <c r="L45" i="53"/>
  <c r="M45" i="53" s="1"/>
  <c r="P45" i="53" s="1"/>
  <c r="I45" i="53"/>
  <c r="G45" i="53"/>
  <c r="O44" i="53"/>
  <c r="L44" i="53"/>
  <c r="M44" i="53" s="1"/>
  <c r="P44" i="53" s="1"/>
  <c r="J44" i="53"/>
  <c r="I44" i="53"/>
  <c r="G44" i="53"/>
  <c r="P43" i="53"/>
  <c r="O43" i="53"/>
  <c r="L43" i="53"/>
  <c r="M43" i="53" s="1"/>
  <c r="I43" i="53"/>
  <c r="G43" i="53"/>
  <c r="O42" i="53"/>
  <c r="L42" i="53"/>
  <c r="M42" i="53" s="1"/>
  <c r="P42" i="53" s="1"/>
  <c r="I42" i="53"/>
  <c r="G42" i="53"/>
  <c r="O41" i="53"/>
  <c r="L41" i="53"/>
  <c r="M41" i="53" s="1"/>
  <c r="P41" i="53" s="1"/>
  <c r="I41" i="53"/>
  <c r="G41" i="53"/>
  <c r="O40" i="53"/>
  <c r="L40" i="53"/>
  <c r="M40" i="53" s="1"/>
  <c r="P40" i="53" s="1"/>
  <c r="I40" i="53"/>
  <c r="J40" i="53" s="1"/>
  <c r="G40" i="53"/>
  <c r="O39" i="53"/>
  <c r="L39" i="53"/>
  <c r="M39" i="53" s="1"/>
  <c r="P39" i="53" s="1"/>
  <c r="I39" i="53"/>
  <c r="G39" i="53"/>
  <c r="O38" i="53"/>
  <c r="L38" i="53"/>
  <c r="M38" i="53" s="1"/>
  <c r="P38" i="53" s="1"/>
  <c r="I38" i="53"/>
  <c r="G38" i="53"/>
  <c r="O37" i="53"/>
  <c r="L37" i="53"/>
  <c r="M37" i="53" s="1"/>
  <c r="P37" i="53" s="1"/>
  <c r="I37" i="53"/>
  <c r="G37" i="53"/>
  <c r="O36" i="53"/>
  <c r="L36" i="53"/>
  <c r="M36" i="53" s="1"/>
  <c r="P36" i="53" s="1"/>
  <c r="J36" i="53"/>
  <c r="I36" i="53"/>
  <c r="G36" i="53"/>
  <c r="O35" i="53"/>
  <c r="M35" i="53"/>
  <c r="L35" i="53"/>
  <c r="I35" i="53"/>
  <c r="G35" i="53"/>
  <c r="J35" i="53" s="1"/>
  <c r="O34" i="53"/>
  <c r="L34" i="53"/>
  <c r="M34" i="53" s="1"/>
  <c r="I34" i="53"/>
  <c r="G34" i="53"/>
  <c r="O33" i="53"/>
  <c r="L33" i="53"/>
  <c r="M33" i="53" s="1"/>
  <c r="I33" i="53"/>
  <c r="G33" i="53"/>
  <c r="J33" i="53" s="1"/>
  <c r="O32" i="53"/>
  <c r="L32" i="53"/>
  <c r="M32" i="53" s="1"/>
  <c r="I32" i="53"/>
  <c r="G32" i="53"/>
  <c r="O31" i="53"/>
  <c r="L31" i="53"/>
  <c r="M31" i="53" s="1"/>
  <c r="P31" i="53" s="1"/>
  <c r="I31" i="53"/>
  <c r="G31" i="53"/>
  <c r="O30" i="53"/>
  <c r="L30" i="53"/>
  <c r="M30" i="53" s="1"/>
  <c r="P30" i="53" s="1"/>
  <c r="I30" i="53"/>
  <c r="G30" i="53"/>
  <c r="O29" i="53"/>
  <c r="L29" i="53"/>
  <c r="M29" i="53" s="1"/>
  <c r="I29" i="53"/>
  <c r="J29" i="53" s="1"/>
  <c r="G29" i="53"/>
  <c r="O28" i="53"/>
  <c r="L28" i="53"/>
  <c r="M28" i="53" s="1"/>
  <c r="I28" i="53"/>
  <c r="G28" i="53"/>
  <c r="O27" i="53"/>
  <c r="L27" i="53"/>
  <c r="M27" i="53" s="1"/>
  <c r="P27" i="53" s="1"/>
  <c r="J27" i="53"/>
  <c r="I27" i="53"/>
  <c r="G27" i="53"/>
  <c r="O26" i="53"/>
  <c r="M26" i="53"/>
  <c r="L26" i="53"/>
  <c r="I26" i="53"/>
  <c r="G26" i="53"/>
  <c r="J26" i="53" s="1"/>
  <c r="O25" i="53"/>
  <c r="L25" i="53"/>
  <c r="M25" i="53" s="1"/>
  <c r="I25" i="53"/>
  <c r="G25" i="53"/>
  <c r="O24" i="53"/>
  <c r="L24" i="53"/>
  <c r="M24" i="53" s="1"/>
  <c r="P24" i="53" s="1"/>
  <c r="J24" i="53"/>
  <c r="R24" i="53" s="1"/>
  <c r="X24" i="53" s="1"/>
  <c r="AF24" i="53" s="1"/>
  <c r="I24" i="53"/>
  <c r="G24" i="53"/>
  <c r="O23" i="53"/>
  <c r="M23" i="53"/>
  <c r="P23" i="53" s="1"/>
  <c r="L23" i="53"/>
  <c r="I23" i="53"/>
  <c r="G23" i="53"/>
  <c r="J23" i="53" s="1"/>
  <c r="O22" i="53"/>
  <c r="M22" i="53"/>
  <c r="L22" i="53"/>
  <c r="I22" i="53"/>
  <c r="G22" i="53"/>
  <c r="J22" i="53" s="1"/>
  <c r="O21" i="53"/>
  <c r="L21" i="53"/>
  <c r="M21" i="53" s="1"/>
  <c r="I21" i="53"/>
  <c r="G21" i="53"/>
  <c r="O20" i="53"/>
  <c r="L20" i="53"/>
  <c r="M20" i="53" s="1"/>
  <c r="I20" i="53"/>
  <c r="G20" i="53"/>
  <c r="J20" i="53" s="1"/>
  <c r="O19" i="53"/>
  <c r="L19" i="53"/>
  <c r="M19" i="53" s="1"/>
  <c r="I19" i="53"/>
  <c r="G19" i="53"/>
  <c r="O18" i="53"/>
  <c r="L18" i="53"/>
  <c r="M18" i="53" s="1"/>
  <c r="P18" i="53" s="1"/>
  <c r="I18" i="53"/>
  <c r="G18" i="53"/>
  <c r="O17" i="53"/>
  <c r="L17" i="53"/>
  <c r="M17" i="53" s="1"/>
  <c r="P17" i="53" s="1"/>
  <c r="I17" i="53"/>
  <c r="G17" i="53"/>
  <c r="O16" i="53"/>
  <c r="L16" i="53"/>
  <c r="M16" i="53" s="1"/>
  <c r="P16" i="53" s="1"/>
  <c r="I16" i="53"/>
  <c r="G16" i="53"/>
  <c r="J16" i="53" s="1"/>
  <c r="P15" i="53"/>
  <c r="O15" i="53"/>
  <c r="L15" i="53"/>
  <c r="M15" i="53" s="1"/>
  <c r="I15" i="53"/>
  <c r="J15" i="53" s="1"/>
  <c r="R15" i="53" s="1"/>
  <c r="X15" i="53" s="1"/>
  <c r="AF15" i="53" s="1"/>
  <c r="G15" i="53"/>
  <c r="O14" i="53"/>
  <c r="L14" i="53"/>
  <c r="M14" i="53" s="1"/>
  <c r="P14" i="53" s="1"/>
  <c r="I14" i="53"/>
  <c r="G14" i="53"/>
  <c r="O13" i="53"/>
  <c r="L13" i="53"/>
  <c r="M13" i="53" s="1"/>
  <c r="I13" i="53"/>
  <c r="G13" i="53"/>
  <c r="O12" i="53"/>
  <c r="L12" i="53"/>
  <c r="I12" i="53"/>
  <c r="G12" i="53"/>
  <c r="Q241" i="52"/>
  <c r="O241" i="52"/>
  <c r="M241" i="52"/>
  <c r="K241" i="52"/>
  <c r="M212" i="52"/>
  <c r="K212" i="52"/>
  <c r="M211" i="52"/>
  <c r="K211" i="52"/>
  <c r="M210" i="52"/>
  <c r="K210" i="52"/>
  <c r="M209" i="52"/>
  <c r="K209" i="52"/>
  <c r="O196" i="52"/>
  <c r="M196" i="52"/>
  <c r="K196" i="52"/>
  <c r="O195" i="52"/>
  <c r="M195" i="52"/>
  <c r="K195" i="52"/>
  <c r="O194" i="52"/>
  <c r="M194" i="52"/>
  <c r="K194" i="52"/>
  <c r="O193" i="52"/>
  <c r="M193" i="52"/>
  <c r="K193" i="52"/>
  <c r="O187" i="52"/>
  <c r="M187" i="52"/>
  <c r="K187" i="52"/>
  <c r="M186" i="52"/>
  <c r="K186" i="52"/>
  <c r="O185" i="52"/>
  <c r="M185" i="52"/>
  <c r="Q185" i="52" s="1"/>
  <c r="K185" i="52"/>
  <c r="O184" i="52"/>
  <c r="M184" i="52"/>
  <c r="K184" i="52"/>
  <c r="M178" i="52"/>
  <c r="K178" i="52"/>
  <c r="M177" i="52"/>
  <c r="K177" i="52"/>
  <c r="M176" i="52"/>
  <c r="Q176" i="52" s="1"/>
  <c r="K176" i="52"/>
  <c r="M175" i="52"/>
  <c r="K175" i="52"/>
  <c r="O162" i="52"/>
  <c r="M162" i="52"/>
  <c r="K162" i="52"/>
  <c r="Q160" i="52"/>
  <c r="Q159" i="52"/>
  <c r="Q158" i="52"/>
  <c r="Q157" i="52"/>
  <c r="M153" i="52"/>
  <c r="K153" i="52"/>
  <c r="Q151" i="52"/>
  <c r="O150" i="52"/>
  <c r="O153" i="52" s="1"/>
  <c r="Q149" i="52"/>
  <c r="Q148" i="52"/>
  <c r="M144" i="52"/>
  <c r="K144" i="52"/>
  <c r="O142" i="52"/>
  <c r="Q142" i="52" s="1"/>
  <c r="O141" i="52"/>
  <c r="O140" i="52"/>
  <c r="O176" i="52" s="1"/>
  <c r="O139" i="52"/>
  <c r="M107" i="52"/>
  <c r="M106" i="52"/>
  <c r="M105" i="52"/>
  <c r="M104" i="52"/>
  <c r="O91" i="52"/>
  <c r="M91" i="52"/>
  <c r="O90" i="52"/>
  <c r="M90" i="52"/>
  <c r="O89" i="52"/>
  <c r="M89" i="52"/>
  <c r="O88" i="52"/>
  <c r="J26" i="51" s="1"/>
  <c r="M88" i="52"/>
  <c r="M82" i="52"/>
  <c r="M81" i="52"/>
  <c r="M80" i="52"/>
  <c r="M79" i="52"/>
  <c r="M73" i="52"/>
  <c r="R96" i="51" s="1"/>
  <c r="M72" i="52"/>
  <c r="M71" i="52"/>
  <c r="M70" i="52"/>
  <c r="R30" i="51" s="1"/>
  <c r="R32" i="51" s="1"/>
  <c r="R38" i="51" s="1"/>
  <c r="O57" i="52"/>
  <c r="O59" i="52" s="1"/>
  <c r="M57" i="52"/>
  <c r="M59" i="52" s="1"/>
  <c r="K57" i="52"/>
  <c r="K59" i="52" s="1"/>
  <c r="Q55" i="52"/>
  <c r="Q53" i="52"/>
  <c r="Q52" i="52"/>
  <c r="O39" i="52"/>
  <c r="M39" i="52"/>
  <c r="K37" i="52"/>
  <c r="K91" i="52" s="1"/>
  <c r="K35" i="52"/>
  <c r="K89" i="52" s="1"/>
  <c r="Q88" i="52"/>
  <c r="M30" i="52"/>
  <c r="K28" i="52"/>
  <c r="K82" i="52" s="1"/>
  <c r="K26" i="52"/>
  <c r="K25" i="52"/>
  <c r="K79" i="52" s="1"/>
  <c r="M21" i="52"/>
  <c r="K18" i="52"/>
  <c r="K17" i="52"/>
  <c r="C16" i="52"/>
  <c r="C17" i="52" s="1"/>
  <c r="C18" i="52" s="1"/>
  <c r="C19" i="52" s="1"/>
  <c r="C21" i="52" s="1"/>
  <c r="C23" i="52" s="1"/>
  <c r="C25" i="52" s="1"/>
  <c r="C26" i="52" s="1"/>
  <c r="C27" i="52" s="1"/>
  <c r="C28" i="52" s="1"/>
  <c r="C30" i="52" s="1"/>
  <c r="C32" i="52" s="1"/>
  <c r="C34" i="52" s="1"/>
  <c r="C35" i="52" s="1"/>
  <c r="C36" i="52" s="1"/>
  <c r="C37" i="52" s="1"/>
  <c r="C39" i="52" s="1"/>
  <c r="C41" i="52" s="1"/>
  <c r="C50" i="52" s="1"/>
  <c r="C52" i="52" s="1"/>
  <c r="C53" i="52" s="1"/>
  <c r="C54" i="52" s="1"/>
  <c r="C55" i="52" s="1"/>
  <c r="C57" i="52" s="1"/>
  <c r="C59" i="52" s="1"/>
  <c r="C68" i="52" s="1"/>
  <c r="C70" i="52" s="1"/>
  <c r="C71" i="52" s="1"/>
  <c r="C72" i="52" s="1"/>
  <c r="C73" i="52" s="1"/>
  <c r="C75" i="52" s="1"/>
  <c r="C77" i="52" s="1"/>
  <c r="C79" i="52" s="1"/>
  <c r="C80" i="52" s="1"/>
  <c r="C81" i="52" s="1"/>
  <c r="C82" i="52" s="1"/>
  <c r="C84" i="52" s="1"/>
  <c r="C86" i="52" s="1"/>
  <c r="C88" i="52" s="1"/>
  <c r="C89" i="52" s="1"/>
  <c r="C90" i="52" s="1"/>
  <c r="C91" i="52" s="1"/>
  <c r="C93" i="52" s="1"/>
  <c r="C95" i="52" s="1"/>
  <c r="C104" i="52" s="1"/>
  <c r="C105" i="52" s="1"/>
  <c r="C106" i="52" s="1"/>
  <c r="C107" i="52" s="1"/>
  <c r="C109" i="52" s="1"/>
  <c r="C111" i="52" s="1"/>
  <c r="C113" i="52" s="1"/>
  <c r="C122" i="52" s="1"/>
  <c r="C123" i="52" s="1"/>
  <c r="C125" i="52" s="1"/>
  <c r="C137" i="52" s="1"/>
  <c r="C139" i="52" s="1"/>
  <c r="C140" i="52" s="1"/>
  <c r="C141" i="52" s="1"/>
  <c r="C142" i="52" s="1"/>
  <c r="C144" i="52" s="1"/>
  <c r="C146" i="52" s="1"/>
  <c r="C148" i="52" s="1"/>
  <c r="C149" i="52" s="1"/>
  <c r="C150" i="52" s="1"/>
  <c r="C151" i="52" s="1"/>
  <c r="C153" i="52" s="1"/>
  <c r="C155" i="52" s="1"/>
  <c r="C157" i="52" s="1"/>
  <c r="C158" i="52" s="1"/>
  <c r="C159" i="52" s="1"/>
  <c r="C160" i="52" s="1"/>
  <c r="C162" i="52" s="1"/>
  <c r="C164" i="52" s="1"/>
  <c r="R215" i="51"/>
  <c r="L215" i="51"/>
  <c r="R211" i="51"/>
  <c r="L211" i="51"/>
  <c r="N207" i="51"/>
  <c r="J207" i="51"/>
  <c r="E207" i="51"/>
  <c r="Q206" i="51"/>
  <c r="Q205" i="51"/>
  <c r="O205" i="51"/>
  <c r="F205" i="51"/>
  <c r="Q204" i="51"/>
  <c r="F204" i="51"/>
  <c r="F203" i="51" s="1"/>
  <c r="F202" i="51" s="1"/>
  <c r="Q203" i="51"/>
  <c r="Q202" i="51"/>
  <c r="Q201" i="51"/>
  <c r="O201" i="51"/>
  <c r="Q200" i="51"/>
  <c r="Q199" i="51"/>
  <c r="H199" i="51"/>
  <c r="K199" i="51" s="1"/>
  <c r="Q198" i="51"/>
  <c r="H198" i="51"/>
  <c r="K198" i="51" s="1"/>
  <c r="Q197" i="51"/>
  <c r="H197" i="51"/>
  <c r="K197" i="51" s="1"/>
  <c r="Q196" i="51"/>
  <c r="H196" i="51"/>
  <c r="K196" i="51" s="1"/>
  <c r="G196" i="51"/>
  <c r="G197" i="51" s="1"/>
  <c r="G198" i="51" s="1"/>
  <c r="G199" i="51" s="1"/>
  <c r="G200" i="51" s="1"/>
  <c r="G201" i="51" s="1"/>
  <c r="G202" i="51" s="1"/>
  <c r="G203" i="51" s="1"/>
  <c r="G204" i="51" s="1"/>
  <c r="G205" i="51" s="1"/>
  <c r="G206" i="51" s="1"/>
  <c r="H206" i="51" s="1"/>
  <c r="K206" i="51" s="1"/>
  <c r="Q195" i="51"/>
  <c r="O195" i="51"/>
  <c r="H195" i="51"/>
  <c r="K195" i="51" s="1"/>
  <c r="L195" i="51" s="1"/>
  <c r="R182" i="51"/>
  <c r="L182" i="51"/>
  <c r="R178" i="51"/>
  <c r="L178" i="51"/>
  <c r="N174" i="51"/>
  <c r="J174" i="51"/>
  <c r="E174" i="51"/>
  <c r="Q173" i="51"/>
  <c r="Q172" i="51"/>
  <c r="P172" i="51"/>
  <c r="O172" i="51"/>
  <c r="F172" i="51"/>
  <c r="Q171" i="51"/>
  <c r="Q170" i="51"/>
  <c r="O170" i="51"/>
  <c r="Q169" i="51"/>
  <c r="Q168" i="51"/>
  <c r="P168" i="51"/>
  <c r="O168" i="51"/>
  <c r="Q167" i="51"/>
  <c r="Q166" i="51"/>
  <c r="O166" i="51"/>
  <c r="P166" i="51" s="1"/>
  <c r="H166" i="51"/>
  <c r="K166" i="51" s="1"/>
  <c r="Q165" i="51"/>
  <c r="O165" i="51"/>
  <c r="K165" i="51"/>
  <c r="H165" i="51"/>
  <c r="Q164" i="51"/>
  <c r="H164" i="51"/>
  <c r="K164" i="51" s="1"/>
  <c r="Q163" i="51"/>
  <c r="Q174" i="51" s="1"/>
  <c r="H163" i="51"/>
  <c r="K163" i="51" s="1"/>
  <c r="G163" i="51"/>
  <c r="G164" i="51" s="1"/>
  <c r="G165" i="51" s="1"/>
  <c r="G166" i="51" s="1"/>
  <c r="G167" i="51" s="1"/>
  <c r="G168" i="51" s="1"/>
  <c r="G169" i="51" s="1"/>
  <c r="G170" i="51" s="1"/>
  <c r="G171" i="51" s="1"/>
  <c r="G172" i="51" s="1"/>
  <c r="G173" i="51" s="1"/>
  <c r="H173" i="51" s="1"/>
  <c r="K173" i="51" s="1"/>
  <c r="Q162" i="51"/>
  <c r="H162" i="51"/>
  <c r="K162" i="51" s="1"/>
  <c r="R149" i="51"/>
  <c r="L149" i="51"/>
  <c r="R145" i="51"/>
  <c r="L145" i="51"/>
  <c r="N141" i="51"/>
  <c r="J141" i="51"/>
  <c r="E141" i="51"/>
  <c r="Q140" i="51"/>
  <c r="O140" i="51"/>
  <c r="Q139" i="51"/>
  <c r="F139" i="51"/>
  <c r="F138" i="51" s="1"/>
  <c r="Q138" i="51"/>
  <c r="Q137" i="51"/>
  <c r="Q136" i="51"/>
  <c r="Q135" i="51"/>
  <c r="O135" i="51"/>
  <c r="Q134" i="51"/>
  <c r="Q133" i="51"/>
  <c r="O133" i="51"/>
  <c r="H133" i="51"/>
  <c r="K133" i="51" s="1"/>
  <c r="Q132" i="51"/>
  <c r="H132" i="51"/>
  <c r="K132" i="51" s="1"/>
  <c r="Q131" i="51"/>
  <c r="H131" i="51"/>
  <c r="K131" i="51" s="1"/>
  <c r="Q130" i="51"/>
  <c r="O130" i="51"/>
  <c r="H130" i="51"/>
  <c r="K130" i="51" s="1"/>
  <c r="G130" i="51"/>
  <c r="G131" i="51" s="1"/>
  <c r="G132" i="51" s="1"/>
  <c r="G133" i="51" s="1"/>
  <c r="G134" i="51" s="1"/>
  <c r="G135" i="51" s="1"/>
  <c r="G136" i="51" s="1"/>
  <c r="G137" i="51" s="1"/>
  <c r="G138" i="51" s="1"/>
  <c r="G139" i="51" s="1"/>
  <c r="Q129" i="51"/>
  <c r="R129" i="51" s="1"/>
  <c r="O129" i="51"/>
  <c r="H129" i="51"/>
  <c r="K129" i="51" s="1"/>
  <c r="L129" i="51" s="1"/>
  <c r="R102" i="51"/>
  <c r="R98" i="51"/>
  <c r="L96" i="51"/>
  <c r="L98" i="51" s="1"/>
  <c r="N94" i="51"/>
  <c r="J94" i="51"/>
  <c r="E94" i="51"/>
  <c r="Q93" i="51"/>
  <c r="O93" i="51"/>
  <c r="Q92" i="51"/>
  <c r="F92" i="51"/>
  <c r="F91" i="51" s="1"/>
  <c r="Q91" i="51"/>
  <c r="Q90" i="51"/>
  <c r="Q89" i="51"/>
  <c r="Q88" i="51"/>
  <c r="O88" i="51"/>
  <c r="Q87" i="51"/>
  <c r="Q86" i="51"/>
  <c r="O86" i="51"/>
  <c r="H86" i="51"/>
  <c r="K86" i="51" s="1"/>
  <c r="Q85" i="51"/>
  <c r="H85" i="51"/>
  <c r="K85" i="51" s="1"/>
  <c r="Q84" i="51"/>
  <c r="H84" i="51"/>
  <c r="K84" i="51" s="1"/>
  <c r="Q83" i="51"/>
  <c r="O83" i="51"/>
  <c r="H83" i="51"/>
  <c r="K83" i="51" s="1"/>
  <c r="G83" i="51"/>
  <c r="G84" i="51" s="1"/>
  <c r="G85" i="51" s="1"/>
  <c r="G86" i="51" s="1"/>
  <c r="G87" i="51" s="1"/>
  <c r="G88" i="51" s="1"/>
  <c r="G89" i="51" s="1"/>
  <c r="G90" i="51" s="1"/>
  <c r="G91" i="51" s="1"/>
  <c r="G92" i="51" s="1"/>
  <c r="G93" i="51" s="1"/>
  <c r="H93" i="51" s="1"/>
  <c r="K93" i="51" s="1"/>
  <c r="Q82" i="51"/>
  <c r="O82" i="51"/>
  <c r="H82" i="51"/>
  <c r="K82" i="51" s="1"/>
  <c r="L82" i="51" s="1"/>
  <c r="L80" i="51"/>
  <c r="R65" i="51"/>
  <c r="N61" i="51"/>
  <c r="E61" i="51"/>
  <c r="O59" i="51"/>
  <c r="F59" i="51"/>
  <c r="F58" i="51" s="1"/>
  <c r="F57" i="51" s="1"/>
  <c r="F56" i="51" s="1"/>
  <c r="F55" i="51" s="1"/>
  <c r="F54" i="51" s="1"/>
  <c r="O55" i="51"/>
  <c r="O54" i="51"/>
  <c r="H53" i="51"/>
  <c r="H52" i="51"/>
  <c r="O51" i="51"/>
  <c r="H51" i="51"/>
  <c r="O50" i="51"/>
  <c r="H50" i="51"/>
  <c r="G50" i="51"/>
  <c r="G51" i="51" s="1"/>
  <c r="G52" i="51" s="1"/>
  <c r="G53" i="51" s="1"/>
  <c r="G54" i="51" s="1"/>
  <c r="G55" i="51" s="1"/>
  <c r="G56" i="51" s="1"/>
  <c r="G57" i="51" s="1"/>
  <c r="G58" i="51" s="1"/>
  <c r="O49" i="51"/>
  <c r="H49" i="51"/>
  <c r="R36" i="51"/>
  <c r="N28" i="51"/>
  <c r="E28" i="51"/>
  <c r="O26" i="51"/>
  <c r="F26" i="51"/>
  <c r="F25" i="51" s="1"/>
  <c r="H20" i="51"/>
  <c r="H19" i="51"/>
  <c r="H18" i="51"/>
  <c r="H17" i="51"/>
  <c r="G17" i="51"/>
  <c r="G18" i="51" s="1"/>
  <c r="G19" i="51" s="1"/>
  <c r="G20" i="51" s="1"/>
  <c r="G21" i="51" s="1"/>
  <c r="G22" i="51" s="1"/>
  <c r="G23" i="51" s="1"/>
  <c r="G24" i="51" s="1"/>
  <c r="G25" i="51" s="1"/>
  <c r="G26" i="51" s="1"/>
  <c r="H16" i="51"/>
  <c r="B16" i="51"/>
  <c r="B17" i="51" s="1"/>
  <c r="B18" i="51" s="1"/>
  <c r="B19" i="51" s="1"/>
  <c r="B20" i="51" s="1"/>
  <c r="B21" i="51" s="1"/>
  <c r="B22" i="51" s="1"/>
  <c r="B23" i="51" s="1"/>
  <c r="B24" i="51" s="1"/>
  <c r="B25" i="51" s="1"/>
  <c r="B26" i="51" s="1"/>
  <c r="B27" i="51" s="1"/>
  <c r="I302" i="49"/>
  <c r="H302" i="49"/>
  <c r="G302" i="49"/>
  <c r="G308" i="49" s="1"/>
  <c r="F302" i="49"/>
  <c r="F308" i="49" s="1"/>
  <c r="E302" i="49"/>
  <c r="I278" i="49"/>
  <c r="I282" i="49" s="1"/>
  <c r="G278" i="49"/>
  <c r="G282" i="49" s="1"/>
  <c r="G288" i="49" s="1"/>
  <c r="G15" i="49" s="1"/>
  <c r="F278" i="49"/>
  <c r="F282" i="49" s="1"/>
  <c r="F288" i="49" s="1"/>
  <c r="F15" i="49" s="1"/>
  <c r="H278" i="49"/>
  <c r="I231" i="49"/>
  <c r="I253" i="49" s="1"/>
  <c r="H231" i="49"/>
  <c r="G231" i="49"/>
  <c r="F231" i="49"/>
  <c r="E231" i="49"/>
  <c r="E238" i="49" s="1"/>
  <c r="E207" i="49"/>
  <c r="E205" i="49"/>
  <c r="E204" i="49"/>
  <c r="H209" i="49"/>
  <c r="G209" i="49"/>
  <c r="G215" i="49" s="1"/>
  <c r="G14" i="49" s="1"/>
  <c r="F252" i="49"/>
  <c r="I154" i="49"/>
  <c r="I161" i="49" s="1"/>
  <c r="G154" i="49"/>
  <c r="F154" i="49"/>
  <c r="F175" i="49" s="1"/>
  <c r="I130" i="49"/>
  <c r="F130" i="49"/>
  <c r="I87" i="49"/>
  <c r="H87" i="49"/>
  <c r="H108" i="49" s="1"/>
  <c r="G87" i="49"/>
  <c r="F87" i="49"/>
  <c r="F94" i="49" s="1"/>
  <c r="F100" i="49" s="1"/>
  <c r="E87" i="49"/>
  <c r="E94" i="49" s="1"/>
  <c r="I107" i="49"/>
  <c r="F107" i="49"/>
  <c r="E36" i="49"/>
  <c r="B17" i="49"/>
  <c r="B22" i="49" s="1"/>
  <c r="F218" i="1" s="1"/>
  <c r="E12" i="49"/>
  <c r="B12" i="49"/>
  <c r="B13" i="49" s="1"/>
  <c r="B14" i="49" s="1"/>
  <c r="B15" i="49" s="1"/>
  <c r="E177" i="48"/>
  <c r="R166" i="48"/>
  <c r="L166" i="48"/>
  <c r="R162" i="48"/>
  <c r="L162" i="48"/>
  <c r="N158" i="48"/>
  <c r="J158" i="48"/>
  <c r="E158" i="48"/>
  <c r="Q157" i="48"/>
  <c r="P157" i="48"/>
  <c r="O157" i="48"/>
  <c r="H157" i="48"/>
  <c r="K157" i="48" s="1"/>
  <c r="Q156" i="48"/>
  <c r="P156" i="48"/>
  <c r="O156" i="48"/>
  <c r="H156" i="48"/>
  <c r="K156" i="48" s="1"/>
  <c r="Q155" i="48"/>
  <c r="P155" i="48"/>
  <c r="O155" i="48"/>
  <c r="H155" i="48"/>
  <c r="K155" i="48" s="1"/>
  <c r="Q154" i="48"/>
  <c r="P154" i="48"/>
  <c r="O154" i="48"/>
  <c r="H154" i="48"/>
  <c r="K154" i="48" s="1"/>
  <c r="Q153" i="48"/>
  <c r="P153" i="48"/>
  <c r="O153" i="48"/>
  <c r="H153" i="48"/>
  <c r="K153" i="48" s="1"/>
  <c r="Q152" i="48"/>
  <c r="P152" i="48"/>
  <c r="O152" i="48"/>
  <c r="K152" i="48"/>
  <c r="H152" i="48"/>
  <c r="Q151" i="48"/>
  <c r="P151" i="48"/>
  <c r="O151" i="48"/>
  <c r="H151" i="48"/>
  <c r="K151" i="48" s="1"/>
  <c r="Q150" i="48"/>
  <c r="P150" i="48"/>
  <c r="O150" i="48"/>
  <c r="H150" i="48"/>
  <c r="K150" i="48" s="1"/>
  <c r="Q149" i="48"/>
  <c r="P149" i="48"/>
  <c r="O149" i="48"/>
  <c r="H149" i="48"/>
  <c r="K149" i="48" s="1"/>
  <c r="Q148" i="48"/>
  <c r="P148" i="48"/>
  <c r="O148" i="48"/>
  <c r="H148" i="48"/>
  <c r="K148" i="48" s="1"/>
  <c r="Q147" i="48"/>
  <c r="P147" i="48"/>
  <c r="O147" i="48"/>
  <c r="H147" i="48"/>
  <c r="K147" i="48" s="1"/>
  <c r="Q146" i="48"/>
  <c r="P146" i="48"/>
  <c r="O146" i="48"/>
  <c r="K146" i="48"/>
  <c r="H146" i="48"/>
  <c r="R129" i="48"/>
  <c r="N125" i="48"/>
  <c r="J125" i="48"/>
  <c r="E125" i="48"/>
  <c r="Q124" i="48"/>
  <c r="O124" i="48"/>
  <c r="P124" i="48" s="1"/>
  <c r="H124" i="48"/>
  <c r="K124" i="48" s="1"/>
  <c r="Q123" i="48"/>
  <c r="O123" i="48"/>
  <c r="P123" i="48" s="1"/>
  <c r="H123" i="48"/>
  <c r="K123" i="48" s="1"/>
  <c r="Q122" i="48"/>
  <c r="O122" i="48"/>
  <c r="P122" i="48" s="1"/>
  <c r="H122" i="48"/>
  <c r="K122" i="48" s="1"/>
  <c r="Q121" i="48"/>
  <c r="O121" i="48"/>
  <c r="P121" i="48" s="1"/>
  <c r="H121" i="48"/>
  <c r="K121" i="48" s="1"/>
  <c r="Q120" i="48"/>
  <c r="O120" i="48"/>
  <c r="P120" i="48" s="1"/>
  <c r="H120" i="48"/>
  <c r="K120" i="48" s="1"/>
  <c r="Q119" i="48"/>
  <c r="O119" i="48"/>
  <c r="P119" i="48" s="1"/>
  <c r="H119" i="48"/>
  <c r="K119" i="48" s="1"/>
  <c r="Q118" i="48"/>
  <c r="O118" i="48"/>
  <c r="P118" i="48" s="1"/>
  <c r="H118" i="48"/>
  <c r="K118" i="48" s="1"/>
  <c r="Q117" i="48"/>
  <c r="O117" i="48"/>
  <c r="P117" i="48" s="1"/>
  <c r="H117" i="48"/>
  <c r="K117" i="48" s="1"/>
  <c r="Q116" i="48"/>
  <c r="O116" i="48"/>
  <c r="P116" i="48" s="1"/>
  <c r="H116" i="48"/>
  <c r="K116" i="48" s="1"/>
  <c r="Q115" i="48"/>
  <c r="O115" i="48"/>
  <c r="P115" i="48" s="1"/>
  <c r="H115" i="48"/>
  <c r="K115" i="48" s="1"/>
  <c r="Q114" i="48"/>
  <c r="O114" i="48"/>
  <c r="P114" i="48" s="1"/>
  <c r="H114" i="48"/>
  <c r="K114" i="48" s="1"/>
  <c r="Q113" i="48"/>
  <c r="O113" i="48"/>
  <c r="P113" i="48" s="1"/>
  <c r="H113" i="48"/>
  <c r="K113" i="48" s="1"/>
  <c r="R96" i="48"/>
  <c r="N92" i="48"/>
  <c r="J92" i="48"/>
  <c r="E92" i="48"/>
  <c r="Q91" i="48"/>
  <c r="P91" i="48"/>
  <c r="O91" i="48"/>
  <c r="H91" i="48"/>
  <c r="K91" i="48" s="1"/>
  <c r="Q90" i="48"/>
  <c r="P90" i="48"/>
  <c r="O90" i="48"/>
  <c r="H90" i="48"/>
  <c r="K90" i="48" s="1"/>
  <c r="Q89" i="48"/>
  <c r="P89" i="48"/>
  <c r="O89" i="48"/>
  <c r="H89" i="48"/>
  <c r="K89" i="48" s="1"/>
  <c r="Q88" i="48"/>
  <c r="P88" i="48"/>
  <c r="O88" i="48"/>
  <c r="H88" i="48"/>
  <c r="K88" i="48" s="1"/>
  <c r="Q87" i="48"/>
  <c r="P87" i="48"/>
  <c r="O87" i="48"/>
  <c r="K87" i="48"/>
  <c r="H87" i="48"/>
  <c r="Q86" i="48"/>
  <c r="P86" i="48"/>
  <c r="O86" i="48"/>
  <c r="H86" i="48"/>
  <c r="K86" i="48" s="1"/>
  <c r="Q85" i="48"/>
  <c r="P85" i="48"/>
  <c r="O85" i="48"/>
  <c r="H85" i="48"/>
  <c r="K85" i="48" s="1"/>
  <c r="Q84" i="48"/>
  <c r="P84" i="48"/>
  <c r="O84" i="48"/>
  <c r="H84" i="48"/>
  <c r="K84" i="48" s="1"/>
  <c r="Q83" i="48"/>
  <c r="P83" i="48"/>
  <c r="O83" i="48"/>
  <c r="H83" i="48"/>
  <c r="K83" i="48" s="1"/>
  <c r="Q82" i="48"/>
  <c r="P82" i="48"/>
  <c r="O82" i="48"/>
  <c r="H82" i="48"/>
  <c r="K82" i="48" s="1"/>
  <c r="Q81" i="48"/>
  <c r="P81" i="48"/>
  <c r="O81" i="48"/>
  <c r="H81" i="48"/>
  <c r="K81" i="48" s="1"/>
  <c r="Q80" i="48"/>
  <c r="P80" i="48"/>
  <c r="O80" i="48"/>
  <c r="H80" i="48"/>
  <c r="K80" i="48" s="1"/>
  <c r="R67" i="48"/>
  <c r="L67" i="48"/>
  <c r="R63" i="48"/>
  <c r="L63" i="48"/>
  <c r="N59" i="48"/>
  <c r="J59" i="48"/>
  <c r="E59" i="48"/>
  <c r="Q58" i="48"/>
  <c r="P58" i="48"/>
  <c r="O58" i="48"/>
  <c r="Q57" i="48"/>
  <c r="O57" i="48"/>
  <c r="P57" i="48" s="1"/>
  <c r="F57" i="48"/>
  <c r="Q56" i="48"/>
  <c r="O56" i="48"/>
  <c r="P56" i="48" s="1"/>
  <c r="Q55" i="48"/>
  <c r="O55" i="48"/>
  <c r="P55" i="48" s="1"/>
  <c r="Q54" i="48"/>
  <c r="P54" i="48"/>
  <c r="O54" i="48"/>
  <c r="Q53" i="48"/>
  <c r="P53" i="48"/>
  <c r="O53" i="48"/>
  <c r="Q52" i="48"/>
  <c r="O52" i="48"/>
  <c r="P52" i="48" s="1"/>
  <c r="Q51" i="48"/>
  <c r="O51" i="48"/>
  <c r="P51" i="48" s="1"/>
  <c r="H51" i="48"/>
  <c r="K51" i="48" s="1"/>
  <c r="Q50" i="48"/>
  <c r="O50" i="48"/>
  <c r="P50" i="48" s="1"/>
  <c r="H50" i="48"/>
  <c r="K50" i="48" s="1"/>
  <c r="Q49" i="48"/>
  <c r="P49" i="48"/>
  <c r="O49" i="48"/>
  <c r="H49" i="48"/>
  <c r="K49" i="48" s="1"/>
  <c r="Q48" i="48"/>
  <c r="O48" i="48"/>
  <c r="P48" i="48" s="1"/>
  <c r="H48" i="48"/>
  <c r="K48" i="48" s="1"/>
  <c r="G48" i="48"/>
  <c r="G49" i="48" s="1"/>
  <c r="G50" i="48" s="1"/>
  <c r="G51" i="48" s="1"/>
  <c r="G52" i="48" s="1"/>
  <c r="G53" i="48" s="1"/>
  <c r="G54" i="48" s="1"/>
  <c r="G55" i="48" s="1"/>
  <c r="G56" i="48" s="1"/>
  <c r="G57" i="48" s="1"/>
  <c r="G58" i="48" s="1"/>
  <c r="H58" i="48" s="1"/>
  <c r="K58" i="48" s="1"/>
  <c r="Q47" i="48"/>
  <c r="O47" i="48"/>
  <c r="P47" i="48" s="1"/>
  <c r="R47" i="48" s="1"/>
  <c r="R48" i="48" s="1"/>
  <c r="R49" i="48" s="1"/>
  <c r="R50" i="48" s="1"/>
  <c r="R51" i="48" s="1"/>
  <c r="R52" i="48" s="1"/>
  <c r="R53" i="48" s="1"/>
  <c r="R54" i="48" s="1"/>
  <c r="R55" i="48" s="1"/>
  <c r="R56" i="48" s="1"/>
  <c r="H47" i="48"/>
  <c r="K47" i="48" s="1"/>
  <c r="L47" i="48" s="1"/>
  <c r="R30" i="48"/>
  <c r="N26" i="48"/>
  <c r="J26" i="48"/>
  <c r="E26" i="48"/>
  <c r="Q25" i="48"/>
  <c r="P25" i="48"/>
  <c r="O25" i="48"/>
  <c r="Q24" i="48"/>
  <c r="O24" i="48"/>
  <c r="P24" i="48" s="1"/>
  <c r="F24" i="48"/>
  <c r="F23" i="48" s="1"/>
  <c r="Q23" i="48"/>
  <c r="O23" i="48"/>
  <c r="P23" i="48" s="1"/>
  <c r="Q22" i="48"/>
  <c r="O22" i="48"/>
  <c r="P22" i="48" s="1"/>
  <c r="Q21" i="48"/>
  <c r="P21" i="48"/>
  <c r="O21" i="48"/>
  <c r="Q20" i="48"/>
  <c r="P20" i="48"/>
  <c r="O20" i="48"/>
  <c r="Q19" i="48"/>
  <c r="O19" i="48"/>
  <c r="P19" i="48" s="1"/>
  <c r="Q18" i="48"/>
  <c r="P18" i="48"/>
  <c r="O18" i="48"/>
  <c r="H18" i="48"/>
  <c r="K18" i="48" s="1"/>
  <c r="Q17" i="48"/>
  <c r="O17" i="48"/>
  <c r="P17" i="48" s="1"/>
  <c r="H17" i="48"/>
  <c r="K17" i="48" s="1"/>
  <c r="Q16" i="48"/>
  <c r="P16" i="48"/>
  <c r="O16" i="48"/>
  <c r="H16" i="48"/>
  <c r="K16" i="48" s="1"/>
  <c r="B16" i="48"/>
  <c r="B17" i="48" s="1"/>
  <c r="B18" i="48" s="1"/>
  <c r="B19" i="48" s="1"/>
  <c r="B20" i="48" s="1"/>
  <c r="B21" i="48" s="1"/>
  <c r="B22" i="48" s="1"/>
  <c r="B23" i="48" s="1"/>
  <c r="B24" i="48" s="1"/>
  <c r="B25" i="48" s="1"/>
  <c r="Q15" i="48"/>
  <c r="O15" i="48"/>
  <c r="P15" i="48" s="1"/>
  <c r="H15" i="48"/>
  <c r="K15" i="48" s="1"/>
  <c r="G15" i="48"/>
  <c r="G16" i="48" s="1"/>
  <c r="G17" i="48" s="1"/>
  <c r="G18" i="48" s="1"/>
  <c r="G19" i="48" s="1"/>
  <c r="G20" i="48" s="1"/>
  <c r="G21" i="48" s="1"/>
  <c r="G22" i="48" s="1"/>
  <c r="G23" i="48" s="1"/>
  <c r="G24" i="48" s="1"/>
  <c r="Q14" i="48"/>
  <c r="R14" i="48" s="1"/>
  <c r="P14" i="48"/>
  <c r="O14" i="48"/>
  <c r="H14" i="48"/>
  <c r="K14" i="48" s="1"/>
  <c r="L14" i="48" s="1"/>
  <c r="B14" i="48"/>
  <c r="B15" i="48" s="1"/>
  <c r="M93" i="52" l="1"/>
  <c r="L47" i="51"/>
  <c r="P125" i="48"/>
  <c r="R57" i="48"/>
  <c r="R58" i="48" s="1"/>
  <c r="R70" i="48" s="1"/>
  <c r="R15" i="48"/>
  <c r="Q90" i="52"/>
  <c r="K49" i="51"/>
  <c r="L49" i="51" s="1"/>
  <c r="Q60" i="51"/>
  <c r="K53" i="51"/>
  <c r="K56" i="51"/>
  <c r="Q54" i="51"/>
  <c r="G67" i="49"/>
  <c r="G73" i="49" s="1"/>
  <c r="G11" i="49" s="1"/>
  <c r="L14" i="51"/>
  <c r="L196" i="51"/>
  <c r="R16" i="53"/>
  <c r="X16" i="53" s="1"/>
  <c r="AF16" i="53" s="1"/>
  <c r="Q125" i="48"/>
  <c r="O158" i="48"/>
  <c r="E130" i="49"/>
  <c r="E154" i="49"/>
  <c r="E161" i="49" s="1"/>
  <c r="Q184" i="52"/>
  <c r="O198" i="52"/>
  <c r="J43" i="53"/>
  <c r="R43" i="53" s="1"/>
  <c r="X43" i="53" s="1"/>
  <c r="AF43" i="53" s="1"/>
  <c r="J48" i="53"/>
  <c r="J63" i="53"/>
  <c r="R63" i="53" s="1"/>
  <c r="X63" i="53" s="1"/>
  <c r="AF63" i="53" s="1"/>
  <c r="R95" i="53"/>
  <c r="X95" i="53" s="1"/>
  <c r="AF95" i="53" s="1"/>
  <c r="L69" i="48"/>
  <c r="L151" i="51"/>
  <c r="Q195" i="52"/>
  <c r="J17" i="53"/>
  <c r="J19" i="53"/>
  <c r="P20" i="53"/>
  <c r="R20" i="53" s="1"/>
  <c r="X20" i="53" s="1"/>
  <c r="AF20" i="53" s="1"/>
  <c r="P21" i="53"/>
  <c r="P33" i="53"/>
  <c r="P34" i="53"/>
  <c r="J38" i="53"/>
  <c r="J45" i="53"/>
  <c r="J50" i="53"/>
  <c r="J55" i="53"/>
  <c r="J57" i="53"/>
  <c r="R57" i="53" s="1"/>
  <c r="X57" i="53" s="1"/>
  <c r="AF57" i="53" s="1"/>
  <c r="P59" i="53"/>
  <c r="J67" i="53"/>
  <c r="J70" i="53"/>
  <c r="P75" i="53"/>
  <c r="R75" i="53" s="1"/>
  <c r="J97" i="53"/>
  <c r="J100" i="53"/>
  <c r="R100" i="53" s="1"/>
  <c r="X100" i="53" s="1"/>
  <c r="AF100" i="53" s="1"/>
  <c r="P106" i="53"/>
  <c r="P107" i="53"/>
  <c r="R16" i="48"/>
  <c r="R17" i="48" s="1"/>
  <c r="R18" i="48" s="1"/>
  <c r="R19" i="48" s="1"/>
  <c r="R20" i="48" s="1"/>
  <c r="R21" i="48" s="1"/>
  <c r="R22" i="48" s="1"/>
  <c r="R23" i="48" s="1"/>
  <c r="R24" i="48" s="1"/>
  <c r="R25" i="48" s="1"/>
  <c r="R37" i="48" s="1"/>
  <c r="O92" i="48"/>
  <c r="I137" i="49"/>
  <c r="F238" i="49"/>
  <c r="F244" i="49" s="1"/>
  <c r="F253" i="49"/>
  <c r="O52" i="51"/>
  <c r="P52" i="51" s="1"/>
  <c r="O56" i="51"/>
  <c r="P56" i="51" s="1"/>
  <c r="O58" i="51"/>
  <c r="P82" i="51"/>
  <c r="R82" i="51" s="1"/>
  <c r="O90" i="51"/>
  <c r="O92" i="51"/>
  <c r="P129" i="51"/>
  <c r="O137" i="51"/>
  <c r="O139" i="51"/>
  <c r="O163" i="51"/>
  <c r="P170" i="51"/>
  <c r="O173" i="51"/>
  <c r="R184" i="51"/>
  <c r="M109" i="52"/>
  <c r="Q162" i="52"/>
  <c r="J12" i="53"/>
  <c r="J28" i="53"/>
  <c r="J31" i="53"/>
  <c r="J32" i="53"/>
  <c r="J39" i="53"/>
  <c r="J41" i="53"/>
  <c r="J42" i="53"/>
  <c r="J51" i="53"/>
  <c r="R51" i="53" s="1"/>
  <c r="X51" i="53" s="1"/>
  <c r="AF51" i="53" s="1"/>
  <c r="P52" i="53"/>
  <c r="P53" i="53"/>
  <c r="J60" i="53"/>
  <c r="P65" i="53"/>
  <c r="R65" i="53" s="1"/>
  <c r="X65" i="53" s="1"/>
  <c r="AF65" i="53" s="1"/>
  <c r="P67" i="53"/>
  <c r="P68" i="53"/>
  <c r="J76" i="53"/>
  <c r="P80" i="53"/>
  <c r="R80" i="53" s="1"/>
  <c r="X80" i="53" s="1"/>
  <c r="AF80" i="53" s="1"/>
  <c r="P82" i="53"/>
  <c r="R82" i="53" s="1"/>
  <c r="X82" i="53" s="1"/>
  <c r="AF82" i="53" s="1"/>
  <c r="H123" i="53"/>
  <c r="J90" i="53"/>
  <c r="P91" i="53"/>
  <c r="R91" i="53" s="1"/>
  <c r="X91" i="53" s="1"/>
  <c r="AF91" i="53" s="1"/>
  <c r="P92" i="53"/>
  <c r="P94" i="53"/>
  <c r="P95" i="53"/>
  <c r="P96" i="53"/>
  <c r="P98" i="53"/>
  <c r="R99" i="53"/>
  <c r="X99" i="53" s="1"/>
  <c r="AF99" i="53" s="1"/>
  <c r="J103" i="53"/>
  <c r="J104" i="53"/>
  <c r="R104" i="53" s="1"/>
  <c r="X104" i="53" s="1"/>
  <c r="AF104" i="53" s="1"/>
  <c r="J105" i="53"/>
  <c r="P108" i="53"/>
  <c r="P109" i="53"/>
  <c r="J114" i="53"/>
  <c r="J115" i="53"/>
  <c r="J116" i="53"/>
  <c r="R116" i="53" s="1"/>
  <c r="X116" i="53" s="1"/>
  <c r="AF116" i="53" s="1"/>
  <c r="P118" i="53"/>
  <c r="P119" i="53"/>
  <c r="R119" i="53" s="1"/>
  <c r="X119" i="53" s="1"/>
  <c r="AF119" i="53" s="1"/>
  <c r="F108" i="49"/>
  <c r="G252" i="49"/>
  <c r="I175" i="49"/>
  <c r="H280" i="49"/>
  <c r="O59" i="48"/>
  <c r="G107" i="49"/>
  <c r="G130" i="49"/>
  <c r="R48" i="53"/>
  <c r="X48" i="53" s="1"/>
  <c r="AF48" i="53" s="1"/>
  <c r="R84" i="53"/>
  <c r="X84" i="53" s="1"/>
  <c r="AF84" i="53" s="1"/>
  <c r="R101" i="53"/>
  <c r="X101" i="53" s="1"/>
  <c r="AF101" i="53" s="1"/>
  <c r="Q26" i="48"/>
  <c r="G253" i="49"/>
  <c r="G238" i="49"/>
  <c r="G244" i="49" s="1"/>
  <c r="H252" i="49"/>
  <c r="J23" i="51"/>
  <c r="Q23" i="51" s="1"/>
  <c r="K50" i="51"/>
  <c r="P50" i="51" s="1"/>
  <c r="R70" i="53"/>
  <c r="V70" i="53" s="1"/>
  <c r="X70" i="53" s="1"/>
  <c r="AF70" i="53" s="1"/>
  <c r="P78" i="53"/>
  <c r="R78" i="53" s="1"/>
  <c r="X78" i="53" s="1"/>
  <c r="AF78" i="53" s="1"/>
  <c r="O209" i="52"/>
  <c r="Q209" i="52" s="1"/>
  <c r="O175" i="52"/>
  <c r="P158" i="48"/>
  <c r="O93" i="52"/>
  <c r="J27" i="51"/>
  <c r="J25" i="51"/>
  <c r="Q25" i="51" s="1"/>
  <c r="J24" i="51"/>
  <c r="J16" i="51"/>
  <c r="O16" i="51" s="1"/>
  <c r="J20" i="51"/>
  <c r="J19" i="51"/>
  <c r="O19" i="51" s="1"/>
  <c r="J18" i="51"/>
  <c r="Q18" i="51" s="1"/>
  <c r="J17" i="51"/>
  <c r="Q59" i="51"/>
  <c r="Q58" i="51"/>
  <c r="Q57" i="51"/>
  <c r="Q55" i="51"/>
  <c r="K52" i="51"/>
  <c r="Q139" i="52"/>
  <c r="L48" i="48"/>
  <c r="Q92" i="48"/>
  <c r="K125" i="48"/>
  <c r="R113" i="48"/>
  <c r="R114" i="48" s="1"/>
  <c r="R115" i="48" s="1"/>
  <c r="R116" i="48" s="1"/>
  <c r="R117" i="48" s="1"/>
  <c r="R118" i="48" s="1"/>
  <c r="R119" i="48" s="1"/>
  <c r="R120" i="48" s="1"/>
  <c r="R121" i="48" s="1"/>
  <c r="R122" i="48" s="1"/>
  <c r="R123" i="48" s="1"/>
  <c r="R124" i="48" s="1"/>
  <c r="R136" i="48" s="1"/>
  <c r="L168" i="48"/>
  <c r="E60" i="49"/>
  <c r="I109" i="49"/>
  <c r="I94" i="49"/>
  <c r="I108" i="49"/>
  <c r="F137" i="49"/>
  <c r="F143" i="49" s="1"/>
  <c r="F13" i="49" s="1"/>
  <c r="F161" i="49"/>
  <c r="F167" i="49" s="1"/>
  <c r="E202" i="49"/>
  <c r="E209" i="49" s="1"/>
  <c r="E278" i="49"/>
  <c r="G13" i="9" s="1"/>
  <c r="J21" i="51"/>
  <c r="Q21" i="51" s="1"/>
  <c r="J22" i="51"/>
  <c r="Q51" i="51"/>
  <c r="H172" i="51"/>
  <c r="K172" i="51" s="1"/>
  <c r="F171" i="51"/>
  <c r="J18" i="53"/>
  <c r="P19" i="53"/>
  <c r="P28" i="53"/>
  <c r="R28" i="53" s="1"/>
  <c r="X28" i="53" s="1"/>
  <c r="AF28" i="53" s="1"/>
  <c r="R97" i="53"/>
  <c r="X97" i="53" s="1"/>
  <c r="AF97" i="53" s="1"/>
  <c r="P103" i="53"/>
  <c r="P104" i="53"/>
  <c r="F67" i="49"/>
  <c r="F73" i="49" s="1"/>
  <c r="F11" i="49" s="1"/>
  <c r="F254" i="49"/>
  <c r="Q94" i="51"/>
  <c r="P22" i="53"/>
  <c r="R22" i="53" s="1"/>
  <c r="X22" i="53" s="1"/>
  <c r="AF22" i="53" s="1"/>
  <c r="J25" i="53"/>
  <c r="P26" i="53"/>
  <c r="R27" i="53"/>
  <c r="X27" i="53" s="1"/>
  <c r="AF27" i="53" s="1"/>
  <c r="J30" i="53"/>
  <c r="R30" i="53" s="1"/>
  <c r="X30" i="53" s="1"/>
  <c r="AF30" i="53" s="1"/>
  <c r="R42" i="53"/>
  <c r="X42" i="53" s="1"/>
  <c r="AF42" i="53" s="1"/>
  <c r="R45" i="53"/>
  <c r="X45" i="53" s="1"/>
  <c r="AF45" i="53" s="1"/>
  <c r="R49" i="53"/>
  <c r="X49" i="53" s="1"/>
  <c r="AF49" i="53" s="1"/>
  <c r="R61" i="53"/>
  <c r="X61" i="53" s="1"/>
  <c r="AF61" i="53" s="1"/>
  <c r="P79" i="53"/>
  <c r="J83" i="53"/>
  <c r="R83" i="53" s="1"/>
  <c r="X83" i="53" s="1"/>
  <c r="AF83" i="53" s="1"/>
  <c r="F90" i="51"/>
  <c r="H91" i="51"/>
  <c r="K91" i="51" s="1"/>
  <c r="O80" i="52"/>
  <c r="Q80" i="52" s="1"/>
  <c r="Q57" i="52"/>
  <c r="Q59" i="52" s="1"/>
  <c r="K80" i="52"/>
  <c r="Q187" i="52"/>
  <c r="R17" i="53"/>
  <c r="X17" i="53" s="1"/>
  <c r="AF17" i="53" s="1"/>
  <c r="J21" i="53"/>
  <c r="R26" i="53"/>
  <c r="X26" i="53" s="1"/>
  <c r="AF26" i="53" s="1"/>
  <c r="R31" i="53"/>
  <c r="X31" i="53" s="1"/>
  <c r="AF31" i="53" s="1"/>
  <c r="P32" i="53"/>
  <c r="R33" i="53"/>
  <c r="X33" i="53" s="1"/>
  <c r="AF33" i="53" s="1"/>
  <c r="P35" i="53"/>
  <c r="R35" i="53" s="1"/>
  <c r="X35" i="53" s="1"/>
  <c r="AF35" i="53" s="1"/>
  <c r="R36" i="53"/>
  <c r="X36" i="53" s="1"/>
  <c r="AF36" i="53" s="1"/>
  <c r="J47" i="53"/>
  <c r="R47" i="53" s="1"/>
  <c r="X47" i="53" s="1"/>
  <c r="AF47" i="53" s="1"/>
  <c r="P50" i="53"/>
  <c r="R50" i="53" s="1"/>
  <c r="X50" i="53" s="1"/>
  <c r="AF50" i="53" s="1"/>
  <c r="J53" i="53"/>
  <c r="R53" i="53" s="1"/>
  <c r="X53" i="53" s="1"/>
  <c r="AF53" i="53" s="1"/>
  <c r="R54" i="53"/>
  <c r="X54" i="53" s="1"/>
  <c r="AF54" i="53" s="1"/>
  <c r="J69" i="53"/>
  <c r="R69" i="53" s="1"/>
  <c r="P90" i="53"/>
  <c r="R90" i="53" s="1"/>
  <c r="X90" i="53" s="1"/>
  <c r="AF90" i="53" s="1"/>
  <c r="J107" i="53"/>
  <c r="R107" i="53" s="1"/>
  <c r="X107" i="53" s="1"/>
  <c r="AF107" i="53" s="1"/>
  <c r="P110" i="53"/>
  <c r="R110" i="53" s="1"/>
  <c r="X110" i="53" s="1"/>
  <c r="AF110" i="53" s="1"/>
  <c r="J113" i="53"/>
  <c r="R113" i="53" s="1"/>
  <c r="X113" i="53" s="1"/>
  <c r="AF113" i="53" s="1"/>
  <c r="R115" i="53"/>
  <c r="X115" i="53" s="1"/>
  <c r="AF115" i="53" s="1"/>
  <c r="Q141" i="51"/>
  <c r="R151" i="51"/>
  <c r="O206" i="51"/>
  <c r="Q89" i="52"/>
  <c r="K189" i="52"/>
  <c r="K198" i="52"/>
  <c r="Q194" i="52"/>
  <c r="Q196" i="52"/>
  <c r="R18" i="53"/>
  <c r="X18" i="53" s="1"/>
  <c r="AF18" i="53" s="1"/>
  <c r="R55" i="53"/>
  <c r="X55" i="53" s="1"/>
  <c r="AF55" i="53" s="1"/>
  <c r="J59" i="53"/>
  <c r="R59" i="53" s="1"/>
  <c r="X59" i="53" s="1"/>
  <c r="AF59" i="53" s="1"/>
  <c r="R60" i="53"/>
  <c r="X60" i="53" s="1"/>
  <c r="AF60" i="53" s="1"/>
  <c r="P61" i="53"/>
  <c r="J75" i="53"/>
  <c r="R76" i="53"/>
  <c r="X76" i="53" s="1"/>
  <c r="AF76" i="53" s="1"/>
  <c r="J79" i="53"/>
  <c r="R79" i="53" s="1"/>
  <c r="X79" i="53" s="1"/>
  <c r="AF79" i="53" s="1"/>
  <c r="R98" i="53"/>
  <c r="X98" i="53" s="1"/>
  <c r="AF98" i="53" s="1"/>
  <c r="P117" i="53"/>
  <c r="R117" i="53" s="1"/>
  <c r="X117" i="53" s="1"/>
  <c r="AF117" i="53" s="1"/>
  <c r="L83" i="51"/>
  <c r="L84" i="51" s="1"/>
  <c r="L197" i="51"/>
  <c r="Q91" i="52"/>
  <c r="M75" i="52"/>
  <c r="Q140" i="52"/>
  <c r="K164" i="52"/>
  <c r="K180" i="52"/>
  <c r="K200" i="52" s="1"/>
  <c r="K214" i="52"/>
  <c r="O210" i="52"/>
  <c r="Q210" i="52" s="1"/>
  <c r="J14" i="53"/>
  <c r="R14" i="53" s="1"/>
  <c r="X14" i="53" s="1"/>
  <c r="AF14" i="53" s="1"/>
  <c r="P29" i="53"/>
  <c r="R29" i="53" s="1"/>
  <c r="X29" i="53" s="1"/>
  <c r="AF29" i="53" s="1"/>
  <c r="J34" i="53"/>
  <c r="R34" i="53" s="1"/>
  <c r="X34" i="53" s="1"/>
  <c r="AF34" i="53" s="1"/>
  <c r="J37" i="53"/>
  <c r="R37" i="53" s="1"/>
  <c r="X37" i="53" s="1"/>
  <c r="AF37" i="53" s="1"/>
  <c r="J46" i="53"/>
  <c r="R46" i="53" s="1"/>
  <c r="X46" i="53" s="1"/>
  <c r="AF46" i="53" s="1"/>
  <c r="P58" i="53"/>
  <c r="J62" i="53"/>
  <c r="P70" i="53"/>
  <c r="N123" i="53"/>
  <c r="L86" i="53"/>
  <c r="J94" i="53"/>
  <c r="R94" i="53" s="1"/>
  <c r="X94" i="53" s="1"/>
  <c r="AF94" i="53" s="1"/>
  <c r="J102" i="53"/>
  <c r="R102" i="53" s="1"/>
  <c r="X102" i="53" s="1"/>
  <c r="AF102" i="53" s="1"/>
  <c r="J106" i="53"/>
  <c r="R106" i="53" s="1"/>
  <c r="X106" i="53" s="1"/>
  <c r="AF106" i="53" s="1"/>
  <c r="P114" i="53"/>
  <c r="R114" i="53" s="1"/>
  <c r="X114" i="53" s="1"/>
  <c r="AF114" i="53" s="1"/>
  <c r="J117" i="53"/>
  <c r="J118" i="53"/>
  <c r="R118" i="53" s="1"/>
  <c r="X118" i="53" s="1"/>
  <c r="AF118" i="53" s="1"/>
  <c r="G59" i="51"/>
  <c r="H58" i="51"/>
  <c r="G25" i="48"/>
  <c r="H25" i="48" s="1"/>
  <c r="K25" i="48" s="1"/>
  <c r="H24" i="48"/>
  <c r="K24" i="48" s="1"/>
  <c r="J37" i="48"/>
  <c r="B26" i="48"/>
  <c r="B28" i="48" s="1"/>
  <c r="N37" i="48"/>
  <c r="D26" i="48"/>
  <c r="L49" i="48"/>
  <c r="H26" i="51"/>
  <c r="K26" i="51" s="1"/>
  <c r="P26" i="51" s="1"/>
  <c r="G27" i="51"/>
  <c r="H27" i="51" s="1"/>
  <c r="K92" i="48"/>
  <c r="F56" i="48"/>
  <c r="H57" i="48"/>
  <c r="K57" i="48" s="1"/>
  <c r="I252" i="49"/>
  <c r="I254" i="49" s="1"/>
  <c r="I209" i="49"/>
  <c r="L15" i="48"/>
  <c r="L16" i="48" s="1"/>
  <c r="L17" i="48" s="1"/>
  <c r="L18" i="48" s="1"/>
  <c r="K158" i="48"/>
  <c r="Q158" i="48"/>
  <c r="R146" i="48"/>
  <c r="R147" i="48" s="1"/>
  <c r="R148" i="48" s="1"/>
  <c r="R149" i="48" s="1"/>
  <c r="R150" i="48" s="1"/>
  <c r="R151" i="48" s="1"/>
  <c r="R152" i="48" s="1"/>
  <c r="R153" i="48" s="1"/>
  <c r="R154" i="48" s="1"/>
  <c r="R155" i="48" s="1"/>
  <c r="R156" i="48" s="1"/>
  <c r="R157" i="48" s="1"/>
  <c r="R169" i="48" s="1"/>
  <c r="G108" i="49"/>
  <c r="E108" i="49" s="1"/>
  <c r="G94" i="49"/>
  <c r="G100" i="49" s="1"/>
  <c r="H253" i="49"/>
  <c r="H238" i="49"/>
  <c r="B28" i="51"/>
  <c r="B30" i="51" s="1"/>
  <c r="N39" i="51"/>
  <c r="J39" i="51"/>
  <c r="H56" i="51"/>
  <c r="H23" i="48"/>
  <c r="K23" i="48" s="1"/>
  <c r="F22" i="48"/>
  <c r="L50" i="48"/>
  <c r="L51" i="48" s="1"/>
  <c r="F109" i="49"/>
  <c r="G174" i="49"/>
  <c r="H130" i="49"/>
  <c r="F24" i="51"/>
  <c r="H25" i="51"/>
  <c r="K25" i="51" s="1"/>
  <c r="H55" i="51"/>
  <c r="O105" i="52"/>
  <c r="Q105" i="52" s="1"/>
  <c r="O71" i="52"/>
  <c r="L113" i="48"/>
  <c r="L114" i="48" s="1"/>
  <c r="L115" i="48" s="1"/>
  <c r="L116" i="48" s="1"/>
  <c r="L117" i="48" s="1"/>
  <c r="L118" i="48" s="1"/>
  <c r="L119" i="48" s="1"/>
  <c r="L120" i="48" s="1"/>
  <c r="L121" i="48" s="1"/>
  <c r="L122" i="48" s="1"/>
  <c r="L123" i="48" s="1"/>
  <c r="L124" i="48" s="1"/>
  <c r="L136" i="48" s="1"/>
  <c r="P26" i="48"/>
  <c r="O26" i="48"/>
  <c r="P59" i="48"/>
  <c r="R69" i="48"/>
  <c r="R71" i="48" s="1"/>
  <c r="O125" i="48"/>
  <c r="L146" i="48"/>
  <c r="L147" i="48" s="1"/>
  <c r="L148" i="48" s="1"/>
  <c r="L149" i="48" s="1"/>
  <c r="L150" i="48" s="1"/>
  <c r="L151" i="48" s="1"/>
  <c r="L152" i="48" s="1"/>
  <c r="L153" i="48" s="1"/>
  <c r="L154" i="48" s="1"/>
  <c r="L155" i="48" s="1"/>
  <c r="L156" i="48" s="1"/>
  <c r="L157" i="48" s="1"/>
  <c r="L169" i="48" s="1"/>
  <c r="L170" i="48" s="1"/>
  <c r="R168" i="48"/>
  <c r="I174" i="49"/>
  <c r="C173" i="52"/>
  <c r="C175" i="52" s="1"/>
  <c r="C176" i="52" s="1"/>
  <c r="C177" i="52" s="1"/>
  <c r="C178" i="52" s="1"/>
  <c r="C180" i="52" s="1"/>
  <c r="C182" i="52" s="1"/>
  <c r="C184" i="52" s="1"/>
  <c r="C185" i="52" s="1"/>
  <c r="C186" i="52" s="1"/>
  <c r="C187" i="52" s="1"/>
  <c r="C189" i="52" s="1"/>
  <c r="C191" i="52" s="1"/>
  <c r="C193" i="52" s="1"/>
  <c r="C194" i="52" s="1"/>
  <c r="C195" i="52" s="1"/>
  <c r="C196" i="52" s="1"/>
  <c r="C198" i="52" s="1"/>
  <c r="C200" i="52" s="1"/>
  <c r="C209" i="52"/>
  <c r="C210" i="52" s="1"/>
  <c r="C211" i="52" s="1"/>
  <c r="C212" i="52" s="1"/>
  <c r="C214" i="52" s="1"/>
  <c r="C216" i="52" s="1"/>
  <c r="C218" i="52" s="1"/>
  <c r="C227" i="52" s="1"/>
  <c r="C228" i="52" s="1"/>
  <c r="C230" i="52" s="1"/>
  <c r="C241" i="52" s="1"/>
  <c r="C242" i="52" s="1"/>
  <c r="C244" i="52" s="1"/>
  <c r="L30" i="51"/>
  <c r="L32" i="51" s="1"/>
  <c r="L63" i="51"/>
  <c r="L65" i="51" s="1"/>
  <c r="M84" i="52"/>
  <c r="L130" i="51"/>
  <c r="L131" i="51" s="1"/>
  <c r="L132" i="51" s="1"/>
  <c r="L133" i="51" s="1"/>
  <c r="L198" i="51"/>
  <c r="L199" i="51" s="1"/>
  <c r="Q59" i="48"/>
  <c r="P92" i="48"/>
  <c r="R80" i="48"/>
  <c r="R81" i="48" s="1"/>
  <c r="R82" i="48" s="1"/>
  <c r="R83" i="48" s="1"/>
  <c r="R84" i="48" s="1"/>
  <c r="R85" i="48" s="1"/>
  <c r="R86" i="48" s="1"/>
  <c r="R87" i="48" s="1"/>
  <c r="R88" i="48" s="1"/>
  <c r="R89" i="48" s="1"/>
  <c r="R90" i="48" s="1"/>
  <c r="R91" i="48" s="1"/>
  <c r="R103" i="48" s="1"/>
  <c r="H107" i="49"/>
  <c r="H109" i="49" s="1"/>
  <c r="H67" i="49"/>
  <c r="G175" i="49"/>
  <c r="G161" i="49"/>
  <c r="G167" i="49" s="1"/>
  <c r="D28" i="51"/>
  <c r="L85" i="51"/>
  <c r="L86" i="51" s="1"/>
  <c r="H138" i="51"/>
  <c r="K138" i="51" s="1"/>
  <c r="F137" i="51"/>
  <c r="H154" i="49"/>
  <c r="F174" i="49"/>
  <c r="Q19" i="51"/>
  <c r="K19" i="51"/>
  <c r="P19" i="51" s="1"/>
  <c r="F170" i="51"/>
  <c r="H171" i="51"/>
  <c r="K171" i="51" s="1"/>
  <c r="I67" i="49"/>
  <c r="H94" i="49"/>
  <c r="F209" i="49"/>
  <c r="F215" i="49" s="1"/>
  <c r="I238" i="49"/>
  <c r="L80" i="48"/>
  <c r="Q26" i="51"/>
  <c r="H139" i="51"/>
  <c r="K139" i="51" s="1"/>
  <c r="G140" i="51"/>
  <c r="H140" i="51" s="1"/>
  <c r="K140" i="51" s="1"/>
  <c r="L162" i="51"/>
  <c r="L163" i="51" s="1"/>
  <c r="L164" i="51" s="1"/>
  <c r="L165" i="51" s="1"/>
  <c r="L166" i="51" s="1"/>
  <c r="R217" i="51"/>
  <c r="H54" i="51"/>
  <c r="K54" i="51" s="1"/>
  <c r="H92" i="51"/>
  <c r="K92" i="51" s="1"/>
  <c r="H202" i="51"/>
  <c r="K202" i="51" s="1"/>
  <c r="F201" i="51"/>
  <c r="R104" i="51"/>
  <c r="P165" i="51"/>
  <c r="L184" i="51"/>
  <c r="P195" i="51"/>
  <c r="O196" i="51"/>
  <c r="O199" i="51"/>
  <c r="P201" i="51"/>
  <c r="H205" i="51"/>
  <c r="K205" i="51" s="1"/>
  <c r="P205" i="51"/>
  <c r="Q175" i="52"/>
  <c r="M180" i="52"/>
  <c r="H57" i="51"/>
  <c r="O85" i="51"/>
  <c r="P85" i="51" s="1"/>
  <c r="P86" i="51"/>
  <c r="P88" i="51"/>
  <c r="P90" i="51"/>
  <c r="P92" i="51"/>
  <c r="O132" i="51"/>
  <c r="P132" i="51" s="1"/>
  <c r="P133" i="51"/>
  <c r="P135" i="51"/>
  <c r="P137" i="51"/>
  <c r="P139" i="51"/>
  <c r="O162" i="51"/>
  <c r="P162" i="51" s="1"/>
  <c r="R162" i="51" s="1"/>
  <c r="Q207" i="51"/>
  <c r="O198" i="51"/>
  <c r="P198" i="51" s="1"/>
  <c r="P199" i="51"/>
  <c r="O203" i="51"/>
  <c r="P203" i="51" s="1"/>
  <c r="O72" i="52"/>
  <c r="Q72" i="52" s="1"/>
  <c r="O71" i="53"/>
  <c r="P13" i="53"/>
  <c r="H203" i="51"/>
  <c r="K203" i="51" s="1"/>
  <c r="H204" i="51"/>
  <c r="K204" i="51" s="1"/>
  <c r="E237" i="51"/>
  <c r="P206" i="51"/>
  <c r="O204" i="51"/>
  <c r="P204" i="51" s="1"/>
  <c r="O202" i="51"/>
  <c r="P202" i="51" s="1"/>
  <c r="O200" i="51"/>
  <c r="P200" i="51" s="1"/>
  <c r="O197" i="51"/>
  <c r="P197" i="51" s="1"/>
  <c r="P196" i="51"/>
  <c r="P173" i="51"/>
  <c r="O171" i="51"/>
  <c r="P171" i="51" s="1"/>
  <c r="O169" i="51"/>
  <c r="P169" i="51" s="1"/>
  <c r="O167" i="51"/>
  <c r="P167" i="51" s="1"/>
  <c r="O164" i="51"/>
  <c r="P164" i="51" s="1"/>
  <c r="P163" i="51"/>
  <c r="P140" i="51"/>
  <c r="O138" i="51"/>
  <c r="P138" i="51" s="1"/>
  <c r="O136" i="51"/>
  <c r="P136" i="51" s="1"/>
  <c r="O134" i="51"/>
  <c r="P134" i="51" s="1"/>
  <c r="O131" i="51"/>
  <c r="P131" i="51" s="1"/>
  <c r="P130" i="51"/>
  <c r="P93" i="51"/>
  <c r="O91" i="51"/>
  <c r="P91" i="51" s="1"/>
  <c r="O89" i="51"/>
  <c r="P89" i="51" s="1"/>
  <c r="O87" i="51"/>
  <c r="P87" i="51" s="1"/>
  <c r="O84" i="51"/>
  <c r="P84" i="51" s="1"/>
  <c r="P83" i="51"/>
  <c r="O60" i="51"/>
  <c r="O57" i="51"/>
  <c r="P54" i="51"/>
  <c r="O53" i="51"/>
  <c r="K105" i="52"/>
  <c r="K71" i="52"/>
  <c r="I71" i="53"/>
  <c r="J13" i="53"/>
  <c r="Q141" i="52"/>
  <c r="Q144" i="52" s="1"/>
  <c r="O177" i="52"/>
  <c r="Q177" i="52" s="1"/>
  <c r="Q193" i="52"/>
  <c r="M198" i="52"/>
  <c r="R19" i="53"/>
  <c r="X19" i="53" s="1"/>
  <c r="AF19" i="53" s="1"/>
  <c r="R23" i="53"/>
  <c r="X23" i="53" s="1"/>
  <c r="AF23" i="53" s="1"/>
  <c r="R38" i="53"/>
  <c r="X38" i="53" s="1"/>
  <c r="AF38" i="53" s="1"/>
  <c r="R41" i="53"/>
  <c r="X41" i="53" s="1"/>
  <c r="AF41" i="53" s="1"/>
  <c r="R44" i="53"/>
  <c r="X44" i="53" s="1"/>
  <c r="AF44" i="53" s="1"/>
  <c r="R105" i="53"/>
  <c r="X105" i="53" s="1"/>
  <c r="AF105" i="53" s="1"/>
  <c r="R111" i="53"/>
  <c r="X111" i="53" s="1"/>
  <c r="AF111" i="53" s="1"/>
  <c r="L217" i="51"/>
  <c r="M41" i="52"/>
  <c r="Q39" i="52"/>
  <c r="K72" i="52"/>
  <c r="O212" i="52"/>
  <c r="Q212" i="52" s="1"/>
  <c r="O178" i="52"/>
  <c r="Q178" i="52" s="1"/>
  <c r="O144" i="52"/>
  <c r="O164" i="52" s="1"/>
  <c r="R21" i="53"/>
  <c r="X21" i="53" s="1"/>
  <c r="AF21" i="53" s="1"/>
  <c r="R39" i="53"/>
  <c r="X39" i="53" s="1"/>
  <c r="AF39" i="53" s="1"/>
  <c r="R40" i="53"/>
  <c r="X40" i="53" s="1"/>
  <c r="AF40" i="53" s="1"/>
  <c r="R52" i="53"/>
  <c r="X52" i="53" s="1"/>
  <c r="AF52" i="53" s="1"/>
  <c r="R56" i="53"/>
  <c r="X56" i="53" s="1"/>
  <c r="AF56" i="53" s="1"/>
  <c r="M121" i="53"/>
  <c r="P89" i="53"/>
  <c r="L121" i="53"/>
  <c r="R92" i="53"/>
  <c r="X92" i="53" s="1"/>
  <c r="AF92" i="53" s="1"/>
  <c r="R103" i="53"/>
  <c r="X103" i="53" s="1"/>
  <c r="AF103" i="53" s="1"/>
  <c r="Q71" i="52"/>
  <c r="Q150" i="52"/>
  <c r="Q153" i="52" s="1"/>
  <c r="O186" i="52"/>
  <c r="Q186" i="52" s="1"/>
  <c r="O211" i="52"/>
  <c r="Q211" i="52" s="1"/>
  <c r="G71" i="53"/>
  <c r="P25" i="53"/>
  <c r="G121" i="53"/>
  <c r="J89" i="53"/>
  <c r="R108" i="53"/>
  <c r="X108" i="53" s="1"/>
  <c r="AF108" i="53" s="1"/>
  <c r="R120" i="53"/>
  <c r="X120" i="53" s="1"/>
  <c r="AF120" i="53" s="1"/>
  <c r="P77" i="53"/>
  <c r="P85" i="53"/>
  <c r="O86" i="53"/>
  <c r="R96" i="53"/>
  <c r="X96" i="53" s="1"/>
  <c r="AF96" i="53" s="1"/>
  <c r="R112" i="53"/>
  <c r="X112" i="53" s="1"/>
  <c r="AF112" i="53" s="1"/>
  <c r="L71" i="53"/>
  <c r="M12" i="53"/>
  <c r="J77" i="53"/>
  <c r="J85" i="53"/>
  <c r="I86" i="53"/>
  <c r="P93" i="53"/>
  <c r="P64" i="53"/>
  <c r="R64" i="53" s="1"/>
  <c r="X64" i="53" s="1"/>
  <c r="AF64" i="53" s="1"/>
  <c r="P66" i="53"/>
  <c r="J68" i="53"/>
  <c r="R68" i="53" s="1"/>
  <c r="P81" i="53"/>
  <c r="R81" i="53" s="1"/>
  <c r="X81" i="53" s="1"/>
  <c r="AF81" i="53" s="1"/>
  <c r="M86" i="53"/>
  <c r="J93" i="53"/>
  <c r="R93" i="53" s="1"/>
  <c r="X93" i="53" s="1"/>
  <c r="AF93" i="53" s="1"/>
  <c r="J109" i="53"/>
  <c r="R109" i="53" s="1"/>
  <c r="X109" i="53" s="1"/>
  <c r="AF109" i="53" s="1"/>
  <c r="M164" i="52"/>
  <c r="M189" i="52"/>
  <c r="M214" i="52"/>
  <c r="J58" i="53"/>
  <c r="P62" i="53"/>
  <c r="R62" i="53" s="1"/>
  <c r="X62" i="53" s="1"/>
  <c r="AF62" i="53" s="1"/>
  <c r="J66" i="53"/>
  <c r="R66" i="53" s="1"/>
  <c r="X66" i="53" s="1"/>
  <c r="AF66" i="53" s="1"/>
  <c r="I121" i="53"/>
  <c r="O121" i="53"/>
  <c r="F123" i="53"/>
  <c r="G86" i="53"/>
  <c r="O21" i="51" l="1"/>
  <c r="Q24" i="51"/>
  <c r="O24" i="51"/>
  <c r="P24" i="51" s="1"/>
  <c r="O18" i="51"/>
  <c r="P18" i="51" s="1"/>
  <c r="Q27" i="51"/>
  <c r="O27" i="51"/>
  <c r="P27" i="51" s="1"/>
  <c r="K17" i="51"/>
  <c r="O17" i="51"/>
  <c r="P17" i="51" s="1"/>
  <c r="K27" i="51"/>
  <c r="O25" i="51"/>
  <c r="P25" i="51" s="1"/>
  <c r="Q22" i="51"/>
  <c r="O22" i="51"/>
  <c r="Q20" i="51"/>
  <c r="O20" i="51"/>
  <c r="O23" i="51"/>
  <c r="M95" i="52"/>
  <c r="E253" i="49"/>
  <c r="H254" i="49"/>
  <c r="I176" i="49"/>
  <c r="P53" i="51"/>
  <c r="P49" i="51"/>
  <c r="Q56" i="51"/>
  <c r="Q53" i="51"/>
  <c r="Q49" i="51"/>
  <c r="R49" i="51" s="1"/>
  <c r="E67" i="49"/>
  <c r="Q93" i="52"/>
  <c r="K55" i="51"/>
  <c r="P55" i="51" s="1"/>
  <c r="R85" i="53"/>
  <c r="X85" i="53" s="1"/>
  <c r="AF85" i="53" s="1"/>
  <c r="P86" i="53"/>
  <c r="O189" i="52"/>
  <c r="O94" i="51"/>
  <c r="L50" i="51"/>
  <c r="J86" i="53"/>
  <c r="H282" i="49"/>
  <c r="E280" i="49"/>
  <c r="E282" i="49" s="1"/>
  <c r="R67" i="53"/>
  <c r="X67" i="53" s="1"/>
  <c r="AF67" i="53" s="1"/>
  <c r="Q189" i="52"/>
  <c r="K18" i="51"/>
  <c r="R32" i="53"/>
  <c r="X32" i="53" s="1"/>
  <c r="AF32" i="53" s="1"/>
  <c r="E252" i="49"/>
  <c r="E254" i="49" s="1"/>
  <c r="G137" i="49"/>
  <c r="G143" i="49" s="1"/>
  <c r="G13" i="49" s="1"/>
  <c r="G17" i="49" s="1"/>
  <c r="G254" i="49"/>
  <c r="Q214" i="52"/>
  <c r="P121" i="53"/>
  <c r="Q198" i="52"/>
  <c r="O61" i="51"/>
  <c r="O207" i="51"/>
  <c r="Q164" i="52"/>
  <c r="Q17" i="51"/>
  <c r="F89" i="51"/>
  <c r="H90" i="51"/>
  <c r="K90" i="51" s="1"/>
  <c r="L123" i="53"/>
  <c r="P141" i="51"/>
  <c r="O141" i="51"/>
  <c r="J61" i="51"/>
  <c r="Q50" i="51"/>
  <c r="O79" i="52"/>
  <c r="Q79" i="52" s="1"/>
  <c r="V69" i="53"/>
  <c r="X69" i="53"/>
  <c r="AF69" i="53" s="1"/>
  <c r="Q16" i="51"/>
  <c r="R16" i="51" s="1"/>
  <c r="K16" i="51"/>
  <c r="L16" i="51" s="1"/>
  <c r="L17" i="51" s="1"/>
  <c r="L18" i="51" s="1"/>
  <c r="L19" i="51" s="1"/>
  <c r="L20" i="51" s="1"/>
  <c r="R25" i="53"/>
  <c r="X25" i="53" s="1"/>
  <c r="AF25" i="53" s="1"/>
  <c r="K57" i="51"/>
  <c r="P57" i="51" s="1"/>
  <c r="J28" i="51"/>
  <c r="O82" i="52"/>
  <c r="Q82" i="52" s="1"/>
  <c r="R58" i="53"/>
  <c r="X58" i="53" s="1"/>
  <c r="AF58" i="53" s="1"/>
  <c r="P94" i="51"/>
  <c r="Q52" i="51"/>
  <c r="K20" i="51"/>
  <c r="R170" i="48"/>
  <c r="H89" i="1" s="1"/>
  <c r="E137" i="49"/>
  <c r="K58" i="51"/>
  <c r="P58" i="51" s="1"/>
  <c r="K51" i="51"/>
  <c r="P51" i="51" s="1"/>
  <c r="L81" i="48"/>
  <c r="L82" i="48" s="1"/>
  <c r="L83" i="48" s="1"/>
  <c r="L84" i="48" s="1"/>
  <c r="L85" i="48" s="1"/>
  <c r="L86" i="48" s="1"/>
  <c r="L87" i="48" s="1"/>
  <c r="L88" i="48" s="1"/>
  <c r="L89" i="48" s="1"/>
  <c r="L90" i="48" s="1"/>
  <c r="L91" i="48" s="1"/>
  <c r="L103" i="48" s="1"/>
  <c r="O123" i="53"/>
  <c r="O174" i="51"/>
  <c r="H201" i="51"/>
  <c r="K201" i="51" s="1"/>
  <c r="F200" i="51"/>
  <c r="H200" i="51" s="1"/>
  <c r="K200" i="51" s="1"/>
  <c r="F14" i="49"/>
  <c r="H161" i="49"/>
  <c r="H175" i="49"/>
  <c r="E175" i="49" s="1"/>
  <c r="R83" i="51"/>
  <c r="R84" i="51" s="1"/>
  <c r="R85" i="51" s="1"/>
  <c r="R86" i="51" s="1"/>
  <c r="R87" i="51" s="1"/>
  <c r="R88" i="51" s="1"/>
  <c r="R89" i="51" s="1"/>
  <c r="R90" i="51" s="1"/>
  <c r="R91" i="51" s="1"/>
  <c r="R92" i="51" s="1"/>
  <c r="R93" i="51" s="1"/>
  <c r="R105" i="51" s="1"/>
  <c r="R106" i="51" s="1"/>
  <c r="N115" i="51" s="1"/>
  <c r="H24" i="51"/>
  <c r="K24" i="51" s="1"/>
  <c r="F23" i="51"/>
  <c r="G109" i="49"/>
  <c r="H56" i="48"/>
  <c r="K56" i="48" s="1"/>
  <c r="F55" i="48"/>
  <c r="R130" i="51"/>
  <c r="R131" i="51" s="1"/>
  <c r="R132" i="51" s="1"/>
  <c r="R133" i="51" s="1"/>
  <c r="R134" i="51" s="1"/>
  <c r="R135" i="51" s="1"/>
  <c r="R136" i="51" s="1"/>
  <c r="R137" i="51" s="1"/>
  <c r="R138" i="51" s="1"/>
  <c r="R139" i="51" s="1"/>
  <c r="R140" i="51" s="1"/>
  <c r="R152" i="51" s="1"/>
  <c r="R153" i="51" s="1"/>
  <c r="N226" i="51" s="1"/>
  <c r="O214" i="52"/>
  <c r="V68" i="53"/>
  <c r="V71" i="53" s="1"/>
  <c r="V123" i="53" s="1"/>
  <c r="J71" i="53"/>
  <c r="G123" i="53"/>
  <c r="R13" i="53"/>
  <c r="X13" i="53" s="1"/>
  <c r="AF13" i="53" s="1"/>
  <c r="P174" i="51"/>
  <c r="K34" i="52"/>
  <c r="M200" i="52"/>
  <c r="H174" i="49"/>
  <c r="E174" i="49" s="1"/>
  <c r="H137" i="49"/>
  <c r="E107" i="49"/>
  <c r="E109" i="49" s="1"/>
  <c r="N32" i="51"/>
  <c r="B31" i="51"/>
  <c r="B32" i="51" s="1"/>
  <c r="B29" i="48"/>
  <c r="B30" i="48" s="1"/>
  <c r="H59" i="51"/>
  <c r="K59" i="51" s="1"/>
  <c r="P59" i="51" s="1"/>
  <c r="G60" i="51"/>
  <c r="H60" i="51" s="1"/>
  <c r="K60" i="51" s="1"/>
  <c r="P60" i="51" s="1"/>
  <c r="F176" i="49"/>
  <c r="L96" i="48"/>
  <c r="X75" i="53"/>
  <c r="R77" i="53"/>
  <c r="X77" i="53" s="1"/>
  <c r="R89" i="53"/>
  <c r="J121" i="53"/>
  <c r="M71" i="53"/>
  <c r="M123" i="53" s="1"/>
  <c r="P12" i="53"/>
  <c r="O180" i="52"/>
  <c r="O200" i="52" s="1"/>
  <c r="I123" i="53"/>
  <c r="Q180" i="52"/>
  <c r="R195" i="51"/>
  <c r="R196" i="51" s="1"/>
  <c r="R197" i="51" s="1"/>
  <c r="R198" i="51" s="1"/>
  <c r="R199" i="51" s="1"/>
  <c r="R200" i="51" s="1"/>
  <c r="R201" i="51" s="1"/>
  <c r="R202" i="51" s="1"/>
  <c r="R203" i="51" s="1"/>
  <c r="R204" i="51" s="1"/>
  <c r="R205" i="51" s="1"/>
  <c r="R206" i="51" s="1"/>
  <c r="R218" i="51" s="1"/>
  <c r="R219" i="51" s="1"/>
  <c r="N228" i="51" s="1"/>
  <c r="P207" i="51"/>
  <c r="R163" i="51"/>
  <c r="R164" i="51" s="1"/>
  <c r="R165" i="51" s="1"/>
  <c r="R166" i="51" s="1"/>
  <c r="R167" i="51" s="1"/>
  <c r="R168" i="51" s="1"/>
  <c r="R169" i="51" s="1"/>
  <c r="R170" i="51" s="1"/>
  <c r="R171" i="51" s="1"/>
  <c r="R172" i="51" s="1"/>
  <c r="R173" i="51" s="1"/>
  <c r="R185" i="51" s="1"/>
  <c r="R186" i="51" s="1"/>
  <c r="N227" i="51" s="1"/>
  <c r="H170" i="51"/>
  <c r="K170" i="51" s="1"/>
  <c r="F169" i="51"/>
  <c r="H137" i="51"/>
  <c r="K137" i="51" s="1"/>
  <c r="F136" i="51"/>
  <c r="L129" i="48"/>
  <c r="G176" i="49"/>
  <c r="H22" i="48"/>
  <c r="K22" i="48" s="1"/>
  <c r="F21" i="48"/>
  <c r="O28" i="51" l="1"/>
  <c r="P61" i="51"/>
  <c r="P20" i="51"/>
  <c r="P16" i="51"/>
  <c r="R50" i="51"/>
  <c r="R51" i="51" s="1"/>
  <c r="R52" i="51" s="1"/>
  <c r="R53" i="51" s="1"/>
  <c r="R54" i="51" s="1"/>
  <c r="R55" i="51" s="1"/>
  <c r="R56" i="51" s="1"/>
  <c r="R57" i="51" s="1"/>
  <c r="R58" i="51" s="1"/>
  <c r="R59" i="51" s="1"/>
  <c r="R60" i="51" s="1"/>
  <c r="R72" i="51" s="1"/>
  <c r="L51" i="51"/>
  <c r="L52" i="51" s="1"/>
  <c r="L53" i="51" s="1"/>
  <c r="L54" i="51" s="1"/>
  <c r="L55" i="51" s="1"/>
  <c r="L56" i="51" s="1"/>
  <c r="L57" i="51" s="1"/>
  <c r="L58" i="51" s="1"/>
  <c r="L59" i="51" s="1"/>
  <c r="L60" i="51" s="1"/>
  <c r="L72" i="51" s="1"/>
  <c r="R17" i="51"/>
  <c r="R18" i="51" s="1"/>
  <c r="R19" i="51" s="1"/>
  <c r="R20" i="51" s="1"/>
  <c r="R86" i="53"/>
  <c r="Q200" i="52"/>
  <c r="X68" i="53"/>
  <c r="AF68" i="53" s="1"/>
  <c r="F88" i="51"/>
  <c r="H89" i="51"/>
  <c r="K89" i="51" s="1"/>
  <c r="F17" i="49"/>
  <c r="Q61" i="51"/>
  <c r="Q28" i="51"/>
  <c r="H136" i="51"/>
  <c r="K136" i="51" s="1"/>
  <c r="F135" i="51"/>
  <c r="X86" i="53"/>
  <c r="AF75" i="53"/>
  <c r="X125" i="53"/>
  <c r="B32" i="48"/>
  <c r="N230" i="51"/>
  <c r="N30" i="48"/>
  <c r="X89" i="53"/>
  <c r="R121" i="53"/>
  <c r="B34" i="51"/>
  <c r="J123" i="53"/>
  <c r="K61" i="51"/>
  <c r="L200" i="51"/>
  <c r="L201" i="51" s="1"/>
  <c r="L202" i="51" s="1"/>
  <c r="L203" i="51" s="1"/>
  <c r="L204" i="51" s="1"/>
  <c r="L205" i="51" s="1"/>
  <c r="L206" i="51" s="1"/>
  <c r="L218" i="51" s="1"/>
  <c r="L219" i="51" s="1"/>
  <c r="H228" i="51" s="1"/>
  <c r="K207" i="51"/>
  <c r="K88" i="52"/>
  <c r="H55" i="48"/>
  <c r="K55" i="48" s="1"/>
  <c r="F54" i="48"/>
  <c r="F168" i="51"/>
  <c r="H169" i="51"/>
  <c r="K169" i="51" s="1"/>
  <c r="F20" i="48"/>
  <c r="H21" i="48"/>
  <c r="K21" i="48" s="1"/>
  <c r="P71" i="53"/>
  <c r="P123" i="53" s="1"/>
  <c r="R12" i="53"/>
  <c r="AF77" i="53"/>
  <c r="X127" i="53"/>
  <c r="E176" i="49"/>
  <c r="J30" i="48"/>
  <c r="J32" i="51"/>
  <c r="H176" i="49"/>
  <c r="F22" i="51"/>
  <c r="H23" i="51"/>
  <c r="K23" i="51" s="1"/>
  <c r="P23" i="51" s="1"/>
  <c r="F87" i="51" l="1"/>
  <c r="H87" i="51" s="1"/>
  <c r="K87" i="51" s="1"/>
  <c r="H88" i="51"/>
  <c r="K88" i="51" s="1"/>
  <c r="H135" i="51"/>
  <c r="K135" i="51" s="1"/>
  <c r="F134" i="51"/>
  <c r="H134" i="51" s="1"/>
  <c r="K134" i="51" s="1"/>
  <c r="K27" i="52"/>
  <c r="AF127" i="53"/>
  <c r="B35" i="51"/>
  <c r="B36" i="51" s="1"/>
  <c r="R71" i="53"/>
  <c r="R123" i="53" s="1"/>
  <c r="X12" i="53"/>
  <c r="L30" i="48"/>
  <c r="H168" i="51"/>
  <c r="K168" i="51" s="1"/>
  <c r="F167" i="51"/>
  <c r="H167" i="51" s="1"/>
  <c r="K167" i="51" s="1"/>
  <c r="AF89" i="53"/>
  <c r="X121" i="53"/>
  <c r="B33" i="48"/>
  <c r="B34" i="48" s="1"/>
  <c r="K36" i="52"/>
  <c r="AF125" i="53"/>
  <c r="H20" i="48"/>
  <c r="K20" i="48" s="1"/>
  <c r="F19" i="48"/>
  <c r="H19" i="48" s="1"/>
  <c r="K19" i="48" s="1"/>
  <c r="F21" i="51"/>
  <c r="H21" i="51" s="1"/>
  <c r="K21" i="51" s="1"/>
  <c r="P21" i="51" s="1"/>
  <c r="R21" i="51" s="1"/>
  <c r="H22" i="51"/>
  <c r="K22" i="51" s="1"/>
  <c r="P22" i="51" s="1"/>
  <c r="H54" i="48"/>
  <c r="K54" i="48" s="1"/>
  <c r="F53" i="48"/>
  <c r="R22" i="51" l="1"/>
  <c r="R23" i="51" s="1"/>
  <c r="R24" i="51" s="1"/>
  <c r="R25" i="51" s="1"/>
  <c r="R26" i="51" s="1"/>
  <c r="R27" i="51" s="1"/>
  <c r="R39" i="51" s="1"/>
  <c r="R40" i="51" s="1"/>
  <c r="N113" i="51" s="1"/>
  <c r="P28" i="51"/>
  <c r="N34" i="48"/>
  <c r="L87" i="51"/>
  <c r="L88" i="51" s="1"/>
  <c r="L89" i="51" s="1"/>
  <c r="L90" i="51" s="1"/>
  <c r="L91" i="51" s="1"/>
  <c r="L92" i="51" s="1"/>
  <c r="L93" i="51" s="1"/>
  <c r="L105" i="51" s="1"/>
  <c r="K94" i="51"/>
  <c r="L167" i="51"/>
  <c r="L168" i="51" s="1"/>
  <c r="L169" i="51" s="1"/>
  <c r="L170" i="51" s="1"/>
  <c r="L171" i="51" s="1"/>
  <c r="L172" i="51" s="1"/>
  <c r="L173" i="51" s="1"/>
  <c r="L185" i="51" s="1"/>
  <c r="L186" i="51" s="1"/>
  <c r="H227" i="51" s="1"/>
  <c r="K174" i="51"/>
  <c r="X128" i="53"/>
  <c r="X130" i="53" s="1"/>
  <c r="X132" i="53" s="1"/>
  <c r="AF12" i="53"/>
  <c r="X71" i="53"/>
  <c r="X123" i="53" s="1"/>
  <c r="B38" i="51"/>
  <c r="N38" i="51"/>
  <c r="J38" i="51"/>
  <c r="L134" i="51"/>
  <c r="L135" i="51" s="1"/>
  <c r="L136" i="51" s="1"/>
  <c r="L137" i="51" s="1"/>
  <c r="L138" i="51" s="1"/>
  <c r="L139" i="51" s="1"/>
  <c r="L140" i="51" s="1"/>
  <c r="L152" i="51" s="1"/>
  <c r="L153" i="51" s="1"/>
  <c r="H226" i="51" s="1"/>
  <c r="K141" i="51"/>
  <c r="F52" i="48"/>
  <c r="H52" i="48" s="1"/>
  <c r="K52" i="48" s="1"/>
  <c r="H53" i="48"/>
  <c r="K53" i="48" s="1"/>
  <c r="L21" i="51"/>
  <c r="L22" i="51" s="1"/>
  <c r="L23" i="51" s="1"/>
  <c r="L24" i="51" s="1"/>
  <c r="L25" i="51" s="1"/>
  <c r="L26" i="51" s="1"/>
  <c r="L27" i="51" s="1"/>
  <c r="L39" i="51" s="1"/>
  <c r="K28" i="51"/>
  <c r="L19" i="48"/>
  <c r="L20" i="48" s="1"/>
  <c r="L21" i="48" s="1"/>
  <c r="L22" i="48" s="1"/>
  <c r="L23" i="48" s="1"/>
  <c r="L24" i="48" s="1"/>
  <c r="L25" i="48" s="1"/>
  <c r="L37" i="48" s="1"/>
  <c r="K26" i="48"/>
  <c r="J34" i="48"/>
  <c r="AF121" i="53"/>
  <c r="K19" i="52"/>
  <c r="J36" i="51"/>
  <c r="K90" i="52"/>
  <c r="K93" i="52" s="1"/>
  <c r="K39" i="52"/>
  <c r="B36" i="48"/>
  <c r="N36" i="48"/>
  <c r="J36" i="48"/>
  <c r="N36" i="51"/>
  <c r="K81" i="52"/>
  <c r="K84" i="52" s="1"/>
  <c r="K30" i="52"/>
  <c r="K106" i="52"/>
  <c r="Q30" i="52" l="1"/>
  <c r="O81" i="52"/>
  <c r="O106" i="52"/>
  <c r="Q106" i="52" s="1"/>
  <c r="O30" i="52"/>
  <c r="K107" i="52"/>
  <c r="K73" i="52"/>
  <c r="L52" i="48"/>
  <c r="K59" i="48"/>
  <c r="B39" i="51"/>
  <c r="B40" i="51" s="1"/>
  <c r="B37" i="48"/>
  <c r="B38" i="48" s="1"/>
  <c r="J38" i="48"/>
  <c r="H230" i="51"/>
  <c r="H94" i="1" s="1"/>
  <c r="AF128" i="53"/>
  <c r="AF130" i="53" s="1"/>
  <c r="AF132" i="53" s="1"/>
  <c r="AF71" i="53"/>
  <c r="AF123" i="53" s="1"/>
  <c r="K16" i="52"/>
  <c r="J40" i="51" l="1"/>
  <c r="N40" i="51"/>
  <c r="B45" i="48"/>
  <c r="B47" i="48" s="1"/>
  <c r="F85" i="1"/>
  <c r="K104" i="52"/>
  <c r="K109" i="52" s="1"/>
  <c r="K70" i="52"/>
  <c r="K75" i="52" s="1"/>
  <c r="K95" i="52" s="1"/>
  <c r="K21" i="52"/>
  <c r="K41" i="52" s="1"/>
  <c r="B48" i="48"/>
  <c r="B49" i="48" s="1"/>
  <c r="B50" i="48" s="1"/>
  <c r="B51" i="48" s="1"/>
  <c r="B52" i="48" s="1"/>
  <c r="B53" i="48" s="1"/>
  <c r="B54" i="48" s="1"/>
  <c r="B55" i="48" s="1"/>
  <c r="B56" i="48" s="1"/>
  <c r="B57" i="48" s="1"/>
  <c r="B58" i="48" s="1"/>
  <c r="O107" i="52"/>
  <c r="Q107" i="52" s="1"/>
  <c r="O73" i="52"/>
  <c r="Q73" i="52" s="1"/>
  <c r="L100" i="51" s="1"/>
  <c r="L102" i="51" s="1"/>
  <c r="L104" i="51" s="1"/>
  <c r="L106" i="51" s="1"/>
  <c r="H115" i="51" s="1"/>
  <c r="O84" i="52"/>
  <c r="Q81" i="52"/>
  <c r="R67" i="51" s="1"/>
  <c r="R69" i="51" s="1"/>
  <c r="R71" i="51" s="1"/>
  <c r="R73" i="51" s="1"/>
  <c r="N114" i="51" s="1"/>
  <c r="N117" i="51" s="1"/>
  <c r="N38" i="48"/>
  <c r="F113" i="51"/>
  <c r="B47" i="51"/>
  <c r="B49" i="51" s="1"/>
  <c r="L113" i="51"/>
  <c r="L53" i="48"/>
  <c r="L54" i="48" s="1"/>
  <c r="L55" i="48" s="1"/>
  <c r="L56" i="48" s="1"/>
  <c r="L57" i="48" s="1"/>
  <c r="L58" i="48" s="1"/>
  <c r="L70" i="48" s="1"/>
  <c r="L71" i="48" s="1"/>
  <c r="H86" i="1" s="1"/>
  <c r="L59" i="48" l="1"/>
  <c r="L67" i="51"/>
  <c r="L69" i="51" s="1"/>
  <c r="L71" i="51" s="1"/>
  <c r="L73" i="51" s="1"/>
  <c r="H114" i="51" s="1"/>
  <c r="Q84" i="52"/>
  <c r="O104" i="52"/>
  <c r="O21" i="52"/>
  <c r="O41" i="52" s="1"/>
  <c r="Q21" i="52"/>
  <c r="Q41" i="52" s="1"/>
  <c r="O70" i="52"/>
  <c r="B50" i="51"/>
  <c r="B51" i="51" s="1"/>
  <c r="B52" i="51" s="1"/>
  <c r="B53" i="51" s="1"/>
  <c r="B54" i="51" s="1"/>
  <c r="B55" i="51" s="1"/>
  <c r="B56" i="51" s="1"/>
  <c r="B57" i="51" s="1"/>
  <c r="B58" i="51" s="1"/>
  <c r="B59" i="51" s="1"/>
  <c r="B60" i="51" s="1"/>
  <c r="N70" i="48"/>
  <c r="B59" i="48"/>
  <c r="B61" i="48" s="1"/>
  <c r="J70" i="48"/>
  <c r="D59" i="48"/>
  <c r="B61" i="51" l="1"/>
  <c r="B63" i="51" s="1"/>
  <c r="N72" i="51"/>
  <c r="J72" i="51"/>
  <c r="O109" i="52"/>
  <c r="L256" i="9" s="1"/>
  <c r="Q104" i="52"/>
  <c r="Q109" i="52" s="1"/>
  <c r="B62" i="48"/>
  <c r="B63" i="48" s="1"/>
  <c r="N63" i="48"/>
  <c r="Q70" i="52"/>
  <c r="O75" i="52"/>
  <c r="O95" i="52" s="1"/>
  <c r="D61" i="51"/>
  <c r="B65" i="48" l="1"/>
  <c r="J63" i="48"/>
  <c r="Q75" i="52"/>
  <c r="Q95" i="52" s="1"/>
  <c r="L34" i="51"/>
  <c r="L36" i="51" s="1"/>
  <c r="L38" i="51" s="1"/>
  <c r="L40" i="51" s="1"/>
  <c r="H113" i="51" s="1"/>
  <c r="H117" i="51" s="1"/>
  <c r="H93" i="1" s="1"/>
  <c r="B64" i="51"/>
  <c r="B65" i="51" s="1"/>
  <c r="B67" i="51" l="1"/>
  <c r="J65" i="51"/>
  <c r="B66" i="48"/>
  <c r="B67" i="48" s="1"/>
  <c r="N67" i="48"/>
  <c r="N65" i="51"/>
  <c r="B68" i="51" l="1"/>
  <c r="B69" i="51" s="1"/>
  <c r="B69" i="48"/>
  <c r="J69" i="48"/>
  <c r="N69" i="48"/>
  <c r="J67" i="48"/>
  <c r="B70" i="48" l="1"/>
  <c r="B71" i="48" s="1"/>
  <c r="J71" i="48"/>
  <c r="B71" i="51"/>
  <c r="N71" i="51"/>
  <c r="J71" i="51"/>
  <c r="J69" i="51"/>
  <c r="N69" i="51"/>
  <c r="B78" i="48" l="1"/>
  <c r="B80" i="48" s="1"/>
  <c r="F86" i="1"/>
  <c r="B72" i="51"/>
  <c r="B73" i="51" s="1"/>
  <c r="B81" i="48"/>
  <c r="B82" i="48" s="1"/>
  <c r="B83" i="48" s="1"/>
  <c r="B84" i="48" s="1"/>
  <c r="B85" i="48" s="1"/>
  <c r="B86" i="48" s="1"/>
  <c r="B87" i="48" s="1"/>
  <c r="B88" i="48" s="1"/>
  <c r="B89" i="48" s="1"/>
  <c r="B90" i="48" s="1"/>
  <c r="B91" i="48" s="1"/>
  <c r="N71" i="48"/>
  <c r="N73" i="51" l="1"/>
  <c r="J103" i="48"/>
  <c r="B92" i="48"/>
  <c r="B94" i="48" s="1"/>
  <c r="N103" i="48"/>
  <c r="B80" i="51"/>
  <c r="B82" i="51" s="1"/>
  <c r="L114" i="51"/>
  <c r="F114" i="51"/>
  <c r="D92" i="48"/>
  <c r="J73" i="51"/>
  <c r="B95" i="48" l="1"/>
  <c r="B96" i="48" s="1"/>
  <c r="J96" i="48"/>
  <c r="B83" i="51"/>
  <c r="B84" i="51" s="1"/>
  <c r="B85" i="51" s="1"/>
  <c r="B86" i="51" s="1"/>
  <c r="B87" i="51" s="1"/>
  <c r="B88" i="51" s="1"/>
  <c r="B89" i="51" s="1"/>
  <c r="B90" i="51" s="1"/>
  <c r="B91" i="51" s="1"/>
  <c r="B92" i="51" s="1"/>
  <c r="B93" i="51" s="1"/>
  <c r="D94" i="51" s="1"/>
  <c r="B98" i="48" l="1"/>
  <c r="N105" i="51"/>
  <c r="B94" i="51"/>
  <c r="B96" i="51" s="1"/>
  <c r="J105" i="51"/>
  <c r="N96" i="48"/>
  <c r="B99" i="48" l="1"/>
  <c r="B100" i="48" s="1"/>
  <c r="J100" i="48"/>
  <c r="B97" i="51"/>
  <c r="B98" i="51" s="1"/>
  <c r="J98" i="51" l="1"/>
  <c r="N98" i="51"/>
  <c r="B102" i="48"/>
  <c r="J102" i="48"/>
  <c r="N102" i="48"/>
  <c r="B100" i="51"/>
  <c r="N100" i="48"/>
  <c r="B101" i="51" l="1"/>
  <c r="B102" i="51" s="1"/>
  <c r="B103" i="48"/>
  <c r="B104" i="48" s="1"/>
  <c r="J104" i="48"/>
  <c r="B111" i="48" l="1"/>
  <c r="B113" i="48" s="1"/>
  <c r="F87" i="1"/>
  <c r="N104" i="48"/>
  <c r="B104" i="51"/>
  <c r="N104" i="51"/>
  <c r="J104" i="51"/>
  <c r="N102" i="51"/>
  <c r="B114" i="48"/>
  <c r="B115" i="48" s="1"/>
  <c r="B116" i="48" s="1"/>
  <c r="B117" i="48" s="1"/>
  <c r="B118" i="48" s="1"/>
  <c r="B119" i="48" s="1"/>
  <c r="B120" i="48" s="1"/>
  <c r="B121" i="48" s="1"/>
  <c r="B122" i="48" s="1"/>
  <c r="B123" i="48" s="1"/>
  <c r="B124" i="48" s="1"/>
  <c r="J102" i="51"/>
  <c r="N136" i="48" l="1"/>
  <c r="B125" i="48"/>
  <c r="B127" i="48" s="1"/>
  <c r="J136" i="48"/>
  <c r="D125" i="48"/>
  <c r="B105" i="51"/>
  <c r="B106" i="51" s="1"/>
  <c r="J106" i="51" l="1"/>
  <c r="N106" i="51"/>
  <c r="L115" i="51"/>
  <c r="F115" i="51"/>
  <c r="B113" i="51"/>
  <c r="B114" i="51" s="1"/>
  <c r="B115" i="51" s="1"/>
  <c r="B117" i="51" s="1"/>
  <c r="B128" i="48"/>
  <c r="B129" i="48" s="1"/>
  <c r="N129" i="48"/>
  <c r="B127" i="51" l="1"/>
  <c r="B129" i="51" s="1"/>
  <c r="F93" i="1"/>
  <c r="J129" i="48"/>
  <c r="B130" i="51"/>
  <c r="B131" i="51" s="1"/>
  <c r="B132" i="51" s="1"/>
  <c r="B133" i="51" s="1"/>
  <c r="B134" i="51" s="1"/>
  <c r="B135" i="51" s="1"/>
  <c r="B136" i="51" s="1"/>
  <c r="B137" i="51" s="1"/>
  <c r="B138" i="51" s="1"/>
  <c r="B139" i="51" s="1"/>
  <c r="B140" i="51" s="1"/>
  <c r="B131" i="48"/>
  <c r="J152" i="51" l="1"/>
  <c r="N152" i="51"/>
  <c r="B141" i="51"/>
  <c r="B143" i="51" s="1"/>
  <c r="J133" i="48"/>
  <c r="B132" i="48"/>
  <c r="B133" i="48" s="1"/>
  <c r="N133" i="48"/>
  <c r="D141" i="51"/>
  <c r="B144" i="51" l="1"/>
  <c r="B145" i="51" s="1"/>
  <c r="B135" i="48"/>
  <c r="N135" i="48"/>
  <c r="J135" i="48"/>
  <c r="B136" i="48" l="1"/>
  <c r="B137" i="48" s="1"/>
  <c r="J137" i="48"/>
  <c r="B147" i="51"/>
  <c r="N145" i="51"/>
  <c r="J145" i="51"/>
  <c r="B144" i="48" l="1"/>
  <c r="B146" i="48" s="1"/>
  <c r="F88" i="1"/>
  <c r="B148" i="51"/>
  <c r="B149" i="51" s="1"/>
  <c r="J149" i="51"/>
  <c r="B147" i="48"/>
  <c r="B148" i="48" s="1"/>
  <c r="B149" i="48" s="1"/>
  <c r="B150" i="48" s="1"/>
  <c r="B151" i="48" s="1"/>
  <c r="B152" i="48" s="1"/>
  <c r="B153" i="48" s="1"/>
  <c r="B154" i="48" s="1"/>
  <c r="B155" i="48" s="1"/>
  <c r="B156" i="48" s="1"/>
  <c r="B157" i="48" s="1"/>
  <c r="D158" i="48" s="1"/>
  <c r="N137" i="48"/>
  <c r="B151" i="51" l="1"/>
  <c r="N151" i="51"/>
  <c r="J151" i="51"/>
  <c r="J169" i="48"/>
  <c r="B158" i="48"/>
  <c r="B160" i="48" s="1"/>
  <c r="N169" i="48"/>
  <c r="N149" i="51"/>
  <c r="B161" i="48" l="1"/>
  <c r="B162" i="48" s="1"/>
  <c r="N162" i="48"/>
  <c r="B152" i="51"/>
  <c r="B153" i="51" s="1"/>
  <c r="J153" i="51" l="1"/>
  <c r="N153" i="51"/>
  <c r="B164" i="48"/>
  <c r="L226" i="51"/>
  <c r="F226" i="51"/>
  <c r="B160" i="51"/>
  <c r="B162" i="51" s="1"/>
  <c r="J162" i="48"/>
  <c r="B163" i="51" l="1"/>
  <c r="B164" i="51" s="1"/>
  <c r="B165" i="51" s="1"/>
  <c r="B166" i="51" s="1"/>
  <c r="B167" i="51" s="1"/>
  <c r="B168" i="51" s="1"/>
  <c r="B169" i="51" s="1"/>
  <c r="B170" i="51" s="1"/>
  <c r="B171" i="51" s="1"/>
  <c r="B172" i="51" s="1"/>
  <c r="B173" i="51" s="1"/>
  <c r="B165" i="48"/>
  <c r="B166" i="48" s="1"/>
  <c r="B168" i="48" l="1"/>
  <c r="J168" i="48"/>
  <c r="N168" i="48"/>
  <c r="N166" i="48"/>
  <c r="J185" i="51"/>
  <c r="N185" i="51"/>
  <c r="B174" i="51"/>
  <c r="B176" i="51" s="1"/>
  <c r="J166" i="48"/>
  <c r="D174" i="51"/>
  <c r="B177" i="51" l="1"/>
  <c r="B178" i="51" s="1"/>
  <c r="J178" i="51"/>
  <c r="B169" i="48"/>
  <c r="B170" i="48" s="1"/>
  <c r="F89" i="1" s="1"/>
  <c r="N170" i="48" l="1"/>
  <c r="J170" i="48"/>
  <c r="B180" i="51"/>
  <c r="N178" i="51"/>
  <c r="B181" i="51" l="1"/>
  <c r="B182" i="51" s="1"/>
  <c r="J182" i="51"/>
  <c r="B184" i="51" l="1"/>
  <c r="N184" i="51"/>
  <c r="J184" i="51"/>
  <c r="N182" i="51"/>
  <c r="B185" i="51" l="1"/>
  <c r="B186" i="51" s="1"/>
  <c r="F227" i="51" l="1"/>
  <c r="L227" i="51"/>
  <c r="B193" i="51"/>
  <c r="B195" i="51" s="1"/>
  <c r="J186" i="51"/>
  <c r="N186" i="51"/>
  <c r="B196" i="51" l="1"/>
  <c r="B197" i="51" s="1"/>
  <c r="B198" i="51" s="1"/>
  <c r="B199" i="51" s="1"/>
  <c r="B200" i="51" s="1"/>
  <c r="B201" i="51" s="1"/>
  <c r="B202" i="51" s="1"/>
  <c r="B203" i="51" s="1"/>
  <c r="B204" i="51" s="1"/>
  <c r="B205" i="51" s="1"/>
  <c r="B206" i="51" s="1"/>
  <c r="J218" i="51" l="1"/>
  <c r="N218" i="51"/>
  <c r="B207" i="51"/>
  <c r="B209" i="51" s="1"/>
  <c r="D207" i="51"/>
  <c r="B210" i="51" l="1"/>
  <c r="B211" i="51" s="1"/>
  <c r="J211" i="51" l="1"/>
  <c r="B213" i="51"/>
  <c r="N211" i="51"/>
  <c r="B214" i="51" l="1"/>
  <c r="B215" i="51" s="1"/>
  <c r="J215" i="51"/>
  <c r="B217" i="51" l="1"/>
  <c r="N217" i="51"/>
  <c r="J217" i="51"/>
  <c r="N215" i="51"/>
  <c r="B218" i="51" l="1"/>
  <c r="B219" i="51" s="1"/>
  <c r="N219" i="51"/>
  <c r="F228" i="51" l="1"/>
  <c r="B226" i="51"/>
  <c r="B227" i="51" s="1"/>
  <c r="B228" i="51" s="1"/>
  <c r="B230" i="51" s="1"/>
  <c r="F94" i="1" s="1"/>
  <c r="L228" i="51"/>
  <c r="J219" i="51"/>
  <c r="F227" i="1" l="1"/>
  <c r="F226" i="1"/>
  <c r="F225" i="1"/>
  <c r="G52" i="18" l="1"/>
  <c r="H52" i="18"/>
  <c r="G53" i="18"/>
  <c r="H53" i="18"/>
  <c r="G54" i="18"/>
  <c r="H54" i="18"/>
  <c r="G55" i="18"/>
  <c r="H55" i="18"/>
  <c r="G56" i="18"/>
  <c r="H56" i="18"/>
  <c r="G57" i="18"/>
  <c r="H57" i="18"/>
  <c r="G58" i="18"/>
  <c r="H58" i="18"/>
  <c r="G59" i="18"/>
  <c r="H59" i="18"/>
  <c r="G60" i="18"/>
  <c r="H60" i="18"/>
  <c r="G61" i="18"/>
  <c r="H61" i="18"/>
  <c r="G62" i="18"/>
  <c r="H62" i="18"/>
  <c r="G63" i="18"/>
  <c r="H63" i="18"/>
  <c r="H51" i="18"/>
  <c r="G51" i="18"/>
  <c r="F125" i="1" l="1"/>
  <c r="F65" i="9" l="1"/>
  <c r="F190" i="1"/>
  <c r="I71" i="9" l="1"/>
  <c r="I58" i="9"/>
  <c r="M75" i="12"/>
  <c r="M74" i="12"/>
  <c r="M73" i="12"/>
  <c r="M72" i="12"/>
  <c r="M71" i="12"/>
  <c r="M70" i="12"/>
  <c r="M69" i="12"/>
  <c r="M68" i="12"/>
  <c r="M67" i="12"/>
  <c r="E18" i="47"/>
  <c r="D18" i="47"/>
  <c r="E13" i="47"/>
  <c r="D13" i="47"/>
  <c r="E12" i="47"/>
  <c r="D12" i="47"/>
  <c r="C1" i="47"/>
  <c r="AX77" i="47"/>
  <c r="AY76" i="47"/>
  <c r="AK58" i="47"/>
  <c r="AK59" i="47" s="1"/>
  <c r="AG58" i="47"/>
  <c r="AG59" i="47" s="1"/>
  <c r="AC58" i="47"/>
  <c r="AC59" i="47" s="1"/>
  <c r="Y58" i="47"/>
  <c r="Y59" i="47" s="1"/>
  <c r="U58" i="47"/>
  <c r="U59" i="47" s="1"/>
  <c r="Q58" i="47"/>
  <c r="Q59" i="47" s="1"/>
  <c r="M58" i="47"/>
  <c r="M59" i="47" s="1"/>
  <c r="I58" i="47"/>
  <c r="I59" i="47" s="1"/>
  <c r="E58" i="47"/>
  <c r="E59" i="47" s="1"/>
  <c r="AW57" i="47"/>
  <c r="AX57" i="47" s="1"/>
  <c r="D57" i="47"/>
  <c r="D59" i="47" s="1"/>
  <c r="D61" i="47" s="1"/>
  <c r="D63" i="47" s="1"/>
  <c r="D65" i="47" s="1"/>
  <c r="D67" i="47" s="1"/>
  <c r="D69" i="47" s="1"/>
  <c r="D71" i="47" s="1"/>
  <c r="D73" i="47" s="1"/>
  <c r="D75" i="47" s="1"/>
  <c r="C57" i="47"/>
  <c r="C59" i="47" s="1"/>
  <c r="C61" i="47" s="1"/>
  <c r="C63" i="47" s="1"/>
  <c r="C65" i="47" s="1"/>
  <c r="C67" i="47" s="1"/>
  <c r="C69" i="47" s="1"/>
  <c r="C71" i="47" s="1"/>
  <c r="C73" i="47" s="1"/>
  <c r="C75" i="47" s="1"/>
  <c r="AW56" i="47"/>
  <c r="AY56" i="47" s="1"/>
  <c r="D56" i="47"/>
  <c r="D58" i="47" s="1"/>
  <c r="D60" i="47" s="1"/>
  <c r="D62" i="47" s="1"/>
  <c r="D64" i="47" s="1"/>
  <c r="D66" i="47" s="1"/>
  <c r="D68" i="47" s="1"/>
  <c r="D70" i="47" s="1"/>
  <c r="D72" i="47" s="1"/>
  <c r="D74" i="47" s="1"/>
  <c r="C56" i="47"/>
  <c r="C58" i="47" s="1"/>
  <c r="C60" i="47" s="1"/>
  <c r="C62" i="47" s="1"/>
  <c r="C64" i="47" s="1"/>
  <c r="C66" i="47" s="1"/>
  <c r="C68" i="47" s="1"/>
  <c r="C70" i="47" s="1"/>
  <c r="C72" i="47" s="1"/>
  <c r="C74" i="47" s="1"/>
  <c r="A56" i="47"/>
  <c r="A57" i="47" s="1"/>
  <c r="A58" i="47" s="1"/>
  <c r="A59" i="47" s="1"/>
  <c r="A60" i="47" s="1"/>
  <c r="A61" i="47" s="1"/>
  <c r="A62" i="47" s="1"/>
  <c r="A63" i="47" s="1"/>
  <c r="A64" i="47" s="1"/>
  <c r="A65" i="47" s="1"/>
  <c r="A66" i="47" s="1"/>
  <c r="A67" i="47" s="1"/>
  <c r="A68" i="47" s="1"/>
  <c r="A69" i="47" s="1"/>
  <c r="A70" i="47" s="1"/>
  <c r="A71" i="47" s="1"/>
  <c r="A72" i="47" s="1"/>
  <c r="A73" i="47" s="1"/>
  <c r="A74" i="47" s="1"/>
  <c r="A75" i="47" s="1"/>
  <c r="A76" i="47" s="1"/>
  <c r="A77" i="47" s="1"/>
  <c r="A78" i="47" s="1"/>
  <c r="AW53" i="47"/>
  <c r="AX53" i="47" s="1"/>
  <c r="AW52" i="47"/>
  <c r="AY52" i="47" s="1"/>
  <c r="AW51" i="47"/>
  <c r="AX51" i="47" s="1"/>
  <c r="AW50" i="47"/>
  <c r="AY50" i="47" s="1"/>
  <c r="AW49" i="47"/>
  <c r="AX49" i="47" s="1"/>
  <c r="AW48" i="47"/>
  <c r="AY48" i="47" s="1"/>
  <c r="AX47" i="47"/>
  <c r="AY46" i="47"/>
  <c r="AW41" i="47"/>
  <c r="AX41" i="47" s="1"/>
  <c r="AW40" i="47"/>
  <c r="AY40" i="47" s="1"/>
  <c r="AX39" i="47"/>
  <c r="AW39" i="47"/>
  <c r="D39" i="47"/>
  <c r="D41" i="47" s="1"/>
  <c r="D43" i="47" s="1"/>
  <c r="D45" i="47" s="1"/>
  <c r="D47" i="47" s="1"/>
  <c r="D49" i="47" s="1"/>
  <c r="D51" i="47" s="1"/>
  <c r="D53" i="47" s="1"/>
  <c r="C39" i="47"/>
  <c r="C41" i="47" s="1"/>
  <c r="C43" i="47" s="1"/>
  <c r="C45" i="47" s="1"/>
  <c r="C47" i="47" s="1"/>
  <c r="C49" i="47" s="1"/>
  <c r="C51" i="47" s="1"/>
  <c r="C53" i="47" s="1"/>
  <c r="AY38" i="47"/>
  <c r="AW38" i="47"/>
  <c r="D38" i="47"/>
  <c r="D40" i="47" s="1"/>
  <c r="D42" i="47" s="1"/>
  <c r="D44" i="47" s="1"/>
  <c r="D46" i="47" s="1"/>
  <c r="D48" i="47" s="1"/>
  <c r="D50" i="47" s="1"/>
  <c r="D52" i="47" s="1"/>
  <c r="AW37" i="47"/>
  <c r="AX37" i="47" s="1"/>
  <c r="AW36" i="47"/>
  <c r="AY36" i="47" s="1"/>
  <c r="C36" i="47"/>
  <c r="C38" i="47" s="1"/>
  <c r="C40" i="47" s="1"/>
  <c r="C42" i="47" s="1"/>
  <c r="C44" i="47" s="1"/>
  <c r="C46" i="47" s="1"/>
  <c r="C48" i="47" s="1"/>
  <c r="C50" i="47" s="1"/>
  <c r="C52" i="47" s="1"/>
  <c r="A33" i="47"/>
  <c r="A36" i="47" s="1"/>
  <c r="A37" i="47" s="1"/>
  <c r="A38" i="47" s="1"/>
  <c r="A39" i="47" s="1"/>
  <c r="A40" i="47" s="1"/>
  <c r="A41" i="47" s="1"/>
  <c r="A42" i="47" s="1"/>
  <c r="A43" i="47" s="1"/>
  <c r="A44" i="47" s="1"/>
  <c r="A45" i="47" s="1"/>
  <c r="A46" i="47" s="1"/>
  <c r="A47" i="47" s="1"/>
  <c r="A48" i="47" s="1"/>
  <c r="A49" i="47" s="1"/>
  <c r="A50" i="47" s="1"/>
  <c r="A51" i="47" s="1"/>
  <c r="A52" i="47" s="1"/>
  <c r="A53" i="47" s="1"/>
  <c r="AK32" i="47"/>
  <c r="AL66" i="47" s="1"/>
  <c r="AL67" i="47" s="1"/>
  <c r="AG32" i="47"/>
  <c r="AC32" i="47"/>
  <c r="AD72" i="47" s="1"/>
  <c r="AD73" i="47" s="1"/>
  <c r="Y32" i="47"/>
  <c r="Z68" i="47" s="1"/>
  <c r="Z69" i="47" s="1"/>
  <c r="U32" i="47"/>
  <c r="V66" i="47" s="1"/>
  <c r="V67" i="47" s="1"/>
  <c r="Q32" i="47"/>
  <c r="R68" i="47" s="1"/>
  <c r="R69" i="47" s="1"/>
  <c r="M32" i="47"/>
  <c r="N72" i="47" s="1"/>
  <c r="N73" i="47" s="1"/>
  <c r="I32" i="47"/>
  <c r="J68" i="47" s="1"/>
  <c r="J69" i="47" s="1"/>
  <c r="E32" i="47"/>
  <c r="F60" i="47" s="1"/>
  <c r="F61" i="47" s="1"/>
  <c r="J60" i="47" l="1"/>
  <c r="J61" i="47" s="1"/>
  <c r="V60" i="47"/>
  <c r="V61" i="47" s="1"/>
  <c r="V70" i="47"/>
  <c r="V71" i="47" s="1"/>
  <c r="Z60" i="47"/>
  <c r="Z61" i="47" s="1"/>
  <c r="AL70" i="47"/>
  <c r="AL71" i="47" s="1"/>
  <c r="F70" i="47"/>
  <c r="F71" i="47" s="1"/>
  <c r="F66" i="47"/>
  <c r="F67" i="47" s="1"/>
  <c r="AL60" i="47"/>
  <c r="AL61" i="47" s="1"/>
  <c r="R72" i="47"/>
  <c r="R73" i="47" s="1"/>
  <c r="R70" i="47"/>
  <c r="R71" i="47" s="1"/>
  <c r="R64" i="47"/>
  <c r="R65" i="47" s="1"/>
  <c r="R66" i="47"/>
  <c r="R67" i="47" s="1"/>
  <c r="R62" i="47"/>
  <c r="R63" i="47" s="1"/>
  <c r="R58" i="47"/>
  <c r="R74" i="47"/>
  <c r="R75" i="47" s="1"/>
  <c r="R60" i="47"/>
  <c r="R61" i="47" s="1"/>
  <c r="AH72" i="47"/>
  <c r="AH73" i="47" s="1"/>
  <c r="AH70" i="47"/>
  <c r="AH71" i="47" s="1"/>
  <c r="AH64" i="47"/>
  <c r="AH65" i="47" s="1"/>
  <c r="AH66" i="47"/>
  <c r="AH67" i="47" s="1"/>
  <c r="AH62" i="47"/>
  <c r="AH63" i="47" s="1"/>
  <c r="AH58" i="47"/>
  <c r="AH74" i="47"/>
  <c r="AH75" i="47" s="1"/>
  <c r="AH60" i="47"/>
  <c r="AH61" i="47" s="1"/>
  <c r="AH68" i="47"/>
  <c r="AH69" i="47" s="1"/>
  <c r="N68" i="47"/>
  <c r="N69" i="47" s="1"/>
  <c r="N74" i="47"/>
  <c r="N75" i="47" s="1"/>
  <c r="N64" i="47"/>
  <c r="N65" i="47" s="1"/>
  <c r="N70" i="47"/>
  <c r="N71" i="47" s="1"/>
  <c r="N62" i="47"/>
  <c r="N63" i="47" s="1"/>
  <c r="N58" i="47"/>
  <c r="N66" i="47"/>
  <c r="N67" i="47" s="1"/>
  <c r="N60" i="47"/>
  <c r="N61" i="47" s="1"/>
  <c r="AD68" i="47"/>
  <c r="AD69" i="47" s="1"/>
  <c r="AD74" i="47"/>
  <c r="AD75" i="47" s="1"/>
  <c r="AD64" i="47"/>
  <c r="AD65" i="47" s="1"/>
  <c r="AD70" i="47"/>
  <c r="AD71" i="47" s="1"/>
  <c r="AD62" i="47"/>
  <c r="AD63" i="47" s="1"/>
  <c r="AD58" i="47"/>
  <c r="AD66" i="47"/>
  <c r="AD67" i="47" s="1"/>
  <c r="AD60" i="47"/>
  <c r="AD61" i="47" s="1"/>
  <c r="F68" i="47"/>
  <c r="F69" i="47" s="1"/>
  <c r="F74" i="47"/>
  <c r="F75" i="47" s="1"/>
  <c r="G75" i="47" s="1"/>
  <c r="F64" i="47"/>
  <c r="F65" i="47" s="1"/>
  <c r="V68" i="47"/>
  <c r="V69" i="47" s="1"/>
  <c r="V74" i="47"/>
  <c r="V75" i="47" s="1"/>
  <c r="V64" i="47"/>
  <c r="V65" i="47" s="1"/>
  <c r="AL68" i="47"/>
  <c r="AL69" i="47" s="1"/>
  <c r="AL74" i="47"/>
  <c r="AL75" i="47" s="1"/>
  <c r="AL64" i="47"/>
  <c r="AL65" i="47" s="1"/>
  <c r="F72" i="47"/>
  <c r="F73" i="47" s="1"/>
  <c r="V72" i="47"/>
  <c r="V73" i="47" s="1"/>
  <c r="AL72" i="47"/>
  <c r="AL73" i="47" s="1"/>
  <c r="J72" i="47"/>
  <c r="J73" i="47" s="1"/>
  <c r="J70" i="47"/>
  <c r="J71" i="47" s="1"/>
  <c r="J64" i="47"/>
  <c r="J65" i="47" s="1"/>
  <c r="Z72" i="47"/>
  <c r="Z73" i="47" s="1"/>
  <c r="Z70" i="47"/>
  <c r="Z71" i="47" s="1"/>
  <c r="Z64" i="47"/>
  <c r="Z65" i="47" s="1"/>
  <c r="F58" i="47"/>
  <c r="J58" i="47"/>
  <c r="V58" i="47"/>
  <c r="Z58" i="47"/>
  <c r="AL58" i="47"/>
  <c r="F62" i="47"/>
  <c r="F63" i="47" s="1"/>
  <c r="J62" i="47"/>
  <c r="J63" i="47" s="1"/>
  <c r="V62" i="47"/>
  <c r="V63" i="47" s="1"/>
  <c r="Z62" i="47"/>
  <c r="Z63" i="47" s="1"/>
  <c r="AL62" i="47"/>
  <c r="AL63" i="47" s="1"/>
  <c r="J66" i="47"/>
  <c r="J67" i="47" s="1"/>
  <c r="Z66" i="47"/>
  <c r="Z67" i="47" s="1"/>
  <c r="J74" i="47"/>
  <c r="J75" i="47" s="1"/>
  <c r="Z74" i="47"/>
  <c r="Z75" i="47" s="1"/>
  <c r="AM58" i="47" l="1"/>
  <c r="AL59" i="47"/>
  <c r="AA58" i="47"/>
  <c r="Z59" i="47"/>
  <c r="K58" i="47"/>
  <c r="J59" i="47"/>
  <c r="AE58" i="47"/>
  <c r="AD59" i="47"/>
  <c r="O58" i="47"/>
  <c r="N59" i="47"/>
  <c r="G58" i="47"/>
  <c r="F59" i="47"/>
  <c r="W58" i="47"/>
  <c r="V59" i="47"/>
  <c r="AH59" i="47"/>
  <c r="AI58" i="47"/>
  <c r="R59" i="47"/>
  <c r="S58" i="47"/>
  <c r="G59" i="47" l="1"/>
  <c r="AE59" i="47"/>
  <c r="AA59" i="47"/>
  <c r="AI59" i="47"/>
  <c r="W59" i="47"/>
  <c r="O59" i="47"/>
  <c r="K59" i="47"/>
  <c r="AM59" i="47"/>
  <c r="S59" i="47"/>
  <c r="U60" i="47"/>
  <c r="M60" i="47" l="1"/>
  <c r="O60" i="47" s="1"/>
  <c r="AG60" i="47"/>
  <c r="AC60" i="47"/>
  <c r="Q60" i="47"/>
  <c r="I60" i="47"/>
  <c r="Y60" i="47"/>
  <c r="E60" i="47"/>
  <c r="W60" i="47"/>
  <c r="U61" i="47"/>
  <c r="W61" i="47" s="1"/>
  <c r="AK61" i="47"/>
  <c r="AM61" i="47" s="1"/>
  <c r="AM60" i="47"/>
  <c r="E61" i="47" l="1"/>
  <c r="G61" i="47" s="1"/>
  <c r="E62" i="47" s="1"/>
  <c r="G60" i="47"/>
  <c r="I61" i="47"/>
  <c r="K61" i="47" s="1"/>
  <c r="I62" i="47" s="1"/>
  <c r="K62" i="47" s="1"/>
  <c r="K60" i="47"/>
  <c r="AE60" i="47"/>
  <c r="AC61" i="47"/>
  <c r="AE61" i="47" s="1"/>
  <c r="AC62" i="47" s="1"/>
  <c r="M61" i="47"/>
  <c r="O61" i="47" s="1"/>
  <c r="M62" i="47" s="1"/>
  <c r="O62" i="47" s="1"/>
  <c r="AA60" i="47"/>
  <c r="Y61" i="47"/>
  <c r="AA61" i="47" s="1"/>
  <c r="Y62" i="47" s="1"/>
  <c r="S60" i="47"/>
  <c r="Q61" i="47"/>
  <c r="S61" i="47" s="1"/>
  <c r="Q62" i="47" s="1"/>
  <c r="AG61" i="47"/>
  <c r="AI61" i="47" s="1"/>
  <c r="AG62" i="47" s="1"/>
  <c r="AG63" i="47" s="1"/>
  <c r="AI63" i="47" s="1"/>
  <c r="AI60" i="47"/>
  <c r="U62" i="47"/>
  <c r="Y63" i="47"/>
  <c r="AA63" i="47" s="1"/>
  <c r="AA62" i="47"/>
  <c r="AK62" i="47"/>
  <c r="M63" i="47" l="1"/>
  <c r="O63" i="47" s="1"/>
  <c r="Q63" i="47"/>
  <c r="S63" i="47" s="1"/>
  <c r="Q64" i="47" s="1"/>
  <c r="S64" i="47" s="1"/>
  <c r="S62" i="47"/>
  <c r="AI62" i="47"/>
  <c r="I63" i="47"/>
  <c r="K63" i="47" s="1"/>
  <c r="I64" i="47" s="1"/>
  <c r="AE62" i="47"/>
  <c r="AC63" i="47"/>
  <c r="AE63" i="47" s="1"/>
  <c r="AC64" i="47" s="1"/>
  <c r="AE64" i="47" s="1"/>
  <c r="E63" i="47"/>
  <c r="G63" i="47" s="1"/>
  <c r="E64" i="47" s="1"/>
  <c r="G64" i="47" s="1"/>
  <c r="G62" i="47"/>
  <c r="M64" i="47"/>
  <c r="U63" i="47"/>
  <c r="W63" i="47" s="1"/>
  <c r="W62" i="47"/>
  <c r="AK63" i="47"/>
  <c r="AM63" i="47" s="1"/>
  <c r="AM62" i="47"/>
  <c r="Y64" i="47"/>
  <c r="AG64" i="47"/>
  <c r="E65" i="47" l="1"/>
  <c r="G65" i="47" s="1"/>
  <c r="AC65" i="47"/>
  <c r="AE65" i="47" s="1"/>
  <c r="Q65" i="47"/>
  <c r="S65" i="47" s="1"/>
  <c r="K64" i="47"/>
  <c r="I65" i="47"/>
  <c r="K65" i="47" s="1"/>
  <c r="AI64" i="47"/>
  <c r="AG65" i="47"/>
  <c r="AI65" i="47" s="1"/>
  <c r="AK64" i="47"/>
  <c r="U64" i="47"/>
  <c r="AA64" i="47"/>
  <c r="Y65" i="47"/>
  <c r="AA65" i="47" s="1"/>
  <c r="O64" i="47"/>
  <c r="M65" i="47"/>
  <c r="O65" i="47" s="1"/>
  <c r="Q66" i="47"/>
  <c r="AC66" i="47"/>
  <c r="E66" i="47"/>
  <c r="AE66" i="47" l="1"/>
  <c r="AC67" i="47"/>
  <c r="AE67" i="47" s="1"/>
  <c r="W64" i="47"/>
  <c r="U65" i="47"/>
  <c r="W65" i="47" s="1"/>
  <c r="Y66" i="47"/>
  <c r="I66" i="47"/>
  <c r="E67" i="47"/>
  <c r="G67" i="47" s="1"/>
  <c r="G66" i="47"/>
  <c r="Q67" i="47"/>
  <c r="S67" i="47" s="1"/>
  <c r="S66" i="47"/>
  <c r="AM64" i="47"/>
  <c r="AK65" i="47"/>
  <c r="AM65" i="47" s="1"/>
  <c r="M66" i="47"/>
  <c r="AG66" i="47"/>
  <c r="AG67" i="47" l="1"/>
  <c r="AI67" i="47" s="1"/>
  <c r="AI66" i="47"/>
  <c r="E68" i="47"/>
  <c r="Y67" i="47"/>
  <c r="AA67" i="47" s="1"/>
  <c r="AA66" i="47"/>
  <c r="AC68" i="47"/>
  <c r="AK66" i="47"/>
  <c r="O66" i="47"/>
  <c r="M67" i="47"/>
  <c r="O67" i="47" s="1"/>
  <c r="Q68" i="47"/>
  <c r="I67" i="47"/>
  <c r="K67" i="47" s="1"/>
  <c r="K66" i="47"/>
  <c r="U66" i="47"/>
  <c r="AE68" i="47" l="1"/>
  <c r="AC69" i="47"/>
  <c r="AE69" i="47" s="1"/>
  <c r="G68" i="47"/>
  <c r="E69" i="47"/>
  <c r="G69" i="47" s="1"/>
  <c r="U67" i="47"/>
  <c r="W67" i="47" s="1"/>
  <c r="W66" i="47"/>
  <c r="S68" i="47"/>
  <c r="Q69" i="47"/>
  <c r="S69" i="47" s="1"/>
  <c r="AM66" i="47"/>
  <c r="AK67" i="47"/>
  <c r="AM67" i="47" s="1"/>
  <c r="M68" i="47"/>
  <c r="Y68" i="47"/>
  <c r="AG68" i="47"/>
  <c r="I68" i="47"/>
  <c r="O68" i="47" l="1"/>
  <c r="M69" i="47"/>
  <c r="O69" i="47" s="1"/>
  <c r="AI68" i="47"/>
  <c r="AG69" i="47"/>
  <c r="AI69" i="47" s="1"/>
  <c r="AK68" i="47"/>
  <c r="AC70" i="47"/>
  <c r="K68" i="47"/>
  <c r="I69" i="47"/>
  <c r="K69" i="47" s="1"/>
  <c r="AA68" i="47"/>
  <c r="Y69" i="47"/>
  <c r="AA69" i="47" s="1"/>
  <c r="U68" i="47"/>
  <c r="Q70" i="47"/>
  <c r="E70" i="47"/>
  <c r="AE70" i="47" l="1"/>
  <c r="AC71" i="47"/>
  <c r="AE71" i="47" s="1"/>
  <c r="I70" i="47"/>
  <c r="W68" i="47"/>
  <c r="U69" i="47"/>
  <c r="W69" i="47" s="1"/>
  <c r="AM68" i="47"/>
  <c r="AK69" i="47"/>
  <c r="AM69" i="47" s="1"/>
  <c r="M70" i="47"/>
  <c r="S70" i="47"/>
  <c r="Q71" i="47"/>
  <c r="S71" i="47" s="1"/>
  <c r="AG70" i="47"/>
  <c r="G70" i="47"/>
  <c r="E71" i="47"/>
  <c r="G71" i="47" s="1"/>
  <c r="Y70" i="47"/>
  <c r="U70" i="47" l="1"/>
  <c r="AA70" i="47"/>
  <c r="Y71" i="47"/>
  <c r="AA71" i="47" s="1"/>
  <c r="AI70" i="47"/>
  <c r="AG71" i="47"/>
  <c r="AI71" i="47" s="1"/>
  <c r="O70" i="47"/>
  <c r="M71" i="47"/>
  <c r="O71" i="47" s="1"/>
  <c r="AC72" i="47"/>
  <c r="E72" i="47"/>
  <c r="Q72" i="47"/>
  <c r="AK70" i="47"/>
  <c r="K70" i="47"/>
  <c r="I71" i="47"/>
  <c r="K71" i="47" s="1"/>
  <c r="AM70" i="47" l="1"/>
  <c r="AK71" i="47"/>
  <c r="AM71" i="47" s="1"/>
  <c r="G72" i="47"/>
  <c r="E73" i="47"/>
  <c r="G73" i="47" s="1"/>
  <c r="AG72" i="47"/>
  <c r="S72" i="47"/>
  <c r="Q73" i="47"/>
  <c r="S73" i="47" s="1"/>
  <c r="AE72" i="47"/>
  <c r="AC73" i="47"/>
  <c r="AE73" i="47" s="1"/>
  <c r="W70" i="47"/>
  <c r="U71" i="47"/>
  <c r="W71" i="47" s="1"/>
  <c r="I72" i="47"/>
  <c r="M72" i="47"/>
  <c r="Y72" i="47"/>
  <c r="AC74" i="47" l="1"/>
  <c r="AK72" i="47"/>
  <c r="K72" i="47"/>
  <c r="I73" i="47"/>
  <c r="K73" i="47" s="1"/>
  <c r="AA72" i="47"/>
  <c r="Y73" i="47"/>
  <c r="AA73" i="47" s="1"/>
  <c r="AI72" i="47"/>
  <c r="AG73" i="47"/>
  <c r="AI73" i="47" s="1"/>
  <c r="O72" i="47"/>
  <c r="M73" i="47"/>
  <c r="O73" i="47" s="1"/>
  <c r="U72" i="47"/>
  <c r="Q74" i="47"/>
  <c r="E74" i="47"/>
  <c r="G74" i="47" s="1"/>
  <c r="Q75" i="47" l="1"/>
  <c r="S75" i="47" s="1"/>
  <c r="S74" i="47"/>
  <c r="AG74" i="47"/>
  <c r="AM72" i="47"/>
  <c r="AK73" i="47"/>
  <c r="AM73" i="47" s="1"/>
  <c r="W72" i="47"/>
  <c r="U73" i="47"/>
  <c r="W73" i="47" s="1"/>
  <c r="I74" i="47"/>
  <c r="M74" i="47"/>
  <c r="Y74" i="47"/>
  <c r="AC75" i="47"/>
  <c r="AE75" i="47" s="1"/>
  <c r="AE74" i="47"/>
  <c r="AK74" i="47" l="1"/>
  <c r="I75" i="47"/>
  <c r="K75" i="47" s="1"/>
  <c r="K74" i="47"/>
  <c r="Y75" i="47"/>
  <c r="AA75" i="47" s="1"/>
  <c r="AA74" i="47"/>
  <c r="M75" i="47"/>
  <c r="O75" i="47" s="1"/>
  <c r="O74" i="47"/>
  <c r="U74" i="47"/>
  <c r="AG75" i="47"/>
  <c r="AI75" i="47" s="1"/>
  <c r="AI74" i="47"/>
  <c r="U75" i="47" l="1"/>
  <c r="W75" i="47" s="1"/>
  <c r="W74" i="47"/>
  <c r="AK75" i="47"/>
  <c r="AM75" i="47" s="1"/>
  <c r="AM74" i="47"/>
  <c r="D8" i="7" l="1"/>
  <c r="E320" i="1" l="1"/>
  <c r="E293" i="1"/>
  <c r="E285" i="1"/>
  <c r="E250" i="1"/>
  <c r="E244" i="1"/>
  <c r="E243" i="1"/>
  <c r="E231" i="1"/>
  <c r="E216" i="1"/>
  <c r="E184" i="1"/>
  <c r="E183" i="1"/>
  <c r="E177" i="1"/>
  <c r="E162" i="1"/>
  <c r="E158" i="1"/>
  <c r="E157" i="1"/>
  <c r="E151" i="1"/>
  <c r="E148" i="1"/>
  <c r="E142" i="1"/>
  <c r="E138" i="1"/>
  <c r="E137" i="1"/>
  <c r="E121" i="1"/>
  <c r="E122" i="1" s="1"/>
  <c r="E109" i="1"/>
  <c r="E105" i="1"/>
  <c r="E65" i="1"/>
  <c r="E59" i="1"/>
  <c r="E53" i="1"/>
  <c r="E45" i="1"/>
  <c r="E30" i="1"/>
  <c r="E28" i="1"/>
  <c r="E26" i="1"/>
  <c r="E19" i="1"/>
  <c r="C347" i="1"/>
  <c r="C346" i="1"/>
  <c r="C345" i="1"/>
  <c r="E76" i="13" l="1"/>
  <c r="F266" i="1" l="1"/>
  <c r="H259" i="1"/>
  <c r="H258" i="1"/>
  <c r="H257" i="1"/>
  <c r="I76" i="8" l="1"/>
  <c r="I77" i="8"/>
  <c r="I75" i="8"/>
  <c r="H95" i="1"/>
  <c r="D60" i="14" l="1"/>
  <c r="D59" i="14" l="1"/>
  <c r="E47" i="17" l="1"/>
  <c r="F47" i="17"/>
  <c r="D44" i="18"/>
  <c r="G44" i="18"/>
  <c r="H44" i="18"/>
  <c r="I44" i="18"/>
  <c r="J44" i="18"/>
  <c r="K44" i="18"/>
  <c r="L44" i="18"/>
  <c r="N44" i="18"/>
  <c r="M44" i="18"/>
  <c r="F24" i="18"/>
  <c r="G24" i="18"/>
  <c r="H24" i="18"/>
  <c r="I24" i="18"/>
  <c r="J24" i="18"/>
  <c r="H144" i="1"/>
  <c r="F264" i="1" l="1"/>
  <c r="L13" i="18" l="1"/>
  <c r="L14" i="18"/>
  <c r="L15" i="18"/>
  <c r="L16" i="18"/>
  <c r="L17" i="18"/>
  <c r="L18" i="18"/>
  <c r="L19" i="18"/>
  <c r="L20" i="18"/>
  <c r="L21" i="18"/>
  <c r="L22" i="18"/>
  <c r="F252" i="1" l="1"/>
  <c r="H13" i="9" l="1"/>
  <c r="H145" i="1" l="1"/>
  <c r="G140" i="9"/>
  <c r="E11" i="33"/>
  <c r="E12" i="33"/>
  <c r="E17" i="33"/>
  <c r="E19" i="33"/>
  <c r="E20" i="33"/>
  <c r="E21" i="33"/>
  <c r="E22" i="33"/>
  <c r="E23" i="33"/>
  <c r="E10" i="33"/>
  <c r="G23" i="32" l="1"/>
  <c r="A11" i="33" l="1"/>
  <c r="A12" i="33" s="1"/>
  <c r="A13" i="33" s="1"/>
  <c r="A14" i="33" s="1"/>
  <c r="A15" i="33" s="1"/>
  <c r="A16" i="33" s="1"/>
  <c r="A17" i="33" s="1"/>
  <c r="A18" i="33" s="1"/>
  <c r="A19" i="33" s="1"/>
  <c r="A20" i="33" s="1"/>
  <c r="A21" i="33" s="1"/>
  <c r="A22" i="33" s="1"/>
  <c r="A23" i="33" s="1"/>
  <c r="A24" i="33" s="1"/>
  <c r="A26" i="33" s="1"/>
  <c r="A27" i="33" s="1"/>
  <c r="A28" i="33" s="1"/>
  <c r="F35" i="32"/>
  <c r="E35" i="32"/>
  <c r="G34" i="32"/>
  <c r="G33" i="32"/>
  <c r="G32" i="32"/>
  <c r="G31" i="32"/>
  <c r="G30" i="32"/>
  <c r="G29" i="32"/>
  <c r="G28" i="32"/>
  <c r="G27" i="32"/>
  <c r="G26" i="32"/>
  <c r="G25" i="32"/>
  <c r="G24" i="32"/>
  <c r="G22" i="32"/>
  <c r="G21" i="32"/>
  <c r="G20" i="32"/>
  <c r="G19" i="32"/>
  <c r="G18" i="32"/>
  <c r="G17" i="32"/>
  <c r="G16" i="32"/>
  <c r="G15" i="32"/>
  <c r="G14" i="32"/>
  <c r="G13" i="32"/>
  <c r="G12" i="32"/>
  <c r="G11" i="32"/>
  <c r="A11" i="32"/>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8" i="32" s="1"/>
  <c r="G10" i="32"/>
  <c r="T110" i="9"/>
  <c r="Y110" i="9" s="1"/>
  <c r="T111" i="9"/>
  <c r="Y111" i="9" s="1"/>
  <c r="G35" i="32" l="1"/>
  <c r="T119" i="9"/>
  <c r="Y119" i="9" s="1"/>
  <c r="T118" i="9"/>
  <c r="Y118" i="9" s="1"/>
  <c r="T117" i="9"/>
  <c r="Y117" i="9" s="1"/>
  <c r="T116" i="9"/>
  <c r="Y116" i="9" s="1"/>
  <c r="T115" i="9"/>
  <c r="Y115" i="9" s="1"/>
  <c r="T114" i="9"/>
  <c r="Y114" i="9" s="1"/>
  <c r="T113" i="9"/>
  <c r="Y113" i="9" s="1"/>
  <c r="T112" i="9"/>
  <c r="Y112" i="9" s="1"/>
  <c r="T109" i="9"/>
  <c r="Y109" i="9" s="1"/>
  <c r="T108" i="9"/>
  <c r="Y108" i="9" s="1"/>
  <c r="T107" i="9"/>
  <c r="Y107" i="9" s="1"/>
  <c r="T106" i="9"/>
  <c r="V106" i="9" s="1"/>
  <c r="Y127" i="9" l="1"/>
  <c r="G38" i="32"/>
  <c r="AB127" i="9"/>
  <c r="T127" i="9"/>
  <c r="V127" i="9"/>
  <c r="H132" i="1" l="1"/>
  <c r="A20" i="7"/>
  <c r="G19" i="7"/>
  <c r="G18" i="7"/>
  <c r="G17" i="7"/>
  <c r="G16" i="7"/>
  <c r="G15" i="7"/>
  <c r="G13" i="7"/>
  <c r="G14" i="7"/>
  <c r="G12" i="7"/>
  <c r="G7" i="7"/>
  <c r="G8" i="7" s="1"/>
  <c r="D33" i="7" l="1"/>
  <c r="H14" i="1" l="1"/>
  <c r="H16" i="1" l="1"/>
  <c r="Z122" i="9" l="1"/>
  <c r="AA122" i="9" s="1"/>
  <c r="Z123" i="9"/>
  <c r="AA123" i="9" s="1"/>
  <c r="Z120" i="9"/>
  <c r="AA120" i="9" s="1"/>
  <c r="Z121" i="9"/>
  <c r="AA121" i="9" s="1"/>
  <c r="T96" i="9"/>
  <c r="T97" i="9" s="1"/>
  <c r="I304" i="49"/>
  <c r="I308" i="49" s="1"/>
  <c r="I284" i="49"/>
  <c r="I288" i="49" s="1"/>
  <c r="I15" i="49" s="1"/>
  <c r="I211" i="49"/>
  <c r="I215" i="49" s="1"/>
  <c r="I14" i="49" s="1"/>
  <c r="I139" i="49"/>
  <c r="I143" i="49" s="1"/>
  <c r="I13" i="49" s="1"/>
  <c r="I69" i="49"/>
  <c r="I73" i="49" s="1"/>
  <c r="I11" i="49" s="1"/>
  <c r="I240" i="49"/>
  <c r="I244" i="49" s="1"/>
  <c r="I96" i="49"/>
  <c r="I100" i="49" s="1"/>
  <c r="I163" i="49"/>
  <c r="I167" i="49" s="1"/>
  <c r="H137" i="9"/>
  <c r="G26" i="33"/>
  <c r="Z110" i="9"/>
  <c r="AA110" i="9" s="1"/>
  <c r="AC110" i="9" s="1"/>
  <c r="Z114" i="9"/>
  <c r="AA114" i="9" s="1"/>
  <c r="Z106" i="9"/>
  <c r="AA106" i="9" s="1"/>
  <c r="Z107" i="9"/>
  <c r="AA107" i="9" s="1"/>
  <c r="Z111" i="9"/>
  <c r="AA111" i="9" s="1"/>
  <c r="AC111" i="9" s="1"/>
  <c r="Z115" i="9"/>
  <c r="AA115" i="9" s="1"/>
  <c r="Z118" i="9"/>
  <c r="AA118" i="9" s="1"/>
  <c r="Z108" i="9"/>
  <c r="AA108" i="9" s="1"/>
  <c r="Z112" i="9"/>
  <c r="AA112" i="9" s="1"/>
  <c r="Z116" i="9"/>
  <c r="AA116" i="9" s="1"/>
  <c r="Z119" i="9"/>
  <c r="AA119" i="9" s="1"/>
  <c r="Z109" i="9"/>
  <c r="AA109" i="9" s="1"/>
  <c r="Z113" i="9"/>
  <c r="AA113" i="9" s="1"/>
  <c r="Z117" i="9"/>
  <c r="AA117" i="9" s="1"/>
  <c r="F20" i="7"/>
  <c r="G20" i="7" s="1"/>
  <c r="I17" i="49" l="1"/>
  <c r="AA127" i="9"/>
  <c r="E26" i="14" l="1"/>
  <c r="J48" i="13" s="1"/>
  <c r="E13" i="33" l="1"/>
  <c r="G24" i="33"/>
  <c r="G27" i="33" s="1"/>
  <c r="E240" i="9"/>
  <c r="E242" i="9" s="1"/>
  <c r="E243" i="9" s="1"/>
  <c r="E245" i="9" l="1"/>
  <c r="E246" i="9" s="1"/>
  <c r="E238" i="9" s="1"/>
  <c r="I203" i="9" l="1"/>
  <c r="I205" i="9"/>
  <c r="I207" i="9"/>
  <c r="I206" i="9"/>
  <c r="I202" i="9" l="1"/>
  <c r="I204" i="9"/>
  <c r="C44" i="18" l="1"/>
  <c r="M13" i="18"/>
  <c r="L23" i="18"/>
  <c r="D24" i="18"/>
  <c r="M23" i="18"/>
  <c r="F44" i="18" l="1"/>
  <c r="K13" i="18"/>
  <c r="M14" i="18"/>
  <c r="E44" i="18" l="1"/>
  <c r="K14" i="18"/>
  <c r="M15" i="18"/>
  <c r="F179" i="1"/>
  <c r="K15" i="18" l="1"/>
  <c r="M16" i="18"/>
  <c r="F55" i="1"/>
  <c r="F49" i="1"/>
  <c r="M17" i="18" l="1"/>
  <c r="K16" i="18"/>
  <c r="K17" i="18" l="1"/>
  <c r="M18" i="18"/>
  <c r="H177" i="1"/>
  <c r="H175" i="1"/>
  <c r="M19" i="18" l="1"/>
  <c r="K18" i="18"/>
  <c r="I225" i="9"/>
  <c r="H184" i="1" s="1"/>
  <c r="I224" i="9"/>
  <c r="H183" i="1" s="1"/>
  <c r="I221" i="9"/>
  <c r="H173" i="1" s="1"/>
  <c r="K66" i="12" l="1"/>
  <c r="K19" i="18"/>
  <c r="M20" i="18"/>
  <c r="F78" i="1"/>
  <c r="F76" i="1"/>
  <c r="F74" i="1"/>
  <c r="M22" i="18" l="1"/>
  <c r="M21" i="18"/>
  <c r="K20" i="18"/>
  <c r="F321" i="1"/>
  <c r="F313" i="1"/>
  <c r="F310" i="1"/>
  <c r="F309" i="1"/>
  <c r="F308" i="1"/>
  <c r="F306" i="1"/>
  <c r="F302" i="1"/>
  <c r="F301" i="1"/>
  <c r="F300" i="1"/>
  <c r="F299" i="1"/>
  <c r="F298" i="1"/>
  <c r="F295" i="1"/>
  <c r="F289" i="1"/>
  <c r="F288" i="1"/>
  <c r="F287" i="1"/>
  <c r="F286" i="1"/>
  <c r="F284" i="1"/>
  <c r="F281" i="1"/>
  <c r="F279" i="1"/>
  <c r="F278" i="1"/>
  <c r="F277" i="1"/>
  <c r="F276" i="1"/>
  <c r="F275" i="1"/>
  <c r="F273" i="1"/>
  <c r="F272" i="1"/>
  <c r="F271" i="1"/>
  <c r="F238" i="1"/>
  <c r="F236" i="1"/>
  <c r="F235" i="1"/>
  <c r="F234" i="1"/>
  <c r="F233" i="1"/>
  <c r="F230" i="1"/>
  <c r="F229" i="1"/>
  <c r="F223" i="1"/>
  <c r="F222" i="1"/>
  <c r="F220" i="1"/>
  <c r="F219" i="1"/>
  <c r="F209" i="1"/>
  <c r="F196" i="1"/>
  <c r="F187" i="1"/>
  <c r="F186" i="1"/>
  <c r="F185" i="1"/>
  <c r="F181" i="1"/>
  <c r="F180" i="1"/>
  <c r="F127" i="1"/>
  <c r="F123" i="1"/>
  <c r="F122" i="1"/>
  <c r="F118" i="1"/>
  <c r="F116" i="1"/>
  <c r="F113" i="1"/>
  <c r="F111" i="1"/>
  <c r="F110" i="1"/>
  <c r="F80" i="1"/>
  <c r="F75" i="1"/>
  <c r="F61" i="1"/>
  <c r="F57" i="1"/>
  <c r="F56" i="1"/>
  <c r="E24" i="18" l="1"/>
  <c r="K22" i="18"/>
  <c r="K21" i="18"/>
  <c r="C24" i="18"/>
  <c r="H66" i="1"/>
  <c r="H54" i="1"/>
  <c r="F67" i="1"/>
  <c r="F21" i="1"/>
  <c r="H46" i="1"/>
  <c r="H47" i="17" l="1"/>
  <c r="F152" i="1" l="1"/>
  <c r="F139" i="1"/>
  <c r="A24" i="1"/>
  <c r="H31" i="1"/>
  <c r="H29" i="1"/>
  <c r="F22" i="1"/>
  <c r="A26" i="1" l="1"/>
  <c r="F71" i="1" s="1"/>
  <c r="A28" i="1" l="1"/>
  <c r="F72" i="1" s="1"/>
  <c r="D51" i="18"/>
  <c r="E51" i="18"/>
  <c r="F51" i="18"/>
  <c r="C63" i="18"/>
  <c r="C51" i="18"/>
  <c r="L11" i="18"/>
  <c r="K23" i="18"/>
  <c r="K11" i="18"/>
  <c r="M11" i="18"/>
  <c r="A30" i="1" l="1"/>
  <c r="F73" i="1" l="1"/>
  <c r="F32" i="1"/>
  <c r="E64" i="18" l="1"/>
  <c r="D34" i="7"/>
  <c r="F64" i="18" l="1"/>
  <c r="H316" i="1"/>
  <c r="E34" i="5" l="1"/>
  <c r="E27" i="5"/>
  <c r="I63" i="8"/>
  <c r="I61" i="8"/>
  <c r="I49" i="8"/>
  <c r="I39" i="8"/>
  <c r="I28" i="8" s="1"/>
  <c r="I35" i="8"/>
  <c r="I34" i="8"/>
  <c r="I29" i="8"/>
  <c r="I27" i="8"/>
  <c r="I24" i="8"/>
  <c r="H293" i="1"/>
  <c r="H285" i="1"/>
  <c r="H244" i="1"/>
  <c r="I36" i="8"/>
  <c r="H162" i="1"/>
  <c r="H158" i="1"/>
  <c r="H134" i="1"/>
  <c r="H133" i="1"/>
  <c r="H122" i="1"/>
  <c r="H121" i="1"/>
  <c r="H230" i="1"/>
  <c r="I33" i="8"/>
  <c r="H209" i="1"/>
  <c r="J23" i="17"/>
  <c r="I23" i="17"/>
  <c r="H23" i="17"/>
  <c r="G23" i="17"/>
  <c r="F23" i="17"/>
  <c r="G38" i="9" s="1"/>
  <c r="C23" i="17"/>
  <c r="G35" i="9" s="1"/>
  <c r="I22" i="17"/>
  <c r="C22" i="17"/>
  <c r="C21" i="17"/>
  <c r="C20" i="17"/>
  <c r="G19" i="17"/>
  <c r="C19" i="17"/>
  <c r="C18" i="17"/>
  <c r="C17" i="17"/>
  <c r="C16" i="17"/>
  <c r="G15" i="17"/>
  <c r="C15" i="17"/>
  <c r="C14" i="17"/>
  <c r="I13" i="17"/>
  <c r="C13" i="17"/>
  <c r="C12" i="17"/>
  <c r="J11" i="17"/>
  <c r="I11" i="17"/>
  <c r="H11" i="17"/>
  <c r="G11" i="17"/>
  <c r="F11" i="17"/>
  <c r="E11" i="17"/>
  <c r="D11" i="17"/>
  <c r="C11" i="17"/>
  <c r="M25" i="17"/>
  <c r="K25" i="17"/>
  <c r="J22" i="17"/>
  <c r="H22" i="17"/>
  <c r="G22" i="17"/>
  <c r="J21" i="17"/>
  <c r="H21" i="17"/>
  <c r="I21" i="17"/>
  <c r="G21" i="17"/>
  <c r="J20" i="17"/>
  <c r="H20" i="17"/>
  <c r="I20" i="17"/>
  <c r="G20" i="17"/>
  <c r="J19" i="17"/>
  <c r="H19" i="17"/>
  <c r="I19" i="17"/>
  <c r="J18" i="17"/>
  <c r="H18" i="17"/>
  <c r="I18" i="17"/>
  <c r="G18" i="17"/>
  <c r="J17" i="17"/>
  <c r="H17" i="17"/>
  <c r="I17" i="17"/>
  <c r="G17" i="17"/>
  <c r="J16" i="17"/>
  <c r="H16" i="17"/>
  <c r="I16" i="17"/>
  <c r="G16" i="17"/>
  <c r="J15" i="17"/>
  <c r="H15" i="17"/>
  <c r="I15" i="17"/>
  <c r="J14" i="17"/>
  <c r="H14" i="17"/>
  <c r="I14" i="17"/>
  <c r="G14" i="17"/>
  <c r="J13" i="17"/>
  <c r="H13" i="17"/>
  <c r="G13" i="17"/>
  <c r="J12" i="17"/>
  <c r="H12" i="17"/>
  <c r="I12" i="17"/>
  <c r="G12" i="17"/>
  <c r="L24" i="18"/>
  <c r="N23" i="18"/>
  <c r="E23" i="17" s="1"/>
  <c r="N22" i="18"/>
  <c r="E22" i="17" s="1"/>
  <c r="N21" i="18"/>
  <c r="E21" i="17" s="1"/>
  <c r="N20" i="18"/>
  <c r="E20" i="17" s="1"/>
  <c r="N19" i="18"/>
  <c r="E19" i="17" s="1"/>
  <c r="N18" i="18"/>
  <c r="E18" i="17" s="1"/>
  <c r="N17" i="18"/>
  <c r="E17" i="17" s="1"/>
  <c r="N16" i="18"/>
  <c r="E16" i="17" s="1"/>
  <c r="N15" i="18"/>
  <c r="E15" i="17" s="1"/>
  <c r="N14" i="18"/>
  <c r="E14" i="17" s="1"/>
  <c r="N13" i="18"/>
  <c r="E13" i="17" s="1"/>
  <c r="E12" i="17"/>
  <c r="H20" i="1"/>
  <c r="F69" i="19"/>
  <c r="E69" i="19"/>
  <c r="F68" i="19"/>
  <c r="E68" i="19"/>
  <c r="F67" i="19"/>
  <c r="E67" i="19"/>
  <c r="F66" i="19"/>
  <c r="E66" i="19"/>
  <c r="F65" i="19"/>
  <c r="E65" i="19"/>
  <c r="F64" i="19"/>
  <c r="E64" i="19"/>
  <c r="F63" i="19"/>
  <c r="E63" i="19"/>
  <c r="F62" i="19"/>
  <c r="E62" i="19"/>
  <c r="F61" i="19"/>
  <c r="E61" i="19"/>
  <c r="F60" i="19"/>
  <c r="E60" i="19"/>
  <c r="F59" i="19"/>
  <c r="E59" i="19"/>
  <c r="F58" i="19"/>
  <c r="E58" i="19"/>
  <c r="F57" i="19"/>
  <c r="E57" i="19"/>
  <c r="G16" i="19"/>
  <c r="C10" i="19"/>
  <c r="G9" i="19"/>
  <c r="G7" i="19"/>
  <c r="H136" i="1" s="1"/>
  <c r="H212" i="1" l="1"/>
  <c r="K93" i="12"/>
  <c r="G7" i="9"/>
  <c r="H7" i="9" s="1"/>
  <c r="F70" i="19"/>
  <c r="M23" i="17"/>
  <c r="H24" i="17"/>
  <c r="H26" i="17" s="1"/>
  <c r="D47" i="17"/>
  <c r="H59" i="1" s="1"/>
  <c r="E24" i="17"/>
  <c r="I24" i="17"/>
  <c r="H26" i="1" s="1"/>
  <c r="J24" i="17"/>
  <c r="J26" i="17" s="1"/>
  <c r="G24" i="17"/>
  <c r="H123" i="1"/>
  <c r="H222" i="1"/>
  <c r="I21" i="8"/>
  <c r="I62" i="8"/>
  <c r="E70" i="19"/>
  <c r="M14" i="17"/>
  <c r="M18" i="17"/>
  <c r="M22" i="17"/>
  <c r="H75" i="1"/>
  <c r="H109" i="1"/>
  <c r="C24" i="17"/>
  <c r="H45" i="1" s="1"/>
  <c r="M17" i="17"/>
  <c r="M19" i="17"/>
  <c r="D74" i="19"/>
  <c r="M15" i="17"/>
  <c r="M20" i="17"/>
  <c r="M12" i="17"/>
  <c r="N24" i="18"/>
  <c r="G64" i="18"/>
  <c r="H112" i="1"/>
  <c r="H64" i="18"/>
  <c r="K23" i="17"/>
  <c r="M13" i="17"/>
  <c r="M16" i="17"/>
  <c r="M11" i="17"/>
  <c r="M21" i="17"/>
  <c r="H246" i="1"/>
  <c r="H203" i="1"/>
  <c r="I30" i="8"/>
  <c r="I40" i="8" s="1"/>
  <c r="I20" i="8"/>
  <c r="F27" i="5"/>
  <c r="G27" i="5" s="1"/>
  <c r="H139" i="1"/>
  <c r="H185" i="1"/>
  <c r="I48" i="8"/>
  <c r="H220" i="1"/>
  <c r="I37" i="8"/>
  <c r="I38" i="8" s="1"/>
  <c r="K11" i="17"/>
  <c r="L11" i="17"/>
  <c r="D12" i="17"/>
  <c r="L12" i="17" s="1"/>
  <c r="D35" i="7"/>
  <c r="D36" i="7" s="1"/>
  <c r="D38" i="7" s="1"/>
  <c r="D39" i="7" s="1"/>
  <c r="D24" i="7" s="1"/>
  <c r="G24" i="7" s="1"/>
  <c r="H180" i="1"/>
  <c r="D8" i="19"/>
  <c r="G8" i="19" s="1"/>
  <c r="H153" i="1"/>
  <c r="H110" i="1"/>
  <c r="H56" i="1"/>
  <c r="D14" i="19"/>
  <c r="D15" i="19"/>
  <c r="H186" i="1"/>
  <c r="G38" i="19"/>
  <c r="H248" i="1" l="1"/>
  <c r="J254" i="9"/>
  <c r="L254" i="9" s="1"/>
  <c r="F12" i="17"/>
  <c r="M24" i="17"/>
  <c r="M26" i="17" s="1"/>
  <c r="I22" i="8"/>
  <c r="I47" i="8" s="1"/>
  <c r="H247" i="1"/>
  <c r="H28" i="1"/>
  <c r="H30" i="1"/>
  <c r="C26" i="17"/>
  <c r="H111" i="1"/>
  <c r="D75" i="19"/>
  <c r="I64" i="8"/>
  <c r="I66" i="8" s="1"/>
  <c r="E26" i="17"/>
  <c r="H53" i="1"/>
  <c r="H69" i="1"/>
  <c r="H187" i="1"/>
  <c r="H229" i="1"/>
  <c r="F13" i="17"/>
  <c r="F14" i="17"/>
  <c r="K14" i="17" s="1"/>
  <c r="H223" i="1"/>
  <c r="I41" i="8"/>
  <c r="G10" i="19"/>
  <c r="H49" i="1"/>
  <c r="D13" i="17"/>
  <c r="L13" i="17" s="1"/>
  <c r="E66" i="12" l="1"/>
  <c r="E93" i="12" s="1"/>
  <c r="Q216" i="52"/>
  <c r="Q218" i="52" s="1"/>
  <c r="Q228" i="52" s="1"/>
  <c r="Q230" i="52" s="1"/>
  <c r="O216" i="52"/>
  <c r="O218" i="52" s="1"/>
  <c r="O228" i="52" s="1"/>
  <c r="O230" i="52" s="1"/>
  <c r="M216" i="52"/>
  <c r="M218" i="52" s="1"/>
  <c r="M228" i="52" s="1"/>
  <c r="M230" i="52" s="1"/>
  <c r="K216" i="52"/>
  <c r="K218" i="52" s="1"/>
  <c r="K228" i="52" s="1"/>
  <c r="K230" i="52" s="1"/>
  <c r="H252" i="1"/>
  <c r="Q111" i="52"/>
  <c r="Q113" i="52" s="1"/>
  <c r="Q123" i="52" s="1"/>
  <c r="O111" i="52"/>
  <c r="O113" i="52" s="1"/>
  <c r="O123" i="52" s="1"/>
  <c r="M111" i="52"/>
  <c r="M113" i="52" s="1"/>
  <c r="M123" i="52" s="1"/>
  <c r="K111" i="52"/>
  <c r="K113" i="52" s="1"/>
  <c r="K123" i="52" s="1"/>
  <c r="I53" i="8"/>
  <c r="I51" i="8"/>
  <c r="H261" i="1"/>
  <c r="L259" i="9"/>
  <c r="H256" i="1"/>
  <c r="I65" i="8"/>
  <c r="K12" i="17"/>
  <c r="I18" i="12"/>
  <c r="I79" i="8"/>
  <c r="I70" i="8"/>
  <c r="I52" i="8"/>
  <c r="H113" i="1"/>
  <c r="H72" i="1"/>
  <c r="H73" i="1"/>
  <c r="H21" i="1"/>
  <c r="D76" i="19"/>
  <c r="K13" i="17"/>
  <c r="H284" i="1"/>
  <c r="D14" i="17"/>
  <c r="L14" i="17" s="1"/>
  <c r="M125" i="52" l="1"/>
  <c r="M242" i="52"/>
  <c r="M244" i="52" s="1"/>
  <c r="O242" i="52"/>
  <c r="O244" i="52" s="1"/>
  <c r="O125" i="52"/>
  <c r="Q242" i="52"/>
  <c r="Q244" i="52" s="1"/>
  <c r="Q125" i="52"/>
  <c r="K242" i="52"/>
  <c r="K244" i="52" s="1"/>
  <c r="K125" i="52"/>
  <c r="I74" i="8"/>
  <c r="I78" i="8" s="1"/>
  <c r="I80" i="8" s="1"/>
  <c r="H260" i="1"/>
  <c r="H234" i="1"/>
  <c r="H286" i="1"/>
  <c r="H233" i="1"/>
  <c r="H235" i="1"/>
  <c r="I54" i="8"/>
  <c r="F15" i="17"/>
  <c r="F16" i="17"/>
  <c r="K16" i="17" s="1"/>
  <c r="D15" i="17"/>
  <c r="L15" i="17" s="1"/>
  <c r="H262" i="1" l="1"/>
  <c r="H236" i="1"/>
  <c r="H287" i="1"/>
  <c r="D78" i="19"/>
  <c r="F17" i="17"/>
  <c r="K17" i="17" s="1"/>
  <c r="K15" i="17"/>
  <c r="D16" i="17"/>
  <c r="L16" i="17" s="1"/>
  <c r="D79" i="19" l="1"/>
  <c r="D17" i="17"/>
  <c r="L17" i="17" s="1"/>
  <c r="D80" i="19" l="1"/>
  <c r="F18" i="17"/>
  <c r="F19" i="17"/>
  <c r="K19" i="17" s="1"/>
  <c r="D18" i="17"/>
  <c r="L18" i="17" s="1"/>
  <c r="D81" i="19" l="1"/>
  <c r="F20" i="17"/>
  <c r="K20" i="17" s="1"/>
  <c r="K18" i="17"/>
  <c r="D19" i="17"/>
  <c r="L19" i="17" s="1"/>
  <c r="D82" i="19" l="1"/>
  <c r="F21" i="17"/>
  <c r="K21" i="17" s="1"/>
  <c r="D20" i="17"/>
  <c r="L20" i="17" s="1"/>
  <c r="D83" i="19" l="1"/>
  <c r="D64" i="18"/>
  <c r="K24" i="18"/>
  <c r="H19" i="1" s="1"/>
  <c r="D21" i="17"/>
  <c r="L21" i="17" s="1"/>
  <c r="C64" i="18" l="1"/>
  <c r="H22" i="1"/>
  <c r="D84" i="19"/>
  <c r="F22" i="17"/>
  <c r="F24" i="17" s="1"/>
  <c r="D22" i="17"/>
  <c r="L22" i="17" s="1"/>
  <c r="D85" i="19" l="1"/>
  <c r="D86" i="19" s="1"/>
  <c r="C15" i="19" s="1"/>
  <c r="H223" i="9" s="1"/>
  <c r="D51" i="19"/>
  <c r="I25" i="17" s="1"/>
  <c r="H24" i="1"/>
  <c r="K22" i="17"/>
  <c r="K24" i="17" s="1"/>
  <c r="M24" i="18"/>
  <c r="D23" i="17"/>
  <c r="D24" i="17" s="1"/>
  <c r="I223" i="9" l="1"/>
  <c r="H178" i="1"/>
  <c r="G15" i="19"/>
  <c r="H27" i="1"/>
  <c r="I26" i="17"/>
  <c r="F26" i="17"/>
  <c r="H65" i="1"/>
  <c r="K26" i="17"/>
  <c r="H66" i="12" s="1"/>
  <c r="L23" i="17"/>
  <c r="L24" i="17" s="1"/>
  <c r="H93" i="12" l="1"/>
  <c r="I19" i="12"/>
  <c r="H67" i="1"/>
  <c r="H71" i="1"/>
  <c r="H299" i="1"/>
  <c r="H51" i="1"/>
  <c r="H309" i="1" l="1"/>
  <c r="E75" i="13" l="1"/>
  <c r="E77" i="13" s="1"/>
  <c r="F12" i="13" s="1"/>
  <c r="B64" i="13"/>
  <c r="F41" i="14" l="1"/>
  <c r="F42" i="14" s="1"/>
  <c r="F43" i="14" s="1"/>
  <c r="F44" i="14" s="1"/>
  <c r="F45" i="14" s="1"/>
  <c r="F46" i="14" s="1"/>
  <c r="F47" i="14" s="1"/>
  <c r="F48" i="14" s="1"/>
  <c r="F49" i="14" s="1"/>
  <c r="F50" i="14" s="1"/>
  <c r="F51" i="14" s="1"/>
  <c r="F52" i="14" s="1"/>
  <c r="F53" i="14" s="1"/>
  <c r="F54" i="14" s="1"/>
  <c r="F55" i="14" s="1"/>
  <c r="F56" i="14" s="1"/>
  <c r="F57" i="14" s="1"/>
  <c r="F58" i="14" s="1"/>
  <c r="F59" i="14" s="1"/>
  <c r="F60" i="14" l="1"/>
  <c r="G59" i="14"/>
  <c r="G60" i="14" l="1"/>
  <c r="F61" i="14"/>
  <c r="G61" i="14" s="1"/>
  <c r="C47" i="17" l="1"/>
  <c r="H99" i="1" s="1"/>
  <c r="H149" i="1" l="1"/>
  <c r="E19" i="5" l="1"/>
  <c r="G98" i="9"/>
  <c r="G34" i="17" s="1"/>
  <c r="O98" i="9"/>
  <c r="G42" i="17" s="1"/>
  <c r="M98" i="9"/>
  <c r="G40" i="17" s="1"/>
  <c r="P98" i="9"/>
  <c r="G43" i="17" s="1"/>
  <c r="K98" i="9"/>
  <c r="G38" i="17" s="1"/>
  <c r="S98" i="9"/>
  <c r="G46" i="17" s="1"/>
  <c r="I98" i="9"/>
  <c r="G36" i="17" s="1"/>
  <c r="H98" i="9"/>
  <c r="G35" i="17" s="1"/>
  <c r="Q98" i="9"/>
  <c r="G44" i="17" s="1"/>
  <c r="N98" i="9"/>
  <c r="G41" i="17" s="1"/>
  <c r="J98" i="9"/>
  <c r="G37" i="17" s="1"/>
  <c r="R98" i="9"/>
  <c r="G45" i="17" s="1"/>
  <c r="L98" i="9"/>
  <c r="G39" i="17" s="1"/>
  <c r="E45" i="5" l="1"/>
  <c r="E49" i="5" s="1"/>
  <c r="G47" i="17"/>
  <c r="H105" i="1" s="1"/>
  <c r="H106" i="1" l="1"/>
  <c r="D46" i="13" l="1"/>
  <c r="E28" i="13" l="1"/>
  <c r="E29" i="13"/>
  <c r="E25" i="13"/>
  <c r="E27" i="13"/>
  <c r="E20" i="13"/>
  <c r="E26" i="13"/>
  <c r="E24" i="13"/>
  <c r="E19" i="13"/>
  <c r="E21" i="13"/>
  <c r="E18" i="13"/>
  <c r="E23" i="13"/>
  <c r="E22" i="13"/>
  <c r="G29" i="13" l="1"/>
  <c r="F29" i="13"/>
  <c r="F28" i="13"/>
  <c r="G28" i="13"/>
  <c r="F22" i="13"/>
  <c r="F21" i="13"/>
  <c r="F26" i="13"/>
  <c r="F27" i="13"/>
  <c r="F19" i="13"/>
  <c r="F23" i="13"/>
  <c r="F20" i="13"/>
  <c r="F18" i="13"/>
  <c r="E46" i="13"/>
  <c r="F24" i="13"/>
  <c r="F25" i="13"/>
  <c r="H28" i="13" l="1"/>
  <c r="D51" i="14" s="1"/>
  <c r="G51" i="14" s="1"/>
  <c r="J28" i="13" s="1"/>
  <c r="H29" i="13"/>
  <c r="D52" i="14" s="1"/>
  <c r="G52" i="14" s="1"/>
  <c r="G54" i="14"/>
  <c r="D55" i="14"/>
  <c r="G55" i="14" s="1"/>
  <c r="D56" i="14"/>
  <c r="G56" i="14" s="1"/>
  <c r="D58" i="14"/>
  <c r="G58" i="14" s="1"/>
  <c r="D57" i="14"/>
  <c r="G57" i="14" s="1"/>
  <c r="G53" i="14"/>
  <c r="F46" i="13"/>
  <c r="J29" i="13" l="1"/>
  <c r="K29" i="13" s="1"/>
  <c r="P77" i="12" s="1"/>
  <c r="K30" i="13"/>
  <c r="K28" i="13"/>
  <c r="P76" i="12" s="1"/>
  <c r="E66" i="13"/>
  <c r="H24" i="33"/>
  <c r="H147" i="1"/>
  <c r="H161" i="1" l="1"/>
  <c r="G39" i="19"/>
  <c r="C75" i="19"/>
  <c r="G75" i="19" s="1"/>
  <c r="H163" i="1" l="1"/>
  <c r="G40" i="19"/>
  <c r="C74" i="19"/>
  <c r="G74" i="19" l="1"/>
  <c r="G41" i="19"/>
  <c r="C76" i="19"/>
  <c r="G76" i="19" s="1"/>
  <c r="G42" i="19" l="1"/>
  <c r="G43" i="19" l="1"/>
  <c r="C78" i="19"/>
  <c r="G78" i="19" s="1"/>
  <c r="G77" i="19"/>
  <c r="G44" i="19" l="1"/>
  <c r="C79" i="19"/>
  <c r="G45" i="19" l="1"/>
  <c r="C80" i="19"/>
  <c r="G80" i="19" s="1"/>
  <c r="G79" i="19"/>
  <c r="G46" i="19" l="1"/>
  <c r="C81" i="19"/>
  <c r="G81" i="19" s="1"/>
  <c r="G47" i="19" l="1"/>
  <c r="C82" i="19"/>
  <c r="G82" i="19" l="1"/>
  <c r="C83" i="19"/>
  <c r="G83" i="19" s="1"/>
  <c r="G48" i="19"/>
  <c r="G49" i="19" l="1"/>
  <c r="C84" i="19"/>
  <c r="G84" i="19" s="1"/>
  <c r="C51" i="19"/>
  <c r="G25" i="17" l="1"/>
  <c r="H25" i="1"/>
  <c r="G50" i="19"/>
  <c r="G51" i="19" s="1"/>
  <c r="C85" i="19"/>
  <c r="H32" i="1" l="1"/>
  <c r="C86" i="19"/>
  <c r="G85" i="19"/>
  <c r="H70" i="1"/>
  <c r="G26" i="17"/>
  <c r="H74" i="1" l="1"/>
  <c r="H34" i="1"/>
  <c r="G86" i="19"/>
  <c r="C14" i="19"/>
  <c r="H76" i="1" l="1"/>
  <c r="C22" i="19"/>
  <c r="C27" i="19"/>
  <c r="C32" i="19"/>
  <c r="C33" i="19"/>
  <c r="C21" i="19"/>
  <c r="D21" i="19" s="1"/>
  <c r="C31" i="19"/>
  <c r="C23" i="19"/>
  <c r="C28" i="19"/>
  <c r="C29" i="19"/>
  <c r="C30" i="19"/>
  <c r="C26" i="19"/>
  <c r="C24" i="19"/>
  <c r="C25" i="19"/>
  <c r="H222" i="9"/>
  <c r="I222" i="9" s="1"/>
  <c r="C17" i="19"/>
  <c r="G14" i="19"/>
  <c r="G17" i="19" s="1"/>
  <c r="H176" i="1"/>
  <c r="H179" i="1" l="1"/>
  <c r="H78" i="1"/>
  <c r="D23" i="19"/>
  <c r="D59" i="19" s="1"/>
  <c r="C59" i="19"/>
  <c r="D28" i="19"/>
  <c r="D64" i="19" s="1"/>
  <c r="C64" i="19"/>
  <c r="D33" i="19"/>
  <c r="D69" i="19" s="1"/>
  <c r="C69" i="19"/>
  <c r="D31" i="19"/>
  <c r="D67" i="19" s="1"/>
  <c r="C67" i="19"/>
  <c r="D24" i="19"/>
  <c r="D60" i="19" s="1"/>
  <c r="C60" i="19"/>
  <c r="D26" i="19"/>
  <c r="D62" i="19" s="1"/>
  <c r="C62" i="19"/>
  <c r="D32" i="19"/>
  <c r="D68" i="19" s="1"/>
  <c r="C68" i="19"/>
  <c r="D25" i="19"/>
  <c r="D61" i="19" s="1"/>
  <c r="C61" i="19"/>
  <c r="D30" i="19"/>
  <c r="D66" i="19" s="1"/>
  <c r="C66" i="19"/>
  <c r="D27" i="19"/>
  <c r="D63" i="19" s="1"/>
  <c r="C63" i="19"/>
  <c r="D29" i="19"/>
  <c r="D65" i="19" s="1"/>
  <c r="C65" i="19"/>
  <c r="D22" i="19"/>
  <c r="D58" i="19" s="1"/>
  <c r="C58" i="19"/>
  <c r="C57" i="19"/>
  <c r="C34" i="19"/>
  <c r="H181" i="1" l="1"/>
  <c r="G60" i="19"/>
  <c r="G24" i="19"/>
  <c r="G33" i="19"/>
  <c r="G66" i="19"/>
  <c r="G61" i="19"/>
  <c r="G25" i="19"/>
  <c r="G65" i="19"/>
  <c r="G30" i="19"/>
  <c r="G67" i="19"/>
  <c r="G31" i="19"/>
  <c r="G64" i="19"/>
  <c r="G28" i="19"/>
  <c r="G58" i="19"/>
  <c r="G22" i="19"/>
  <c r="G63" i="19"/>
  <c r="G59" i="19"/>
  <c r="G23" i="19"/>
  <c r="G27" i="19"/>
  <c r="G68" i="19"/>
  <c r="G32" i="19"/>
  <c r="G29" i="19"/>
  <c r="G62" i="19"/>
  <c r="G26" i="19"/>
  <c r="G69" i="19"/>
  <c r="C70" i="19"/>
  <c r="D57" i="19"/>
  <c r="D70" i="19" s="1"/>
  <c r="D34" i="19"/>
  <c r="G21" i="19"/>
  <c r="I26" i="12" l="1"/>
  <c r="I27" i="12" s="1"/>
  <c r="L27" i="12" s="1"/>
  <c r="H190" i="1"/>
  <c r="D25" i="17"/>
  <c r="H52" i="1" s="1"/>
  <c r="G57" i="19"/>
  <c r="G70" i="19" s="1"/>
  <c r="H276" i="1" l="1"/>
  <c r="H55" i="1"/>
  <c r="L25" i="17"/>
  <c r="L26" i="17" s="1"/>
  <c r="D26" i="17"/>
  <c r="H57" i="1" l="1"/>
  <c r="H61" i="1" l="1"/>
  <c r="H80" i="1" l="1"/>
  <c r="H36" i="1"/>
  <c r="H271" i="1" l="1"/>
  <c r="H39" i="1"/>
  <c r="H37" i="1"/>
  <c r="H212" i="49" l="1"/>
  <c r="H215" i="49" s="1"/>
  <c r="W108" i="9"/>
  <c r="X108" i="9" s="1"/>
  <c r="AC108" i="9" s="1"/>
  <c r="H139" i="9"/>
  <c r="G144" i="9" s="1"/>
  <c r="H70" i="49"/>
  <c r="H73" i="49" s="1"/>
  <c r="W116" i="9"/>
  <c r="X116" i="9" s="1"/>
  <c r="AC116" i="9" s="1"/>
  <c r="W106" i="9"/>
  <c r="X106" i="9" s="1"/>
  <c r="H140" i="49"/>
  <c r="H143" i="49" s="1"/>
  <c r="W109" i="9"/>
  <c r="X109" i="9" s="1"/>
  <c r="AC109" i="9" s="1"/>
  <c r="W107" i="9"/>
  <c r="X107" i="9" s="1"/>
  <c r="AC107" i="9" s="1"/>
  <c r="F34" i="5"/>
  <c r="G34" i="5" s="1"/>
  <c r="W115" i="9"/>
  <c r="X115" i="9" s="1"/>
  <c r="AC115" i="9" s="1"/>
  <c r="W123" i="9"/>
  <c r="X123" i="9" s="1"/>
  <c r="AC123" i="9" s="1"/>
  <c r="W112" i="9"/>
  <c r="X112" i="9" s="1"/>
  <c r="AC112" i="9" s="1"/>
  <c r="W122" i="9"/>
  <c r="X122" i="9" s="1"/>
  <c r="AC122" i="9" s="1"/>
  <c r="H241" i="49"/>
  <c r="W111" i="9"/>
  <c r="W113" i="9"/>
  <c r="X113" i="9" s="1"/>
  <c r="AC113" i="9" s="1"/>
  <c r="W117" i="9"/>
  <c r="X117" i="9" s="1"/>
  <c r="AC117" i="9" s="1"/>
  <c r="W110" i="9"/>
  <c r="F19" i="5"/>
  <c r="G19" i="5" s="1"/>
  <c r="W120" i="9"/>
  <c r="X120" i="9" s="1"/>
  <c r="AC120" i="9" s="1"/>
  <c r="H97" i="49"/>
  <c r="H100" i="49" s="1"/>
  <c r="E100" i="49" s="1"/>
  <c r="W118" i="9"/>
  <c r="X118" i="9" s="1"/>
  <c r="AC118" i="9" s="1"/>
  <c r="W121" i="9"/>
  <c r="X121" i="9" s="1"/>
  <c r="AC121" i="9" s="1"/>
  <c r="H164" i="49"/>
  <c r="W114" i="9"/>
  <c r="X114" i="9" s="1"/>
  <c r="AC114" i="9" s="1"/>
  <c r="W119" i="9"/>
  <c r="X119" i="9" s="1"/>
  <c r="AC119" i="9" s="1"/>
  <c r="H40" i="1"/>
  <c r="X127" i="9" l="1"/>
  <c r="AC106" i="9"/>
  <c r="AC127" i="9" s="1"/>
  <c r="H102" i="1" s="1"/>
  <c r="H26" i="33"/>
  <c r="H27" i="33" s="1"/>
  <c r="H164" i="1"/>
  <c r="H11" i="49"/>
  <c r="E73" i="49"/>
  <c r="D21" i="7"/>
  <c r="D23" i="7" s="1"/>
  <c r="G21" i="7"/>
  <c r="G23" i="7" s="1"/>
  <c r="G25" i="7" s="1"/>
  <c r="H292" i="1" s="1"/>
  <c r="E143" i="49"/>
  <c r="H13" i="49"/>
  <c r="E13" i="49" s="1"/>
  <c r="H244" i="49"/>
  <c r="E244" i="49" s="1"/>
  <c r="H285" i="49"/>
  <c r="H167" i="49"/>
  <c r="E167" i="49" s="1"/>
  <c r="I168" i="49"/>
  <c r="E215" i="49"/>
  <c r="H14" i="49"/>
  <c r="E14" i="49" s="1"/>
  <c r="G36" i="5"/>
  <c r="H194" i="1" s="1"/>
  <c r="G18" i="13"/>
  <c r="G21" i="13"/>
  <c r="H21" i="13" s="1"/>
  <c r="D44" i="14" s="1"/>
  <c r="G44" i="14" s="1"/>
  <c r="J21" i="13" s="1"/>
  <c r="K21" i="13" s="1"/>
  <c r="P69" i="12" s="1"/>
  <c r="G27" i="13"/>
  <c r="H27" i="13" s="1"/>
  <c r="D50" i="14" s="1"/>
  <c r="G50" i="14" s="1"/>
  <c r="J27" i="13" s="1"/>
  <c r="K27" i="13" s="1"/>
  <c r="P75" i="12" s="1"/>
  <c r="G23" i="13"/>
  <c r="H23" i="13" s="1"/>
  <c r="D46" i="14" s="1"/>
  <c r="G46" i="14" s="1"/>
  <c r="J23" i="13" s="1"/>
  <c r="K23" i="13" s="1"/>
  <c r="P71" i="12" s="1"/>
  <c r="G24" i="13"/>
  <c r="H24" i="13" s="1"/>
  <c r="D47" i="14" s="1"/>
  <c r="G47" i="14" s="1"/>
  <c r="J24" i="13" s="1"/>
  <c r="K24" i="13" s="1"/>
  <c r="P72" i="12" s="1"/>
  <c r="G26" i="13"/>
  <c r="H26" i="13" s="1"/>
  <c r="D49" i="14" s="1"/>
  <c r="G49" i="14" s="1"/>
  <c r="J26" i="13" s="1"/>
  <c r="K26" i="13" s="1"/>
  <c r="P74" i="12" s="1"/>
  <c r="G19" i="13"/>
  <c r="H19" i="13" s="1"/>
  <c r="D42" i="14" s="1"/>
  <c r="G42" i="14" s="1"/>
  <c r="J19" i="13" s="1"/>
  <c r="K19" i="13" s="1"/>
  <c r="P67" i="12" s="1"/>
  <c r="G20" i="13"/>
  <c r="H20" i="13" s="1"/>
  <c r="D43" i="14" s="1"/>
  <c r="G43" i="14" s="1"/>
  <c r="J20" i="13" s="1"/>
  <c r="K20" i="13" s="1"/>
  <c r="P68" i="12" s="1"/>
  <c r="G22" i="13"/>
  <c r="H22" i="13" s="1"/>
  <c r="D45" i="14" s="1"/>
  <c r="G45" i="14" s="1"/>
  <c r="J22" i="13" s="1"/>
  <c r="K22" i="13" s="1"/>
  <c r="P70" i="12" s="1"/>
  <c r="G25" i="13"/>
  <c r="H25" i="13" s="1"/>
  <c r="D48" i="14" s="1"/>
  <c r="G48" i="14" s="1"/>
  <c r="J25" i="13" s="1"/>
  <c r="K25" i="13" s="1"/>
  <c r="P73" i="12" s="1"/>
  <c r="E11" i="49" l="1"/>
  <c r="H305" i="49"/>
  <c r="H308" i="49" s="1"/>
  <c r="E308" i="49" s="1"/>
  <c r="H251" i="1" s="1"/>
  <c r="H288" i="49"/>
  <c r="H165" i="1"/>
  <c r="D40" i="7"/>
  <c r="D44" i="7" s="1"/>
  <c r="R100" i="48"/>
  <c r="R102" i="48" s="1"/>
  <c r="R104" i="48" s="1"/>
  <c r="H87" i="1" s="1"/>
  <c r="L98" i="48"/>
  <c r="L100" i="48" s="1"/>
  <c r="L102" i="48" s="1"/>
  <c r="L104" i="48" s="1"/>
  <c r="H196" i="1"/>
  <c r="R133" i="48"/>
  <c r="R135" i="48" s="1"/>
  <c r="R137" i="48" s="1"/>
  <c r="H88" i="1" s="1"/>
  <c r="L131" i="48"/>
  <c r="L133" i="48" s="1"/>
  <c r="L135" i="48" s="1"/>
  <c r="L137" i="48" s="1"/>
  <c r="I33" i="12"/>
  <c r="I34" i="12" s="1"/>
  <c r="L34" i="12" s="1"/>
  <c r="H18" i="13"/>
  <c r="G46" i="13"/>
  <c r="E288" i="49" l="1"/>
  <c r="H15" i="49"/>
  <c r="H253" i="1"/>
  <c r="I69" i="8"/>
  <c r="I71" i="8" s="1"/>
  <c r="I30" i="12"/>
  <c r="I31" i="12" s="1"/>
  <c r="L31" i="12" s="1"/>
  <c r="H277" i="1"/>
  <c r="R34" i="48"/>
  <c r="R36" i="48" s="1"/>
  <c r="R38" i="48" s="1"/>
  <c r="L32" i="48"/>
  <c r="L34" i="48" s="1"/>
  <c r="L36" i="48" s="1"/>
  <c r="L38" i="48" s="1"/>
  <c r="D41" i="14"/>
  <c r="H46" i="13"/>
  <c r="H85" i="1" l="1"/>
  <c r="E15" i="49"/>
  <c r="E17" i="49" s="1"/>
  <c r="H17" i="49"/>
  <c r="G41" i="14"/>
  <c r="D70" i="14"/>
  <c r="H90" i="1" l="1"/>
  <c r="J18" i="13"/>
  <c r="G70" i="14"/>
  <c r="H97" i="1" l="1"/>
  <c r="J46" i="13"/>
  <c r="J49" i="13" s="1"/>
  <c r="K18" i="13"/>
  <c r="K46" i="13" l="1"/>
  <c r="H314" i="1" s="1"/>
  <c r="P66" i="12"/>
  <c r="P93" i="12" l="1"/>
  <c r="I24" i="33"/>
  <c r="I27" i="33" s="1"/>
  <c r="E18" i="33"/>
  <c r="E24" i="33" s="1"/>
  <c r="G213" i="9" s="1"/>
  <c r="R213" i="9" s="1"/>
  <c r="H157" i="1"/>
  <c r="H50" i="9"/>
  <c r="I50" i="9" s="1"/>
  <c r="J24" i="33"/>
  <c r="J27" i="33" s="1"/>
  <c r="H159" i="1" l="1"/>
  <c r="H143" i="1"/>
  <c r="J28" i="33"/>
  <c r="H148" i="1"/>
  <c r="H152" i="1" l="1"/>
  <c r="H154" i="1" l="1"/>
  <c r="H167" i="1" l="1"/>
  <c r="I22" i="12" l="1"/>
  <c r="I23" i="12" s="1"/>
  <c r="L23" i="12" s="1"/>
  <c r="L36" i="12" s="1"/>
  <c r="H116" i="1"/>
  <c r="H275" i="1"/>
  <c r="F77" i="12" l="1"/>
  <c r="G77" i="12" s="1"/>
  <c r="F76" i="12"/>
  <c r="G76" i="12" s="1"/>
  <c r="F75" i="12"/>
  <c r="G75" i="12" s="1"/>
  <c r="F71" i="12"/>
  <c r="G71" i="12" s="1"/>
  <c r="F70" i="12"/>
  <c r="G70" i="12" s="1"/>
  <c r="F69" i="12"/>
  <c r="G69" i="12" s="1"/>
  <c r="F68" i="12"/>
  <c r="G68" i="12" s="1"/>
  <c r="F72" i="12"/>
  <c r="G72" i="12" s="1"/>
  <c r="F66" i="12"/>
  <c r="G66" i="12" s="1"/>
  <c r="F73" i="12"/>
  <c r="G73" i="12" s="1"/>
  <c r="F67" i="12"/>
  <c r="G67" i="12" s="1"/>
  <c r="F74" i="12"/>
  <c r="G74" i="12" s="1"/>
  <c r="H118" i="1"/>
  <c r="H125" i="1" l="1"/>
  <c r="G93" i="12"/>
  <c r="H272" i="1" l="1"/>
  <c r="H127" i="1"/>
  <c r="H238" i="1" l="1"/>
  <c r="H273" i="1"/>
  <c r="I16" i="8"/>
  <c r="I56" i="8" s="1"/>
  <c r="I82" i="8" s="1"/>
  <c r="I84" i="8" s="1"/>
  <c r="I9" i="8" s="1"/>
  <c r="H307" i="1" s="1"/>
  <c r="H278" i="1" l="1"/>
  <c r="H264" i="1"/>
  <c r="H266" i="1" l="1"/>
  <c r="I43" i="12"/>
  <c r="I44" i="12" s="1"/>
  <c r="L44" i="12" s="1"/>
  <c r="H279" i="1" l="1"/>
  <c r="H281" i="1" l="1"/>
  <c r="I39" i="12"/>
  <c r="I40" i="12" s="1"/>
  <c r="I46" i="12" l="1"/>
  <c r="L40" i="12"/>
  <c r="L46" i="12" s="1"/>
  <c r="H288" i="1"/>
  <c r="I77" i="12" l="1"/>
  <c r="J77" i="12" s="1"/>
  <c r="L77" i="12" s="1"/>
  <c r="O77" i="12" s="1"/>
  <c r="Q77" i="12" s="1"/>
  <c r="I76" i="12"/>
  <c r="J76" i="12" s="1"/>
  <c r="L76" i="12" s="1"/>
  <c r="O76" i="12" s="1"/>
  <c r="Q76" i="12" s="1"/>
  <c r="I73" i="12"/>
  <c r="J73" i="12" s="1"/>
  <c r="L73" i="12" s="1"/>
  <c r="O73" i="12" s="1"/>
  <c r="Q73" i="12" s="1"/>
  <c r="I67" i="12"/>
  <c r="J67" i="12" s="1"/>
  <c r="L67" i="12" s="1"/>
  <c r="I75" i="12"/>
  <c r="J75" i="12" s="1"/>
  <c r="L75" i="12" s="1"/>
  <c r="O75" i="12" s="1"/>
  <c r="Q75" i="12" s="1"/>
  <c r="I66" i="12"/>
  <c r="J66" i="12" s="1"/>
  <c r="I70" i="12"/>
  <c r="J70" i="12" s="1"/>
  <c r="L70" i="12" s="1"/>
  <c r="I71" i="12"/>
  <c r="J71" i="12" s="1"/>
  <c r="L71" i="12" s="1"/>
  <c r="I74" i="12"/>
  <c r="J74" i="12" s="1"/>
  <c r="L74" i="12" s="1"/>
  <c r="O74" i="12" s="1"/>
  <c r="Q74" i="12" s="1"/>
  <c r="I72" i="12"/>
  <c r="J72" i="12" s="1"/>
  <c r="L72" i="12" s="1"/>
  <c r="I68" i="12"/>
  <c r="J68" i="12" s="1"/>
  <c r="L68" i="12" s="1"/>
  <c r="O68" i="12" s="1"/>
  <c r="Q68" i="12" s="1"/>
  <c r="I69" i="12"/>
  <c r="J69" i="12" s="1"/>
  <c r="L69" i="12" s="1"/>
  <c r="O69" i="12" s="1"/>
  <c r="Q69" i="12" s="1"/>
  <c r="H289" i="1"/>
  <c r="L66" i="12" l="1"/>
  <c r="J93" i="12"/>
  <c r="H295" i="1"/>
  <c r="H306" i="1" l="1"/>
  <c r="H298" i="1"/>
  <c r="H313" i="1"/>
  <c r="L93" i="12"/>
  <c r="O66" i="12"/>
  <c r="Q66" i="12" s="1"/>
  <c r="H302" i="1" l="1"/>
  <c r="H300" i="1"/>
  <c r="H301" i="1"/>
  <c r="H308" i="1"/>
  <c r="H311" i="1" l="1"/>
  <c r="H310" i="1"/>
  <c r="K12" i="47"/>
  <c r="K18" i="47"/>
  <c r="AC29" i="47" l="1"/>
  <c r="AG29" i="47"/>
  <c r="AK29" i="47"/>
  <c r="E29" i="47"/>
  <c r="Y29" i="47"/>
  <c r="AO29" i="47"/>
  <c r="AS29" i="47"/>
  <c r="I29" i="47"/>
  <c r="Q29" i="47"/>
  <c r="U29" i="47"/>
  <c r="M29" i="47"/>
  <c r="K13" i="47"/>
  <c r="K14" i="47" s="1"/>
  <c r="L68" i="47" l="1"/>
  <c r="L70" i="47"/>
  <c r="L60" i="47"/>
  <c r="L74" i="47"/>
  <c r="L66" i="47"/>
  <c r="L62" i="47"/>
  <c r="L64" i="47"/>
  <c r="L72" i="47"/>
  <c r="L58" i="47"/>
  <c r="AV60" i="47"/>
  <c r="AV74" i="47"/>
  <c r="AV68" i="47"/>
  <c r="AV72" i="47"/>
  <c r="AV58" i="47"/>
  <c r="AV64" i="47"/>
  <c r="AV70" i="47"/>
  <c r="AV66" i="47"/>
  <c r="AV62" i="47"/>
  <c r="AR58" i="47"/>
  <c r="AR68" i="47"/>
  <c r="AR74" i="47"/>
  <c r="AR70" i="47"/>
  <c r="AR64" i="47"/>
  <c r="AR72" i="47"/>
  <c r="AR62" i="47"/>
  <c r="AR60" i="47"/>
  <c r="AR66" i="47"/>
  <c r="AB58" i="47"/>
  <c r="AB66" i="47"/>
  <c r="AB62" i="47"/>
  <c r="AB70" i="47"/>
  <c r="AB64" i="47"/>
  <c r="AB60" i="47"/>
  <c r="AB72" i="47"/>
  <c r="AB74" i="47"/>
  <c r="AB68" i="47"/>
  <c r="U30" i="47"/>
  <c r="AO30" i="47"/>
  <c r="AC30" i="47"/>
  <c r="I30" i="47"/>
  <c r="M30" i="47"/>
  <c r="AG30" i="47"/>
  <c r="Y30" i="47"/>
  <c r="Q30" i="47"/>
  <c r="AS30" i="47"/>
  <c r="AK30" i="47"/>
  <c r="E30" i="47"/>
  <c r="H70" i="47"/>
  <c r="H62" i="47"/>
  <c r="H64" i="47"/>
  <c r="H68" i="47"/>
  <c r="H73" i="47"/>
  <c r="H74" i="47"/>
  <c r="H66" i="47"/>
  <c r="H67" i="47"/>
  <c r="H60" i="47"/>
  <c r="H75" i="47"/>
  <c r="H71" i="47"/>
  <c r="H72" i="47"/>
  <c r="H69" i="47"/>
  <c r="H58" i="47"/>
  <c r="P70" i="47"/>
  <c r="P66" i="47"/>
  <c r="P68" i="47"/>
  <c r="P72" i="47"/>
  <c r="P64" i="47"/>
  <c r="P62" i="47"/>
  <c r="P74" i="47"/>
  <c r="P58" i="47"/>
  <c r="P60" i="47"/>
  <c r="AN70" i="47"/>
  <c r="AN62" i="47"/>
  <c r="AN68" i="47"/>
  <c r="AN72" i="47"/>
  <c r="AN66" i="47"/>
  <c r="AN60" i="47"/>
  <c r="AN58" i="47"/>
  <c r="AN64" i="47"/>
  <c r="AN74" i="47"/>
  <c r="X58" i="47"/>
  <c r="X72" i="47"/>
  <c r="X74" i="47"/>
  <c r="X70" i="47"/>
  <c r="X68" i="47"/>
  <c r="X66" i="47"/>
  <c r="X64" i="47"/>
  <c r="X62" i="47"/>
  <c r="X60" i="47"/>
  <c r="AJ72" i="47"/>
  <c r="AJ60" i="47"/>
  <c r="AJ70" i="47"/>
  <c r="AJ68" i="47"/>
  <c r="AJ66" i="47"/>
  <c r="AJ58" i="47"/>
  <c r="AJ74" i="47"/>
  <c r="AJ62" i="47"/>
  <c r="AJ64" i="47"/>
  <c r="T74" i="47"/>
  <c r="T60" i="47"/>
  <c r="T68" i="47"/>
  <c r="T64" i="47"/>
  <c r="T58" i="47"/>
  <c r="T70" i="47"/>
  <c r="T66" i="47"/>
  <c r="T72" i="47"/>
  <c r="T62" i="47"/>
  <c r="AF62" i="47"/>
  <c r="AF58" i="47"/>
  <c r="AF70" i="47"/>
  <c r="AF60" i="47"/>
  <c r="AF68" i="47"/>
  <c r="AF66" i="47"/>
  <c r="AF74" i="47"/>
  <c r="AF64" i="47"/>
  <c r="AF72" i="47"/>
  <c r="AW60" i="47" l="1"/>
  <c r="AY60" i="47" s="1"/>
  <c r="AW70" i="47"/>
  <c r="AY70" i="47" s="1"/>
  <c r="L63" i="47"/>
  <c r="L65" i="47"/>
  <c r="L67" i="47"/>
  <c r="L69" i="47"/>
  <c r="L73" i="47"/>
  <c r="L61" i="47"/>
  <c r="L75" i="47"/>
  <c r="L59" i="47"/>
  <c r="L71" i="47"/>
  <c r="H59" i="47"/>
  <c r="G29" i="47"/>
  <c r="H61" i="47"/>
  <c r="H63" i="47"/>
  <c r="H65" i="47"/>
  <c r="AF63" i="47"/>
  <c r="AF61" i="47"/>
  <c r="AF69" i="47"/>
  <c r="AF59" i="47"/>
  <c r="AF65" i="47"/>
  <c r="AF73" i="47"/>
  <c r="AF75" i="47"/>
  <c r="AF67" i="47"/>
  <c r="AF71" i="47"/>
  <c r="AW66" i="47"/>
  <c r="AY66" i="47" s="1"/>
  <c r="AN75" i="47"/>
  <c r="AN61" i="47"/>
  <c r="AN63" i="47"/>
  <c r="AN71" i="47"/>
  <c r="AN69" i="47"/>
  <c r="AN59" i="47"/>
  <c r="AN65" i="47"/>
  <c r="AN73" i="47"/>
  <c r="AN67" i="47"/>
  <c r="AR67" i="47"/>
  <c r="AR75" i="47"/>
  <c r="AR65" i="47"/>
  <c r="AR63" i="47"/>
  <c r="AR71" i="47"/>
  <c r="AR61" i="47"/>
  <c r="AR69" i="47"/>
  <c r="AR73" i="47"/>
  <c r="AR59" i="47"/>
  <c r="AW58" i="47"/>
  <c r="AY58" i="47" s="1"/>
  <c r="AW74" i="47"/>
  <c r="AY74" i="47" s="1"/>
  <c r="AV69" i="47"/>
  <c r="AV61" i="47"/>
  <c r="AV63" i="47"/>
  <c r="AV75" i="47"/>
  <c r="AV73" i="47"/>
  <c r="AV59" i="47"/>
  <c r="AV67" i="47"/>
  <c r="AV65" i="47"/>
  <c r="AV71" i="47"/>
  <c r="X73" i="47"/>
  <c r="X71" i="47"/>
  <c r="X69" i="47"/>
  <c r="X67" i="47"/>
  <c r="X61" i="47"/>
  <c r="X63" i="47"/>
  <c r="X75" i="47"/>
  <c r="X59" i="47"/>
  <c r="X65" i="47"/>
  <c r="T59" i="47"/>
  <c r="T71" i="47"/>
  <c r="T73" i="47"/>
  <c r="T75" i="47"/>
  <c r="T61" i="47"/>
  <c r="T67" i="47"/>
  <c r="T65" i="47"/>
  <c r="T69" i="47"/>
  <c r="T63" i="47"/>
  <c r="AW68" i="47"/>
  <c r="AY68" i="47" s="1"/>
  <c r="AW64" i="47"/>
  <c r="AY64" i="47" s="1"/>
  <c r="AJ61" i="47"/>
  <c r="AJ73" i="47"/>
  <c r="AJ71" i="47"/>
  <c r="AJ75" i="47"/>
  <c r="AJ63" i="47"/>
  <c r="AJ69" i="47"/>
  <c r="AJ67" i="47"/>
  <c r="AJ65" i="47"/>
  <c r="AJ59" i="47"/>
  <c r="AW72" i="47"/>
  <c r="AY72" i="47" s="1"/>
  <c r="AB63" i="47"/>
  <c r="N72" i="12" s="1"/>
  <c r="O72" i="12" s="1"/>
  <c r="Q72" i="12" s="1"/>
  <c r="AB59" i="47"/>
  <c r="AB67" i="47"/>
  <c r="AB71" i="47"/>
  <c r="AB69" i="47"/>
  <c r="AB75" i="47"/>
  <c r="AB61" i="47"/>
  <c r="AB65" i="47"/>
  <c r="AB73" i="47"/>
  <c r="AW62" i="47"/>
  <c r="AY62" i="47" s="1"/>
  <c r="P61" i="47"/>
  <c r="P75" i="47"/>
  <c r="P73" i="47"/>
  <c r="P59" i="47"/>
  <c r="P63" i="47"/>
  <c r="P69" i="47"/>
  <c r="P67" i="47"/>
  <c r="P71" i="47"/>
  <c r="P65" i="47"/>
  <c r="AR80" i="47" l="1"/>
  <c r="AR81" i="47"/>
  <c r="H81" i="47"/>
  <c r="N67" i="12"/>
  <c r="AW63" i="47"/>
  <c r="AX63" i="47" s="1"/>
  <c r="H80" i="47"/>
  <c r="AW73" i="47"/>
  <c r="AX73" i="47" s="1"/>
  <c r="AJ80" i="47"/>
  <c r="AJ81" i="47"/>
  <c r="AW61" i="47"/>
  <c r="AX61" i="47" s="1"/>
  <c r="AZ61" i="47" s="1"/>
  <c r="AW69" i="47"/>
  <c r="AX69" i="47" s="1"/>
  <c r="X81" i="47"/>
  <c r="X80" i="47"/>
  <c r="N71" i="12"/>
  <c r="O71" i="12" s="1"/>
  <c r="Q71" i="12" s="1"/>
  <c r="AY78" i="47"/>
  <c r="AN80" i="47"/>
  <c r="AN81" i="47"/>
  <c r="AW67" i="47"/>
  <c r="AX67" i="47" s="1"/>
  <c r="AW59" i="47"/>
  <c r="AX59" i="47" s="1"/>
  <c r="AW71" i="47"/>
  <c r="AX71" i="47" s="1"/>
  <c r="L80" i="47"/>
  <c r="L81" i="47"/>
  <c r="AW65" i="47"/>
  <c r="AX65" i="47" s="1"/>
  <c r="P80" i="47"/>
  <c r="P81" i="47"/>
  <c r="T80" i="47"/>
  <c r="N70" i="12"/>
  <c r="O70" i="12" s="1"/>
  <c r="Q70" i="12" s="1"/>
  <c r="T81" i="47"/>
  <c r="AV80" i="47"/>
  <c r="AV81" i="47"/>
  <c r="AF81" i="47"/>
  <c r="AF80" i="47"/>
  <c r="AW75" i="47"/>
  <c r="AX75" i="47" s="1"/>
  <c r="AZ65" i="47" l="1"/>
  <c r="H315" i="1"/>
  <c r="C80" i="47"/>
  <c r="AZ63" i="47"/>
  <c r="N93" i="12"/>
  <c r="O67" i="12"/>
  <c r="C81" i="47"/>
  <c r="AX78" i="47"/>
  <c r="Q67" i="12" l="1"/>
  <c r="Q93" i="12" s="1"/>
  <c r="O93" i="12"/>
  <c r="H317" i="1"/>
  <c r="H321" i="1" l="1"/>
  <c r="H323" i="1" l="1"/>
</calcChain>
</file>

<file path=xl/sharedStrings.xml><?xml version="1.0" encoding="utf-8"?>
<sst xmlns="http://schemas.openxmlformats.org/spreadsheetml/2006/main" count="5277" uniqueCount="1970">
  <si>
    <t>Attachment 8 - Company Exhibit - Securitization Workpaper</t>
  </si>
  <si>
    <t>Line #</t>
  </si>
  <si>
    <t>Long Term Interest</t>
  </si>
  <si>
    <t>Capitalization</t>
  </si>
  <si>
    <t>Calculation of the above Securitization Adjustments</t>
  </si>
  <si>
    <t>Attachment 7 - Transmission Enhancement Charge Worksheet</t>
  </si>
  <si>
    <t>New Plant Carrying Charge</t>
  </si>
  <si>
    <t>Fixed Charge Rate (FCR) if not a CIAC</t>
  </si>
  <si>
    <t>Formula Line</t>
  </si>
  <si>
    <t>A</t>
  </si>
  <si>
    <t>B</t>
  </si>
  <si>
    <t>C</t>
  </si>
  <si>
    <t xml:space="preserve">Line B less Line A </t>
  </si>
  <si>
    <t>FCR if a CIAC</t>
  </si>
  <si>
    <t>D</t>
  </si>
  <si>
    <t>The FCR resulting from Formula in a given year is used for that year only.</t>
  </si>
  <si>
    <t>Therefore actual revenues collected in a year do not change based on cost data for subsequent years</t>
  </si>
  <si>
    <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t>
  </si>
  <si>
    <t>Details</t>
  </si>
  <si>
    <t>"Yes" if a project under PJM OATT Schedule 12, otherwise "No"</t>
  </si>
  <si>
    <t>Schedule 12</t>
  </si>
  <si>
    <t>(Yes or No)</t>
  </si>
  <si>
    <t>Yes</t>
  </si>
  <si>
    <t>No</t>
  </si>
  <si>
    <t>Useful life of project</t>
  </si>
  <si>
    <t>Life</t>
  </si>
  <si>
    <t>"Yes" if the customer has paid a lump sum payment in the amount of the investment on line 18, Otherwise "No"</t>
  </si>
  <si>
    <t>CIAC</t>
  </si>
  <si>
    <t>Input the allowed ROE Incentive</t>
  </si>
  <si>
    <t>Increased ROE (Basis Points)</t>
  </si>
  <si>
    <t>From line 4 above if "No" on line 14 and From line 8 above if "Yes" on line 14</t>
  </si>
  <si>
    <t>Base FCR</t>
  </si>
  <si>
    <t>Line 6 times line 15 divided by 100 basis points</t>
  </si>
  <si>
    <t>FCR for This Project</t>
  </si>
  <si>
    <t>Columns A, B or C from Attachment 6</t>
  </si>
  <si>
    <t>Investment</t>
  </si>
  <si>
    <t>Line 18 divided by line 13</t>
  </si>
  <si>
    <t xml:space="preserve">From Columns H, I or J from Attachment 6 </t>
  </si>
  <si>
    <t>Month In Service or Month for CWIP</t>
  </si>
  <si>
    <t>Invest Yr</t>
  </si>
  <si>
    <t>Beginning</t>
  </si>
  <si>
    <t>Depreciation</t>
  </si>
  <si>
    <t>Ending</t>
  </si>
  <si>
    <t>Revenue</t>
  </si>
  <si>
    <t>Total</t>
  </si>
  <si>
    <t>Incentive Charged</t>
  </si>
  <si>
    <t>Revenue Credit</t>
  </si>
  <si>
    <t>W Increased ROE</t>
  </si>
  <si>
    <t>Attachment 5 - Cost Support</t>
  </si>
  <si>
    <t>Electric / Non-electric Cost Support</t>
  </si>
  <si>
    <t>Attachment A Line #s, Descriptions, Notes, Form 1 Page #s and Instructions</t>
  </si>
  <si>
    <t>Form 1 Amount</t>
  </si>
  <si>
    <t>Electric Portion</t>
  </si>
  <si>
    <t>Non-electric  Portion</t>
  </si>
  <si>
    <t>Plant Allocation Factors</t>
  </si>
  <si>
    <t>Respondent is Electric Utility only.</t>
  </si>
  <si>
    <t>Plant In Service</t>
  </si>
  <si>
    <t>Accumulated Deferred Income Taxes</t>
  </si>
  <si>
    <t>Materials and Supplies</t>
  </si>
  <si>
    <t>Allocated General &amp; Common Expenses</t>
  </si>
  <si>
    <t>Depreciation Expense</t>
  </si>
  <si>
    <t>Transmission / Non-transmission Cost Support</t>
  </si>
  <si>
    <t>Transmission Related</t>
  </si>
  <si>
    <t>Non-transmission Related</t>
  </si>
  <si>
    <t>Specific identification based on plant records:  The following plant investments are included:</t>
  </si>
  <si>
    <t>Directly Assigned A&amp;G</t>
  </si>
  <si>
    <t>Regulatory Commission Exp Account 928</t>
  </si>
  <si>
    <t>(Note C)</t>
  </si>
  <si>
    <t>p323.189b</t>
  </si>
  <si>
    <t>CWIP &amp; Expensed Lease Worksheet</t>
  </si>
  <si>
    <t>CWIP In Form 1 Amount</t>
  </si>
  <si>
    <t>Expensed Lease in Form 1 Amount</t>
  </si>
  <si>
    <t>See Form 1</t>
  </si>
  <si>
    <t>Accumulated Depreciation</t>
  </si>
  <si>
    <t>EPRI Dues Cost Support</t>
  </si>
  <si>
    <t>EPRI Dues</t>
  </si>
  <si>
    <t>Regulatory Expense Related to Transmission Cost Support</t>
  </si>
  <si>
    <t>Safety Related Advertising Cost Support</t>
  </si>
  <si>
    <t>Safety Related</t>
  </si>
  <si>
    <t>Non-safety Related</t>
  </si>
  <si>
    <t>None</t>
  </si>
  <si>
    <t>State 1</t>
  </si>
  <si>
    <t>State 2</t>
  </si>
  <si>
    <t>State 3</t>
  </si>
  <si>
    <t>State 4</t>
  </si>
  <si>
    <t>State 5</t>
  </si>
  <si>
    <t xml:space="preserve"> </t>
  </si>
  <si>
    <t>Income Tax Rates</t>
  </si>
  <si>
    <t>Enter Calculation</t>
  </si>
  <si>
    <t>Education and Out Reach Cost Support</t>
  </si>
  <si>
    <t>Education &amp; Outreach</t>
  </si>
  <si>
    <t>Other</t>
  </si>
  <si>
    <t>Excluded Plant Cost Support</t>
  </si>
  <si>
    <t>Description of the Facilities</t>
  </si>
  <si>
    <t>Adjustment to Remove Revenue Requirements Associated with Excluded Transmission Facilities</t>
  </si>
  <si>
    <t>General Description of the Facilities</t>
  </si>
  <si>
    <t>Instructions:</t>
  </si>
  <si>
    <t>Enter $</t>
  </si>
  <si>
    <t xml:space="preserve">Remove all investment below 69 kV or generator step up transformers included in transmission plant in service that </t>
  </si>
  <si>
    <t>are not a result of the RTEP Process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</si>
  <si>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</si>
  <si>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</si>
  <si>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</si>
  <si>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</si>
  <si>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</si>
  <si>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</si>
  <si>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</si>
  <si>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</si>
  <si>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Add more lines if necessary</t>
  </si>
  <si>
    <t>Amount</t>
  </si>
  <si>
    <t>Plant Related</t>
  </si>
  <si>
    <t>Prepayments</t>
  </si>
  <si>
    <t>Description of the Prepayments</t>
  </si>
  <si>
    <t xml:space="preserve">Prepayments </t>
  </si>
  <si>
    <t>Prepaid Pensions if not included in Prepayments</t>
  </si>
  <si>
    <t xml:space="preserve">  Prepaid Pension is recorded in FERC account 186 (see FERC Form 1 page 233).</t>
  </si>
  <si>
    <t>Outstanding Network Credits Cost Support</t>
  </si>
  <si>
    <t>Description of the Credits</t>
  </si>
  <si>
    <t>Network Credits</t>
  </si>
  <si>
    <t>General Description of the Credits</t>
  </si>
  <si>
    <t>Extraordinary Property Loss</t>
  </si>
  <si>
    <t xml:space="preserve">Amount </t>
  </si>
  <si>
    <t>Number of years</t>
  </si>
  <si>
    <t>Amortization</t>
  </si>
  <si>
    <t>w/ interest</t>
  </si>
  <si>
    <t>Interest on Outstanding Network Credits Cost Support</t>
  </si>
  <si>
    <t>Description of the Interest on the Credits</t>
  </si>
  <si>
    <t xml:space="preserve">Description &amp; PJM Documentation </t>
  </si>
  <si>
    <t>PJM Load Cost Support</t>
  </si>
  <si>
    <t>Network Zonal Service Rate</t>
  </si>
  <si>
    <t>Statements BG/BH (Present and Proposed Revenues)</t>
  </si>
  <si>
    <t>Customer</t>
  </si>
  <si>
    <t>Billing Determinants</t>
  </si>
  <si>
    <t>Current Rate</t>
  </si>
  <si>
    <t>Proposed Rate</t>
  </si>
  <si>
    <t>Current Revenues</t>
  </si>
  <si>
    <t>Proposed Revenues</t>
  </si>
  <si>
    <t>Change in Revenues</t>
  </si>
  <si>
    <t>E</t>
  </si>
  <si>
    <t>F</t>
  </si>
  <si>
    <t>G</t>
  </si>
  <si>
    <t>Pepco</t>
  </si>
  <si>
    <t>Merger Costs</t>
  </si>
  <si>
    <t>Non Merger Related</t>
  </si>
  <si>
    <t>Electric Plant in Service</t>
  </si>
  <si>
    <t>Accumulated Depreciation (Total Electric Plant)</t>
  </si>
  <si>
    <t>Accumulated Intangible Amortization</t>
  </si>
  <si>
    <t>General &amp; Intangible</t>
  </si>
  <si>
    <t>Transmission O&amp;M</t>
  </si>
  <si>
    <t>Total A&amp;G</t>
  </si>
  <si>
    <t>General Depreciation</t>
  </si>
  <si>
    <t>Accumulated General Depreciation</t>
  </si>
  <si>
    <t>PBOP Expense in FERC 926</t>
  </si>
  <si>
    <t>Total A&amp;G
Form 1 Amount</t>
  </si>
  <si>
    <t>Account 926
Form 1 Amount</t>
  </si>
  <si>
    <t>PBOP in
FERC 926
current rate year</t>
  </si>
  <si>
    <t>PBOP in
FERC 926
prior rate year</t>
  </si>
  <si>
    <t>Explanation of change in PBOP in FERC 926</t>
  </si>
  <si>
    <t>Total: p.323.197.b
Account 926: p.323.187.b and c</t>
  </si>
  <si>
    <t>Attachment 3 - Revenue Credit Workpaper</t>
  </si>
  <si>
    <t>17b</t>
  </si>
  <si>
    <t xml:space="preserve">Costs associated with revenues in line 17a </t>
  </si>
  <si>
    <t xml:space="preserve">Revenue Subject to 50/50 sharing (Attachment 3 - line 17a)  </t>
  </si>
  <si>
    <t xml:space="preserve">Federal Income Tax Rate  </t>
  </si>
  <si>
    <t xml:space="preserve">Federal Tax on Revenue subject to 50/50 sharing  </t>
  </si>
  <si>
    <t xml:space="preserve">Net Revenue subject to 50/50 sharing  </t>
  </si>
  <si>
    <t xml:space="preserve">Composite State Income Tax Rate  </t>
  </si>
  <si>
    <t xml:space="preserve">State Tax on Revenue subject to 50/50 sharing  </t>
  </si>
  <si>
    <t xml:space="preserve">Total Tax on Revenue subject to 50/50 sharing  </t>
  </si>
  <si>
    <t>Month</t>
  </si>
  <si>
    <t>Year</t>
  </si>
  <si>
    <t>April</t>
  </si>
  <si>
    <t>May</t>
  </si>
  <si>
    <t>June</t>
  </si>
  <si>
    <t>(A)</t>
  </si>
  <si>
    <t>(B)</t>
  </si>
  <si>
    <t>(C )</t>
  </si>
  <si>
    <t>Interest</t>
  </si>
  <si>
    <t>Attachment 4 - Calculation of 100 Basis Point Increase in ROE</t>
  </si>
  <si>
    <t>Return and Taxes with 100 Basis Point increase in ROE</t>
  </si>
  <si>
    <t>100 Basis Point increase in ROE and Income Taxes</t>
  </si>
  <si>
    <t>(Line 127 + Line 138)</t>
  </si>
  <si>
    <t>Return Calculation</t>
  </si>
  <si>
    <t>(Note J  from Appendix A)</t>
  </si>
  <si>
    <t>Appendix A % plus 100 Basis Pts</t>
  </si>
  <si>
    <t>Composite Income Taxes</t>
  </si>
  <si>
    <t>FIT=Federal Income Tax Rate</t>
  </si>
  <si>
    <t>SIT=State Income Tax Rate or Composite</t>
  </si>
  <si>
    <t>T</t>
  </si>
  <si>
    <t xml:space="preserve">     T=1 - {[(1 - SIT) * (1 - FIT)] / (1 - SIT * FIT * p)} =</t>
  </si>
  <si>
    <t>T/ (1-T)</t>
  </si>
  <si>
    <t>ITC Adjustment</t>
  </si>
  <si>
    <t>enter negative</t>
  </si>
  <si>
    <t>Net Plant Allocation Factor</t>
  </si>
  <si>
    <t>ITC Adjustment Allocated to Transmission</t>
  </si>
  <si>
    <t xml:space="preserve">Income Tax Component = </t>
  </si>
  <si>
    <t xml:space="preserve">     CIT=(T/1-T) * Investment Return * (1-(WCLTD/R)) =</t>
  </si>
  <si>
    <t>Total Income Taxes</t>
  </si>
  <si>
    <t>Account 454 - Rent from Electric Property</t>
  </si>
  <si>
    <t>Rent from Electric Property - Transmission Related (Note 3)</t>
  </si>
  <si>
    <t>Total Rent Revenues</t>
  </si>
  <si>
    <t>(Sum Lines 1)</t>
  </si>
  <si>
    <t>Account 456 - Other Electric Revenues (Note 1)</t>
  </si>
  <si>
    <t>Schedule 1A</t>
  </si>
  <si>
    <t>Net revenues associated with Network Integration Transmission Service (NITS) for which the load is not included in the divisor (difference between NITS credits from PJM and PJM NITS charges paid by Transmission Owner) (Note 4)</t>
  </si>
  <si>
    <t>Point to Point Service revenues for which the load is not included in the divisor received by Transmission Owner (Note 4)</t>
  </si>
  <si>
    <t>PJM Transitional Revenue Neutrality (Note 1)</t>
  </si>
  <si>
    <t>PJM Transitional Market Expansion (Note 1)</t>
  </si>
  <si>
    <t>Professional Services (Note 3)</t>
  </si>
  <si>
    <t>Revenues from Directly Assigned Transmission Facility Charges (Note 2)</t>
  </si>
  <si>
    <t>Rent or Attachment Fees associated with Transmission Facilities (Note 3)</t>
  </si>
  <si>
    <t>Gross Revenue Credits</t>
  </si>
  <si>
    <t>Total Revenue Credits</t>
  </si>
  <si>
    <t>Revenue Adjustment to determine Revenue Credit</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</si>
  <si>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</si>
  <si>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</si>
  <si>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17a</t>
  </si>
  <si>
    <t>Revenues included in lines 1-11 which are subject to 50/50 sharing.</t>
  </si>
  <si>
    <t>17c</t>
  </si>
  <si>
    <t>17d</t>
  </si>
  <si>
    <t>17e</t>
  </si>
  <si>
    <t>Costs associated with revenues in line 17a that are included in FERC accounts recovered through the formula times the allocator used to functionalize the amounts in the FERC account to the transmission service at issue.</t>
  </si>
  <si>
    <t>17f</t>
  </si>
  <si>
    <t>17g</t>
  </si>
  <si>
    <t>Amount offset in line 4 above</t>
  </si>
  <si>
    <t>Total Account 454, 456 and 456.1</t>
  </si>
  <si>
    <t>Note 4: SECA revenues booked in Account 447.</t>
  </si>
  <si>
    <t>The ROE is 11.30%, which includes a 50 basis point RTO membership adder as authorized by FERC to become effective on December 1, 2007.</t>
  </si>
  <si>
    <t>Transmission</t>
  </si>
  <si>
    <t>General</t>
  </si>
  <si>
    <t xml:space="preserve">General </t>
  </si>
  <si>
    <t>Attachment 2 - Taxes Other Than Income Worksheet</t>
  </si>
  <si>
    <t>Page 263</t>
  </si>
  <si>
    <t>Allocated</t>
  </si>
  <si>
    <t>Other Taxes</t>
  </si>
  <si>
    <t>Col (i)</t>
  </si>
  <si>
    <t>Allocator</t>
  </si>
  <si>
    <t>Gross Plant Allocator</t>
  </si>
  <si>
    <t>Total Plant Related</t>
  </si>
  <si>
    <t>Labor Related</t>
  </si>
  <si>
    <t xml:space="preserve">Wages &amp; Salary Allocator </t>
  </si>
  <si>
    <t>Total Labor Related</t>
  </si>
  <si>
    <t>Other Included</t>
  </si>
  <si>
    <t>Miscellaneous</t>
  </si>
  <si>
    <t>Total Other Included</t>
  </si>
  <si>
    <t>Total Included</t>
  </si>
  <si>
    <t>Total "Other" Taxes (included on p. 263)</t>
  </si>
  <si>
    <t>Total "Taxes Other Than Income Taxes" - acct 408.10 (p. 114.14)</t>
  </si>
  <si>
    <t>Difference</t>
  </si>
  <si>
    <t>Criteria for Allocation:</t>
  </si>
  <si>
    <t xml:space="preserve">Other taxes that are incurred through ownership of plant including transmission plant will be allocated based on the Gross Plant </t>
  </si>
  <si>
    <t>Allocator.  If the taxes are 100% recovered at retail they will not be included</t>
  </si>
  <si>
    <t>Other taxes that are incurred through ownership of only general or intangible plant will be allocated based on the Wages and Salary</t>
  </si>
  <si>
    <t>Other taxes that are assessed based on labor will be allocated based on the Wages and Salary Allocator</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</si>
  <si>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</si>
  <si>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</si>
  <si>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</si>
  <si>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Excludes prior period adjustments in the first year of the formula's operation and reconciliation for the first year</t>
  </si>
  <si>
    <t>Only</t>
  </si>
  <si>
    <t xml:space="preserve">Plant </t>
  </si>
  <si>
    <t>Labor</t>
  </si>
  <si>
    <t>Related</t>
  </si>
  <si>
    <t>ADIT-283</t>
  </si>
  <si>
    <t>ADIT-190</t>
  </si>
  <si>
    <t>Wages &amp; Salary Allocator</t>
  </si>
  <si>
    <t>Justification</t>
  </si>
  <si>
    <t>Deferred Compensation</t>
  </si>
  <si>
    <t>Allowance for Doubtful Accounts</t>
  </si>
  <si>
    <t>Interest on Contingent Taxes</t>
  </si>
  <si>
    <t>Instructions for Account 190:</t>
  </si>
  <si>
    <t>2.  ADIT items related only to Transmission are directly assigned to Column D</t>
  </si>
  <si>
    <t>3.  ADIT items related to Plant and not in Columns C &amp; D are included in Column E</t>
  </si>
  <si>
    <t>4.  ADIT items related to labor and not in Columns C &amp; D are included in Column F</t>
  </si>
  <si>
    <t>5. Deferred income taxes arise when items are included in taxable income in different periods than they are included in rates, therefore if the item giving rise to the ADIT is not included in the formula, the associated ADIT amount shall be excluded</t>
  </si>
  <si>
    <t>Instructions for Account 282:</t>
  </si>
  <si>
    <t>Instructions for Account 283:</t>
  </si>
  <si>
    <t>ADITC-255</t>
  </si>
  <si>
    <t>Formula Rate -- Appendix A</t>
  </si>
  <si>
    <t>Notes</t>
  </si>
  <si>
    <t>FERC Form 1  Page # or Instruction</t>
  </si>
  <si>
    <t>Shaded cells are input cells</t>
  </si>
  <si>
    <t>Allocators</t>
  </si>
  <si>
    <t>Wages &amp; Salary Allocation Factor</t>
  </si>
  <si>
    <t>Transmission Wages Expense</t>
  </si>
  <si>
    <t>p354.21b</t>
  </si>
  <si>
    <t>Total Wages Expense</t>
  </si>
  <si>
    <t>p354.28b</t>
  </si>
  <si>
    <t>Less A&amp;G Wages Expense</t>
  </si>
  <si>
    <t>p354.27b</t>
  </si>
  <si>
    <t>Common Plant In Service - Electric</t>
  </si>
  <si>
    <t>Total Plant In Service</t>
  </si>
  <si>
    <t>Accumulated Common Amortization - Electric</t>
  </si>
  <si>
    <t>p356</t>
  </si>
  <si>
    <t>Accumulated Common Plant Depreciation - Electric</t>
  </si>
  <si>
    <t>Total Accumulated Depreciation</t>
  </si>
  <si>
    <t>Net Plant</t>
  </si>
  <si>
    <t>Transmission Gross Plant</t>
  </si>
  <si>
    <t>Transmission Net Plant</t>
  </si>
  <si>
    <t>Net Plant Allocator</t>
  </si>
  <si>
    <t>Plant Calculations</t>
  </si>
  <si>
    <t>Transmission Plant In Service</t>
  </si>
  <si>
    <t>Attachment 6</t>
  </si>
  <si>
    <t>Total Transmission Plant In Service</t>
  </si>
  <si>
    <t>Common Plant (Electric Only)</t>
  </si>
  <si>
    <t>Total General &amp; Common</t>
  </si>
  <si>
    <t>Wage &amp; Salary Allocation Factor</t>
  </si>
  <si>
    <t>General &amp; Common Plant Allocated to Transmission</t>
  </si>
  <si>
    <t>Plant Held for Future Use (Including Land)</t>
  </si>
  <si>
    <t>TOTAL Plant In Service</t>
  </si>
  <si>
    <t>Transmission Accumulated Depreciation</t>
  </si>
  <si>
    <t>Common Plant Accumulated Depreciation (Electric Only)</t>
  </si>
  <si>
    <t>General &amp; Common Allocated to Transmission</t>
  </si>
  <si>
    <t>TOTAL Accumulated Depreciation</t>
  </si>
  <si>
    <t>TOTAL Net Property, Plant &amp; Equipment</t>
  </si>
  <si>
    <t>Adjustment To Rate Base</t>
  </si>
  <si>
    <t>Attachment 1</t>
  </si>
  <si>
    <t>Accumulated Investment Tax Credit Account No. 255</t>
  </si>
  <si>
    <t>Enter Negative</t>
  </si>
  <si>
    <t>Accumulated Deferred Income Taxes Allocated To Transmission</t>
  </si>
  <si>
    <t>43a</t>
  </si>
  <si>
    <t>Transmission Related CWIP (Current Year 12 Month weighted average balances)</t>
  </si>
  <si>
    <t>(Note B)</t>
  </si>
  <si>
    <t>Attachment 5</t>
  </si>
  <si>
    <t>Transmission O&amp;M Reserves</t>
  </si>
  <si>
    <t>Total Prepayments Allocated to Transmission</t>
  </si>
  <si>
    <t>Undistributed Stores Exp</t>
  </si>
  <si>
    <t>Total Transmission Allocated</t>
  </si>
  <si>
    <t>Transmission Materials &amp; Supplies</t>
  </si>
  <si>
    <t>Total Materials &amp; Supplies Allocated to Transmission</t>
  </si>
  <si>
    <t>Cash Working Capital</t>
  </si>
  <si>
    <t>Operation &amp; Maintenance Expense</t>
  </si>
  <si>
    <t>1/8th Rule</t>
  </si>
  <si>
    <t>x 1/8</t>
  </si>
  <si>
    <t>Total Cash Working Capital Allocated to Transmission</t>
  </si>
  <si>
    <t>Outstanding Network Credits</t>
  </si>
  <si>
    <t>From PJM</t>
  </si>
  <si>
    <t xml:space="preserve">    Less Accumulated Depreciation Associated with Facilities with Outstanding Network Credits</t>
  </si>
  <si>
    <t>Net Outstanding Credits</t>
  </si>
  <si>
    <t>TOTAL Adjustment to Rate Base</t>
  </si>
  <si>
    <t>Rate Base</t>
  </si>
  <si>
    <t>O&amp;M</t>
  </si>
  <si>
    <t>Less extraordinary property loss</t>
  </si>
  <si>
    <t>Plus amortized extraordinary property loss</t>
  </si>
  <si>
    <t xml:space="preserve">     Less Account 565</t>
  </si>
  <si>
    <t>p321.96.b</t>
  </si>
  <si>
    <t xml:space="preserve">     Plus Schedule 12 Charges billed to Transmission Owner and booked to Account 565</t>
  </si>
  <si>
    <t>PJM Data</t>
  </si>
  <si>
    <t xml:space="preserve">     Plus Transmission Lease Payments</t>
  </si>
  <si>
    <t>p200.3.c</t>
  </si>
  <si>
    <t>Common Plant O&amp;M</t>
  </si>
  <si>
    <t>68a</t>
  </si>
  <si>
    <t xml:space="preserve">    For informational purposes: PBOB expense in FERC Account 926</t>
  </si>
  <si>
    <t>(Note S)</t>
  </si>
  <si>
    <t xml:space="preserve">    Less Property Insurance Account 924</t>
  </si>
  <si>
    <t>p323.185b</t>
  </si>
  <si>
    <t xml:space="preserve">    Less Regulatory Commission Exp Account 928</t>
  </si>
  <si>
    <t xml:space="preserve">    Less General Advertising Exp Account 930.1</t>
  </si>
  <si>
    <t>p323.191b</t>
  </si>
  <si>
    <t xml:space="preserve">    Less DE Enviro &amp; Low Income and MD Universal Funds</t>
  </si>
  <si>
    <t>p335.b</t>
  </si>
  <si>
    <t xml:space="preserve">    Less EPRI Dues</t>
  </si>
  <si>
    <t>p352-353</t>
  </si>
  <si>
    <t>General &amp; Common Expenses</t>
  </si>
  <si>
    <t>General &amp; Common Expenses Allocated to Transmission</t>
  </si>
  <si>
    <t>General Advertising Exp Account 930.1</t>
  </si>
  <si>
    <t>Subtotal - Transmission Related</t>
  </si>
  <si>
    <t>Property Insurance Account 924</t>
  </si>
  <si>
    <t>A&amp;G Directly Assigned to Transmission</t>
  </si>
  <si>
    <t>Total Transmission O&amp;M</t>
  </si>
  <si>
    <t>Depreciation &amp; Amortization Expense</t>
  </si>
  <si>
    <t>Transmission Depreciation Expense</t>
  </si>
  <si>
    <t>Intangible Amortization</t>
  </si>
  <si>
    <t>General Depreciation Allocated to Transmission</t>
  </si>
  <si>
    <t>Common Depreciation - Electric Only</t>
  </si>
  <si>
    <t>Common Amortization - Electric Only</t>
  </si>
  <si>
    <t>Common Depreciation - Electric Only Allocated to Transmission</t>
  </si>
  <si>
    <t>Total Transmission Depreciation &amp; Amortization</t>
  </si>
  <si>
    <t xml:space="preserve">Taxes Other than Income                                                    </t>
  </si>
  <si>
    <t>Taxes Other than Income</t>
  </si>
  <si>
    <t>Attachment 2</t>
  </si>
  <si>
    <t>Total Taxes Other than Income</t>
  </si>
  <si>
    <t>Return / Capitalization Calculations</t>
  </si>
  <si>
    <t>p117.62c through 67c</t>
  </si>
  <si>
    <t xml:space="preserve">    Less LTD Interest on Securitization Bonds</t>
  </si>
  <si>
    <t>Attachment 8</t>
  </si>
  <si>
    <t>"(Line 100 - line 101)"</t>
  </si>
  <si>
    <t>Preferred Dividends</t>
  </si>
  <si>
    <t xml:space="preserve"> enter positive</t>
  </si>
  <si>
    <t>p118.29c</t>
  </si>
  <si>
    <t>Common Stock</t>
  </si>
  <si>
    <t>Proprietary Capital</t>
  </si>
  <si>
    <t>p112.16c</t>
  </si>
  <si>
    <t xml:space="preserve">    Less Preferred Stock</t>
  </si>
  <si>
    <t xml:space="preserve">    Less Account 216.1</t>
  </si>
  <si>
    <t>p112.12c</t>
  </si>
  <si>
    <t>Long Term Debt</t>
  </si>
  <si>
    <t>p112.17c through 21c</t>
  </si>
  <si>
    <t xml:space="preserve">      Less Loss on Reacquired Debt </t>
  </si>
  <si>
    <t>p111.81c</t>
  </si>
  <si>
    <t xml:space="preserve">      Plus Gain on Reacquired Debt</t>
  </si>
  <si>
    <t>enter positive</t>
  </si>
  <si>
    <t>p113.61c</t>
  </si>
  <si>
    <t xml:space="preserve">      Less ADIT associated with Gain or Loss</t>
  </si>
  <si>
    <t xml:space="preserve">      Less LTD on Securitization Bonds</t>
  </si>
  <si>
    <t>Total Long Term Debt</t>
  </si>
  <si>
    <t>Preferred Stock</t>
  </si>
  <si>
    <t>p112.3c</t>
  </si>
  <si>
    <t>Total  Capitalization</t>
  </si>
  <si>
    <t>Debt %</t>
  </si>
  <si>
    <t>Preferred %</t>
  </si>
  <si>
    <t>Common %</t>
  </si>
  <si>
    <t>Debt Cost</t>
  </si>
  <si>
    <t>Preferred Cost</t>
  </si>
  <si>
    <t>Common Cost</t>
  </si>
  <si>
    <t>Fixed</t>
  </si>
  <si>
    <t>Weighted Cost of Debt</t>
  </si>
  <si>
    <t>Total Long Term Debt (WCLTD)</t>
  </si>
  <si>
    <t>Weighted Cost of Preferred</t>
  </si>
  <si>
    <t>Weighted Cost of Common</t>
  </si>
  <si>
    <t>Total Return ( R )</t>
  </si>
  <si>
    <t>Investment Return = Rate Base * Rate of Return</t>
  </si>
  <si>
    <t xml:space="preserve">Composite Income Taxes                                                                                                       </t>
  </si>
  <si>
    <t>REVENUE REQUIREMENT</t>
  </si>
  <si>
    <t>Summary</t>
  </si>
  <si>
    <t>Net Property, Plant &amp; Equipment</t>
  </si>
  <si>
    <t>Adjustment to Rate Base</t>
  </si>
  <si>
    <t>Depreciation &amp; Amortization</t>
  </si>
  <si>
    <t>Investment Return</t>
  </si>
  <si>
    <t>Income Taxes</t>
  </si>
  <si>
    <t>Gross Revenue Requirement</t>
  </si>
  <si>
    <t>Excluded Transmission Facilities</t>
  </si>
  <si>
    <t>Included Transmission Facilities</t>
  </si>
  <si>
    <t>Inclusion Ratio</t>
  </si>
  <si>
    <t>Adjusted Gross Revenue Requirement</t>
  </si>
  <si>
    <t>Revenue Credits &amp; Interest on Network Credits</t>
  </si>
  <si>
    <t>Revenue Credits</t>
  </si>
  <si>
    <t>Attachment 3</t>
  </si>
  <si>
    <t>Interest on Network Credits</t>
  </si>
  <si>
    <t>Net Revenue Requirement</t>
  </si>
  <si>
    <t>Net Plant Carrying Charge</t>
  </si>
  <si>
    <t>Net Transmission Plant</t>
  </si>
  <si>
    <t xml:space="preserve">Net Plant Carrying Charge </t>
  </si>
  <si>
    <t>Net Plant Carrying Charge without Depreciation</t>
  </si>
  <si>
    <t>Net Plant Carrying Charge without Depreciation, Return, nor Income Taxes</t>
  </si>
  <si>
    <t>Net Plant Carrying Charge Calculation per 100 Basis Point increase in ROE</t>
  </si>
  <si>
    <t>Net Revenue Requirement Less Return and Taxes</t>
  </si>
  <si>
    <t>Increased Return and Taxes</t>
  </si>
  <si>
    <t>Attachment 4</t>
  </si>
  <si>
    <t>Net Revenue Requirement per 100 Basis Point increase in ROE</t>
  </si>
  <si>
    <t>Net Plant Carrying Charge per 100 Basis Point increase in ROE</t>
  </si>
  <si>
    <t>Net Plant Carrying Charge per 100 Basis Point in ROE without Depreciation</t>
  </si>
  <si>
    <t>True-up amount</t>
  </si>
  <si>
    <t>Plus any increased ROE calculated on Attachment 7 other than PJM Sch. 12 projects</t>
  </si>
  <si>
    <t>Facility Credits under Section 30.9 of the PJM OATT and Facility Credits to Vineland per settlement in ER05-515</t>
  </si>
  <si>
    <t xml:space="preserve">Attachment 5 </t>
  </si>
  <si>
    <t>Net Zonal Revenue Requirement</t>
  </si>
  <si>
    <t>1 CP Peak</t>
  </si>
  <si>
    <t>Rate ($/MW-Year)</t>
  </si>
  <si>
    <t>Network Service Rate ($/MW/Year)</t>
  </si>
  <si>
    <t>Electric portion only</t>
  </si>
  <si>
    <t xml:space="preserve">Exclude Construction Work In Progress and leases that are expensed as O&amp;M (rather than amortized).  New Transmission plant </t>
  </si>
  <si>
    <t>that is expected to be placed in service in the current calendar year weighted by number of months it is expected to be in-service.  New Transmission plant expected</t>
  </si>
  <si>
    <t>For the Reconciliation, new transmission plant that was actually placed in service weighted by the number of months it was actually in service</t>
  </si>
  <si>
    <t>CWIP will be linked to Attachment 6 which shows detail support by project (incentive and non-incentive).</t>
  </si>
  <si>
    <t>Transmission Portion Only</t>
  </si>
  <si>
    <t>All EPRI Annual Membership Dues</t>
  </si>
  <si>
    <t xml:space="preserve">All Regulatory Commission Expenses </t>
  </si>
  <si>
    <t xml:space="preserve">Safety related advertising included in Account 930.1  </t>
  </si>
  <si>
    <t xml:space="preserve">Regulatory Commission Expenses directly related to transmission service, RTO filings, or transmission siting itemized in Form 1 at 351.h. </t>
  </si>
  <si>
    <t>I</t>
  </si>
  <si>
    <t>J</t>
  </si>
  <si>
    <t>K</t>
  </si>
  <si>
    <t xml:space="preserve">Education and outreach expenses relating to transmission, for example siting or billing </t>
  </si>
  <si>
    <t>L</t>
  </si>
  <si>
    <t>As provided for in Section 34.1 of the PJM OATT and the PJM established billing determinants will not be revised or updated in the annual rate reconciliations per settlement in ER05-515.</t>
  </si>
  <si>
    <t>M</t>
  </si>
  <si>
    <t>Amount of transmission plant excluded from rates per Attachment 5.</t>
  </si>
  <si>
    <t>N</t>
  </si>
  <si>
    <t xml:space="preserve">Outstanding Network Credits is the balance of Network Facilities Upgrades Credits due Transmission Customers who have made lump-sum payments </t>
  </si>
  <si>
    <t xml:space="preserve">  (net of accumulated depreciation) towards the construction of Network Transmission Facilities consistent with Paragraph 657 of Order 2003-A. </t>
  </si>
  <si>
    <t>O</t>
  </si>
  <si>
    <t>P</t>
  </si>
  <si>
    <t>Securitization bonds may be included in the capital structure per settlement in ER05-515.</t>
  </si>
  <si>
    <t>Q</t>
  </si>
  <si>
    <t>R</t>
  </si>
  <si>
    <t>Per the settlement in ER05-515, the facility credits of $15,000 per month paid to Vineland will increase to $37,500 per month (prorated for partial months)</t>
  </si>
  <si>
    <t>effective on the date FERC approves the settlement in ER05-515.</t>
  </si>
  <si>
    <t>S</t>
  </si>
  <si>
    <t>See Attachment 5 - Cost Support, section entitled "PBOP Expense in FERC Account 926" for additional information per FERC orders in Docket Nos. EL13-48 , EL15-27 and ER16-456.</t>
  </si>
  <si>
    <t>END</t>
  </si>
  <si>
    <t xml:space="preserve">  FERC Form 1 page 351.1 line 13 (h) and 15 (h), transmission related only.</t>
  </si>
  <si>
    <t>Attachment 5a - Allocations of Costs to Affiliate</t>
  </si>
  <si>
    <t>Delmarva</t>
  </si>
  <si>
    <t>Atlantic</t>
  </si>
  <si>
    <t>Power</t>
  </si>
  <si>
    <t>City</t>
  </si>
  <si>
    <t>Non - Regulated</t>
  </si>
  <si>
    <t>Executive Management</t>
  </si>
  <si>
    <t>Human Resources</t>
  </si>
  <si>
    <t>Legal Services</t>
  </si>
  <si>
    <t>Customer Services</t>
  </si>
  <si>
    <t>Information Technology</t>
  </si>
  <si>
    <t xml:space="preserve">Rate Base Worksheet </t>
  </si>
  <si>
    <t>CWIP</t>
  </si>
  <si>
    <t>Line No</t>
  </si>
  <si>
    <t>Common</t>
  </si>
  <si>
    <t xml:space="preserve">CWIP in Rate Base </t>
  </si>
  <si>
    <t>Held for Future Use</t>
  </si>
  <si>
    <t xml:space="preserve">  Materials &amp; Supplies</t>
  </si>
  <si>
    <t xml:space="preserve">  Prepayments</t>
  </si>
  <si>
    <t>(a)</t>
  </si>
  <si>
    <t>(b)</t>
  </si>
  <si>
    <t>(c)</t>
  </si>
  <si>
    <t>(d)</t>
  </si>
  <si>
    <t>(e)</t>
  </si>
  <si>
    <t>(f)</t>
  </si>
  <si>
    <t>(g)</t>
  </si>
  <si>
    <t>(h)</t>
  </si>
  <si>
    <t>(i)</t>
  </si>
  <si>
    <t>(j)</t>
  </si>
  <si>
    <t>(k)</t>
  </si>
  <si>
    <t>207.99.g  minus 207.98.g for end of year, records for other months</t>
  </si>
  <si>
    <t>Electric Only, Form No 1, page 356 for end of year, records for other months</t>
  </si>
  <si>
    <t>219.28.c for end of year, records for other months</t>
  </si>
  <si>
    <t>December Prior Year</t>
  </si>
  <si>
    <t>January</t>
  </si>
  <si>
    <t>February</t>
  </si>
  <si>
    <t xml:space="preserve">March </t>
  </si>
  <si>
    <t>July</t>
  </si>
  <si>
    <t xml:space="preserve">August </t>
  </si>
  <si>
    <t>September</t>
  </si>
  <si>
    <t>October</t>
  </si>
  <si>
    <t>November</t>
  </si>
  <si>
    <t xml:space="preserve">December </t>
  </si>
  <si>
    <t xml:space="preserve">Average of the 13 Monthly Balances </t>
  </si>
  <si>
    <t>Adjustments to Rate Base</t>
  </si>
  <si>
    <t xml:space="preserve">Unamortized Regulatory Asset </t>
  </si>
  <si>
    <t>Notes:</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</si>
  <si>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</si>
  <si>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t>
  </si>
  <si>
    <t xml:space="preserve">  will show that monthly debts and credits do not contain entries for AFUDC for each CWIP project in rate base. </t>
  </si>
  <si>
    <t>H</t>
  </si>
  <si>
    <t>Calculate using 13 month average balance, except ADIT.</t>
  </si>
  <si>
    <t>Projected balances are for the calendar year the revenue under this formula begins to be charged.</t>
  </si>
  <si>
    <t>(l)</t>
  </si>
  <si>
    <t>March</t>
  </si>
  <si>
    <t>August</t>
  </si>
  <si>
    <t>Average</t>
  </si>
  <si>
    <t>Gross Plant</t>
  </si>
  <si>
    <t>Attachment 9</t>
  </si>
  <si>
    <t>(…)</t>
  </si>
  <si>
    <t>(x)</t>
  </si>
  <si>
    <t>O&amp;M Cost To Achieve</t>
  </si>
  <si>
    <t>FERC Account</t>
  </si>
  <si>
    <t>Net Plant = Gross Plant Minus Accumulated Depreciation from above</t>
  </si>
  <si>
    <t>Depreciation (Monthly Change of Accumulated Depreciation from above)</t>
  </si>
  <si>
    <t>Attachment 10 - Merger Costs</t>
  </si>
  <si>
    <t>Attachment 9A</t>
  </si>
  <si>
    <t>Rate Base Worksheet - Gross Plant in Service and Accumulated Depreciation (Less Asset Retirement Obligations)</t>
  </si>
  <si>
    <t>Total Plant in Service</t>
  </si>
  <si>
    <t>Undistributed</t>
  </si>
  <si>
    <t>Stores Expense</t>
  </si>
  <si>
    <t>(227.16.c * Labor Ratio) for end of year, records for other months</t>
  </si>
  <si>
    <t>PHFU</t>
  </si>
  <si>
    <t>A&amp;G</t>
  </si>
  <si>
    <t>Jan-May (Year 1)</t>
  </si>
  <si>
    <t>June-Dec (Year 1)</t>
  </si>
  <si>
    <t>True-up</t>
  </si>
  <si>
    <t>INCOME TAXES</t>
  </si>
  <si>
    <t>(1)</t>
  </si>
  <si>
    <t>(2)</t>
  </si>
  <si>
    <t>(3)</t>
  </si>
  <si>
    <t>(4)</t>
  </si>
  <si>
    <t>Line</t>
  </si>
  <si>
    <t>Page, Line, Col.</t>
  </si>
  <si>
    <t>No.</t>
  </si>
  <si>
    <t>Gross Transmission Plant - Total</t>
  </si>
  <si>
    <t>Net Transmission Plant - Total</t>
  </si>
  <si>
    <t>O&amp;M EXPENSE</t>
  </si>
  <si>
    <t>Total O&amp;M Allocated to Transmission</t>
  </si>
  <si>
    <t>Annual Allocation Factor for O&amp;M</t>
  </si>
  <si>
    <t>(line 3 divided by line 1 col 3)</t>
  </si>
  <si>
    <t>GENERAL, INTANGIBLE AND COMMON (G&amp;C) DEPRECIATION EXPENSE</t>
  </si>
  <si>
    <t>5</t>
  </si>
  <si>
    <t>Total G, I &amp; C Depreciation Expense</t>
  </si>
  <si>
    <t>6</t>
  </si>
  <si>
    <t>Annual Allocation Factor for G, I &amp; C Depreciation Expense</t>
  </si>
  <si>
    <t>(line 5 divided by line 1 col 3)</t>
  </si>
  <si>
    <t>TAXES OTHER THAN INCOME TAXES</t>
  </si>
  <si>
    <t>7</t>
  </si>
  <si>
    <t>Total Other Taxes</t>
  </si>
  <si>
    <t>8</t>
  </si>
  <si>
    <t>Annual Allocation Factor for Other Taxes</t>
  </si>
  <si>
    <t>(line 7 divided by line 1 col 3)</t>
  </si>
  <si>
    <t>9</t>
  </si>
  <si>
    <t>10</t>
  </si>
  <si>
    <t>Annual Allocation Factor Revenue Credits</t>
  </si>
  <si>
    <t>(line 9 divided by line 1 col 3)</t>
  </si>
  <si>
    <t>11</t>
  </si>
  <si>
    <t>Annual Allocation Factor for Expense</t>
  </si>
  <si>
    <t>Sum of line 4, 6, 8, and 10</t>
  </si>
  <si>
    <t>12</t>
  </si>
  <si>
    <t>13</t>
  </si>
  <si>
    <t>Annual Allocation Factor for Income Taxes</t>
  </si>
  <si>
    <t>(line 12 divided by line 2 col 3)</t>
  </si>
  <si>
    <t xml:space="preserve">RETURN </t>
  </si>
  <si>
    <t>14</t>
  </si>
  <si>
    <t>Return on Rate Base</t>
  </si>
  <si>
    <t>15</t>
  </si>
  <si>
    <t>Annual Allocation Factor for Return on Rate Base</t>
  </si>
  <si>
    <t>(line 14 divided by line 2 col 3)</t>
  </si>
  <si>
    <t>16</t>
  </si>
  <si>
    <t>Annual Allocation Factor for Return</t>
  </si>
  <si>
    <t>Sum of line 13 and 15</t>
  </si>
  <si>
    <t>(14)</t>
  </si>
  <si>
    <t>(15)</t>
  </si>
  <si>
    <t>Line No.</t>
  </si>
  <si>
    <t xml:space="preserve">Project Name </t>
  </si>
  <si>
    <t>RTO Project Number or Zonal</t>
  </si>
  <si>
    <t xml:space="preserve">Project Gross Plant </t>
  </si>
  <si>
    <t>Annual Expense Charge</t>
  </si>
  <si>
    <t>Project Net Plant or CWIP Balance</t>
  </si>
  <si>
    <t>Annual Return Charge</t>
  </si>
  <si>
    <t>Project Depreciation/Amortization Expense</t>
  </si>
  <si>
    <t>Annual Revenue Requirement</t>
  </si>
  <si>
    <t>Incentive Return in basis Points</t>
  </si>
  <si>
    <t>Incentive Return</t>
  </si>
  <si>
    <t>Total Annual Revenue Requirement</t>
  </si>
  <si>
    <t>True-Up Adjustment</t>
  </si>
  <si>
    <t>Net Rev Req</t>
  </si>
  <si>
    <t>(Page 1 line 11)</t>
  </si>
  <si>
    <t>(Col. 3 * Col. 4)</t>
  </si>
  <si>
    <t>(Notes D &amp; I)</t>
  </si>
  <si>
    <t>(Page 1 line 16)</t>
  </si>
  <si>
    <t>(Col. 6 * Col. 7)</t>
  </si>
  <si>
    <t>(Notes E &amp; I)</t>
  </si>
  <si>
    <t>(Sum Col. 5, 8 &amp; 9)</t>
  </si>
  <si>
    <t>(Note K)</t>
  </si>
  <si>
    <t>(Sum Col. 10 &amp; 12)</t>
  </si>
  <si>
    <t>(Note F)</t>
  </si>
  <si>
    <t xml:space="preserve">Zonal </t>
  </si>
  <si>
    <t>Zonal</t>
  </si>
  <si>
    <t>17h</t>
  </si>
  <si>
    <t>17i</t>
  </si>
  <si>
    <t>17j</t>
  </si>
  <si>
    <t>17k</t>
  </si>
  <si>
    <t>17l</t>
  </si>
  <si>
    <t>17m</t>
  </si>
  <si>
    <t>17n</t>
  </si>
  <si>
    <t>17o</t>
  </si>
  <si>
    <t>17p</t>
  </si>
  <si>
    <t>17q</t>
  </si>
  <si>
    <t>17r</t>
  </si>
  <si>
    <t>17s</t>
  </si>
  <si>
    <t>17t</t>
  </si>
  <si>
    <t>17u</t>
  </si>
  <si>
    <t>17v</t>
  </si>
  <si>
    <t>17w</t>
  </si>
  <si>
    <t>17x</t>
  </si>
  <si>
    <t>17y</t>
  </si>
  <si>
    <t>18</t>
  </si>
  <si>
    <t>Annual Totals</t>
  </si>
  <si>
    <t>Note</t>
  </si>
  <si>
    <t>Letter</t>
  </si>
  <si>
    <t>Gross Transmission Plant is that identified on page 2 line 2 of Attachment H</t>
  </si>
  <si>
    <t>Inclusive of any CWIP or unamortized abandoned plant included in rate base when authorized by FERC order less any prefunded AFUDC, if applicable.</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</si>
  <si>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</si>
  <si>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 xml:space="preserve"> Gross plant does not include Unamortized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</si>
  <si>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</si>
  <si>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Project Depreciation Expense is the actual value booked for the project and included in the Depreciation Expense in Attachment H, page 3, line 14.  Project Depreciation Expense includes the amortization of Abandoned Plant</t>
  </si>
  <si>
    <t>True-Up Adjustment is calculated on the Project True-up Schedule for the Rate Year</t>
  </si>
  <si>
    <t>The Net Rev Req is the value to be used in the rate calculation under the applicable Schedule under the PJM OATT for each project.</t>
  </si>
  <si>
    <t>The Total General, Intangible and Common Depreciation Expense excludes any depreciation expense directly associated with a project and thereby included in page 2 column 9.</t>
  </si>
  <si>
    <t>The Unamortized Abandoned Plant balance is included in Net Plant, and Amortization of Abandoned Plant is included in Depreciation/Amortization Expense.</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</si>
  <si>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</si>
  <si>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Requires approval by FERC of incentive return applicable to the specified project(s)</t>
  </si>
  <si>
    <t xml:space="preserve">Facilities that provide Wholesale Distribution Service are not to be listed as projects on lines 15, the revenue requirements associated with these facilities are calculated on Attachment 11 </t>
  </si>
  <si>
    <t>When an updated projected net revenue requirement is posted due to an asset acquisition as provided for in the Protocols, the difference between the updated net revenue requirement in Col (16) and the revenues collected to date will be recovered</t>
  </si>
  <si>
    <t>over the remaining months of the Rate Year.</t>
  </si>
  <si>
    <t>Revenue Requirement Projected</t>
  </si>
  <si>
    <t>Actual Revenue</t>
  </si>
  <si>
    <t>Rate Year being Trued-Up</t>
  </si>
  <si>
    <t>For Rate Year</t>
  </si>
  <si>
    <r>
      <t>Revenue Received</t>
    </r>
    <r>
      <rPr>
        <vertAlign val="superscript"/>
        <sz val="10"/>
        <color theme="1"/>
        <rFont val="Times New Roman"/>
        <family val="1"/>
      </rPr>
      <t>3</t>
    </r>
  </si>
  <si>
    <t>Requirement</t>
  </si>
  <si>
    <t>Annual True-Up Calculation</t>
  </si>
  <si>
    <t>% of</t>
  </si>
  <si>
    <t>Projected</t>
  </si>
  <si>
    <t xml:space="preserve">Revenue </t>
  </si>
  <si>
    <t>Actual</t>
  </si>
  <si>
    <t xml:space="preserve">Net </t>
  </si>
  <si>
    <t>Net Revenue</t>
  </si>
  <si>
    <t>Received</t>
  </si>
  <si>
    <t>Under/(Over)</t>
  </si>
  <si>
    <t>Prior Period</t>
  </si>
  <si>
    <t>Income</t>
  </si>
  <si>
    <t>Total True-Up</t>
  </si>
  <si>
    <r>
      <t>Requirement</t>
    </r>
    <r>
      <rPr>
        <vertAlign val="superscript"/>
        <sz val="10"/>
        <color theme="1"/>
        <rFont val="Times New Roman"/>
        <family val="1"/>
      </rPr>
      <t>1</t>
    </r>
  </si>
  <si>
    <t>(E, Line 2 ) x (D)</t>
  </si>
  <si>
    <r>
      <t>Requirement</t>
    </r>
    <r>
      <rPr>
        <vertAlign val="superscript"/>
        <sz val="10"/>
        <color theme="1"/>
        <rFont val="Times New Roman"/>
        <family val="1"/>
      </rPr>
      <t>2</t>
    </r>
  </si>
  <si>
    <t>Collection  (F)-(E)</t>
  </si>
  <si>
    <r>
      <t xml:space="preserve">Adjustment </t>
    </r>
    <r>
      <rPr>
        <vertAlign val="superscript"/>
        <sz val="10"/>
        <rFont val="Times New Roman"/>
        <family val="1"/>
      </rPr>
      <t>5</t>
    </r>
  </si>
  <si>
    <r>
      <t>(Expense)</t>
    </r>
    <r>
      <rPr>
        <vertAlign val="superscript"/>
        <sz val="10"/>
        <color theme="1"/>
        <rFont val="Times New Roman"/>
        <family val="1"/>
      </rPr>
      <t>4</t>
    </r>
  </si>
  <si>
    <t>(G) + (H) + (I)</t>
  </si>
  <si>
    <t>3a</t>
  </si>
  <si>
    <t>3b</t>
  </si>
  <si>
    <t>3c</t>
  </si>
  <si>
    <t>3d</t>
  </si>
  <si>
    <t>3e</t>
  </si>
  <si>
    <t>3f</t>
  </si>
  <si>
    <t>3g</t>
  </si>
  <si>
    <t>3h</t>
  </si>
  <si>
    <t>3i</t>
  </si>
  <si>
    <t>3j</t>
  </si>
  <si>
    <t>3k</t>
  </si>
  <si>
    <t>3l</t>
  </si>
  <si>
    <t>3m</t>
  </si>
  <si>
    <t>3n</t>
  </si>
  <si>
    <t>3o</t>
  </si>
  <si>
    <t>3p</t>
  </si>
  <si>
    <t>3q</t>
  </si>
  <si>
    <t>3r</t>
  </si>
  <si>
    <t>3s</t>
  </si>
  <si>
    <t>3t</t>
  </si>
  <si>
    <t>3u</t>
  </si>
  <si>
    <t>3v</t>
  </si>
  <si>
    <t>3w</t>
  </si>
  <si>
    <t>3x</t>
  </si>
  <si>
    <t>Total Annual Revenue Requirements (Note A)</t>
  </si>
  <si>
    <t>Monthly Interest Rate</t>
  </si>
  <si>
    <t>Interest Income (Expense)</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</si>
  <si>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</si>
  <si>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</si>
  <si>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 xml:space="preserve">      Column D, lines 3 are sourced from the projected revenue requirement for the year at issue.</t>
  </si>
  <si>
    <t xml:space="preserve">4) Interest from Attachment 6. </t>
  </si>
  <si>
    <t>5)  Prior Period Adjustment from line 5 is pro rata  to each project, unless the error was project specific.</t>
  </si>
  <si>
    <t>Prior Period Adjustments</t>
  </si>
  <si>
    <t>In Dollars</t>
  </si>
  <si>
    <t>Col. (b) + Col. (c)</t>
  </si>
  <si>
    <t>Attachment 6A</t>
  </si>
  <si>
    <t>Attachment 6B</t>
  </si>
  <si>
    <t>Plant-Related Reserves Amount</t>
  </si>
  <si>
    <t>Labor-Related Reserves Amount</t>
  </si>
  <si>
    <t>Total Reserves</t>
  </si>
  <si>
    <t>Sum Col. 13 &amp; 14
(Note G)</t>
  </si>
  <si>
    <t>True-Up Interest Rate</t>
  </si>
  <si>
    <t>[A]</t>
  </si>
  <si>
    <t>Month (Note A)</t>
  </si>
  <si>
    <t>FERC Monthly Interest Rate</t>
  </si>
  <si>
    <t>December</t>
  </si>
  <si>
    <t xml:space="preserve">Average of lines 1-17 above </t>
  </si>
  <si>
    <t>Note A:</t>
  </si>
  <si>
    <t>(1) The FERC Quarterly Interest Rate in column [A] is the interest applicable to the Month indicated.</t>
  </si>
  <si>
    <t>17 Months</t>
  </si>
  <si>
    <t>Line 18 above</t>
  </si>
  <si>
    <t>Col. C x Col D x Col E</t>
  </si>
  <si>
    <t>21a</t>
  </si>
  <si>
    <t>21b</t>
  </si>
  <si>
    <t>21c</t>
  </si>
  <si>
    <t>63a</t>
  </si>
  <si>
    <t xml:space="preserve">     Less Merger Costs to Achieve</t>
  </si>
  <si>
    <t>68b</t>
  </si>
  <si>
    <t xml:space="preserve">    Less Merger Costs to Achieve</t>
  </si>
  <si>
    <t>(m)</t>
  </si>
  <si>
    <t>Average of the 13 Monthly Balances (except ADIT - see Attachment 1)</t>
  </si>
  <si>
    <t>Average of the 13 Monthly Balances Less Merger Cost to Achieve</t>
  </si>
  <si>
    <t xml:space="preserve">Transmission O&amp;M  </t>
  </si>
  <si>
    <t>Allocation to Trans.</t>
  </si>
  <si>
    <t>Less Merger Cost to Achieve (Attachment 10)</t>
  </si>
  <si>
    <t>Average of the 13 Monthly Balances (Attachment 9A)</t>
  </si>
  <si>
    <t>Annual (net of true-ups)</t>
  </si>
  <si>
    <t>Jan-Dec (Year 1)</t>
  </si>
  <si>
    <t>Less Revenue Credits (Enter As Negative)</t>
  </si>
  <si>
    <t>21d</t>
  </si>
  <si>
    <t>21e</t>
  </si>
  <si>
    <t>21f</t>
  </si>
  <si>
    <t>21g</t>
  </si>
  <si>
    <t>21h</t>
  </si>
  <si>
    <t>21i</t>
  </si>
  <si>
    <t>21j</t>
  </si>
  <si>
    <t>21k</t>
  </si>
  <si>
    <t>21l</t>
  </si>
  <si>
    <t>21m</t>
  </si>
  <si>
    <t>21n</t>
  </si>
  <si>
    <t>21o</t>
  </si>
  <si>
    <t>21p</t>
  </si>
  <si>
    <t>Account No. 255
Accumulated Deferred Investment Credit</t>
  </si>
  <si>
    <t>p207.104g (See Attachment 9A, line 14, column j)</t>
  </si>
  <si>
    <t>p356 (See Attachment 9, line 16, column d)</t>
  </si>
  <si>
    <t>p214 (See Attachment 9, line 30, column c)</t>
  </si>
  <si>
    <t>Attachment 9, line 30, column f</t>
  </si>
  <si>
    <t>p227.6c &amp; 16.c (See Attachment 9, line 30, column e)</t>
  </si>
  <si>
    <t>Attachment 6A, line 4, column j</t>
  </si>
  <si>
    <t>Attachment 6A, Col. G + Col H</t>
  </si>
  <si>
    <t>Attach 9, line 16, column b</t>
  </si>
  <si>
    <t>Attach 9, line 16, column i</t>
  </si>
  <si>
    <t>Intangible</t>
  </si>
  <si>
    <t>General Depr.</t>
  </si>
  <si>
    <t>Intangible Amort.</t>
  </si>
  <si>
    <t>Common Depr.</t>
  </si>
  <si>
    <t>Common Amort.</t>
  </si>
  <si>
    <t>Common Depreciation</t>
  </si>
  <si>
    <t>Common Amortization</t>
  </si>
  <si>
    <t>This Line Intentionally Left Blank</t>
  </si>
  <si>
    <t>Depreciation &amp; Amortization Expense Cost To Achieve</t>
  </si>
  <si>
    <t>General Plant</t>
  </si>
  <si>
    <t>Intangible Plant</t>
  </si>
  <si>
    <t>87a</t>
  </si>
  <si>
    <t>88a</t>
  </si>
  <si>
    <t>Capital Cost To Achieve included in Total Electric Plant in Service</t>
  </si>
  <si>
    <t>6a</t>
  </si>
  <si>
    <t>Attachment 10, line 80, column b</t>
  </si>
  <si>
    <t>(Line 2 - 3)</t>
  </si>
  <si>
    <t>(Line 1 / 4)</t>
  </si>
  <si>
    <t>(Note A)</t>
  </si>
  <si>
    <t>(Line 8 - 13)</t>
  </si>
  <si>
    <t>(Line 29 - Line 28)</t>
  </si>
  <si>
    <t>(Line 15 / 8)</t>
  </si>
  <si>
    <t>(Line 39 - Line 28)</t>
  </si>
  <si>
    <t>(Line 17 / 14)</t>
  </si>
  <si>
    <t>(Notes A &amp; B)</t>
  </si>
  <si>
    <t>(Line 5)</t>
  </si>
  <si>
    <t>(Notes A &amp; I)</t>
  </si>
  <si>
    <t>(Line 18)</t>
  </si>
  <si>
    <t>(Line 45)</t>
  </si>
  <si>
    <t>(Note N)</t>
  </si>
  <si>
    <t>(Line 39 + 58)</t>
  </si>
  <si>
    <t>(Note E)</t>
  </si>
  <si>
    <t>(Note D)</t>
  </si>
  <si>
    <t>(Line 74 * 75)</t>
  </si>
  <si>
    <t>(Note G)</t>
  </si>
  <si>
    <t>(Line 77 + 78)</t>
  </si>
  <si>
    <t>(Line 80 + 81)</t>
  </si>
  <si>
    <t>(Line 82 * 83)</t>
  </si>
  <si>
    <t>(Line 66 + 76 + 79 + 84)</t>
  </si>
  <si>
    <t>(Note P)</t>
  </si>
  <si>
    <t>(Line 114)</t>
  </si>
  <si>
    <t>(Sum Lines 104 to 106)</t>
  </si>
  <si>
    <t>(Sum Lines 108 to 112)</t>
  </si>
  <si>
    <t>(Line 107)</t>
  </si>
  <si>
    <t>(Sum Lines 113 to 115)</t>
  </si>
  <si>
    <t>(Line 102 / 113)</t>
  </si>
  <si>
    <t>(Line 103 / 114)</t>
  </si>
  <si>
    <t>(Line 117 * 120)</t>
  </si>
  <si>
    <t>(Line 118 * 121)</t>
  </si>
  <si>
    <t>(Line 119 * 122)</t>
  </si>
  <si>
    <t>(Sum Lines 123 to 125)</t>
  </si>
  <si>
    <t>(Line 59 * 126)</t>
  </si>
  <si>
    <t>(Note I)</t>
  </si>
  <si>
    <t>(Note M)</t>
  </si>
  <si>
    <t>(Note L)</t>
  </si>
  <si>
    <t>(Line 174)</t>
  </si>
  <si>
    <t>100 Basis Point increase in ROE</t>
  </si>
  <si>
    <t>1) From Attachment 6, line 17, col. 13 for the projection for the Rate Year.</t>
  </si>
  <si>
    <t>2) From Attachment 6, line 17, col. 13 for that project based on the actual costs for the Rate Year.</t>
  </si>
  <si>
    <t>9a</t>
  </si>
  <si>
    <t>10a</t>
  </si>
  <si>
    <t>Projected Accumulated Depreciation &amp; Amortization Less Projected Asset Retirement Obligations</t>
  </si>
  <si>
    <t xml:space="preserve">ADIT and Accumulated Deferred Income Tax Credits are computed using the average of the end of the year and the projection of the year balances. </t>
  </si>
  <si>
    <t>Attachment 10, line 39, column b</t>
  </si>
  <si>
    <t>Capital Cost To Achieve included in the General and Intangible Plant</t>
  </si>
  <si>
    <t>p219.29c (See Attachment 9A, line 42, column b)</t>
  </si>
  <si>
    <t>p200.21c (See Attachment 9, line 14, column h)</t>
  </si>
  <si>
    <t>p356 (See Attachment 9, line 14, column i)</t>
  </si>
  <si>
    <t>Attachment 9, line 15, column i</t>
  </si>
  <si>
    <t>p356 (See Attachment 9, line 14, column g)</t>
  </si>
  <si>
    <t>11a</t>
  </si>
  <si>
    <t>12a</t>
  </si>
  <si>
    <t>19a</t>
  </si>
  <si>
    <t>Attachment 9, line 15, column b</t>
  </si>
  <si>
    <t>23a</t>
  </si>
  <si>
    <t>Attachment 9, line 15, column c</t>
  </si>
  <si>
    <t>24a</t>
  </si>
  <si>
    <t>Attachment 9, line 15, column d</t>
  </si>
  <si>
    <t>30a</t>
  </si>
  <si>
    <t>30b</t>
  </si>
  <si>
    <t>Transmission Accumulated Depreciation Less Merger Costs to Achieve</t>
  </si>
  <si>
    <t>p219.25.c (See Attachment 9, line 14, column e)</t>
  </si>
  <si>
    <t>Attachment 9, line 15, column e</t>
  </si>
  <si>
    <t>31a</t>
  </si>
  <si>
    <t>p207.58.g (See Attachment 9, line 14, column b)</t>
  </si>
  <si>
    <t>p205.5.g &amp; p207.99.g (See Attachment 9, line 14, column c)</t>
  </si>
  <si>
    <t>p356 (See Attachment 9, line 14, column d)</t>
  </si>
  <si>
    <t>p219.28.c (See attachment 9, line 14, column f)</t>
  </si>
  <si>
    <t>Attachment 9, line 15, column f</t>
  </si>
  <si>
    <t>Attachment 9, line 15, column g</t>
  </si>
  <si>
    <t>Attachment 9, line 15, column h</t>
  </si>
  <si>
    <t>Attachment A Line #s, Descriptions and Notes</t>
  </si>
  <si>
    <t>General  Depreciation</t>
  </si>
  <si>
    <t>p216.43.b (See Attachment 9, line 30, column b)</t>
  </si>
  <si>
    <t>Attachment 10, line 8, column b</t>
  </si>
  <si>
    <t>P336.7b&amp;c (See Attachment 5)</t>
  </si>
  <si>
    <t>p336.10b&amp;c (See Attachment 5)</t>
  </si>
  <si>
    <t>p336.1d&amp;e (See Attachment 5)</t>
  </si>
  <si>
    <t>p336.11.b  (See Attachment 5)</t>
  </si>
  <si>
    <t>p356 or p336.11d (See Attachment 5)</t>
  </si>
  <si>
    <t>Accumulated Deferred Income Taxes (ADIT)</t>
  </si>
  <si>
    <t>40a</t>
  </si>
  <si>
    <t xml:space="preserve">Account No. 190 (ADIT) </t>
  </si>
  <si>
    <t>40b</t>
  </si>
  <si>
    <t xml:space="preserve">Account No. 281 (ADIT - Accel. Amort) </t>
  </si>
  <si>
    <t>40c</t>
  </si>
  <si>
    <t>40d</t>
  </si>
  <si>
    <t>Account No. 283 (ADIT - Other)</t>
  </si>
  <si>
    <t>Account No. 255 (Accum. Deferred Investment Tax Credits)</t>
  </si>
  <si>
    <t>U</t>
  </si>
  <si>
    <t>to be placed in service in the current calendar year that is not included in the PJM Regional Transmission Plan (RTEP) detailed on Attachments 9 or 9A.</t>
  </si>
  <si>
    <t>Attachment 10, line 1, column x</t>
  </si>
  <si>
    <t>Attachment 10, line 2, column b</t>
  </si>
  <si>
    <t>Attachment 6, line 18, column 12</t>
  </si>
  <si>
    <t xml:space="preserve">Rate Year = </t>
  </si>
  <si>
    <t>Accumulated Deferred Income Taxes (Account No. 190)</t>
  </si>
  <si>
    <t>Days in Period</t>
  </si>
  <si>
    <t>Days 
Per Month</t>
  </si>
  <si>
    <t>Prorated Days
Per Month</t>
  </si>
  <si>
    <t>Total Days
Per Future 
Test Period</t>
  </si>
  <si>
    <t>Projected
 Monthly Activity</t>
  </si>
  <si>
    <t>Beginning Balance - ADIT Not Subject to Proration</t>
  </si>
  <si>
    <t>Beginning Balance - DTA / (DTL)</t>
  </si>
  <si>
    <t>Ending Balance - ADIT Not Subject to Proration</t>
  </si>
  <si>
    <t>Accumulated Deferred Income Taxes - Property (Account No. 282)</t>
  </si>
  <si>
    <t xml:space="preserve">Beginning Balance - ADIT Depreciation Adjustment </t>
  </si>
  <si>
    <t xml:space="preserve">Ending Balance - ADIT Depreciation Adjustment </t>
  </si>
  <si>
    <t xml:space="preserve">Ending Balance - DTA / (DTL) </t>
  </si>
  <si>
    <t>Accumulated Deferred Income Taxes - Other (Account No. 283)</t>
  </si>
  <si>
    <t xml:space="preserve">Notes </t>
  </si>
  <si>
    <t>ADIT (Not Subject to Proration)</t>
  </si>
  <si>
    <t>ADIT-281</t>
  </si>
  <si>
    <t>ADIT-282</t>
  </si>
  <si>
    <t>Subtotal - Transmission ADIT</t>
  </si>
  <si>
    <t>ADIT-190 (Not Subject to Proration)</t>
  </si>
  <si>
    <t>Subtotal: ADIT-190 (Not Subject to Proration)</t>
  </si>
  <si>
    <t>Total: ADIT-190 (Not Subject to Proration)</t>
  </si>
  <si>
    <t>Transmission Allocator</t>
  </si>
  <si>
    <t>Other Allocator</t>
  </si>
  <si>
    <t>ADIT  - Transmission</t>
  </si>
  <si>
    <t>ADIT-190 (Subject to Proration)</t>
  </si>
  <si>
    <t>Subtotal: ADIT-190 (Subject to Proration)</t>
  </si>
  <si>
    <t>Total: ADIT-190 (Subject to Proration)</t>
  </si>
  <si>
    <t>Total - FERC Form 1, Page 234</t>
  </si>
  <si>
    <t>5. Deferred income taxes arise when items are included in taxable income in different periods than they are included in rates, therefore if the item giving rise to the ADIT is not included in the formula, the associated ADIT amount shall be excluded.</t>
  </si>
  <si>
    <t>6. ADIT items subject to the proration under the "normalization" rules will be included in ADIT-190 (Subject to Proration)</t>
  </si>
  <si>
    <t>ADIT- 282 (Not Subject to Proration)</t>
  </si>
  <si>
    <t>Subtotal: ADIT-282 (Not Subject to Proration)</t>
  </si>
  <si>
    <t>Total: ADIT-282 (Not Subject to Proration)</t>
  </si>
  <si>
    <t>ADIT-282 (Subject to Proration)</t>
  </si>
  <si>
    <t>Subtotal: ADIT-282 (Subject to Proration)</t>
  </si>
  <si>
    <t xml:space="preserve">ADIT-282 </t>
  </si>
  <si>
    <t>ADIT-282 (Not Subject to Proration)</t>
  </si>
  <si>
    <t>Total - Pg. 277  (Form 1-F filer:  see note 7, below)</t>
  </si>
  <si>
    <t>6. ADIT items subject to the proration under the "normalization" rules will be included in ADIT-282 (Subject to Proration)</t>
  </si>
  <si>
    <t>7.  Re:  Form 1-F filer:  Sum of subtotals for Accounts 282 and 283 should tie to Form No. 1-F, p.113.57.c</t>
  </si>
  <si>
    <t>ADIT- 283 (Not Subject to Proration)</t>
  </si>
  <si>
    <t>Subtotal: ADIT-283 (Not Subject to Proration)</t>
  </si>
  <si>
    <t>Total: ADIT-283 (Not Subject to Proration)</t>
  </si>
  <si>
    <t>ADIT-283 (Subject to Proration)</t>
  </si>
  <si>
    <t>Total: ADIT-283 (Subject to Proration)</t>
  </si>
  <si>
    <t>6. ADIT items subject to the proration under the "normalization" rules will be included in ADIT-283 (Subject to Proration)</t>
  </si>
  <si>
    <t xml:space="preserve">Allocation (Plant Allocator) </t>
  </si>
  <si>
    <t xml:space="preserve">Allocation (Labor Allocator) </t>
  </si>
  <si>
    <t xml:space="preserve">207.57.g.  Projected monthly balances that are the amounts expected to be included in 207.57.g for end of year and records for other months </t>
  </si>
  <si>
    <t>Col. (b) - Col. (f)</t>
  </si>
  <si>
    <t>Col. (c) - Col. (g)</t>
  </si>
  <si>
    <t>Col. (d) - Col. (h)</t>
  </si>
  <si>
    <t>Col. (e) - Col. (i)</t>
  </si>
  <si>
    <t>219.25.c Projected monthly balances that are the amounts expected to be included in 219.25.c for end of year and records for other months</t>
  </si>
  <si>
    <t xml:space="preserve">219.29.c Projected monthly balances that are the amounts expected to be included in 219.29.c for end of year and records for other months </t>
  </si>
  <si>
    <t>219.28c for end of year, records for other months</t>
  </si>
  <si>
    <t>200.21c for end of year, records for other months</t>
  </si>
  <si>
    <t>Col. (b) - Col. (h)</t>
  </si>
  <si>
    <t>Col. (c) - Col. (i)</t>
  </si>
  <si>
    <t>Col. (d) - Col. (j)</t>
  </si>
  <si>
    <t>Col. (e) - Col. (k)</t>
  </si>
  <si>
    <t>Col. (g) - Col. (m)</t>
  </si>
  <si>
    <t>Col. (f) - Col. (l)</t>
  </si>
  <si>
    <t xml:space="preserve">p207.104.g. Projected monthly balances that are the amounts expected to be included in 207.104.g for end of year and records for other months </t>
  </si>
  <si>
    <t>207.99.g. plus 205.5.g. for end of year, records for other months</t>
  </si>
  <si>
    <t>207.57.g. + 207.74.g. + 207.83.g. + 207.98.g.  Projected monthly balances that are the amounts expected to be included in 207.57.g. + 207.74.g. + 207.83.g. + 207.98.g.  for end of year and records for other months</t>
  </si>
  <si>
    <t>207.98.g. for end of year, records for other months</t>
  </si>
  <si>
    <t>Col. (b) - Col. (e)</t>
  </si>
  <si>
    <t>Col. (c) - Col. (f) - Col. (h)</t>
  </si>
  <si>
    <t>Col. (d) - Col. (g) - Col. (i)</t>
  </si>
  <si>
    <t>214 for end of year, records for other months</t>
  </si>
  <si>
    <t>p266.h (See Attachment 1B)</t>
  </si>
  <si>
    <t>p207.104g (See Attachment 9A, column b)</t>
  </si>
  <si>
    <t>p200.21c (See Attachment 9, column h)</t>
  </si>
  <si>
    <t>p356 (See Attachment 9, column i)</t>
  </si>
  <si>
    <t>p356 (See Attachment 9, column g)</t>
  </si>
  <si>
    <t>p356 (See Attachment 9, column d)</t>
  </si>
  <si>
    <t>p227.6c &amp; 16.c (See Attachment 9, column e)</t>
  </si>
  <si>
    <t>p214 (See Attachment 9, column c)</t>
  </si>
  <si>
    <t>p207.58.g (See Attachment 9, column b)</t>
  </si>
  <si>
    <t>p219.25.c (See Attachment 9, column e)</t>
  </si>
  <si>
    <t xml:space="preserve">IRS normalization adjustment for timing when accelerated tax depreciation should affect rate base. </t>
  </si>
  <si>
    <t xml:space="preserve">Column L applies when (1) Column J is under-projected AND (2) actual monthly and projected monthly activity are either both increases or decreases.  Enter the amount from Column J.  In other situations, enter zero.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</si>
  <si>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</si>
  <si>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</si>
  <si>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This section is used to calculate ADIT activity in the true-up adjustment only.</t>
  </si>
  <si>
    <t>The computations on this workpaper apply the proration rules of Reg. Sec. 1.167(l)-1(h)(6) to the annual activity of accumulated deferred income taxes subject to the normalization requirements .  Activity related to the portions of the account balances not subject to the proration requirement are averaged instead of prorated.  For accumulated deferred income taxes subject to the normalization requirements, activity for months prior to the future portion of the test period is averaged rather than prorated.  This section is used to prorate the projected ADIT balance.</t>
  </si>
  <si>
    <t xml:space="preserve">Prorated ADIT </t>
  </si>
  <si>
    <t>Average Balance as adjusted (non-prorated)</t>
  </si>
  <si>
    <t>Estimated Ending Balance - ADIT Not Subject to Proration</t>
  </si>
  <si>
    <t xml:space="preserve">ADIT Subject to Proration </t>
  </si>
  <si>
    <t>Actual Monthly
Activity</t>
  </si>
  <si>
    <t>Total Days
in Future 
Test Period</t>
  </si>
  <si>
    <t>Remaining Days
Per Month</t>
  </si>
  <si>
    <t>ADIT-283 (Not Subject to Proration)</t>
  </si>
  <si>
    <t>Less: OPEB related ADIT, Above if not separately removed</t>
  </si>
  <si>
    <t>Subtotal: ADIT-283 (Subject to Proration)</t>
  </si>
  <si>
    <t>Attachment 10, line 9, column b</t>
  </si>
  <si>
    <t>TO calculates Reconciliation Revenues for Year 1 (e.g. 2018) by populating template with Year 1 actuals.</t>
  </si>
  <si>
    <t>TO calculates NITS revenues, net of true-ups, received in calendar Year 1 (e.g., 2018)</t>
  </si>
  <si>
    <t>Plant Related Exclusions - Cost Support</t>
  </si>
  <si>
    <t>Attachment A Line #s, Descriptions, Notes, Form 1 Pages #s and Instructions</t>
  </si>
  <si>
    <t>Form 1 Amounts</t>
  </si>
  <si>
    <t>Capital Leases</t>
  </si>
  <si>
    <t>p207.104g</t>
  </si>
  <si>
    <t>p219.29c</t>
  </si>
  <si>
    <t>p200.21c</t>
  </si>
  <si>
    <t>p207.58.g</t>
  </si>
  <si>
    <t>p205.5.g &amp; p207.99.g</t>
  </si>
  <si>
    <t xml:space="preserve">Accumulated General Depreciation </t>
  </si>
  <si>
    <t>p219.28c</t>
  </si>
  <si>
    <t xml:space="preserve"> Non-Leases</t>
  </si>
  <si>
    <t>p321.112.b</t>
  </si>
  <si>
    <t>Rents</t>
  </si>
  <si>
    <t>Property Insurance</t>
  </si>
  <si>
    <t xml:space="preserve">Expense Related Exclusions - Cost Support </t>
  </si>
  <si>
    <t>Total 
Form 1 Amount</t>
  </si>
  <si>
    <t>State Approved Distribution Reg Asset Amortization</t>
  </si>
  <si>
    <t>Membership Dues in 923
current rate year</t>
  </si>
  <si>
    <t>Total Amount After Exclusion</t>
  </si>
  <si>
    <t>Total: p.323.197.b</t>
  </si>
  <si>
    <t>Other Income Tax Adjustment</t>
  </si>
  <si>
    <t>136a</t>
  </si>
  <si>
    <t>136b</t>
  </si>
  <si>
    <t>136c</t>
  </si>
  <si>
    <t>Transmission Related Account Reserves</t>
  </si>
  <si>
    <t>Total Balance Transmission Related Account Reserves</t>
  </si>
  <si>
    <t>Attachment 11A, line 27, column c</t>
  </si>
  <si>
    <t>Attachment 11B, line 15, column a</t>
  </si>
  <si>
    <t>(Note X)</t>
  </si>
  <si>
    <t>V</t>
  </si>
  <si>
    <t>W</t>
  </si>
  <si>
    <t>X</t>
  </si>
  <si>
    <t>Total Amount</t>
  </si>
  <si>
    <t>Allocation Factor</t>
  </si>
  <si>
    <t>Allocation %</t>
  </si>
  <si>
    <t>Total Amount Included In Rates</t>
  </si>
  <si>
    <t>Wages and Salaries</t>
  </si>
  <si>
    <t>(Sum Lines 2-11)</t>
  </si>
  <si>
    <t>Less line 18g</t>
  </si>
  <si>
    <t>18a</t>
  </si>
  <si>
    <t>18b</t>
  </si>
  <si>
    <t>18c</t>
  </si>
  <si>
    <t>18d</t>
  </si>
  <si>
    <t>18e</t>
  </si>
  <si>
    <t>18f</t>
  </si>
  <si>
    <t>18g</t>
  </si>
  <si>
    <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18a - 18g, the utility must track in separate subaccounts the revenues and costs associated with each secondary use (except for the cost of the associated income taxes).</t>
  </si>
  <si>
    <t xml:space="preserve">Costs associated with revenues in line 18a </t>
  </si>
  <si>
    <t>Net Revenues  (18a - 18b)</t>
  </si>
  <si>
    <t>50% Share of Net Revenues  (18c / 2)</t>
  </si>
  <si>
    <t>Net Revenue Credit (18d + 18e)</t>
  </si>
  <si>
    <t>Line 18f less line 18a</t>
  </si>
  <si>
    <t xml:space="preserve">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</si>
  <si>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Attachment 5b - EBSC Allocations of Costs to Affiliate</t>
  </si>
  <si>
    <t>BGE</t>
  </si>
  <si>
    <t>ComEd</t>
  </si>
  <si>
    <t>PECO</t>
  </si>
  <si>
    <t xml:space="preserve">End of Year December </t>
  </si>
  <si>
    <t>p.111, l.57</t>
  </si>
  <si>
    <t>Total Monthly Balance Included in Rates</t>
  </si>
  <si>
    <t xml:space="preserve">  Attachment 9, line 17-29, column f</t>
  </si>
  <si>
    <t>Attachment A Line #s, Descriptions, Notes</t>
  </si>
  <si>
    <t>Current and Long-Term Portions recorded in FERC Accounts (242, 232, 253, 228.1, 228.2, 228.3, &amp; 228.4) and the accrued portions of below items that have not yet been transferred to trusts, escrow accounts or restricted accounts, but are still in general accounts as of year-end and therefore available to Company.</t>
  </si>
  <si>
    <t>13 Month Averages</t>
  </si>
  <si>
    <t>Amount Allocated</t>
  </si>
  <si>
    <t>100% Transmission</t>
  </si>
  <si>
    <t>Bodily Injuries - Plant Related</t>
  </si>
  <si>
    <t>Bodily Injuries - Labor Related</t>
  </si>
  <si>
    <t>Current A/R-Workers Comp</t>
  </si>
  <si>
    <t>Other A/R-Workers Comp</t>
  </si>
  <si>
    <t>FASB 112 Liability</t>
  </si>
  <si>
    <t>Other Payroll Taxes</t>
  </si>
  <si>
    <t>Accrued Bonuses &amp; Incentives</t>
  </si>
  <si>
    <t>Accrued Benefits - Medical, Dental, Vision Benefits, etc.</t>
  </si>
  <si>
    <t>Accrued Vacation</t>
  </si>
  <si>
    <t>ASC 712 OPEB Obligation - Current &amp; Long-term</t>
  </si>
  <si>
    <t>Current &amp; Long-term Incentive Plans</t>
  </si>
  <si>
    <t>Transmission Related Account Reserves Monthly Balance</t>
  </si>
  <si>
    <t xml:space="preserve"> Note:  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</si>
  <si>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PJM Billed Revenue Received</t>
  </si>
  <si>
    <t>Workers Comp - Long Term</t>
  </si>
  <si>
    <t>Workers Comp - Short Term</t>
  </si>
  <si>
    <t>Attachment 11A - O&amp;M Workpaper</t>
  </si>
  <si>
    <t>321.83.b to 321.112.b</t>
  </si>
  <si>
    <t>Non-Recoverable</t>
  </si>
  <si>
    <t>Directly Assigned</t>
  </si>
  <si>
    <t>Operation, Supervision &amp; Engineering</t>
  </si>
  <si>
    <t>Load Dispatch-Reliability</t>
  </si>
  <si>
    <t>Load Dispatch-Monitor &amp; Oper Tran Sys</t>
  </si>
  <si>
    <t>Load Dispatch-Trans Svc &amp; Scheduling</t>
  </si>
  <si>
    <t>Scheduling, Sys Control &amp; Dispatch Svc</t>
  </si>
  <si>
    <t>Reliability Planning &amp; Standards Devel</t>
  </si>
  <si>
    <t>Transmission Service Studies</t>
  </si>
  <si>
    <t>Generation Interconnection Studies</t>
  </si>
  <si>
    <t>Reliability Planning &amp; Standard Devel</t>
  </si>
  <si>
    <t>Station Expenses</t>
  </si>
  <si>
    <t>Overhead Line Expenses</t>
  </si>
  <si>
    <t>Underground Line Expenses</t>
  </si>
  <si>
    <t>Transmission of Electricity by Others</t>
  </si>
  <si>
    <t>Miscellaneous Transmission Expenses</t>
  </si>
  <si>
    <t>Maintenance, Supervision &amp; Engineering</t>
  </si>
  <si>
    <t>Maintenance of Structures</t>
  </si>
  <si>
    <t>Maintenance of Computer Hardware</t>
  </si>
  <si>
    <t>Maintenance of Computer Software</t>
  </si>
  <si>
    <t>Maintenance of Communication Equipment</t>
  </si>
  <si>
    <t>Maintenance of Misc Regional Transmission Plant</t>
  </si>
  <si>
    <t>Maintenance of Station Equipment</t>
  </si>
  <si>
    <t>Maintenance of Overhead Lines</t>
  </si>
  <si>
    <t>Maintenance of Underground Lines</t>
  </si>
  <si>
    <t>Maintenance of Misc Transmission Plant</t>
  </si>
  <si>
    <t xml:space="preserve"> Transmission O&amp;M</t>
  </si>
  <si>
    <t>Attachment 11B - A&amp;G Workpaper</t>
  </si>
  <si>
    <t>323.181.b to 323.196.b</t>
  </si>
  <si>
    <t>S&amp;W Allocation</t>
  </si>
  <si>
    <t>Net Plant Allocation</t>
  </si>
  <si>
    <t>Administrative and General Salaries</t>
  </si>
  <si>
    <t>Office Supplies and Expenses</t>
  </si>
  <si>
    <t>Administrative Expenses Transferred-Credit</t>
  </si>
  <si>
    <t>Outside Service Employed</t>
  </si>
  <si>
    <t>Injuries and Damages</t>
  </si>
  <si>
    <t xml:space="preserve">Employee Pensions and Benefits </t>
  </si>
  <si>
    <t>Franchise Requirements</t>
  </si>
  <si>
    <t>Regulatory Commission Expenses</t>
  </si>
  <si>
    <t>Duplicate Charges-Credit</t>
  </si>
  <si>
    <t>General Advertising Expenses</t>
  </si>
  <si>
    <t>Miscellaneous General Expenses</t>
  </si>
  <si>
    <t>Maintenance of General Plant</t>
  </si>
  <si>
    <t>Administrative &amp; General - Total (Sum of lines 1-14)</t>
  </si>
  <si>
    <t>Attachment 12 - Depreciation Rates</t>
  </si>
  <si>
    <t>(C)</t>
  </si>
  <si>
    <t>Applied</t>
  </si>
  <si>
    <t>Number</t>
  </si>
  <si>
    <t>Plant Type</t>
  </si>
  <si>
    <t>Depreciation Rate</t>
  </si>
  <si>
    <t>Electric Transmission</t>
  </si>
  <si>
    <t>Land and Land Rights</t>
  </si>
  <si>
    <t>Structures and Improvements</t>
  </si>
  <si>
    <t>Station Equipment</t>
  </si>
  <si>
    <t>Towers and Fixtures</t>
  </si>
  <si>
    <t>Poles and Fixtures</t>
  </si>
  <si>
    <t>Overhead Conductors and Devices</t>
  </si>
  <si>
    <t>Underground Conduit</t>
  </si>
  <si>
    <t>Underground Conductors and Devices</t>
  </si>
  <si>
    <t>Roads and Trails</t>
  </si>
  <si>
    <t>Electric General</t>
  </si>
  <si>
    <t>Office Furniture and Equipment</t>
  </si>
  <si>
    <t>Stores Equipment</t>
  </si>
  <si>
    <t>Tools, Shop, Garage Equipment</t>
  </si>
  <si>
    <t xml:space="preserve">Laboratory Equipment </t>
  </si>
  <si>
    <t>Power Operated Equipment</t>
  </si>
  <si>
    <t>Communication Equipment</t>
  </si>
  <si>
    <t>Miscellaneous Equipment</t>
  </si>
  <si>
    <t>Electric Intangible</t>
  </si>
  <si>
    <t>Franchises and Consents</t>
  </si>
  <si>
    <t>Miscellaneous Intangible Plant</t>
  </si>
  <si>
    <t>3-year plant</t>
  </si>
  <si>
    <t>4-year plant</t>
  </si>
  <si>
    <t>5-year plant</t>
  </si>
  <si>
    <t>7-year plant</t>
  </si>
  <si>
    <t>10-year plant</t>
  </si>
  <si>
    <t>12-year plant</t>
  </si>
  <si>
    <t>15-year plant</t>
  </si>
  <si>
    <t>(Note Y)</t>
  </si>
  <si>
    <t>p227.8c + p227.5c (See Attachment 9, line 30, column d)</t>
  </si>
  <si>
    <t>106a</t>
  </si>
  <si>
    <t xml:space="preserve">    Less Account 219</t>
  </si>
  <si>
    <t>p112.15c</t>
  </si>
  <si>
    <t>(Sum Lines 104 to 106a)</t>
  </si>
  <si>
    <t>(Note Q)</t>
  </si>
  <si>
    <t>Y</t>
  </si>
  <si>
    <r>
      <t xml:space="preserve">Transmission A&amp;G </t>
    </r>
    <r>
      <rPr>
        <vertAlign val="superscript"/>
        <sz val="9.9"/>
        <rFont val="Times New Roman"/>
        <family val="1"/>
      </rPr>
      <t>1</t>
    </r>
  </si>
  <si>
    <r>
      <t xml:space="preserve">Total </t>
    </r>
    <r>
      <rPr>
        <vertAlign val="superscript"/>
        <sz val="9.9"/>
        <rFont val="Times New Roman"/>
        <family val="1"/>
      </rPr>
      <t>2</t>
    </r>
  </si>
  <si>
    <r>
      <rPr>
        <vertAlign val="superscript"/>
        <sz val="9.9"/>
        <rFont val="Times New Roman"/>
        <family val="1"/>
      </rPr>
      <t>1</t>
    </r>
    <r>
      <rPr>
        <sz val="11"/>
        <rFont val="Times New Roman"/>
        <family val="1"/>
      </rPr>
      <t xml:space="preserve"> Multiply total amounts on line 15, columns (b)-(e) by allocation factors on line 16.</t>
    </r>
  </si>
  <si>
    <r>
      <rPr>
        <vertAlign val="superscript"/>
        <sz val="9.9"/>
        <rFont val="Times New Roman"/>
        <family val="1"/>
      </rPr>
      <t>2</t>
    </r>
    <r>
      <rPr>
        <sz val="11"/>
        <rFont val="Times New Roman"/>
        <family val="1"/>
      </rPr>
      <t xml:space="preserve"> Sum of line 17, columns (b), (c), (d), (e). </t>
    </r>
  </si>
  <si>
    <t>Miscellaneous Credits (Attachment 5)</t>
  </si>
  <si>
    <t>Miscellaneous Revenue Credits</t>
  </si>
  <si>
    <t xml:space="preserve"> Attachment 3 - Revenue Credit line 11a</t>
  </si>
  <si>
    <t>Recovery of regulatory asset or any associated amortization expenses is limited to any regulatory assets authorized by FERC.</t>
  </si>
  <si>
    <t>In the true-up calculation, actual monthly balance records are used.</t>
  </si>
  <si>
    <t>Various</t>
  </si>
  <si>
    <t>2-year plant</t>
  </si>
  <si>
    <t xml:space="preserve">Note: </t>
  </si>
  <si>
    <t>Depreciation and amortization rates as approved by FERC in Docket #</t>
  </si>
  <si>
    <t xml:space="preserve">    Less Accumulated Depreciation Associated with Facilities with Outstanding Network Credits (Enter as negative)</t>
  </si>
  <si>
    <t>Wages &amp; Salary</t>
  </si>
  <si>
    <t>68c</t>
  </si>
  <si>
    <t xml:space="preserve">    Less Other</t>
  </si>
  <si>
    <t>Support Services</t>
  </si>
  <si>
    <t>Financial Services</t>
  </si>
  <si>
    <t>Communication Services</t>
  </si>
  <si>
    <t>Regulatory Services</t>
  </si>
  <si>
    <t>Regulated Electric and Gas Operation Services</t>
  </si>
  <si>
    <t>Supply Services</t>
  </si>
  <si>
    <t>Projected Activity</t>
  </si>
  <si>
    <t>Account No. 282 (ADIT - Other Property)</t>
  </si>
  <si>
    <t>40e</t>
  </si>
  <si>
    <t>40f</t>
  </si>
  <si>
    <t>41a</t>
  </si>
  <si>
    <t xml:space="preserve">Unamortized Deficient / (Excess) ADIT - Federal </t>
  </si>
  <si>
    <t>41b</t>
  </si>
  <si>
    <t>Unamortized Deficient / (Excess) ADIT - State</t>
  </si>
  <si>
    <t xml:space="preserve">Unamortized Deficient / (Excess) ADIT Allocated to Transmission </t>
  </si>
  <si>
    <t>Adjusted Accumulated Deferred Income Taxes Allocated To Transmission</t>
  </si>
  <si>
    <t>(Note AA)</t>
  </si>
  <si>
    <t>(Note Z)</t>
  </si>
  <si>
    <t>Attachment 1B - ADIT EOY, Line 7</t>
  </si>
  <si>
    <t>132a</t>
  </si>
  <si>
    <t>132b</t>
  </si>
  <si>
    <t xml:space="preserve">Tax Gross-Up Factor </t>
  </si>
  <si>
    <t>1*1/(1-T)</t>
  </si>
  <si>
    <t>Attachment 1B - ADIT EOY</t>
  </si>
  <si>
    <t xml:space="preserve">Investment Tax Credit Amortization </t>
  </si>
  <si>
    <t>Tax Adjustment for AFUDC Equity Component of Transmission Depreciation Expense</t>
  </si>
  <si>
    <t>Amortization Deficient / (Excess) Deferred Taxes (Federal) - Transmission Component</t>
  </si>
  <si>
    <t>136d</t>
  </si>
  <si>
    <t>Amortization Deficient / (Excess) Deferred Taxes (State) - Transmission Component</t>
  </si>
  <si>
    <t>136e</t>
  </si>
  <si>
    <t>Amortization of Other Flow-Through Items - Transmission Component</t>
  </si>
  <si>
    <t>136f</t>
  </si>
  <si>
    <t>Other Income Tax Adjustments - Expense / (Benefit)</t>
  </si>
  <si>
    <t>136g</t>
  </si>
  <si>
    <t>See Attachment 5 - Cost Support, section entitled "Other Income Tax Adjustment" for additional information.</t>
  </si>
  <si>
    <t xml:space="preserve">The Accumulated Deferred Income Tax (ADIT) balances in Accounts 190, 281, 282, and 283 are measured using the enacted tax rate that is expected to apply when the underlying temporary differences are expected to be settled or realized. To preserve rate base neutrality, theses balances appropriately exclude ADIT amounts associated with income tax related regulatory assets and liabilities.  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For the Annual Update (Projected) filing, see Attachment 1A - ADIT Summary, Column  H for inputs.  For the Annual Update (True-Up) filing, See Attachment 1A - ADIT Summary, Column M for inputs. </t>
  </si>
  <si>
    <t xml:space="preserve">These balances represent the unamortized federal and state deficient / (excess) deferred income taxes.  To preserve rate base neutrality and consistent with the exclusion of ADIT amounts associated with income tax-related regulatory assets and liabilities as described in Note V, regulatory assets and liabilities for deficient and excess ADIT are reflected without tax gross-up.    For the Annual Update (Projected) filing, see Attachment 1D - ADIT Rate Base Adjustment, Column C for inputs.  For the Annual Update (True-Up) filing, See Attachment 1D - ADIT Rate Base Adjustment, Column F for inputs. </t>
  </si>
  <si>
    <t>Z</t>
  </si>
  <si>
    <t>AA</t>
  </si>
  <si>
    <t>Attachment 1A - ADIT</t>
  </si>
  <si>
    <t>Gross Plant In Service</t>
  </si>
  <si>
    <t>Accumulated Amortization</t>
  </si>
  <si>
    <t>Net Plant In Service</t>
  </si>
  <si>
    <t>Affiliate Credits</t>
  </si>
  <si>
    <t>Investment Tax Credit Amortization</t>
  </si>
  <si>
    <t>Tax Gross-Up Factor</t>
  </si>
  <si>
    <t>Excluded</t>
  </si>
  <si>
    <t>Description</t>
  </si>
  <si>
    <t>Depreciation &amp; Amortization - Cost Support</t>
  </si>
  <si>
    <t>Amounts</t>
  </si>
  <si>
    <t>True-Up Revenue Requirement Worksheet</t>
  </si>
  <si>
    <t>All True-Up Items</t>
  </si>
  <si>
    <t>PJM Project Number</t>
  </si>
  <si>
    <t>True-Up</t>
  </si>
  <si>
    <t>Asset Retirement Obligations</t>
  </si>
  <si>
    <t>Gross Plant in Service Less Projected Asset Retirement Obligations</t>
  </si>
  <si>
    <t>Accumulated Depreciation &amp; Amortization</t>
  </si>
  <si>
    <t>Prior Period Adjustment is the amount of an adjustment to correct an error in a prior period.  The adjustment will include a gross-up for income tax purposes, as appropriate. The FERC Refund interest rate specified in CFR 35.19(a) for the period up to the date the projected rates that are subject to True Up here went into effect.</t>
  </si>
  <si>
    <t>21q</t>
  </si>
  <si>
    <t>Accrued Retention</t>
  </si>
  <si>
    <t xml:space="preserve">Severance Liability </t>
  </si>
  <si>
    <t>Other Income Tax Adjustments</t>
  </si>
  <si>
    <t>Tax Rate from</t>
  </si>
  <si>
    <t>Component Descriptions</t>
  </si>
  <si>
    <t>Instruction References</t>
  </si>
  <si>
    <t>Expense Amount</t>
  </si>
  <si>
    <t>Instr. 1, 2, 3 below</t>
  </si>
  <si>
    <t>=</t>
  </si>
  <si>
    <t>Instr. 4 below</t>
  </si>
  <si>
    <t>Instr. 5 below</t>
  </si>
  <si>
    <t>Total Other Income Tax Adjustments - Expense / (Benefit)</t>
  </si>
  <si>
    <t xml:space="preserve">Instr. 6 below </t>
  </si>
  <si>
    <t>Instr. #s</t>
  </si>
  <si>
    <t>Instructions</t>
  </si>
  <si>
    <t>Inst. 1</t>
  </si>
  <si>
    <t xml:space="preserve">Transmission Depreciation Expense is the gross cumulative amount based upon tax records of capitalized AFUDC equity embedded in the gross plant attributable to the transmission function multiplied by the Capital Recovery Rate (described in Instruction 2). </t>
  </si>
  <si>
    <t>Inst. 2</t>
  </si>
  <si>
    <t>Capital Recovery Rate is the book depreciation rate applicable to the underlying plant assets.</t>
  </si>
  <si>
    <t>Inst. 3</t>
  </si>
  <si>
    <t>"AFUDC-Equity" category reflects the nondeductible component of depreciation expense related to the capitalized equity portion of Allowance for Funds Used During Construction (AFUDC).</t>
  </si>
  <si>
    <t>Inst. 4</t>
  </si>
  <si>
    <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1E - ADIT Amortization, Column F, Line 50 and Line 193 for additional information and support for the current year amortization. The current year amortization of deficient and (excess) ADIT is recorded in FERC Accounts 410.1 and 411.1.</t>
  </si>
  <si>
    <t>Inst. 5</t>
  </si>
  <si>
    <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t>
  </si>
  <si>
    <t>Inst. 6</t>
  </si>
  <si>
    <t xml:space="preserve">Negative amounts (i.e. tax benefits) reduce recoverable tax expense and positive amounts (i.e. tax expense) increase recoverable tax expense. </t>
  </si>
  <si>
    <t>Transmission Expenses - Total (Sum of lines 1-25)</t>
  </si>
  <si>
    <t>21r</t>
  </si>
  <si>
    <t>21s</t>
  </si>
  <si>
    <t>21t</t>
  </si>
  <si>
    <t>Accumulated Deferred Income Taxes (ADIT) - Transmission Allocated</t>
  </si>
  <si>
    <t>Attachment 1A - ADIT Summary</t>
  </si>
  <si>
    <r>
      <t>Projection - Proration of Deferred Tax Activity</t>
    </r>
    <r>
      <rPr>
        <sz val="10"/>
        <color rgb="FF0070C0"/>
        <rFont val="Arial"/>
        <family val="2"/>
      </rPr>
      <t xml:space="preserve"> (Note A)</t>
    </r>
  </si>
  <si>
    <r>
      <t xml:space="preserve">Actual  - Proration of Deferred Tax Activity </t>
    </r>
    <r>
      <rPr>
        <sz val="10"/>
        <color rgb="FF0070C0"/>
        <rFont val="Arial"/>
        <family val="2"/>
      </rPr>
      <t>(Note B)</t>
    </r>
  </si>
  <si>
    <t xml:space="preserve">(C) </t>
  </si>
  <si>
    <t>(D)</t>
  </si>
  <si>
    <t xml:space="preserve">(E) </t>
  </si>
  <si>
    <t>(F)</t>
  </si>
  <si>
    <t>(G)</t>
  </si>
  <si>
    <t>(H)</t>
  </si>
  <si>
    <t>(I)</t>
  </si>
  <si>
    <t>(J)</t>
  </si>
  <si>
    <t>(K)</t>
  </si>
  <si>
    <t>(L)</t>
  </si>
  <si>
    <t>(M)</t>
  </si>
  <si>
    <t xml:space="preserve">Line </t>
  </si>
  <si>
    <t>Proration Amount 
(Column C / Column D)</t>
  </si>
  <si>
    <t>Prorated Projected 
Monthly Activity 
(Column E x Column F)</t>
  </si>
  <si>
    <t>Prorated 
Projected Balance 
(Col. G Plus Col. H, Preceding Balance)</t>
  </si>
  <si>
    <r>
      <t xml:space="preserve">Difference
Projected vs. Actual
</t>
    </r>
    <r>
      <rPr>
        <sz val="10"/>
        <color rgb="FF0070C0"/>
        <rFont val="Arial"/>
        <family val="2"/>
      </rPr>
      <t>(Note C)</t>
    </r>
  </si>
  <si>
    <r>
      <t xml:space="preserve">Preserve Proration 
(Actual vs Projected)
</t>
    </r>
    <r>
      <rPr>
        <sz val="10"/>
        <color rgb="FF0070C0"/>
        <rFont val="Arial"/>
        <family val="2"/>
      </rPr>
      <t>(Note D)</t>
    </r>
  </si>
  <si>
    <r>
      <t xml:space="preserve">Preserve Proration 
(Actual vs Projected)
</t>
    </r>
    <r>
      <rPr>
        <sz val="10"/>
        <color rgb="FF0070C0"/>
        <rFont val="Arial"/>
        <family val="2"/>
      </rPr>
      <t>(Note E)</t>
    </r>
  </si>
  <si>
    <t>Preserved Prorated
Actual Balance 
(Col. K + Col. L + Col. M, Preceding Balance)</t>
  </si>
  <si>
    <t>Accumulated Deferred Income Taxes - Accelerated Amortization (Account No. 281)</t>
  </si>
  <si>
    <t>Accumulated Deferred Investment Tax Credits (Account No. 255)</t>
  </si>
  <si>
    <r>
      <t>Projection - Proration of Deferred ITC Activity</t>
    </r>
    <r>
      <rPr>
        <sz val="10"/>
        <color rgb="FF0070C0"/>
        <rFont val="Arial"/>
        <family val="2"/>
      </rPr>
      <t xml:space="preserve"> (Note A)</t>
    </r>
  </si>
  <si>
    <r>
      <t xml:space="preserve">Actual  - Proration of Deferred ITC Activity </t>
    </r>
    <r>
      <rPr>
        <sz val="10"/>
        <color rgb="FF0070C0"/>
        <rFont val="Arial"/>
        <family val="2"/>
      </rPr>
      <t>(Note B)</t>
    </r>
  </si>
  <si>
    <t xml:space="preserve">DITC Subject to Proration </t>
  </si>
  <si>
    <t>Beginning Balance - DITC Not Subject to Proration</t>
  </si>
  <si>
    <t xml:space="preserve">Beginning Balance - DITC Adjustment </t>
  </si>
  <si>
    <t>Beginning Balance - DITC</t>
  </si>
  <si>
    <t>Estimated Ending Balance - DITC Not Subject to Proration</t>
  </si>
  <si>
    <t xml:space="preserve">Ending Balance - DITC Adjustment </t>
  </si>
  <si>
    <t xml:space="preserve">Ending Balance - DITC  </t>
  </si>
  <si>
    <t>Prorated DITC</t>
  </si>
  <si>
    <t>1. For purposes of calculating transmission allocated projected activity, use Columns (F), (G), and (H) and set the "Rate Year" below to "Projected Activity".  For purposes of calculating the "True-Up" adjustment, use Columns (I), (J), (K), (L), and (M) and set the "Rate Year" below to "True-Up Adjustment".</t>
  </si>
  <si>
    <t>Rate Year</t>
  </si>
  <si>
    <t xml:space="preserve">2. For the Annual Update (Projected) filing, see Attachment 1A - ADIT Summary, Column  H for inputs.  For the Annual Update (True-Up) filing, See Attachment 1A - ADIT Summary, Column M for inputs. </t>
  </si>
  <si>
    <t>Attachment 1B - ADIT Worksheet - End of Year</t>
  </si>
  <si>
    <t>Gas, Production,</t>
  </si>
  <si>
    <t xml:space="preserve">Distribution, or </t>
  </si>
  <si>
    <t>Other Related</t>
  </si>
  <si>
    <t xml:space="preserve">Description </t>
  </si>
  <si>
    <t>ADIT (Reacquired Debt)</t>
  </si>
  <si>
    <t>In filling out this attachment, a full and complete description of each item and justification for the allocation to Columns B - F and each separate ADIT item will be listed, dissimilar items with amounts exceeding $100,000 will be listed separately.</t>
  </si>
  <si>
    <t>Less: ASC 740 ADIT Adjustments excluded from rate base</t>
  </si>
  <si>
    <t>Less: ASC 740 ADIT Adjustments related to unamortized ITC</t>
  </si>
  <si>
    <t>Less: ASC 740 ADIT balances related to income tax regulatory assets / (liabilities)</t>
  </si>
  <si>
    <t xml:space="preserve">ADIT-190 </t>
  </si>
  <si>
    <t>1.  ADIT items related only to Non-Electric Operations (e.g., Gas, Water, Sewer), Production or Distribution Only are directly assigned to Column C</t>
  </si>
  <si>
    <t>ADIT- 283 (Subject to Proration)</t>
  </si>
  <si>
    <t>ADITC-255 (Unamortized Investment Tax Credits)</t>
  </si>
  <si>
    <t xml:space="preserve">Account No. 255 (Accum. Deferred Investment Tax Credits) </t>
  </si>
  <si>
    <t>Subtotal: ADIT-255 (Form  No. 1 p. 266 &amp; 267)</t>
  </si>
  <si>
    <t xml:space="preserve">Less: Adjustment to rate base </t>
  </si>
  <si>
    <t>Total: ADIT-255</t>
  </si>
  <si>
    <t>Unamortized Investment Tax Credit   - Transmission</t>
  </si>
  <si>
    <t>Subtotal: (Form  No. 1 p. 266 &amp; 267)</t>
  </si>
  <si>
    <t xml:space="preserve">Investment Tax Credit Amortization - Transmission </t>
  </si>
  <si>
    <t>Deficient / (Excess) Accumulated Deferred Income Taxes - Transmission Allocated</t>
  </si>
  <si>
    <t>Attachment 1D - ADIT Rate Base Adjustment</t>
  </si>
  <si>
    <t>Federal Deficient / (Excess) Deferred Income Taxes</t>
  </si>
  <si>
    <t>Deficient / (Excess) Accumulated Deferred Income Taxes (Account No. 190)</t>
  </si>
  <si>
    <r>
      <t>Projection - Proration of Deficient / (Excess) ADIT Activity</t>
    </r>
    <r>
      <rPr>
        <sz val="10"/>
        <color rgb="FF0070C0"/>
        <rFont val="Arial"/>
        <family val="2"/>
      </rPr>
      <t xml:space="preserve"> (Note A)</t>
    </r>
  </si>
  <si>
    <r>
      <t xml:space="preserve">Actual  - Proration of Deficient / (Excess) ADIT Activity </t>
    </r>
    <r>
      <rPr>
        <sz val="10"/>
        <color rgb="FF0070C0"/>
        <rFont val="Arial"/>
        <family val="2"/>
      </rPr>
      <t>(Note B)</t>
    </r>
  </si>
  <si>
    <t xml:space="preserve">Deficient / (Excess) ADIT Subject to Proration </t>
  </si>
  <si>
    <t>Beginning Balance - Deficient / (Excess) ADIT Not Subject to Proration</t>
  </si>
  <si>
    <t xml:space="preserve">Beginning Balance - Deficient / (Excess) ADIT Adjustment </t>
  </si>
  <si>
    <t xml:space="preserve">Beginning Balance - Deficient / (Excess) ADIT </t>
  </si>
  <si>
    <t>Ending Balance - Deficient / (Excess) ADIT Not Subject to Proration</t>
  </si>
  <si>
    <t xml:space="preserve">Ending Balance - Deficient / (Excess) ADIT Adjustment </t>
  </si>
  <si>
    <t xml:space="preserve">Ending Balance - Deficient / (Excess) ADIT </t>
  </si>
  <si>
    <t xml:space="preserve">Prorated Deficient / (Excess) ADIT </t>
  </si>
  <si>
    <t>Deficient / (Excess) ADIT - Account 190</t>
  </si>
  <si>
    <t>Deficient / (Excess) Accumulated Deferred Income Taxes - Property (Account No. 282)</t>
  </si>
  <si>
    <t>Deficient / (Excess) ADIT - Account 282</t>
  </si>
  <si>
    <t>Deficient / (Excess) Accumulated Deferred Income Taxes - Other (Account No. 283)</t>
  </si>
  <si>
    <t>Deficient / (Excess) ADIT - Account 283</t>
  </si>
  <si>
    <t xml:space="preserve">Unamortized Deficient / (Excess) ADIT - Federal (Projected) </t>
  </si>
  <si>
    <t xml:space="preserve">Unamortized Deficient / (Excess) ADIT - Federal (Actual) </t>
  </si>
  <si>
    <t>Deficient / (Excess) Deferred Income Taxes</t>
  </si>
  <si>
    <t>Reference</t>
  </si>
  <si>
    <t>Projected 
EOY Balance</t>
  </si>
  <si>
    <t xml:space="preserve">ADIT - 190 </t>
  </si>
  <si>
    <t>ADIT - 282</t>
  </si>
  <si>
    <t>ADIT - 283</t>
  </si>
  <si>
    <t>State Deficient / (Excess) Deferred Income Taxes</t>
  </si>
  <si>
    <t xml:space="preserve">Unamortized Deficient / (Excess) ADIT - State (Projected) </t>
  </si>
  <si>
    <t xml:space="preserve">Unamortized Deficient / (Excess) ADIT - State (Actual) </t>
  </si>
  <si>
    <t>EOY
Balance</t>
  </si>
  <si>
    <t xml:space="preserve">This section is used to calculate the projected deficient / (excess) ADIT balances.  The computations in columns A-H of this workpaper apply the proration rules of Reg. Sec. 1.167(l)-1(h)(6) to the projected annual activity of deficient / (excess) accumulated deferred income taxes subject to the normalization requirements .  Activity related to the portions of the account balances not subject to the proration requirement are averaged instead of prorated.  For deficient / (excess) accumulated deferred income taxes subject to the normalization requirements, projected activity for months prior to the future portion of the test period is averaged rather than prorated.  </t>
  </si>
  <si>
    <t>This section is used to calculate the actual deficient / (excess) ADIT balances.  The computations in columns A-M of this workpaper apply the proration rules of Reg. Sec. 1.167(l)-1(h)(6) and averaging in accordance with IRC Section 168(i)(9)(B) consistency requirement to the actual annual activity of deficient / (excess) accumulated deferred income taxes subject to the normalization requirements.  Differences attributable to over-projection of deficient / (excess) ADIT amortization in the projected revenue requirement will result in a proportionate reversal of the projected prorated deficient / (excess) ADIT activity in the true-up adjustment to the extent of the over-projection.  Differences attributable to under-projection of deficient / (excess) ADIT in the projected revenue requirement will result in an adjustment to the projected prorated ADIT activity by 50 percent of the difference between the projected monthly activity and the actual monthly activity.  However, when projected monthly deficient / (excess) ADIT activity is an increase and actual monthly deficient / (excess) ADIT activity is a decrease, 50 percent of the actual monthly deficient / (excess) ADIT activity will be used.  Likewise, when projected monthly deficient / (excess) ADIT activity is a decrease and actual monthly deficient / (excess) ADIT activity is an increase, 50 percent of actual monthly deficient / (excess) ADIT activity will be used.  This section is used to calculate deficient / (excess) ADIT activity in the true-up adjustment only.  For deficient / (excess) accumulated deferred income taxes subject to the normalization requirements, actual activity for months prior to the future portion of the test period is averaged rather than prorated.</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</si>
  <si>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</si>
  <si>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</si>
  <si>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(L) applies when (1) Column (J) is under-projected AND (2) actual monthly and projected monthly activity are either both increases or decreases.  Enter the amount from Column (J).  In other situations, enter zero.                                                                                                                 </t>
  </si>
  <si>
    <t>IRS normalization adjustment</t>
  </si>
  <si>
    <t>Deficient / (Excess) Deferred Income Taxes - Transmission Allocated</t>
  </si>
  <si>
    <t>Attachment 1E - Deficient / (Excess) Deferred Income Tax Amortization  Worksheet</t>
  </si>
  <si>
    <t>Tax Cuts and Jobs Act of 2017</t>
  </si>
  <si>
    <t>(E)</t>
  </si>
  <si>
    <t>Amortization 
 Fixed Period</t>
  </si>
  <si>
    <t>December 31, 2017</t>
  </si>
  <si>
    <t>Current Year
Amortization</t>
  </si>
  <si>
    <t>ADIT
Deficient / (Excess)</t>
  </si>
  <si>
    <t>BOY 
Balance</t>
  </si>
  <si>
    <t>EOY 
Balance</t>
  </si>
  <si>
    <t>Unprotected Non-Property</t>
  </si>
  <si>
    <t>4 Years</t>
  </si>
  <si>
    <t>ADIT - 281</t>
  </si>
  <si>
    <t>Subtotal  - Deficient / (Excess) ADIT</t>
  </si>
  <si>
    <t>Unprotected Property</t>
  </si>
  <si>
    <t>5 Years</t>
  </si>
  <si>
    <t>Protected Property</t>
  </si>
  <si>
    <t>ARAM</t>
  </si>
  <si>
    <t>Total  - Deficient / (Excess) ADIT</t>
  </si>
  <si>
    <t xml:space="preserve">Tax Reform Act of 1986 </t>
  </si>
  <si>
    <t>September 30, 2018</t>
  </si>
  <si>
    <t>Total Federal Deficient / (Excess) Deferred Income Taxes</t>
  </si>
  <si>
    <t>Regulatory Asset / (Liability)</t>
  </si>
  <si>
    <t xml:space="preserve">Federal Income Tax Regulatory Asset / (Liability) </t>
  </si>
  <si>
    <t>Regulatory Assets / (Liabilities)</t>
  </si>
  <si>
    <t>Account 182.3 (Other Regulatory Assets)</t>
  </si>
  <si>
    <t>Account 254 (Other Regulatory Liabilities)</t>
  </si>
  <si>
    <t>Total  - Transmission Regulatory Asset / (Liability)</t>
  </si>
  <si>
    <t>NA</t>
  </si>
  <si>
    <t>Total State Deficient / (Excess) Deferred Income Taxes</t>
  </si>
  <si>
    <t xml:space="preserve">State Income Tax Regulatory Asset / (Liability) </t>
  </si>
  <si>
    <t xml:space="preserve">Federal and State Income Tax Regulatory Asset / (Liability) </t>
  </si>
  <si>
    <t xml:space="preserve">Federal and State Income Tax Regulatory Asset / (Liability) related to Excess / Deficient Deferred Income Taxes </t>
  </si>
  <si>
    <t xml:space="preserve">Instructions </t>
  </si>
  <si>
    <t xml:space="preserve">1. For transmission allocated deficient / (excess) deferred income taxes related to rate changes occurring after September 30, 2018, insert new amortization table that delineate the deficient and excess deferred taxes by protected property, unprotected property, and unprotected non-property by ADIT category. </t>
  </si>
  <si>
    <t xml:space="preserve">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 </t>
  </si>
  <si>
    <t xml:space="preserve">3.  Update applicable formulas in the "Total Federal Deficient / (Excess) Deferred Income Taxes" and "Total State Deficient / (Excess) Deferred Income Taxes" sections to ensure appropriate  inclusion of deficient / (excess) ADIT deferred income taxes related to rate changes occurring after September 30, 2018. </t>
  </si>
  <si>
    <t xml:space="preserve">4.  Insert note explaining the event giving rise to the deficient  / (excess) ADIT including the start and end date for the amortization.  The amortization ceases after the related regulatory asset / liability is drawn down to zero. </t>
  </si>
  <si>
    <r>
      <t>The remaining unamortized excess and deficient ADIT related to the Tax Reform Act of 1986 will be amortized using the Average Rate Assumption Method (ARAM)  as provided in the Settlement in Docket No. ER19-5 et al</t>
    </r>
    <r>
      <rPr>
        <sz val="10"/>
        <color rgb="FFFF0000"/>
        <rFont val="Arial"/>
        <family val="2"/>
      </rPr>
      <t>.</t>
    </r>
    <r>
      <rPr>
        <sz val="10"/>
        <rFont val="Arial"/>
        <family val="2"/>
      </rPr>
      <t xml:space="preserve"> The current year amortization of deficient and (excess) ADIT is recorded in FERC Accounts 410.1 and 411.1. </t>
    </r>
  </si>
  <si>
    <t>Accumulated Deferred Income Taxes Remeasurement</t>
  </si>
  <si>
    <t>Attachment F - Deficient / (Excess) Deferred Income Taxes  Worksheet</t>
  </si>
  <si>
    <t>ADIT - Pre Rate Change (December 31, 2017)</t>
  </si>
  <si>
    <t>ADIT - Post Rate Change (December 31, 2017)</t>
  </si>
  <si>
    <t>Deficient / (Excess) Deferred Income Taxes (December 31, 2017)</t>
  </si>
  <si>
    <t>Detailed Description</t>
  </si>
  <si>
    <t>Category</t>
  </si>
  <si>
    <t>Federal Gross
Timing Difference</t>
  </si>
  <si>
    <t>Federal ADIT
@ 35%</t>
  </si>
  <si>
    <t>State 
ADIT</t>
  </si>
  <si>
    <t>FIT on SIT</t>
  </si>
  <si>
    <t>Total 
ADIT</t>
  </si>
  <si>
    <t>Federal ADIT
@ 21%</t>
  </si>
  <si>
    <t>Rate Change 
Deferred Tax Impact</t>
  </si>
  <si>
    <t>Income Tax  Regulatory 
Asset / Liability 
Deferred Taxes</t>
  </si>
  <si>
    <t>Total
Deficient / (Excess)
ADIT Balance</t>
  </si>
  <si>
    <t>Jurisdiction 
Allocator</t>
  </si>
  <si>
    <t>Electric
Transmission</t>
  </si>
  <si>
    <t>Transmission Allocated
Deficient / (Excess)
ADIT Balance</t>
  </si>
  <si>
    <t>FERC
Account</t>
  </si>
  <si>
    <t>(E) = (D) * 35%</t>
  </si>
  <si>
    <t>(G) = (F) * 35%</t>
  </si>
  <si>
    <t>(H) = (E) + (F) + (G)</t>
  </si>
  <si>
    <t>(J) = (I) * 21%</t>
  </si>
  <si>
    <t>(L) = (K) * 21%</t>
  </si>
  <si>
    <t>(M) = (J) + (K) + (L)</t>
  </si>
  <si>
    <t>(N) = (H) - (M)</t>
  </si>
  <si>
    <t>(O)</t>
  </si>
  <si>
    <t>(P)</t>
  </si>
  <si>
    <t>(Q) = (N) - (O) - (P)</t>
  </si>
  <si>
    <t>(R)</t>
  </si>
  <si>
    <t>(S)</t>
  </si>
  <si>
    <t>(T)</t>
  </si>
  <si>
    <t>(U) = (Q) * (T)</t>
  </si>
  <si>
    <t>(V)</t>
  </si>
  <si>
    <t>Accrued Payroll Taxes - Manual</t>
  </si>
  <si>
    <t>Non-Property</t>
  </si>
  <si>
    <t>Accrued Liab-General Liability</t>
  </si>
  <si>
    <t>Accrued Liab-Auto Liability</t>
  </si>
  <si>
    <t>Accrued Liab-LTIP</t>
  </si>
  <si>
    <t>Accrued Liability - PHI Incentive Plan</t>
  </si>
  <si>
    <t>Accrued Severance</t>
  </si>
  <si>
    <t>Accrued Liab-SERP</t>
  </si>
  <si>
    <t>Accrued Liab-Sick Pay Carryover</t>
  </si>
  <si>
    <t>Accrued Liab-Vacation</t>
  </si>
  <si>
    <t>Deferred Credits-General</t>
  </si>
  <si>
    <t>Charitable Contribution Carryforward</t>
  </si>
  <si>
    <t>Acc Liab - Deferred Comp LT -Old Plans</t>
  </si>
  <si>
    <t>Accrued Liab-OPEB</t>
  </si>
  <si>
    <t>Merger Commitments</t>
  </si>
  <si>
    <t>Plant</t>
  </si>
  <si>
    <t>Other Regulatory Liability - General</t>
  </si>
  <si>
    <t>State NOL</t>
  </si>
  <si>
    <t>Federal NOL</t>
  </si>
  <si>
    <t>FAS109 Non-TCJA</t>
  </si>
  <si>
    <t>N/A</t>
  </si>
  <si>
    <t>FAS 109 - Regulatory Asset Electric</t>
  </si>
  <si>
    <t>SFAS109-Regulatory Liability Electric</t>
  </si>
  <si>
    <t>Total FERC Account 190</t>
  </si>
  <si>
    <t>Protected Property (PowerTax)</t>
  </si>
  <si>
    <t>Fixed Asset Basis Differences (PowerTax) - Non-Protected</t>
  </si>
  <si>
    <t>Non-Protected Property (PowerTax)</t>
  </si>
  <si>
    <t>Fixed Asset Basis Differences (PowerTax) - Non-Protected CIAC</t>
  </si>
  <si>
    <t>Fixed Asset Basis Differences (PowerTax FT) - Non-Protected</t>
  </si>
  <si>
    <t>Non-Protected Property (Non-PowerTax)</t>
  </si>
  <si>
    <t>Fixed Asset Basis Differences (Non-PowerTax) - Non-Protected</t>
  </si>
  <si>
    <t>Fixed Asset Basis Differences (Non-PowerTax) - Non-Protected CIAC</t>
  </si>
  <si>
    <t>Total FERC Account 282</t>
  </si>
  <si>
    <t>Regulatory Assets - Asset Retirement Obligation</t>
  </si>
  <si>
    <t>Prepaid Pension Costs</t>
  </si>
  <si>
    <t>Total FERC Account 283</t>
  </si>
  <si>
    <t>Grand Total</t>
  </si>
  <si>
    <t>Total Unprotected</t>
  </si>
  <si>
    <t>Total Deficient / (Excess) ADIT</t>
  </si>
  <si>
    <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t>
  </si>
  <si>
    <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t>
  </si>
  <si>
    <t xml:space="preserve">3. Set the allocation percentages equal to the applicable percentages at the date of the rate change. </t>
  </si>
  <si>
    <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t>
  </si>
  <si>
    <t>The allocation percentage in Column T are based on the applicable percentages at the date of the rate change and must remain fixed absent the Commission's express approval.</t>
  </si>
  <si>
    <r>
      <t xml:space="preserve">The </t>
    </r>
    <r>
      <rPr>
        <sz val="12"/>
        <color theme="1"/>
        <rFont val="Arial"/>
        <family val="2"/>
      </rPr>
      <t>currently effective incom</t>
    </r>
    <r>
      <rPr>
        <sz val="12"/>
        <rFont val="Arial"/>
        <family val="2"/>
      </rPr>
      <t xml:space="preserve">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t>
    </r>
  </si>
  <si>
    <t>Multistate Workpaper</t>
  </si>
  <si>
    <t>Non-Pension Postretiree Benefit Obligation</t>
  </si>
  <si>
    <t>Accrued Benefits</t>
  </si>
  <si>
    <t>Accrued Environmental Liability</t>
  </si>
  <si>
    <t>Accrued OPEB</t>
  </si>
  <si>
    <t>Accrued Other Expenses</t>
  </si>
  <si>
    <t>Accrued Payroll Taxes - AIP</t>
  </si>
  <si>
    <t>Accrued Worker's Compensation</t>
  </si>
  <si>
    <t>Asset Retirement Obligation</t>
  </si>
  <si>
    <t>Other Deferred Credits</t>
  </si>
  <si>
    <t>Regulatory Liability</t>
  </si>
  <si>
    <t>Sales &amp; Use Tax Reserve</t>
  </si>
  <si>
    <t>State Net Operating Loss Carryforward</t>
  </si>
  <si>
    <t>Unamortized Investment Tax Credit</t>
  </si>
  <si>
    <t>Other 190</t>
  </si>
  <si>
    <t>FAS 109 Regulatory Liability Gross Up</t>
  </si>
  <si>
    <t>Plant Deferred Taxes - FAS 109</t>
  </si>
  <si>
    <t>AFUDC Equity</t>
  </si>
  <si>
    <t>Plant Deferred Taxes - Flow-through</t>
  </si>
  <si>
    <t>Other Deferred Debits</t>
  </si>
  <si>
    <t>Pension Asset</t>
  </si>
  <si>
    <t>Regulatory Asset</t>
  </si>
  <si>
    <t>Regulatory Asset - FERC Transmission True-up</t>
  </si>
  <si>
    <t>Unamortized Loss on Reacquired Debt</t>
  </si>
  <si>
    <t xml:space="preserve">ADIT relates to all functions and attributable to underlying operating and maintenance expenses that are recoverable in the transmission formula. </t>
  </si>
  <si>
    <t xml:space="preserve">ADIT excluded because the underlying account(s) are not recoverable in the transmission formula. </t>
  </si>
  <si>
    <t xml:space="preserve">The state net operating loss carry-forward, net of federal taxes, is included to the extent attributable to plant in service that is included in rate base. </t>
  </si>
  <si>
    <t xml:space="preserve">Accumulated Deferred Income Taxes attributable to income tax related regulatory assets and liabilities.  This balance is excluded from rate base and removed below.
</t>
  </si>
  <si>
    <t>ADIT attributable to plant in service that is included in rate base.</t>
  </si>
  <si>
    <t>ADIT attributable to contributions-in-aid of construction excluded from rate base.</t>
  </si>
  <si>
    <t>Under ASC 740, deferred income taxes must be provided on all tax temporary differences, including AFUDC-Equity.  Deferred income taxes on AFUDC-Equity are not recognized for Regulatory purposes and are excluded from Rate Base.</t>
  </si>
  <si>
    <t>Less: ASC 740 ADIT Adjustments related to AFUDC Equity</t>
  </si>
  <si>
    <t>The cost of bond redemption is deductible currently for tax purposes and is amortized over the life of the new bond issue for book purposes.    Excluded here since included in Cost of Debt</t>
  </si>
  <si>
    <t>(Attachment 7)</t>
  </si>
  <si>
    <t>"All revenue requirements excluding projects and adjustments" on line 17a refers to all projects not qualifying for regional recovery or adjustments.</t>
  </si>
  <si>
    <t>ATTACHMENT H-1A</t>
  </si>
  <si>
    <t>Atlantic City Electric Company</t>
  </si>
  <si>
    <t xml:space="preserve">Atlantic City Electric Company </t>
  </si>
  <si>
    <t>Transportaion Equipment</t>
  </si>
  <si>
    <t>-</t>
  </si>
  <si>
    <t>Real property (State, Municipal or Local)</t>
  </si>
  <si>
    <t>Personal property</t>
  </si>
  <si>
    <t>City License</t>
  </si>
  <si>
    <t>Federal Excise</t>
  </si>
  <si>
    <t>State Franchise tax</t>
  </si>
  <si>
    <t xml:space="preserve">TEFA </t>
  </si>
  <si>
    <t>Use &amp; Sales Tax</t>
  </si>
  <si>
    <t xml:space="preserve">  </t>
  </si>
  <si>
    <t>Upgrade ACE portion of Delco Tap - Mickleton 230 kV circuit</t>
  </si>
  <si>
    <t>B0265</t>
  </si>
  <si>
    <t>Replace both Monroe 230/69kV transformers</t>
  </si>
  <si>
    <t>B0276</t>
  </si>
  <si>
    <t>Reconductor Union - Corson 138kV circuit</t>
  </si>
  <si>
    <t>B0211</t>
  </si>
  <si>
    <t>B0210 Install new 500/230kV substation Orchard-500kV</t>
  </si>
  <si>
    <t>B0210.A</t>
  </si>
  <si>
    <t>B0210 Install new 500/230kV substation Orchard-Below 500kV</t>
  </si>
  <si>
    <t>B0210.B</t>
  </si>
  <si>
    <t>Install a sencond Cumberland 230/138kV transformer</t>
  </si>
  <si>
    <t>B0277</t>
  </si>
  <si>
    <t>Reconductor the exsting Mickleton - Goucestr - 230 Kv line</t>
  </si>
  <si>
    <t>B1398.5</t>
  </si>
  <si>
    <t>Mickleton Deptford 230kv terminal</t>
  </si>
  <si>
    <t>B1398.3.1</t>
  </si>
  <si>
    <t>Upgrade Mill T2 138/69 kV Transformer</t>
  </si>
  <si>
    <t>B1600</t>
  </si>
  <si>
    <t>B0265 Mickelton</t>
  </si>
  <si>
    <t>B0276 Monroe</t>
  </si>
  <si>
    <t>B0211 Union-Corson</t>
  </si>
  <si>
    <t>B0210 Orchard-500kV</t>
  </si>
  <si>
    <t>B0210 Orchard-Below 500kV</t>
  </si>
  <si>
    <t>B0277 Cumberland Sub:2nd Xfmr</t>
  </si>
  <si>
    <t>B1398.5 Reconductor Mickleton - Depford - 230 Kv line</t>
  </si>
  <si>
    <t>B1398.3.1 Mickleton Deptford 230kv terminal</t>
  </si>
  <si>
    <t>B1600 Upgrade Mill T2 138/69 kV Transformer</t>
  </si>
  <si>
    <t>may be weighted average of small projects</t>
  </si>
  <si>
    <t>Annual Depreciation Exp</t>
  </si>
  <si>
    <t>….</t>
  </si>
  <si>
    <t>…..</t>
  </si>
  <si>
    <t>Pages 256-257 "Long Term Debt (Account 221, 222, 223, and 224)"</t>
  </si>
  <si>
    <t>LTD Interest on Securitization Bonds in column (i)</t>
  </si>
  <si>
    <t>LTD on Securitization Bonds in column (h)</t>
  </si>
  <si>
    <t>NJ</t>
  </si>
  <si>
    <t>PA</t>
  </si>
  <si>
    <t>Apportioned: NJ 100.0000%, PA 0.0000%</t>
  </si>
  <si>
    <t>ACE zone</t>
  </si>
  <si>
    <t>Long Term Debt balance will reflect the 13 month average of the balances, of which the 1st and 13th are found on page 112 lines 18.c &amp; d to 21.c &amp; d in the Form No. 1. The balances for January through November shall represent the actual balances in ACE’s books and records (trial balance or monthly balance sheet).</t>
  </si>
  <si>
    <t>Preferred Stock balance will reflect the 13 month average of the balances, of which the 1st and 13th are found on page 112 line 3.c &amp; d in the Form No. 1. The balances for January through November shall represent the actual balances in ACE’s books and records (trial balance or monthly balance sheet).</t>
  </si>
  <si>
    <t xml:space="preserve">Common Stock balance will reflect the 13 month average of the balances, of which the 1st and 13th are found on page 112 lines 16.c &amp; d in the Form No. 1. The balances for January through November shall represent the actual balances in ACE’s books and records (trial balance or monthly balance sheet). </t>
  </si>
  <si>
    <t>Only the transmission portion of amounts reported at Form 1, page 227, line 5 is used.  The transmission portion of line 5 is specified in a footnote to the Form 1, page 227.</t>
  </si>
  <si>
    <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tax return amendments,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unprotected property related deficient and (excess) ADIT will be fully amortized by December 31, 2022.  The unprotected non-property related excess and deficient ADIT will be fully amortized by December 31, 2021. Note - The amortization formula in Column F will change based on where ACE resides in the amortization cycle.  The current year amortization of deficient and (excess) ADIT is recorded in FERC Accounts 410.1 and 411.1.</t>
  </si>
  <si>
    <t>BSC Commercial Operations Grp</t>
  </si>
  <si>
    <t>BSC Communications</t>
  </si>
  <si>
    <t>BSC Corp Development</t>
  </si>
  <si>
    <t>BSC Corp Secretary</t>
  </si>
  <si>
    <t>BSC Corp Strategy</t>
  </si>
  <si>
    <t>BSC Corporate SLA</t>
  </si>
  <si>
    <t>BSC Executive Services</t>
  </si>
  <si>
    <t>BSC Exelon Utilities</t>
  </si>
  <si>
    <t>BSC Exelon Transmission Co</t>
  </si>
  <si>
    <t>BSC Finance</t>
  </si>
  <si>
    <t>BSC Gen Company Activities</t>
  </si>
  <si>
    <t>BSC Gen Counsel</t>
  </si>
  <si>
    <t>BSC HR</t>
  </si>
  <si>
    <t>BSC Inform. Technology</t>
  </si>
  <si>
    <t>BSC Investment</t>
  </si>
  <si>
    <t>BSC Legal Services</t>
  </si>
  <si>
    <t>BSC Real Estate..</t>
  </si>
  <si>
    <t>BSC Reg &amp; Govt Affairs</t>
  </si>
  <si>
    <t>BSC Supply Srv</t>
  </si>
  <si>
    <t>BSC Unassigned Departments</t>
  </si>
  <si>
    <t>ACE capital structure is initially fixed at 50% common equity and 50% debt per settlement in ER05-515 subject to moratorium provisions in the settlement.</t>
  </si>
  <si>
    <t>(Line 113 / 116)</t>
  </si>
  <si>
    <t>(Line 114 / 116)</t>
  </si>
  <si>
    <t>(Line 115 / 116)</t>
  </si>
  <si>
    <t>NJ AMA Credit</t>
  </si>
  <si>
    <t>Materials Reserve</t>
  </si>
  <si>
    <t>Regulatory Asset - Accrued Vacation</t>
  </si>
  <si>
    <t>Renewable Energy Credits</t>
  </si>
  <si>
    <t>ATT H-1A, Line 132b</t>
  </si>
  <si>
    <t>State Tax Rate Change</t>
  </si>
  <si>
    <r>
      <t>Allocator
(</t>
    </r>
    <r>
      <rPr>
        <b/>
        <sz val="10"/>
        <color rgb="FF0070C0"/>
        <rFont val="Arial"/>
        <family val="2"/>
      </rPr>
      <t>Note B</t>
    </r>
    <r>
      <rPr>
        <b/>
        <sz val="10"/>
        <color theme="1"/>
        <rFont val="Arial"/>
        <family val="2"/>
      </rPr>
      <t>)</t>
    </r>
  </si>
  <si>
    <r>
      <t>FERC Account 190 - Non-Current (</t>
    </r>
    <r>
      <rPr>
        <b/>
        <u/>
        <sz val="10"/>
        <color rgb="FF0070C0"/>
        <rFont val="Arial"/>
        <family val="2"/>
      </rPr>
      <t>Note A</t>
    </r>
    <r>
      <rPr>
        <b/>
        <u/>
        <sz val="10"/>
        <color theme="1"/>
        <rFont val="Arial"/>
        <family val="2"/>
      </rPr>
      <t>)</t>
    </r>
  </si>
  <si>
    <t>NJ AMA</t>
  </si>
  <si>
    <t>1999 AMT</t>
  </si>
  <si>
    <t>Accrual Labor Related</t>
  </si>
  <si>
    <t>Accrued Liab-Required Health Claims</t>
  </si>
  <si>
    <t>Accrued Liabilities - Workers Comp</t>
  </si>
  <si>
    <t>Accrued Liabilities - Disability</t>
  </si>
  <si>
    <t>Acc Liab - Deferred Comp ST</t>
  </si>
  <si>
    <t>Liabilities-Disability (92420L)-Contra</t>
  </si>
  <si>
    <t>Liab-Workers Comp (92420L)-Contra</t>
  </si>
  <si>
    <t>Accrued Liabilities - Workers Comp - Long Term</t>
  </si>
  <si>
    <t>Accrued Liabilities - Disability - Long Term</t>
  </si>
  <si>
    <t>Liability-Deferred Comp (92530P)-Contra</t>
  </si>
  <si>
    <t>Section 481(a) Adjustments - Payroll Taxes</t>
  </si>
  <si>
    <t>Accrued Liab - Auto</t>
  </si>
  <si>
    <t>Accrued Liab - Misc.</t>
  </si>
  <si>
    <t>Regulatory Liability-Current-Rev Acct</t>
  </si>
  <si>
    <t>Reg Liab-NJ Dfd Energy Supply-Netting</t>
  </si>
  <si>
    <t>NJ Oth Reg Liability-Deferred DSM</t>
  </si>
  <si>
    <t xml:space="preserve">Regulatory Liability - NJ Distribution Deferral SBC </t>
  </si>
  <si>
    <t>NJ Reg Liability-Universal Service Fund</t>
  </si>
  <si>
    <t>NJ Reg Liability-Lifeline</t>
  </si>
  <si>
    <t>ACE - Unbilled Generation Deferral</t>
  </si>
  <si>
    <t>ACE - Unbilled Societal Benefits Charge</t>
  </si>
  <si>
    <t>ACE - Unbilled Transmission Deferral</t>
  </si>
  <si>
    <t>Regulatory Liability-Contra-Rev Acctg</t>
  </si>
  <si>
    <t>Reg Liab-Asset Retirement Oblig-Electric</t>
  </si>
  <si>
    <t>Asset Retirement Obligation - Non-Utility</t>
  </si>
  <si>
    <t>Asset Retirement Obligation-Electric Utility</t>
  </si>
  <si>
    <t>Accrued Liab-General</t>
  </si>
  <si>
    <t>Accrued Liability - General</t>
  </si>
  <si>
    <t>Oth Reg Liab-Asset Retirement Obligation</t>
  </si>
  <si>
    <t>Accrued Charitable Contributions-NJ</t>
  </si>
  <si>
    <t>Accrued Charitable Contributions-NJ-Long Term</t>
  </si>
  <si>
    <t>Accumulated Deferred Investment Tax Credit</t>
  </si>
  <si>
    <t>Provision for Uncollectible Accounts-Special Billing</t>
  </si>
  <si>
    <t>BAD DEBT RESERVE</t>
  </si>
  <si>
    <t>Provision for Uncollectible Accounts-NJ</t>
  </si>
  <si>
    <t>Charitable Contributions - Fed</t>
  </si>
  <si>
    <t>Charitable Contribution Limit</t>
  </si>
  <si>
    <t>Charitable Contributions - NJ</t>
  </si>
  <si>
    <t>Accrued Liab-Environmental Site Exp</t>
  </si>
  <si>
    <t>ENVIRONMENTAL EXPENSE</t>
  </si>
  <si>
    <t>Liability-Environmental (925300)-Contra</t>
  </si>
  <si>
    <t>Accrued Liab-Environmental Site Exp - Long Term</t>
  </si>
  <si>
    <t>OPEB</t>
  </si>
  <si>
    <t>Accrued Liability - LTIP - Long-Term</t>
  </si>
  <si>
    <t>SERP Asset</t>
  </si>
  <si>
    <t>SERP</t>
  </si>
  <si>
    <t>Liabilities-SERP (92420L) - Contra</t>
  </si>
  <si>
    <t>Deferred Credits - Deferred MTC Tax Rev</t>
  </si>
  <si>
    <t>Stranded Costs</t>
  </si>
  <si>
    <t>NJ Oth Reg Liability-Tax Benefits</t>
  </si>
  <si>
    <t>Use Tax Payable</t>
  </si>
  <si>
    <t>Use Tax Reserve</t>
  </si>
  <si>
    <t>NJ NOL</t>
  </si>
  <si>
    <t>FAS 109 Regulatory Liability</t>
  </si>
  <si>
    <r>
      <t>FERC Account 282 - Property (</t>
    </r>
    <r>
      <rPr>
        <b/>
        <u/>
        <sz val="10"/>
        <color rgb="FF0070C0"/>
        <rFont val="Arial"/>
        <family val="2"/>
      </rPr>
      <t>Note A</t>
    </r>
    <r>
      <rPr>
        <b/>
        <u/>
        <sz val="10"/>
        <color theme="1"/>
        <rFont val="Arial"/>
        <family val="2"/>
      </rPr>
      <t>)</t>
    </r>
  </si>
  <si>
    <t xml:space="preserve">Fixed Asset Basis Differences (PowerTax) - Protected </t>
  </si>
  <si>
    <t>100% Distribution</t>
  </si>
  <si>
    <t>State Fixed Asset Basis (PowerTax)</t>
  </si>
  <si>
    <t>State Fixed Asset Basis (PowerTax) - CIAC</t>
  </si>
  <si>
    <t>State Fixed Asset Basis (PowerTax FT)</t>
  </si>
  <si>
    <t>State Fixed Asset Basis (Non-PowerTax)</t>
  </si>
  <si>
    <t>State Fixed Asset Basis (Non-PowerTax) - CIAC</t>
  </si>
  <si>
    <r>
      <t>FERC Account 283 - Non-Current (</t>
    </r>
    <r>
      <rPr>
        <b/>
        <u/>
        <sz val="10"/>
        <color rgb="FF0070C0"/>
        <rFont val="Arial"/>
        <family val="2"/>
      </rPr>
      <t>Note A</t>
    </r>
    <r>
      <rPr>
        <b/>
        <u/>
        <sz val="10"/>
        <color theme="1"/>
        <rFont val="Arial"/>
        <family val="2"/>
      </rPr>
      <t>)</t>
    </r>
  </si>
  <si>
    <t>Other Regulatory Assets - Vacation Accrual</t>
  </si>
  <si>
    <t>Regulatory Assets - NJ BGS Deferral</t>
  </si>
  <si>
    <t>BGS Deferred Related - Retail</t>
  </si>
  <si>
    <t>Regulatory Assets - NJ NGC Deferral</t>
  </si>
  <si>
    <t>Loss on Reacquired Debt</t>
  </si>
  <si>
    <t>Miscellaneous Deferred Debits - General</t>
  </si>
  <si>
    <t>Misc. Deferred Debits - Retail</t>
  </si>
  <si>
    <t>NUG Buy-out</t>
  </si>
  <si>
    <t>NUG BUYOUT</t>
  </si>
  <si>
    <t>Renewable Energy Credits - NJ</t>
  </si>
  <si>
    <t>Other- 283</t>
  </si>
  <si>
    <t>Solar Renewable Energy Credits II - NJ</t>
  </si>
  <si>
    <t>Def'd Credits - Def'd Transitional Bond</t>
  </si>
  <si>
    <t>PENSION PAYMENT RESERVE</t>
  </si>
  <si>
    <t>Reg Assets-FERC Formula Rate Adj-Transmission</t>
  </si>
  <si>
    <t>Reg Asset - FERC Formula Rate Adj. Trans. Svc</t>
  </si>
  <si>
    <t>Regulatory Assets - NJ Recovery - Base</t>
  </si>
  <si>
    <t>Reg Asset-NJ Rec-Base</t>
  </si>
  <si>
    <t>Regulatory Assets - NJ</t>
  </si>
  <si>
    <t>Regulatory Assets-Current-Corp Acctg</t>
  </si>
  <si>
    <t>Regulatory Asset - General</t>
  </si>
  <si>
    <t>Regulatory Assets-Current-Rev Acctg</t>
  </si>
  <si>
    <t>Reg Asset-NJ Dfd Energy Supply</t>
  </si>
  <si>
    <t>Regulatory Assets-Elec Gen'l</t>
  </si>
  <si>
    <t>Regulatory Assets-Contra-Corp Acctg</t>
  </si>
  <si>
    <t>Regulatory Assets-Contra-Rev Acctg</t>
  </si>
  <si>
    <t>Regulatory Assets-Elec Gen'l-Contra</t>
  </si>
  <si>
    <t>Reg Assets-Solar Renew Energy Credit</t>
  </si>
  <si>
    <t>Reg Assets - Solar Renew Energy Certification</t>
  </si>
  <si>
    <t>Regulatory Asset - SREC Program</t>
  </si>
  <si>
    <t>Recoverable NJ Stranded Costs</t>
  </si>
  <si>
    <t>Deferred Securitization Cost Transaction</t>
  </si>
  <si>
    <t>Other Regulatory Assets - NJ BGS</t>
  </si>
  <si>
    <t>Stranded Cost-BL England</t>
  </si>
  <si>
    <t>Stranded Cost-PCLP</t>
  </si>
  <si>
    <t>Stranded Cost-Ref-Fuel</t>
  </si>
  <si>
    <t>Stranded Cost-Capital Reduction Costs</t>
  </si>
  <si>
    <t xml:space="preserve">Unamortized Deficient / (Excess) ADIT </t>
  </si>
  <si>
    <t>Atlantic City Electric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(Form 1, 266.8.f) multiplied by (1/1-T).</t>
  </si>
  <si>
    <t>(Note I from ATT H-1A)</t>
  </si>
  <si>
    <t>(Note U from ATT H-1A)</t>
  </si>
  <si>
    <t>(Note T from ATT H-1A)</t>
  </si>
  <si>
    <t>Attachment H-1A, Line 131</t>
  </si>
  <si>
    <t>Amount to Line 136e</t>
  </si>
  <si>
    <t>Account No. 282
Accumulated Deferred Income Taxes (Note C)</t>
  </si>
  <si>
    <t>Account No. 283
Accumulated Deferred Income Taxes (Note C)</t>
  </si>
  <si>
    <t>Account No. 190
Accumulated Deferred Income Taxes (Note C)</t>
  </si>
  <si>
    <t>207.58.g minus 207.57.g.  Projected monthly balances that are the amounts expected to be included in 207.58.g for end of year and records for other months (Note E)</t>
  </si>
  <si>
    <t>Projected monthly balances that are expected to be included in 219.25.c for end of year and records for other months (Note E)</t>
  </si>
  <si>
    <t>Amount for Attachment H-1A, Line 40a</t>
  </si>
  <si>
    <t>Amount for Attachment H-1A, Line 40b</t>
  </si>
  <si>
    <t>Amount for Attachment H-1A, Line 40c</t>
  </si>
  <si>
    <t>Amount for Attachment H-1A, Line 40d</t>
  </si>
  <si>
    <t>Amount for Attachment H-1A, Line 40e</t>
  </si>
  <si>
    <t>Note: ADIT associated with Gain or Loss on Reacquired Debt included in ADIT-283, Column A is excluded from rate base and instead included in Cost of Debt on Attachment H-1A, Line 111.   A deferred tax (liability) should be reported as a positive balance and a deferred tax asset should be reported as a negative balance on Attachment H-1A, Line 111. The ADIT balance is based on the 13 month average.</t>
  </si>
  <si>
    <t>(Entered in ATT H-1A, Line 41a)</t>
  </si>
  <si>
    <t>(Entered in ATT H-1A, Line 41b)</t>
  </si>
  <si>
    <t>Attachment H-1A, Line 44</t>
  </si>
  <si>
    <t>To be completed in conjunction with Attachment H-1A.</t>
  </si>
  <si>
    <t>Attachment H-1A</t>
  </si>
  <si>
    <t>Attach H-1A, line 85</t>
  </si>
  <si>
    <t>Attach H-1A plus line 91 plus line 96</t>
  </si>
  <si>
    <t>Attach H-1A, line 99</t>
  </si>
  <si>
    <t>Attach H-1A, line 154</t>
  </si>
  <si>
    <t>Attach H-1A, line 138</t>
  </si>
  <si>
    <t>Attach H-1A, line 145</t>
  </si>
  <si>
    <t>All transmission facilities reflected in the revenue requirement on Attachment H-1A are to be included in this Attachment 6.</t>
  </si>
  <si>
    <t>For each project or Attachment H-1A, the utility will populate the formula rate with the inputs for the True-Up Year.  The revenue requirements, based on actual operating results for the True-Up Year, associated with the projects and Attachment H-1A will then be entered in Col. (F) above.  Column (E) above contains the actual revenues received associated with Attachment H-1A and any Projects paid by the RTO to the utility during the True-Up Year.   Then in Col. (G), Col. (E) is subtracted from Col. (F) to calculate the True-up Adjustment.  The Prior Period Adjustment from Line 5 below is input in Col. (H).  Column (I) is the applicable interest rate from Attachment 6B.  Column (I) adds the interest on the sum of Col.(G) and  (H).  Col. (J) is the sum of Col. (G), (H), and (I).</t>
  </si>
  <si>
    <t>Attachment H-1A, Line No:</t>
  </si>
  <si>
    <t>227. 8. c + 227.5.c (see Att H-1A Note AA) for end of year, records for other months</t>
  </si>
  <si>
    <t xml:space="preserve">Ending Balance - ADIT Adjustment </t>
  </si>
  <si>
    <t xml:space="preserve">Beginning Balance - ADIT Adjustment </t>
  </si>
  <si>
    <t xml:space="preserve">Atlantic City Electric Company  elected to amortize investment tax credits against recoverable income tax expense, rather than to reduce rate base by unamortized investment tax credit.  </t>
  </si>
  <si>
    <t>Atlantic City Electric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t>
  </si>
  <si>
    <t>(Percent of federal income tax deductible for state purposes)</t>
  </si>
  <si>
    <t>T=1 - {[(1 - SIT) * (1 - FIT)] / (1 - SIT * FIT * P)} =</t>
  </si>
  <si>
    <t>From Attachment 5 for the end of year balance and records for other months.</t>
  </si>
  <si>
    <t>207.58.g. Projected monthly balances that are the amounts expected to be included in 207.58.g for end of year and records for other months (Note E)</t>
  </si>
  <si>
    <t>Amortization of Deficient / (Excess) Deferred Taxes - Transmission Component</t>
  </si>
  <si>
    <t>Inputs from Atlantic City Electric Company 2020 FERC Form 1</t>
  </si>
  <si>
    <t>Government Affairs</t>
  </si>
  <si>
    <t>Deferred Comp Plan - Level 2</t>
  </si>
  <si>
    <t>Kenneth Square Rent Revenue</t>
  </si>
  <si>
    <t>Excluded State Dist RA Amort in line 5</t>
  </si>
  <si>
    <t>BPU Assessment</t>
  </si>
  <si>
    <t>Federal FICA &amp; Unemployment and Unemployment( State)</t>
  </si>
  <si>
    <t>Accrued Liability - Legal</t>
  </si>
  <si>
    <t>Deferred Revenue</t>
  </si>
  <si>
    <t>State Income Taxes</t>
  </si>
  <si>
    <t>Total - Pg. 275  (Form 1-F filer:  see note 7, below)</t>
  </si>
  <si>
    <t>December 31, 2021</t>
  </si>
  <si>
    <t>Separation Costs</t>
  </si>
  <si>
    <t>b0210.1 Orchard-Cumberland - Install second 230kV line</t>
  </si>
  <si>
    <t>b0212 Corson upgrade 138kV line trap</t>
  </si>
  <si>
    <t>Prior Period Adjustments listed in row 3j</t>
  </si>
  <si>
    <t>Line 22 "Note Payable to ACE Transition Funding - variable"</t>
  </si>
  <si>
    <t>Mgmt. Retention Incentive Plan</t>
  </si>
  <si>
    <t>Other Accrued Incentive Plans</t>
  </si>
  <si>
    <t>Acct 456</t>
  </si>
  <si>
    <t>Transmission related training</t>
  </si>
  <si>
    <t>General Capital Lease $22,998,180</t>
  </si>
  <si>
    <t>General Capital Lease $4,399,045</t>
  </si>
  <si>
    <t>Chamber of Commerce (921)</t>
  </si>
  <si>
    <t>Chamber of Commerce (923)</t>
  </si>
  <si>
    <t>Chamber of Commerce (930.2)</t>
  </si>
  <si>
    <t>Illinois Legislative Costs</t>
  </si>
  <si>
    <t>Gross Receipt Taxes Refund (in 923)</t>
  </si>
  <si>
    <t>Gross Receipt Taxes Refund (Total)</t>
  </si>
  <si>
    <t>p336.7b&amp;c</t>
  </si>
  <si>
    <t xml:space="preserve">p336.10b&amp;c </t>
  </si>
  <si>
    <t>p336.1d&amp;e</t>
  </si>
  <si>
    <t xml:space="preserve">The actuarially determined amount of OPEB expense in FERC 926 decreased from the prior year; The decrease in OPEB cost is mainly driven by OPEB assumption and plan changes made in 2021. Further, there was an increase in asset returns of approximately 40bps offset by a decrease in the discount rate of approximately 80bps. </t>
  </si>
  <si>
    <t>Pursuant to the requirements of ASC 740, accumulated deferred income taxes must encompass all timing differences regardless of whether the difference is normalized or flowed-through.  These balances represent the deferred taxes of unamortized ITC. These amounts are removed from rate base below.</t>
  </si>
  <si>
    <t xml:space="preserve">Plant related basis difference not currently includible in rate base.
</t>
  </si>
  <si>
    <t xml:space="preserve">ADIT relates to all functions and attributable to underlying accounts that are recoverable in the transmission formula. </t>
  </si>
  <si>
    <t xml:space="preserve">Included because the pension asset is included in rate base.  Related to accrual recognition of expense for book purposes &amp; deductibility of cash fundings for tax purposes.  </t>
  </si>
  <si>
    <t>The cost of bond redemption is deductible currently for tax purposes and is amortized over the life of the new bond issue for book purposes.    Excluded here since included in Cost of Debt.</t>
  </si>
  <si>
    <t>B0210.1</t>
  </si>
  <si>
    <t>B0212</t>
  </si>
  <si>
    <t>2021 Annual Update Credit</t>
  </si>
  <si>
    <t>2020 Separation Costs Credit</t>
  </si>
  <si>
    <t>December 31, 2022</t>
  </si>
  <si>
    <t>Projected for the 12 Months Ended December 31, 2022</t>
  </si>
  <si>
    <t>12/31/2021 (Actuals)</t>
  </si>
  <si>
    <t>2022 Projected</t>
  </si>
  <si>
    <t xml:space="preserve">2022 Projected
</t>
  </si>
  <si>
    <t>December 31, 2021 (Actual)</t>
  </si>
  <si>
    <t>December 31, 2022 (Projected)</t>
  </si>
  <si>
    <t>FERC Form 1 XBRL Mapping Change</t>
  </si>
  <si>
    <t xml:space="preserve">Item </t>
  </si>
  <si>
    <t>Tab/Attachment</t>
  </si>
  <si>
    <t>Cell Reference</t>
  </si>
  <si>
    <t>Existing FERC Reference</t>
  </si>
  <si>
    <t>Revised FERC Form 1 Location</t>
  </si>
  <si>
    <t>ATT H-1A</t>
  </si>
  <si>
    <t>F10</t>
  </si>
  <si>
    <t>p354-355.21b</t>
  </si>
  <si>
    <t>F12</t>
  </si>
  <si>
    <t>p354-355.28b</t>
  </si>
  <si>
    <t>F13</t>
  </si>
  <si>
    <t>p354-355.27b</t>
  </si>
  <si>
    <t>F19</t>
  </si>
  <si>
    <t>p204-207.104g (See Attachment 9A, line 14, column j)</t>
  </si>
  <si>
    <t>F26</t>
  </si>
  <si>
    <t>p200-201.21c (See Attachment 9, line 14, column h)</t>
  </si>
  <si>
    <t>F45</t>
  </si>
  <si>
    <t>p204-207.58.g (See Attachment 9, line 14, column b)</t>
  </si>
  <si>
    <t>F51</t>
  </si>
  <si>
    <t>p204-207.5.g &amp; p204-207.99.g (See Attachment 9, line 14, column c)</t>
  </si>
  <si>
    <t>F135</t>
  </si>
  <si>
    <t>p320-321.96.b</t>
  </si>
  <si>
    <t>F138</t>
  </si>
  <si>
    <t>p200-201.3.c</t>
  </si>
  <si>
    <t>F147</t>
  </si>
  <si>
    <t>p320-323.185b</t>
  </si>
  <si>
    <t>F148</t>
  </si>
  <si>
    <t>p320-323.189b</t>
  </si>
  <si>
    <t>F149</t>
  </si>
  <si>
    <t>p320-323.191b</t>
  </si>
  <si>
    <t>F157</t>
  </si>
  <si>
    <t>F158</t>
  </si>
  <si>
    <t>F161</t>
  </si>
  <si>
    <t>F162</t>
  </si>
  <si>
    <t>F173</t>
  </si>
  <si>
    <t>P336-337.7b&amp;c (See Attachment 5)</t>
  </si>
  <si>
    <t>F175</t>
  </si>
  <si>
    <t>p336-337.10b&amp;c (See Attachment 5)</t>
  </si>
  <si>
    <t>F177</t>
  </si>
  <si>
    <t>p336-337.1d&amp;e (See Attachment 5)</t>
  </si>
  <si>
    <t>F183</t>
  </si>
  <si>
    <t>p336-337.11.b  (See Attachment 5)</t>
  </si>
  <si>
    <t>F184</t>
  </si>
  <si>
    <t>p356 or p336-337.11d (See Attachment 5)</t>
  </si>
  <si>
    <t>F201</t>
  </si>
  <si>
    <t>p114-117.62c through 67c</t>
  </si>
  <si>
    <t>F208</t>
  </si>
  <si>
    <t>p112-113.16c</t>
  </si>
  <si>
    <t>F210</t>
  </si>
  <si>
    <t>p112-113.12c</t>
  </si>
  <si>
    <t>F211</t>
  </si>
  <si>
    <t>p112-113.15c</t>
  </si>
  <si>
    <t>F215</t>
  </si>
  <si>
    <t>p112-113.17c through 21c</t>
  </si>
  <si>
    <t>F216</t>
  </si>
  <si>
    <t>p110-111.81c</t>
  </si>
  <si>
    <t>F217</t>
  </si>
  <si>
    <t>p112-113.61c</t>
  </si>
  <si>
    <t>F221</t>
  </si>
  <si>
    <t>p112-113.3c</t>
  </si>
  <si>
    <t>Footnote X</t>
  </si>
  <si>
    <t>D370</t>
  </si>
  <si>
    <t>112 lines 18.c &amp; d to 21.c &amp; d</t>
  </si>
  <si>
    <t>112-113 lines 18.c &amp; d to 21.c &amp; d</t>
  </si>
  <si>
    <t>Footnote Y</t>
  </si>
  <si>
    <t>D371</t>
  </si>
  <si>
    <t>112 line 3.c &amp; d</t>
  </si>
  <si>
    <t>112-113 line 3.c &amp; d</t>
  </si>
  <si>
    <t>Footnote Z</t>
  </si>
  <si>
    <t>D372</t>
  </si>
  <si>
    <t>112 lines 16.c &amp; d</t>
  </si>
  <si>
    <t>112-113 lines 16.c &amp; d</t>
  </si>
  <si>
    <t>1B - ADIT EOY</t>
  </si>
  <si>
    <t>B176</t>
  </si>
  <si>
    <t>Total - Pg. 274-275  (Form 1-F filer:  see note 7, below)</t>
  </si>
  <si>
    <t>B186</t>
  </si>
  <si>
    <t>7.  Re:  Form 1-F filer:  Sum of subtotals for Accounts 282 and 283 should tie to Form No. 1-F, p.112-113.57.c</t>
  </si>
  <si>
    <t>B254</t>
  </si>
  <si>
    <t>Total - Pg. 276-277  (Form 1-F filer:  see note 7, below)</t>
  </si>
  <si>
    <t>B264</t>
  </si>
  <si>
    <t>1C - ADIT BOY</t>
  </si>
  <si>
    <t>2 - Other Tax</t>
  </si>
  <si>
    <t>C47</t>
  </si>
  <si>
    <t>Total "Taxes Other Than Income Taxes" - acct 408.10 (p. 114-117.14)</t>
  </si>
  <si>
    <t>5 - Cost Support 1</t>
  </si>
  <si>
    <t>F7</t>
  </si>
  <si>
    <t>p200-201.21c (See Attachment 9, column h)</t>
  </si>
  <si>
    <t>p266-267.h (See Attachment 1B)</t>
  </si>
  <si>
    <t>F17</t>
  </si>
  <si>
    <t>F33</t>
  </si>
  <si>
    <t>p204-207.104g (See Attachment 9A, column b)</t>
  </si>
  <si>
    <t>F35</t>
  </si>
  <si>
    <t>p204-207.58.g (See Attachment 9, column b)</t>
  </si>
  <si>
    <t>F50</t>
  </si>
  <si>
    <t>F52</t>
  </si>
  <si>
    <t>F58</t>
  </si>
  <si>
    <t>F71</t>
  </si>
  <si>
    <t>F96</t>
  </si>
  <si>
    <t>p.110-111, l.57</t>
  </si>
  <si>
    <t>F202</t>
  </si>
  <si>
    <t>p204-207.104g</t>
  </si>
  <si>
    <t>F204</t>
  </si>
  <si>
    <t>p200-201.21c</t>
  </si>
  <si>
    <t>F205</t>
  </si>
  <si>
    <t>p204-207.58.g</t>
  </si>
  <si>
    <t>F206</t>
  </si>
  <si>
    <t>p204-207.5.g &amp; p204-207.99.g</t>
  </si>
  <si>
    <t>F213</t>
  </si>
  <si>
    <t>Total: p.320-323.197.b</t>
  </si>
  <si>
    <t>F214</t>
  </si>
  <si>
    <t>p320-323.112.b</t>
  </si>
  <si>
    <t>F231</t>
  </si>
  <si>
    <t>Total: p.320-323.197.b
Account 926: p.320-323.187.b and c</t>
  </si>
  <si>
    <t>Transmission(Gross Plant In Service)</t>
  </si>
  <si>
    <t>9 - Rate Base</t>
  </si>
  <si>
    <t>C10</t>
  </si>
  <si>
    <t>207.58.g minus 207.57.g.  Projected monthly balances that are the amounts expected to be included in 207.58.g for end of year and records for other months (Note I)</t>
  </si>
  <si>
    <t>204-207.58.g minus 204- 207.57.g.  Projected monthly balances that are the amounts expected to be included in 204-207.58.g for end of year and records for other months (Note I)</t>
  </si>
  <si>
    <t>General &amp; Intangible(Gross Plant In Service)</t>
  </si>
  <si>
    <t>D10</t>
  </si>
  <si>
    <t>204-207.99.g  minus 204-207.98.g for end of year, records for other months</t>
  </si>
  <si>
    <t>Intangible (Accumulated Amortization)</t>
  </si>
  <si>
    <t>I10</t>
  </si>
  <si>
    <t>200-201.21c for end of year, records for other months</t>
  </si>
  <si>
    <t>Total Plant in Service(Gross Plant In Service)</t>
  </si>
  <si>
    <t>9A - Gross Plant &amp; ARO</t>
  </si>
  <si>
    <t xml:space="preserve">p204-207.104.g. Projected monthly balances that are the amounts expected to be included in 204- 207.104.g for end of year and records for other months </t>
  </si>
  <si>
    <t>207.58.g. Projected monthly balances that are the amounts expected to be included in 207.58.g for end of year and records for other months (Note I)</t>
  </si>
  <si>
    <t>204-207.58.g. Projected monthly balances that are the amounts expected to be included in 207.58.g for end of year and records for other months (Note I)</t>
  </si>
  <si>
    <t>E10</t>
  </si>
  <si>
    <t>204-207.99.g. plus 205.5.g. for end of year, records for other months</t>
  </si>
  <si>
    <t>Total Plant in Service(Asset Retirement Obligations)</t>
  </si>
  <si>
    <t>G10</t>
  </si>
  <si>
    <t>204-207.57.g. + 204-207.74.g. + 204-207.83.g. + 204-207.98.g.  Projected monthly balances that are the amounts expected to be included in 204-207.57.g. + 204-207.74.g. + 204-207.83.g. + 204-207.98.g.  for end of year and records for other months</t>
  </si>
  <si>
    <t>Transmission(Asset Retirement Obligations)</t>
  </si>
  <si>
    <t>H10</t>
  </si>
  <si>
    <t xml:space="preserve">204-207.57.g.  Projected monthly balances that are the amounts expected to be included in 204-207.57.g for end of year and records for other months </t>
  </si>
  <si>
    <t>General &amp; Intangible (Asset Retirement Obligations)</t>
  </si>
  <si>
    <t>204-207.98.g. for end of year, records for other months</t>
  </si>
  <si>
    <t>Intangible Amort. (Accumulated Depreciation &amp; Amortization)</t>
  </si>
  <si>
    <t>F30</t>
  </si>
  <si>
    <t>Intangible Amort. (Asset Retirement Obligations)</t>
  </si>
  <si>
    <t>L30</t>
  </si>
  <si>
    <t>11A - O&amp;M</t>
  </si>
  <si>
    <t>E7</t>
  </si>
  <si>
    <t>320-323.83.b to 320-323.112.b</t>
  </si>
  <si>
    <t>11B - A&amp;G</t>
  </si>
  <si>
    <t>320-323.181.b to 320-323.196.b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</si>
</sst>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quot;$&quot;#,##0.00"/>
    <numFmt numFmtId="169" formatCode="_(* #,##0.0_);_(* \(#,##0.0\);_(* &quot;-&quot;??_);_(@_)"/>
    <numFmt numFmtId="170" formatCode="General_)"/>
    <numFmt numFmtId="171" formatCode="0.0000"/>
    <numFmt numFmtId="172" formatCode="_(* #,##0.0000_);_(* \(#,##0.0000\);_(* &quot;-&quot;??_);_(@_)"/>
    <numFmt numFmtId="173" formatCode="0.00000"/>
    <numFmt numFmtId="174" formatCode="0.00000%"/>
    <numFmt numFmtId="175" formatCode="0.0%"/>
    <numFmt numFmtId="176" formatCode="0.000000%"/>
    <numFmt numFmtId="177" formatCode="#,##0_);\(#,##0\);&quot; &quot;"/>
    <numFmt numFmtId="178" formatCode="0_);\(0\)"/>
    <numFmt numFmtId="179" formatCode="#,##0.00000"/>
    <numFmt numFmtId="180" formatCode="&quot;$&quot;#,##0"/>
    <numFmt numFmtId="181" formatCode="_(* #,##0.00000_);_(* \(#,##0.00000\);_(* &quot;-&quot;?????_);_(@_)"/>
    <numFmt numFmtId="182" formatCode="_(* #,##0.000_);_(* \(#,##0.000\);_(* &quot;-&quot;???_);_(@_)"/>
    <numFmt numFmtId="183" formatCode="0_)"/>
    <numFmt numFmtId="184" formatCode="0.0"/>
    <numFmt numFmtId="185" formatCode="_(&quot;$&quot;* #,##0.0_);_(&quot;$&quot;* \(#,##0.0\);_(&quot;$&quot;* &quot;-&quot;??_);_(@_)"/>
  </numFmts>
  <fonts count="123">
    <font>
      <sz val="11"/>
      <color theme="1"/>
      <name val="Calibri"/>
      <family val="2"/>
      <scheme val="minor"/>
    </font>
    <font>
      <b/>
      <sz val="14"/>
      <name val="Arial"/>
      <family val="2"/>
    </font>
    <font>
      <b/>
      <sz val="10"/>
      <color indexed="10"/>
      <name val="Arial"/>
      <family val="2"/>
    </font>
    <font>
      <b/>
      <i/>
      <sz val="12"/>
      <name val="Arial"/>
      <family val="2"/>
    </font>
    <font>
      <sz val="10"/>
      <color indexed="10"/>
      <name val="Arial"/>
      <family val="2"/>
    </font>
    <font>
      <b/>
      <sz val="10"/>
      <color indexed="14"/>
      <name val="Arial"/>
      <family val="2"/>
    </font>
    <font>
      <sz val="12"/>
      <name val="Arial Narrow"/>
      <family val="2"/>
    </font>
    <font>
      <b/>
      <sz val="12"/>
      <name val="Arial"/>
      <family val="2"/>
    </font>
    <font>
      <sz val="10"/>
      <name val="Arial"/>
      <family val="2"/>
    </font>
    <font>
      <b/>
      <sz val="10"/>
      <name val="Arial"/>
      <family val="2"/>
    </font>
    <font>
      <b/>
      <sz val="12"/>
      <color indexed="10"/>
      <name val="Arial Narrow"/>
      <family val="2"/>
    </font>
    <font>
      <b/>
      <sz val="10"/>
      <color rgb="FFFF0000"/>
      <name val="Arial"/>
      <family val="2"/>
    </font>
    <font>
      <sz val="10"/>
      <name val="Arial Narrow"/>
      <family val="2"/>
    </font>
    <font>
      <b/>
      <sz val="10"/>
      <name val="Arial Narrow"/>
      <family val="2"/>
    </font>
    <font>
      <sz val="9"/>
      <name val="Arial Narrow"/>
      <family val="2"/>
    </font>
    <font>
      <b/>
      <sz val="14"/>
      <name val="Arial Narrow"/>
      <family val="2"/>
    </font>
    <font>
      <b/>
      <sz val="12"/>
      <color indexed="10"/>
      <name val="Arial"/>
      <family val="2"/>
    </font>
    <font>
      <b/>
      <i/>
      <sz val="14"/>
      <name val="Arial Narrow"/>
      <family val="2"/>
    </font>
    <font>
      <b/>
      <sz val="16"/>
      <color indexed="10"/>
      <name val="Arial"/>
      <family val="2"/>
    </font>
    <font>
      <b/>
      <sz val="14"/>
      <color indexed="10"/>
      <name val="Arial"/>
      <family val="2"/>
    </font>
    <font>
      <b/>
      <sz val="10"/>
      <color indexed="10"/>
      <name val="Arial Narrow"/>
      <family val="2"/>
    </font>
    <font>
      <b/>
      <sz val="12"/>
      <name val="Arial Narrow"/>
      <family val="2"/>
    </font>
    <font>
      <sz val="12"/>
      <color indexed="12"/>
      <name val="Arial Narrow"/>
      <family val="2"/>
    </font>
    <font>
      <sz val="10"/>
      <color indexed="10"/>
      <name val="Arial Narrow"/>
      <family val="2"/>
    </font>
    <font>
      <sz val="10"/>
      <color rgb="FFFF0000"/>
      <name val="Arial"/>
      <family val="2"/>
    </font>
    <font>
      <sz val="12"/>
      <name val="Arial"/>
      <family val="2"/>
    </font>
    <font>
      <b/>
      <sz val="16"/>
      <color rgb="FFFF0000"/>
      <name val="Arial"/>
      <family val="2"/>
    </font>
    <font>
      <sz val="11"/>
      <name val="Arial Narrow"/>
      <family val="2"/>
    </font>
    <font>
      <i/>
      <sz val="10"/>
      <name val="Arial"/>
      <family val="2"/>
    </font>
    <font>
      <b/>
      <sz val="12"/>
      <color indexed="13"/>
      <name val="Helvetica"/>
      <family val="2"/>
    </font>
    <font>
      <sz val="10"/>
      <name val="Courier"/>
      <family val="3"/>
    </font>
    <font>
      <b/>
      <sz val="12"/>
      <color indexed="13"/>
      <name val="Helv"/>
    </font>
    <font>
      <b/>
      <sz val="12"/>
      <name val="Helv"/>
    </font>
    <font>
      <sz val="11"/>
      <name val="Arial"/>
      <family val="2"/>
    </font>
    <font>
      <sz val="12"/>
      <name val="Arial MT"/>
    </font>
    <font>
      <sz val="12"/>
      <name val="Helv"/>
    </font>
    <font>
      <sz val="12"/>
      <color indexed="12"/>
      <name val="Helv"/>
    </font>
    <font>
      <sz val="12"/>
      <color indexed="12"/>
      <name val="Arial"/>
      <family val="2"/>
    </font>
    <font>
      <sz val="12"/>
      <color indexed="10"/>
      <name val="Arial"/>
      <family val="2"/>
    </font>
    <font>
      <sz val="12"/>
      <color indexed="10"/>
      <name val="Helv"/>
    </font>
    <font>
      <b/>
      <sz val="12"/>
      <color indexed="10"/>
      <name val="Helv"/>
    </font>
    <font>
      <b/>
      <u/>
      <sz val="10"/>
      <name val="Arial"/>
      <family val="2"/>
    </font>
    <font>
      <b/>
      <sz val="11"/>
      <name val="Arial"/>
      <family val="2"/>
    </font>
    <font>
      <b/>
      <i/>
      <sz val="10"/>
      <name val="Arial"/>
      <family val="2"/>
    </font>
    <font>
      <b/>
      <i/>
      <sz val="10"/>
      <color indexed="10"/>
      <name val="Arial"/>
      <family val="2"/>
    </font>
    <font>
      <sz val="10"/>
      <color theme="1"/>
      <name val="Arial"/>
      <family val="2"/>
    </font>
    <font>
      <b/>
      <sz val="18"/>
      <name val="Arial"/>
      <family val="2"/>
    </font>
    <font>
      <b/>
      <sz val="22"/>
      <name val="Arial"/>
      <family val="2"/>
    </font>
    <font>
      <sz val="12"/>
      <color indexed="43"/>
      <name val="Arial"/>
      <family val="2"/>
    </font>
    <font>
      <b/>
      <sz val="12"/>
      <color indexed="13"/>
      <name val="Arial"/>
      <family val="2"/>
    </font>
    <font>
      <sz val="12"/>
      <color indexed="13"/>
      <name val="Arial"/>
      <family val="2"/>
    </font>
    <font>
      <i/>
      <sz val="12"/>
      <color indexed="14"/>
      <name val="Arial"/>
      <family val="2"/>
    </font>
    <font>
      <sz val="14"/>
      <name val="Arial"/>
      <family val="2"/>
    </font>
    <font>
      <u/>
      <sz val="12"/>
      <name val="Helv"/>
    </font>
    <font>
      <sz val="12"/>
      <color indexed="13"/>
      <name val="Helv"/>
    </font>
    <font>
      <u/>
      <sz val="12"/>
      <name val="Arial"/>
      <family val="2"/>
    </font>
    <font>
      <sz val="9"/>
      <color indexed="10"/>
      <name val="Helv"/>
    </font>
    <font>
      <b/>
      <i/>
      <sz val="12"/>
      <color indexed="14"/>
      <name val="Arial"/>
      <family val="2"/>
    </font>
    <font>
      <b/>
      <sz val="12"/>
      <color indexed="13"/>
      <name val="Arial Narrow"/>
      <family val="2"/>
    </font>
    <font>
      <sz val="11"/>
      <color theme="1"/>
      <name val="Calibri"/>
      <family val="2"/>
      <scheme val="minor"/>
    </font>
    <font>
      <b/>
      <sz val="11"/>
      <color theme="1"/>
      <name val="Calibri"/>
      <family val="2"/>
      <scheme val="minor"/>
    </font>
    <font>
      <sz val="10"/>
      <name val="Arial"/>
      <family val="2"/>
    </font>
    <font>
      <sz val="11"/>
      <color theme="1"/>
      <name val="Arial"/>
      <family val="2"/>
    </font>
    <font>
      <b/>
      <sz val="10"/>
      <color theme="1"/>
      <name val="Arial"/>
      <family val="2"/>
    </font>
    <font>
      <sz val="11"/>
      <name val="Calibri"/>
      <family val="2"/>
      <scheme val="minor"/>
    </font>
    <font>
      <sz val="10"/>
      <color indexed="40"/>
      <name val="Times New Roman"/>
      <family val="1"/>
    </font>
    <font>
      <sz val="10"/>
      <name val="Times New Roman"/>
      <family val="1"/>
    </font>
    <font>
      <b/>
      <sz val="10"/>
      <name val="Times New Roman"/>
      <family val="1"/>
    </font>
    <font>
      <sz val="10"/>
      <color rgb="FFFF0000"/>
      <name val="Times New Roman"/>
      <family val="1"/>
    </font>
    <font>
      <strike/>
      <sz val="10"/>
      <name val="Times New Roman"/>
      <family val="1"/>
    </font>
    <font>
      <sz val="11"/>
      <color theme="1"/>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b/>
      <sz val="10"/>
      <color rgb="FFFF0000"/>
      <name val="Times New Roman"/>
      <family val="1"/>
    </font>
    <font>
      <vertAlign val="superscript"/>
      <sz val="10"/>
      <color theme="1"/>
      <name val="Times New Roman"/>
      <family val="1"/>
    </font>
    <font>
      <vertAlign val="superscript"/>
      <sz val="10"/>
      <name val="Times New Roman"/>
      <family val="1"/>
    </font>
    <font>
      <sz val="10"/>
      <color theme="1"/>
      <name val="Times New Roman"/>
      <family val="1"/>
    </font>
    <font>
      <sz val="11"/>
      <color indexed="8"/>
      <name val="Arial Narrow"/>
      <family val="2"/>
    </font>
    <font>
      <sz val="10"/>
      <color indexed="8"/>
      <name val="Arial"/>
      <family val="2"/>
    </font>
    <font>
      <sz val="10"/>
      <color rgb="FF0000FF"/>
      <name val="Arial"/>
      <family val="2"/>
    </font>
    <font>
      <sz val="11"/>
      <color indexed="8"/>
      <name val="Arial"/>
      <family val="2"/>
    </font>
    <font>
      <sz val="12"/>
      <color theme="1"/>
      <name val="Arial Narrow"/>
      <family val="2"/>
    </font>
    <font>
      <b/>
      <sz val="12"/>
      <color theme="1"/>
      <name val="Arial"/>
      <family val="2"/>
    </font>
    <font>
      <sz val="12"/>
      <color theme="1"/>
      <name val="Arial"/>
      <family val="2"/>
    </font>
    <font>
      <b/>
      <i/>
      <sz val="12"/>
      <color theme="1"/>
      <name val="Arial"/>
      <family val="2"/>
    </font>
    <font>
      <b/>
      <sz val="11"/>
      <color theme="1"/>
      <name val="Arial"/>
      <family val="2"/>
    </font>
    <font>
      <b/>
      <sz val="14"/>
      <color theme="0"/>
      <name val="Arial"/>
      <family val="2"/>
    </font>
    <font>
      <b/>
      <sz val="24"/>
      <name val="Arial"/>
      <family val="2"/>
    </font>
    <font>
      <sz val="10"/>
      <name val="Arial"/>
      <family val="2"/>
    </font>
    <font>
      <b/>
      <sz val="11"/>
      <color theme="1"/>
      <name val="Times New Roman"/>
      <family val="1"/>
    </font>
    <font>
      <sz val="8"/>
      <name val="Calibri"/>
      <family val="2"/>
      <scheme val="minor"/>
    </font>
    <font>
      <sz val="10"/>
      <color theme="1"/>
      <name val="Arial Narrow"/>
      <family val="2"/>
    </font>
    <font>
      <sz val="11"/>
      <color rgb="FFFF0000"/>
      <name val="Times New Roman"/>
      <family val="1"/>
    </font>
    <font>
      <sz val="12"/>
      <color indexed="8"/>
      <name val="Arial"/>
      <family val="2"/>
    </font>
    <font>
      <sz val="11"/>
      <name val="Times New Roman"/>
      <family val="1"/>
    </font>
    <font>
      <b/>
      <sz val="11"/>
      <name val="Times New Roman"/>
      <family val="1"/>
    </font>
    <font>
      <b/>
      <i/>
      <sz val="11"/>
      <name val="Times New Roman"/>
      <family val="1"/>
    </font>
    <font>
      <vertAlign val="superscript"/>
      <sz val="9.9"/>
      <name val="Times New Roman"/>
      <family val="1"/>
    </font>
    <font>
      <b/>
      <sz val="11"/>
      <name val="Calibri"/>
      <family val="2"/>
      <scheme val="minor"/>
    </font>
    <font>
      <u/>
      <sz val="11"/>
      <name val="Arial"/>
      <family val="2"/>
    </font>
    <font>
      <sz val="10"/>
      <color rgb="FF0070C0"/>
      <name val="Arial"/>
      <family val="2"/>
    </font>
    <font>
      <sz val="10"/>
      <color rgb="FF000000"/>
      <name val="Arial"/>
      <family val="2"/>
    </font>
    <font>
      <b/>
      <sz val="10"/>
      <color theme="0"/>
      <name val="Arial"/>
      <family val="2"/>
    </font>
    <font>
      <sz val="10"/>
      <color indexed="12"/>
      <name val="Arial"/>
      <family val="2"/>
    </font>
    <font>
      <sz val="12"/>
      <color theme="0"/>
      <name val="Arial"/>
      <family val="2"/>
    </font>
    <font>
      <b/>
      <sz val="15"/>
      <color theme="0"/>
      <name val="Arial"/>
      <family val="2"/>
    </font>
    <font>
      <sz val="10"/>
      <color theme="0"/>
      <name val="Arial"/>
      <family val="2"/>
    </font>
    <font>
      <sz val="10"/>
      <color theme="3"/>
      <name val="Arial"/>
      <family val="2"/>
    </font>
    <font>
      <sz val="10"/>
      <name val="Arial"/>
      <family val="2"/>
    </font>
    <font>
      <sz val="8"/>
      <name val="Arial Narrow"/>
      <family val="2"/>
    </font>
    <font>
      <b/>
      <sz val="10"/>
      <color rgb="FF0070C0"/>
      <name val="Arial"/>
      <family val="2"/>
    </font>
    <font>
      <b/>
      <u/>
      <sz val="10"/>
      <color theme="1"/>
      <name val="Arial"/>
      <family val="2"/>
    </font>
    <font>
      <b/>
      <u/>
      <sz val="10"/>
      <color rgb="FF0070C0"/>
      <name val="Arial"/>
      <family val="2"/>
    </font>
    <font>
      <sz val="10"/>
      <color theme="1"/>
      <name val="Calibri"/>
      <family val="2"/>
      <scheme val="minor"/>
    </font>
    <font>
      <b/>
      <sz val="10"/>
      <color indexed="13"/>
      <name val="Arial"/>
      <family val="2"/>
    </font>
    <font>
      <b/>
      <sz val="14"/>
      <color theme="1"/>
      <name val="Arial"/>
      <family val="2"/>
    </font>
    <font>
      <b/>
      <sz val="14"/>
      <name val="Times New Roman"/>
      <family val="1"/>
    </font>
    <font>
      <sz val="12"/>
      <name val="Times New Roman"/>
      <family val="1"/>
    </font>
    <font>
      <b/>
      <sz val="12"/>
      <name val="Times New Roman"/>
      <family val="1"/>
    </font>
    <font>
      <b/>
      <sz val="16"/>
      <name val="Times New Roman"/>
      <family val="1"/>
    </font>
    <font>
      <b/>
      <i/>
      <sz val="12"/>
      <name val="Times New Roman"/>
      <family val="1"/>
    </font>
  </fonts>
  <fills count="15">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7"/>
        <bgColor indexed="64"/>
      </patternFill>
    </fill>
    <fill>
      <patternFill patternType="solid">
        <fgColor indexed="8"/>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1"/>
        <bgColor indexed="64"/>
      </patternFill>
    </fill>
    <fill>
      <patternFill patternType="solid">
        <fgColor theme="0" tint="-0.34998626667073579"/>
        <bgColor indexed="64"/>
      </patternFill>
    </fill>
    <fill>
      <patternFill patternType="solid">
        <fgColor rgb="FF0070C0"/>
        <bgColor indexed="64"/>
      </patternFill>
    </fill>
    <fill>
      <patternFill patternType="solid">
        <fgColor theme="3" tint="0.79998168889431442"/>
        <bgColor indexed="64"/>
      </patternFill>
    </fill>
  </fills>
  <borders count="42">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163">
    <xf numFmtId="0" fontId="0"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170" fontId="30"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45" fillId="0" borderId="0"/>
    <xf numFmtId="43" fontId="45" fillId="0" borderId="0" applyFont="0" applyFill="0" applyBorder="0" applyAlignment="0" applyProtection="0"/>
    <xf numFmtId="168" fontId="34" fillId="0" borderId="0" applyProtection="0"/>
    <xf numFmtId="0" fontId="61" fillId="0" borderId="0"/>
    <xf numFmtId="0" fontId="59" fillId="0" borderId="0"/>
    <xf numFmtId="44" fontId="59" fillId="0" borderId="0" applyFont="0" applyFill="0" applyBorder="0" applyAlignment="0" applyProtection="0"/>
    <xf numFmtId="0" fontId="59" fillId="0" borderId="0"/>
    <xf numFmtId="43" fontId="59" fillId="0" borderId="0" applyFont="0" applyFill="0" applyBorder="0" applyAlignment="0" applyProtection="0"/>
    <xf numFmtId="168" fontId="34" fillId="0" borderId="0" applyProtection="0"/>
    <xf numFmtId="0" fontId="8" fillId="0" borderId="0"/>
    <xf numFmtId="168" fontId="34" fillId="0" borderId="0" applyProtection="0"/>
    <xf numFmtId="168" fontId="34" fillId="0" borderId="0" applyProtection="0"/>
    <xf numFmtId="0" fontId="34" fillId="0" borderId="0" applyProtection="0"/>
    <xf numFmtId="0" fontId="8" fillId="0" borderId="0"/>
    <xf numFmtId="0" fontId="8" fillId="0" borderId="0"/>
    <xf numFmtId="168" fontId="34" fillId="0" borderId="0" applyProtection="0"/>
    <xf numFmtId="0" fontId="8" fillId="0" borderId="0"/>
    <xf numFmtId="0" fontId="59" fillId="0" borderId="0"/>
    <xf numFmtId="168" fontId="34" fillId="0" borderId="0" applyProtection="0"/>
    <xf numFmtId="9" fontId="59" fillId="0" borderId="0" applyFont="0" applyFill="0" applyBorder="0" applyAlignment="0" applyProtection="0"/>
    <xf numFmtId="43" fontId="59" fillId="0" borderId="0" applyFont="0" applyFill="0" applyBorder="0" applyAlignment="0" applyProtection="0"/>
    <xf numFmtId="0" fontId="59" fillId="0" borderId="0"/>
    <xf numFmtId="43" fontId="59" fillId="0" borderId="0" applyFont="0" applyFill="0" applyBorder="0" applyAlignment="0" applyProtection="0"/>
    <xf numFmtId="41" fontId="59" fillId="0" borderId="0" applyFont="0" applyFill="0" applyBorder="0" applyAlignment="0" applyProtection="0"/>
    <xf numFmtId="0" fontId="59" fillId="0" borderId="0"/>
    <xf numFmtId="0" fontId="59" fillId="0" borderId="0"/>
    <xf numFmtId="41" fontId="59" fillId="0" borderId="0" applyFont="0" applyFill="0" applyBorder="0" applyAlignment="0" applyProtection="0"/>
    <xf numFmtId="0" fontId="59" fillId="0" borderId="0"/>
    <xf numFmtId="43" fontId="59" fillId="0" borderId="0" applyFont="0" applyFill="0" applyBorder="0" applyAlignment="0" applyProtection="0"/>
    <xf numFmtId="44" fontId="59" fillId="0" borderId="0" applyFont="0" applyFill="0" applyBorder="0" applyAlignment="0" applyProtection="0"/>
    <xf numFmtId="9" fontId="59" fillId="0" borderId="0" applyFont="0" applyFill="0" applyBorder="0" applyAlignment="0" applyProtection="0"/>
    <xf numFmtId="43" fontId="59" fillId="0" borderId="0" applyFont="0" applyFill="0" applyBorder="0" applyAlignment="0" applyProtection="0"/>
    <xf numFmtId="0" fontId="59" fillId="0" borderId="0"/>
    <xf numFmtId="168" fontId="34" fillId="0" borderId="0" applyProtection="0"/>
    <xf numFmtId="168" fontId="34" fillId="0" borderId="0" applyProtection="0"/>
    <xf numFmtId="0" fontId="8" fillId="0" borderId="0"/>
    <xf numFmtId="0" fontId="79" fillId="0" borderId="0"/>
    <xf numFmtId="0" fontId="59" fillId="0" borderId="0"/>
    <xf numFmtId="0" fontId="8" fillId="0" borderId="0"/>
    <xf numFmtId="168" fontId="34" fillId="0" borderId="0" applyProtection="0"/>
    <xf numFmtId="0" fontId="8" fillId="0" borderId="0"/>
    <xf numFmtId="168" fontId="34" fillId="0" borderId="0" applyProtection="0"/>
    <xf numFmtId="44" fontId="59" fillId="0" borderId="0" applyFont="0" applyFill="0" applyBorder="0" applyAlignment="0" applyProtection="0"/>
    <xf numFmtId="44" fontId="8" fillId="0" borderId="0" applyFont="0" applyFill="0" applyBorder="0" applyAlignment="0" applyProtection="0"/>
    <xf numFmtId="0" fontId="59" fillId="0" borderId="0"/>
    <xf numFmtId="0" fontId="8" fillId="0" borderId="0"/>
    <xf numFmtId="0" fontId="59" fillId="0" borderId="0"/>
    <xf numFmtId="44" fontId="59" fillId="0" borderId="0" applyFont="0" applyFill="0" applyBorder="0" applyAlignment="0" applyProtection="0"/>
    <xf numFmtId="9" fontId="59" fillId="0" borderId="0" applyFont="0" applyFill="0" applyBorder="0" applyAlignment="0" applyProtection="0"/>
    <xf numFmtId="43" fontId="59" fillId="0" borderId="0" applyFont="0" applyFill="0" applyBorder="0" applyAlignment="0" applyProtection="0"/>
    <xf numFmtId="0" fontId="8" fillId="0" borderId="0"/>
    <xf numFmtId="43" fontId="59" fillId="0" borderId="0" applyFont="0" applyFill="0" applyBorder="0" applyAlignment="0" applyProtection="0"/>
    <xf numFmtId="9" fontId="5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8"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90" fillId="0" borderId="0"/>
    <xf numFmtId="0" fontId="8" fillId="0" borderId="0"/>
    <xf numFmtId="0" fontId="95" fillId="0" borderId="0"/>
    <xf numFmtId="0" fontId="8" fillId="0" borderId="0"/>
    <xf numFmtId="43" fontId="45" fillId="0" borderId="0" applyFont="0" applyFill="0" applyBorder="0" applyAlignment="0" applyProtection="0"/>
    <xf numFmtId="0" fontId="45" fillId="0" borderId="0"/>
    <xf numFmtId="9" fontId="8" fillId="0" borderId="0" applyFont="0" applyFill="0" applyBorder="0" applyAlignment="0" applyProtection="0"/>
    <xf numFmtId="0" fontId="8" fillId="0" borderId="0"/>
    <xf numFmtId="0" fontId="110" fillId="0" borderId="0"/>
    <xf numFmtId="44" fontId="8" fillId="0" borderId="0" applyFont="0" applyFill="0" applyBorder="0" applyAlignment="0" applyProtection="0"/>
    <xf numFmtId="43" fontId="8" fillId="0" borderId="0" applyFont="0" applyFill="0" applyBorder="0" applyAlignment="0" applyProtection="0"/>
    <xf numFmtId="43" fontId="45" fillId="0" borderId="0" applyFont="0" applyFill="0" applyBorder="0" applyAlignment="0" applyProtection="0"/>
    <xf numFmtId="0" fontId="8" fillId="0" borderId="0"/>
    <xf numFmtId="0" fontId="8" fillId="0" borderId="0"/>
    <xf numFmtId="0" fontId="8" fillId="0" borderId="0"/>
    <xf numFmtId="0" fontId="8" fillId="0" borderId="0"/>
  </cellStyleXfs>
  <cellXfs count="1927">
    <xf numFmtId="0" fontId="0" fillId="0" borderId="0" xfId="0"/>
    <xf numFmtId="0" fontId="2" fillId="0" borderId="0" xfId="0" applyFont="1"/>
    <xf numFmtId="0" fontId="4" fillId="0" borderId="0" xfId="0" applyFont="1"/>
    <xf numFmtId="0" fontId="0" fillId="0" borderId="0" xfId="0" applyAlignment="1">
      <alignment horizontal="center"/>
    </xf>
    <xf numFmtId="0" fontId="5" fillId="0" borderId="0" xfId="0" applyFont="1" applyAlignment="1">
      <alignment horizontal="center"/>
    </xf>
    <xf numFmtId="0" fontId="0" fillId="0" borderId="0" xfId="0" applyFill="1"/>
    <xf numFmtId="0" fontId="2" fillId="0" borderId="0" xfId="0" applyFont="1" applyFill="1"/>
    <xf numFmtId="0" fontId="6" fillId="0" borderId="0" xfId="0" applyNumberFormat="1" applyFont="1" applyFill="1"/>
    <xf numFmtId="0" fontId="1" fillId="0" borderId="0" xfId="0" applyFont="1" applyAlignment="1">
      <alignment horizontal="center"/>
    </xf>
    <xf numFmtId="0" fontId="0" fillId="0" borderId="0" xfId="0" applyAlignment="1"/>
    <xf numFmtId="0" fontId="9" fillId="0" borderId="0" xfId="0" applyFont="1" applyAlignment="1">
      <alignment horizontal="left"/>
    </xf>
    <xf numFmtId="0" fontId="0" fillId="0" borderId="0" xfId="0" applyAlignment="1">
      <alignment horizontal="left"/>
    </xf>
    <xf numFmtId="165" fontId="8" fillId="0" borderId="0" xfId="2" applyNumberFormat="1"/>
    <xf numFmtId="0" fontId="12" fillId="0" borderId="4" xfId="0" applyFont="1" applyBorder="1"/>
    <xf numFmtId="0" fontId="12" fillId="0" borderId="3" xfId="0" applyFont="1" applyBorder="1"/>
    <xf numFmtId="0" fontId="8" fillId="0" borderId="0" xfId="3" applyAlignment="1">
      <alignment horizontal="left" vertical="center" wrapText="1"/>
    </xf>
    <xf numFmtId="0" fontId="12" fillId="0" borderId="5" xfId="0" applyFont="1" applyFill="1" applyBorder="1"/>
    <xf numFmtId="0" fontId="0" fillId="0" borderId="0" xfId="0" applyBorder="1" applyAlignment="1">
      <alignment horizontal="center"/>
    </xf>
    <xf numFmtId="0" fontId="12" fillId="0" borderId="0" xfId="0" applyFont="1" applyBorder="1"/>
    <xf numFmtId="0" fontId="12" fillId="0" borderId="5" xfId="0" applyFont="1" applyBorder="1"/>
    <xf numFmtId="0" fontId="12" fillId="0" borderId="6" xfId="0" applyFont="1" applyBorder="1"/>
    <xf numFmtId="0" fontId="12" fillId="0" borderId="0" xfId="0" applyFont="1" applyBorder="1" applyAlignment="1">
      <alignment horizontal="center"/>
    </xf>
    <xf numFmtId="164" fontId="12" fillId="0" borderId="6" xfId="4" applyNumberFormat="1" applyFont="1" applyBorder="1" applyAlignment="1">
      <alignment horizontal="center"/>
    </xf>
    <xf numFmtId="164" fontId="12" fillId="0" borderId="6" xfId="4" applyNumberFormat="1" applyFont="1" applyBorder="1"/>
    <xf numFmtId="164" fontId="12" fillId="2" borderId="5" xfId="4" applyNumberFormat="1" applyFont="1" applyFill="1" applyBorder="1"/>
    <xf numFmtId="164" fontId="12" fillId="0" borderId="0" xfId="4" applyNumberFormat="1" applyFont="1" applyBorder="1"/>
    <xf numFmtId="164" fontId="12" fillId="0" borderId="0" xfId="1" applyNumberFormat="1" applyFont="1" applyBorder="1"/>
    <xf numFmtId="164" fontId="12" fillId="0" borderId="5" xfId="4" applyNumberFormat="1" applyFont="1" applyBorder="1"/>
    <xf numFmtId="164" fontId="12" fillId="0" borderId="0" xfId="1" applyNumberFormat="1" applyFont="1" applyFill="1" applyBorder="1"/>
    <xf numFmtId="0" fontId="12" fillId="0" borderId="0" xfId="0" applyFont="1" applyFill="1" applyBorder="1"/>
    <xf numFmtId="0" fontId="12" fillId="0" borderId="6" xfId="0" applyFont="1" applyFill="1" applyBorder="1"/>
    <xf numFmtId="0" fontId="12" fillId="0" borderId="7" xfId="0" applyFont="1" applyBorder="1"/>
    <xf numFmtId="164" fontId="12" fillId="0" borderId="7" xfId="4" applyNumberFormat="1" applyFont="1" applyBorder="1"/>
    <xf numFmtId="164" fontId="12" fillId="0" borderId="1" xfId="4" applyNumberFormat="1" applyFont="1" applyBorder="1"/>
    <xf numFmtId="164" fontId="12" fillId="0" borderId="8" xfId="4" applyNumberFormat="1" applyFont="1" applyBorder="1"/>
    <xf numFmtId="164" fontId="12" fillId="0" borderId="1" xfId="1" applyNumberFormat="1" applyFont="1" applyBorder="1"/>
    <xf numFmtId="0" fontId="12" fillId="0" borderId="1" xfId="0" applyFont="1" applyBorder="1"/>
    <xf numFmtId="0" fontId="12" fillId="0" borderId="8" xfId="0" applyFont="1" applyBorder="1"/>
    <xf numFmtId="0" fontId="13" fillId="0" borderId="0" xfId="0" applyFont="1" applyFill="1" applyBorder="1" applyAlignment="1">
      <alignment horizontal="center"/>
    </xf>
    <xf numFmtId="164" fontId="12" fillId="0" borderId="0" xfId="0" applyNumberFormat="1" applyFont="1" applyBorder="1"/>
    <xf numFmtId="166" fontId="0" fillId="0" borderId="0" xfId="0" applyNumberFormat="1"/>
    <xf numFmtId="0" fontId="12" fillId="0" borderId="0" xfId="0" applyFont="1"/>
    <xf numFmtId="0" fontId="8" fillId="0" borderId="0" xfId="0" applyFont="1"/>
    <xf numFmtId="0" fontId="0" fillId="0" borderId="0" xfId="0" applyFill="1" applyBorder="1"/>
    <xf numFmtId="0" fontId="15" fillId="0" borderId="0" xfId="0" applyNumberFormat="1" applyFont="1" applyBorder="1" applyAlignment="1">
      <alignment horizontal="center"/>
    </xf>
    <xf numFmtId="0" fontId="6" fillId="0" borderId="0" xfId="0" applyNumberFormat="1" applyFont="1" applyBorder="1" applyAlignment="1">
      <alignment horizontal="center"/>
    </xf>
    <xf numFmtId="0" fontId="6" fillId="0" borderId="0" xfId="0" applyFont="1" applyBorder="1" applyAlignment="1"/>
    <xf numFmtId="0" fontId="10" fillId="0" borderId="0" xfId="0" applyFont="1" applyBorder="1" applyAlignment="1">
      <alignment horizontal="center"/>
    </xf>
    <xf numFmtId="37" fontId="6" fillId="0" borderId="0" xfId="0" applyNumberFormat="1" applyFont="1" applyBorder="1" applyAlignment="1">
      <alignment horizontal="left"/>
    </xf>
    <xf numFmtId="0" fontId="15" fillId="0" borderId="0" xfId="0" applyFont="1" applyAlignment="1">
      <alignment horizontal="center"/>
    </xf>
    <xf numFmtId="0" fontId="16" fillId="0" borderId="0" xfId="0" applyFont="1"/>
    <xf numFmtId="0" fontId="12" fillId="0" borderId="0" xfId="0" applyFont="1" applyAlignment="1">
      <alignment horizontal="right"/>
    </xf>
    <xf numFmtId="0" fontId="17" fillId="0" borderId="0" xfId="0" applyFont="1" applyAlignment="1">
      <alignment horizontal="center"/>
    </xf>
    <xf numFmtId="0" fontId="18" fillId="0" borderId="0" xfId="0" applyFont="1" applyFill="1" applyBorder="1" applyAlignment="1">
      <alignment horizontal="left"/>
    </xf>
    <xf numFmtId="0" fontId="20" fillId="3" borderId="2" xfId="0" applyFont="1" applyFill="1" applyBorder="1" applyAlignment="1">
      <alignment horizontal="center" wrapText="1"/>
    </xf>
    <xf numFmtId="0" fontId="20" fillId="3" borderId="4" xfId="0" applyFont="1" applyFill="1" applyBorder="1" applyAlignment="1">
      <alignment horizontal="center" wrapText="1"/>
    </xf>
    <xf numFmtId="0" fontId="6" fillId="0" borderId="5" xfId="0" applyFont="1" applyBorder="1" applyAlignment="1">
      <alignment horizontal="center"/>
    </xf>
    <xf numFmtId="0" fontId="21" fillId="0" borderId="0" xfId="0" applyNumberFormat="1" applyFont="1" applyFill="1" applyBorder="1" applyAlignment="1"/>
    <xf numFmtId="0" fontId="6" fillId="0" borderId="0" xfId="0" applyFont="1" applyBorder="1"/>
    <xf numFmtId="0" fontId="6" fillId="0" borderId="0" xfId="0" applyFont="1" applyBorder="1" applyAlignment="1">
      <alignment horizontal="center"/>
    </xf>
    <xf numFmtId="0" fontId="6" fillId="0" borderId="6" xfId="0" applyFont="1" applyBorder="1"/>
    <xf numFmtId="0" fontId="6" fillId="0" borderId="5" xfId="0" applyNumberFormat="1" applyFont="1" applyFill="1" applyBorder="1" applyAlignment="1">
      <alignment horizontal="center"/>
    </xf>
    <xf numFmtId="0" fontId="6" fillId="0" borderId="0" xfId="0" applyNumberFormat="1" applyFont="1" applyFill="1" applyBorder="1" applyAlignment="1">
      <alignment horizontal="left"/>
    </xf>
    <xf numFmtId="0" fontId="22" fillId="0" borderId="0" xfId="0" applyNumberFormat="1" applyFont="1" applyFill="1" applyBorder="1" applyAlignment="1">
      <alignment horizontal="center"/>
    </xf>
    <xf numFmtId="166" fontId="0" fillId="0" borderId="0" xfId="6" applyNumberFormat="1" applyFont="1"/>
    <xf numFmtId="3" fontId="8" fillId="0" borderId="0" xfId="0" applyNumberFormat="1" applyFont="1" applyBorder="1" applyAlignment="1">
      <alignment horizontal="center"/>
    </xf>
    <xf numFmtId="3" fontId="12" fillId="0" borderId="0" xfId="0" applyNumberFormat="1" applyFont="1" applyBorder="1" applyAlignment="1">
      <alignment horizontal="center"/>
    </xf>
    <xf numFmtId="3" fontId="12" fillId="0" borderId="5" xfId="0" applyNumberFormat="1" applyFont="1" applyBorder="1" applyAlignment="1">
      <alignment horizontal="center"/>
    </xf>
    <xf numFmtId="3" fontId="22" fillId="0" borderId="0" xfId="0" applyNumberFormat="1" applyFont="1" applyFill="1" applyBorder="1" applyAlignment="1">
      <alignment horizontal="center"/>
    </xf>
    <xf numFmtId="3" fontId="6" fillId="0" borderId="6" xfId="0" applyNumberFormat="1" applyFont="1" applyFill="1" applyBorder="1" applyAlignment="1"/>
    <xf numFmtId="0" fontId="12" fillId="0" borderId="0" xfId="0" applyFont="1" applyBorder="1" applyAlignment="1">
      <alignment horizontal="left" wrapText="1"/>
    </xf>
    <xf numFmtId="0" fontId="12" fillId="0" borderId="0" xfId="0" applyFont="1" applyBorder="1" applyAlignment="1">
      <alignment wrapText="1"/>
    </xf>
    <xf numFmtId="0" fontId="12" fillId="0" borderId="6" xfId="0" applyFont="1" applyBorder="1" applyAlignment="1">
      <alignment wrapText="1"/>
    </xf>
    <xf numFmtId="0" fontId="6" fillId="0" borderId="5" xfId="0" applyFont="1" applyFill="1" applyBorder="1" applyAlignment="1">
      <alignment horizontal="center"/>
    </xf>
    <xf numFmtId="0" fontId="21" fillId="0" borderId="0" xfId="0" applyNumberFormat="1" applyFont="1" applyFill="1" applyBorder="1" applyAlignment="1">
      <alignment horizontal="left"/>
    </xf>
    <xf numFmtId="0" fontId="6" fillId="0" borderId="0" xfId="0" applyFont="1" applyBorder="1" applyAlignment="1">
      <alignment horizontal="left"/>
    </xf>
    <xf numFmtId="0" fontId="6" fillId="0" borderId="0" xfId="0" applyFont="1" applyFill="1" applyBorder="1"/>
    <xf numFmtId="0" fontId="22" fillId="0" borderId="0" xfId="0" applyFont="1" applyFill="1" applyBorder="1" applyAlignment="1">
      <alignment horizontal="right"/>
    </xf>
    <xf numFmtId="0" fontId="6" fillId="0" borderId="6" xfId="0" applyFont="1" applyBorder="1" applyAlignment="1"/>
    <xf numFmtId="0" fontId="22" fillId="0" borderId="0" xfId="0" applyFont="1" applyFill="1" applyBorder="1"/>
    <xf numFmtId="166" fontId="8" fillId="0" borderId="5" xfId="6" applyNumberFormat="1" applyFont="1" applyBorder="1" applyAlignment="1">
      <alignment horizontal="center"/>
    </xf>
    <xf numFmtId="0" fontId="6" fillId="0" borderId="0" xfId="0" applyFont="1" applyFill="1" applyBorder="1" applyAlignment="1">
      <alignment horizontal="left"/>
    </xf>
    <xf numFmtId="0" fontId="22" fillId="0" borderId="0" xfId="0" applyFont="1" applyFill="1" applyBorder="1" applyAlignment="1">
      <alignment horizontal="center"/>
    </xf>
    <xf numFmtId="3" fontId="22" fillId="0" borderId="6" xfId="0" applyNumberFormat="1" applyFont="1" applyFill="1" applyBorder="1" applyAlignment="1"/>
    <xf numFmtId="0" fontId="6" fillId="0" borderId="0" xfId="0" applyFont="1" applyFill="1" applyBorder="1" applyAlignment="1"/>
    <xf numFmtId="0" fontId="6" fillId="0" borderId="6" xfId="0" applyFont="1" applyFill="1" applyBorder="1" applyAlignment="1"/>
    <xf numFmtId="0" fontId="6" fillId="0" borderId="0" xfId="0" applyNumberFormat="1" applyFont="1" applyFill="1" applyBorder="1" applyAlignment="1">
      <alignment horizontal="center"/>
    </xf>
    <xf numFmtId="0" fontId="21" fillId="0" borderId="0" xfId="0" applyNumberFormat="1" applyFont="1" applyBorder="1" applyAlignment="1">
      <alignment horizontal="left"/>
    </xf>
    <xf numFmtId="0" fontId="22" fillId="0" borderId="0" xfId="0" applyFont="1" applyBorder="1" applyAlignment="1">
      <alignment horizontal="center"/>
    </xf>
    <xf numFmtId="0" fontId="6" fillId="0" borderId="5" xfId="0" applyNumberFormat="1" applyFont="1" applyBorder="1" applyAlignment="1">
      <alignment horizontal="center"/>
    </xf>
    <xf numFmtId="0" fontId="6" fillId="0" borderId="0" xfId="0" applyNumberFormat="1" applyFont="1" applyFill="1" applyBorder="1" applyAlignment="1">
      <alignment horizontal="right"/>
    </xf>
    <xf numFmtId="0" fontId="6" fillId="0" borderId="7" xfId="0" applyNumberFormat="1" applyFont="1" applyFill="1" applyBorder="1" applyAlignment="1">
      <alignment horizontal="center"/>
    </xf>
    <xf numFmtId="0" fontId="6" fillId="0" borderId="1" xfId="0" applyNumberFormat="1" applyFont="1" applyFill="1" applyBorder="1" applyAlignment="1">
      <alignment horizontal="right"/>
    </xf>
    <xf numFmtId="0" fontId="6" fillId="0" borderId="1" xfId="0" applyNumberFormat="1" applyFont="1" applyFill="1" applyBorder="1" applyAlignment="1">
      <alignment horizontal="left"/>
    </xf>
    <xf numFmtId="0" fontId="6" fillId="0" borderId="1" xfId="0" applyFont="1" applyFill="1" applyBorder="1" applyAlignment="1"/>
    <xf numFmtId="0" fontId="22" fillId="0" borderId="1" xfId="0" applyNumberFormat="1" applyFont="1" applyFill="1" applyBorder="1" applyAlignment="1">
      <alignment horizontal="center"/>
    </xf>
    <xf numFmtId="3" fontId="12" fillId="0" borderId="7" xfId="0" applyNumberFormat="1" applyFont="1" applyBorder="1" applyAlignment="1">
      <alignment horizontal="center"/>
    </xf>
    <xf numFmtId="3" fontId="12" fillId="0" borderId="1" xfId="0" applyNumberFormat="1" applyFont="1" applyBorder="1" applyAlignment="1">
      <alignment horizontal="center"/>
    </xf>
    <xf numFmtId="0" fontId="22" fillId="0" borderId="0" xfId="0" applyFont="1" applyFill="1" applyBorder="1" applyAlignment="1"/>
    <xf numFmtId="0" fontId="6" fillId="0" borderId="6" xfId="0" applyNumberFormat="1" applyFont="1" applyFill="1" applyBorder="1" applyAlignment="1">
      <alignment horizontal="left"/>
    </xf>
    <xf numFmtId="3" fontId="6" fillId="0" borderId="0" xfId="0" applyNumberFormat="1" applyFont="1" applyBorder="1" applyAlignment="1">
      <alignment horizontal="center"/>
    </xf>
    <xf numFmtId="0" fontId="13" fillId="0" borderId="0" xfId="0" applyFont="1" applyBorder="1" applyAlignment="1">
      <alignment horizontal="center"/>
    </xf>
    <xf numFmtId="0" fontId="0" fillId="0" borderId="7" xfId="0" applyBorder="1"/>
    <xf numFmtId="0" fontId="0" fillId="0" borderId="1" xfId="0" applyBorder="1"/>
    <xf numFmtId="0" fontId="0" fillId="0" borderId="1" xfId="0" applyFill="1" applyBorder="1"/>
    <xf numFmtId="0" fontId="0" fillId="0" borderId="8" xfId="0" applyBorder="1"/>
    <xf numFmtId="0" fontId="12" fillId="0" borderId="1" xfId="0" applyFont="1" applyFill="1" applyBorder="1"/>
    <xf numFmtId="3" fontId="6" fillId="0" borderId="6" xfId="0" applyNumberFormat="1" applyFont="1" applyFill="1" applyBorder="1" applyAlignment="1">
      <alignment horizontal="left"/>
    </xf>
    <xf numFmtId="0" fontId="6" fillId="0" borderId="6" xfId="0" applyFont="1" applyBorder="1" applyAlignment="1">
      <alignment horizontal="left"/>
    </xf>
    <xf numFmtId="3" fontId="6" fillId="0" borderId="0" xfId="0" applyNumberFormat="1" applyFont="1" applyFill="1" applyBorder="1" applyAlignment="1"/>
    <xf numFmtId="3" fontId="22" fillId="0" borderId="0" xfId="0" applyNumberFormat="1" applyFont="1" applyBorder="1" applyAlignment="1">
      <alignment horizontal="center"/>
    </xf>
    <xf numFmtId="3" fontId="6" fillId="0" borderId="6" xfId="0" applyNumberFormat="1" applyFont="1" applyBorder="1" applyAlignment="1">
      <alignment horizontal="left"/>
    </xf>
    <xf numFmtId="0" fontId="6" fillId="0" borderId="1" xfId="0" applyNumberFormat="1" applyFont="1" applyBorder="1" applyAlignment="1">
      <alignment horizontal="center"/>
    </xf>
    <xf numFmtId="0" fontId="6" fillId="0" borderId="1" xfId="0" applyFont="1" applyBorder="1" applyAlignment="1"/>
    <xf numFmtId="0" fontId="6" fillId="0" borderId="8" xfId="0" applyNumberFormat="1" applyFont="1" applyFill="1" applyBorder="1" applyAlignment="1">
      <alignment horizontal="left"/>
    </xf>
    <xf numFmtId="0" fontId="12" fillId="0" borderId="1" xfId="0" applyFont="1" applyBorder="1" applyAlignment="1">
      <alignment horizontal="center"/>
    </xf>
    <xf numFmtId="3" fontId="6" fillId="0" borderId="0" xfId="0" applyNumberFormat="1" applyFont="1" applyFill="1" applyBorder="1" applyAlignment="1">
      <alignment horizontal="center"/>
    </xf>
    <xf numFmtId="0" fontId="6" fillId="0" borderId="1" xfId="0" applyNumberFormat="1" applyFont="1" applyFill="1" applyBorder="1" applyAlignment="1">
      <alignment horizontal="center"/>
    </xf>
    <xf numFmtId="0" fontId="6" fillId="0" borderId="1" xfId="0" applyFont="1" applyBorder="1"/>
    <xf numFmtId="0" fontId="12" fillId="0" borderId="0" xfId="0" applyFont="1" applyFill="1" applyBorder="1" applyAlignment="1">
      <alignment horizontal="left"/>
    </xf>
    <xf numFmtId="0" fontId="12" fillId="0" borderId="0" xfId="0" applyFont="1" applyFill="1" applyBorder="1" applyAlignment="1">
      <alignment horizontal="centerContinuous"/>
    </xf>
    <xf numFmtId="0" fontId="12" fillId="0" borderId="6" xfId="0" applyFont="1" applyFill="1" applyBorder="1" applyAlignment="1">
      <alignment horizontal="centerContinuous"/>
    </xf>
    <xf numFmtId="0" fontId="22" fillId="0" borderId="1" xfId="0" applyFont="1" applyFill="1" applyBorder="1" applyAlignment="1">
      <alignment horizontal="center"/>
    </xf>
    <xf numFmtId="0" fontId="6" fillId="0" borderId="7" xfId="0" applyNumberFormat="1" applyFont="1" applyBorder="1" applyAlignment="1">
      <alignment horizontal="center"/>
    </xf>
    <xf numFmtId="0" fontId="6" fillId="0" borderId="1" xfId="0" applyNumberFormat="1" applyFont="1" applyBorder="1" applyAlignment="1">
      <alignment horizontal="left"/>
    </xf>
    <xf numFmtId="0" fontId="22" fillId="0" borderId="1" xfId="0" applyNumberFormat="1" applyFont="1" applyBorder="1" applyAlignment="1">
      <alignment horizontal="center"/>
    </xf>
    <xf numFmtId="0" fontId="6" fillId="0" borderId="8" xfId="0" applyNumberFormat="1" applyFont="1" applyBorder="1" applyAlignment="1">
      <alignment horizontal="left"/>
    </xf>
    <xf numFmtId="0" fontId="13" fillId="0" borderId="0" xfId="0" applyFont="1" applyFill="1" applyBorder="1" applyAlignment="1">
      <alignment horizontal="center" wrapText="1"/>
    </xf>
    <xf numFmtId="0" fontId="12" fillId="0" borderId="0" xfId="0" applyFont="1" applyFill="1" applyBorder="1" applyAlignment="1">
      <alignment horizontal="center" wrapText="1"/>
    </xf>
    <xf numFmtId="167" fontId="21" fillId="0" borderId="0" xfId="0" applyNumberFormat="1" applyFont="1" applyBorder="1" applyAlignment="1">
      <alignment horizontal="left"/>
    </xf>
    <xf numFmtId="3" fontId="6" fillId="0" borderId="6" xfId="0" applyNumberFormat="1" applyFont="1" applyBorder="1" applyAlignment="1"/>
    <xf numFmtId="168" fontId="6" fillId="0" borderId="1" xfId="0" applyNumberFormat="1" applyFont="1" applyBorder="1" applyAlignment="1"/>
    <xf numFmtId="10" fontId="6" fillId="0" borderId="8" xfId="2" applyNumberFormat="1" applyFont="1" applyBorder="1" applyAlignment="1">
      <alignment horizontal="left"/>
    </xf>
    <xf numFmtId="0" fontId="22" fillId="0" borderId="1" xfId="0" applyFont="1" applyFill="1" applyBorder="1" applyAlignment="1"/>
    <xf numFmtId="0" fontId="24" fillId="0" borderId="0" xfId="0" applyFont="1"/>
    <xf numFmtId="0" fontId="15" fillId="0" borderId="5" xfId="0" applyNumberFormat="1" applyFont="1" applyBorder="1" applyAlignment="1">
      <alignment horizontal="center"/>
    </xf>
    <xf numFmtId="0" fontId="13" fillId="0" borderId="0" xfId="0" applyNumberFormat="1" applyFont="1" applyBorder="1" applyAlignment="1">
      <alignment horizontal="left"/>
    </xf>
    <xf numFmtId="0" fontId="15" fillId="0" borderId="0" xfId="0" applyNumberFormat="1" applyFont="1" applyFill="1" applyBorder="1" applyAlignment="1"/>
    <xf numFmtId="0" fontId="15" fillId="0" borderId="0" xfId="0" applyFont="1" applyFill="1" applyBorder="1" applyAlignment="1"/>
    <xf numFmtId="3" fontId="15" fillId="0" borderId="0" xfId="0" applyNumberFormat="1" applyFont="1" applyBorder="1" applyAlignment="1">
      <alignment horizontal="center"/>
    </xf>
    <xf numFmtId="3" fontId="21" fillId="0" borderId="0" xfId="0" applyNumberFormat="1" applyFont="1" applyBorder="1" applyAlignment="1"/>
    <xf numFmtId="0" fontId="13" fillId="0" borderId="5" xfId="0" applyFont="1" applyBorder="1"/>
    <xf numFmtId="0" fontId="6" fillId="0" borderId="0" xfId="0" applyNumberFormat="1" applyFont="1" applyFill="1" applyBorder="1" applyAlignment="1"/>
    <xf numFmtId="0" fontId="13" fillId="0" borderId="5" xfId="0" applyFont="1" applyBorder="1" applyAlignment="1">
      <alignment horizontal="center"/>
    </xf>
    <xf numFmtId="0" fontId="13" fillId="2" borderId="5" xfId="0" applyFont="1" applyFill="1" applyBorder="1" applyAlignment="1">
      <alignment horizontal="center"/>
    </xf>
    <xf numFmtId="0" fontId="12" fillId="0" borderId="6" xfId="0" applyFont="1" applyFill="1" applyBorder="1" applyAlignment="1">
      <alignment horizontal="center" wrapText="1"/>
    </xf>
    <xf numFmtId="0" fontId="15" fillId="0" borderId="0" xfId="0" applyFont="1" applyFill="1" applyBorder="1" applyAlignment="1">
      <alignment horizontal="center"/>
    </xf>
    <xf numFmtId="0" fontId="0" fillId="0" borderId="5" xfId="0" applyFill="1" applyBorder="1"/>
    <xf numFmtId="0" fontId="0" fillId="0" borderId="0" xfId="0" applyFill="1" applyBorder="1" applyAlignment="1">
      <alignment horizontal="right"/>
    </xf>
    <xf numFmtId="164" fontId="0" fillId="0" borderId="0" xfId="1" applyNumberFormat="1" applyFont="1" applyFill="1" applyBorder="1"/>
    <xf numFmtId="0" fontId="20" fillId="0" borderId="1" xfId="0" applyFont="1" applyBorder="1"/>
    <xf numFmtId="0" fontId="0" fillId="0" borderId="0" xfId="0" applyBorder="1"/>
    <xf numFmtId="0" fontId="20" fillId="0" borderId="0" xfId="0" applyFont="1" applyBorder="1"/>
    <xf numFmtId="0" fontId="0" fillId="0" borderId="7" xfId="0" applyFill="1" applyBorder="1"/>
    <xf numFmtId="0" fontId="21" fillId="0" borderId="5" xfId="0" applyFont="1" applyFill="1" applyBorder="1"/>
    <xf numFmtId="0" fontId="21" fillId="0" borderId="0" xfId="0" applyFont="1" applyBorder="1"/>
    <xf numFmtId="0" fontId="21" fillId="0" borderId="0" xfId="0" applyFont="1" applyBorder="1" applyAlignment="1">
      <alignment horizontal="left"/>
    </xf>
    <xf numFmtId="0" fontId="13" fillId="0" borderId="0" xfId="0" applyFont="1" applyBorder="1"/>
    <xf numFmtId="164" fontId="6" fillId="0" borderId="6" xfId="1" applyNumberFormat="1" applyFont="1" applyFill="1" applyBorder="1" applyAlignment="1">
      <alignment horizontal="left"/>
    </xf>
    <xf numFmtId="0" fontId="6" fillId="0" borderId="8" xfId="0" applyNumberFormat="1" applyFont="1" applyFill="1" applyBorder="1" applyAlignment="1">
      <alignment horizontal="center"/>
    </xf>
    <xf numFmtId="0" fontId="21" fillId="0" borderId="5" xfId="0" applyFont="1" applyBorder="1"/>
    <xf numFmtId="0" fontId="6" fillId="0" borderId="6" xfId="0" applyNumberFormat="1" applyFont="1" applyFill="1" applyBorder="1" applyAlignment="1">
      <alignment horizontal="center"/>
    </xf>
    <xf numFmtId="0" fontId="18" fillId="0" borderId="0" xfId="0" applyNumberFormat="1" applyFont="1" applyFill="1" applyBorder="1" applyAlignment="1">
      <alignment horizontal="left"/>
    </xf>
    <xf numFmtId="0" fontId="0" fillId="0" borderId="2" xfId="0" applyBorder="1"/>
    <xf numFmtId="0" fontId="20" fillId="0" borderId="4" xfId="0" applyFont="1" applyBorder="1"/>
    <xf numFmtId="166" fontId="12" fillId="0" borderId="5" xfId="6" applyNumberFormat="1" applyFont="1" applyBorder="1"/>
    <xf numFmtId="0" fontId="25" fillId="0" borderId="0" xfId="0" applyFont="1"/>
    <xf numFmtId="44" fontId="12" fillId="0" borderId="7" xfId="6" applyFont="1" applyBorder="1"/>
    <xf numFmtId="166" fontId="12" fillId="0" borderId="1" xfId="6" applyNumberFormat="1" applyFont="1" applyBorder="1"/>
    <xf numFmtId="164" fontId="13" fillId="0" borderId="7" xfId="1" applyNumberFormat="1" applyFont="1" applyBorder="1" applyAlignment="1">
      <alignment horizontal="center"/>
    </xf>
    <xf numFmtId="0" fontId="19" fillId="3" borderId="2" xfId="0" applyFont="1" applyFill="1" applyBorder="1" applyAlignment="1">
      <alignment horizontal="center"/>
    </xf>
    <xf numFmtId="0" fontId="19" fillId="3" borderId="4" xfId="0" applyFont="1" applyFill="1" applyBorder="1" applyAlignment="1">
      <alignment horizontal="center"/>
    </xf>
    <xf numFmtId="0" fontId="16" fillId="3" borderId="4" xfId="0" applyFont="1" applyFill="1" applyBorder="1" applyAlignment="1">
      <alignment horizontal="center"/>
    </xf>
    <xf numFmtId="0" fontId="23" fillId="3" borderId="4" xfId="0" applyFont="1" applyFill="1" applyBorder="1" applyAlignment="1">
      <alignment horizontal="center"/>
    </xf>
    <xf numFmtId="0" fontId="23" fillId="3" borderId="3" xfId="0" applyFont="1" applyFill="1" applyBorder="1" applyAlignment="1">
      <alignment horizontal="center"/>
    </xf>
    <xf numFmtId="2" fontId="6" fillId="0" borderId="0" xfId="0" applyNumberFormat="1" applyFont="1" applyFill="1" applyBorder="1" applyAlignment="1">
      <alignment horizontal="center"/>
    </xf>
    <xf numFmtId="0" fontId="12" fillId="0" borderId="0" xfId="0" applyFont="1" applyBorder="1" applyAlignment="1"/>
    <xf numFmtId="0" fontId="12" fillId="0" borderId="6" xfId="0" applyFont="1" applyBorder="1" applyAlignment="1"/>
    <xf numFmtId="0" fontId="12" fillId="0" borderId="0" xfId="0" applyFont="1" applyFill="1" applyBorder="1" applyAlignment="1">
      <alignment horizontal="center"/>
    </xf>
    <xf numFmtId="0" fontId="12" fillId="0" borderId="6" xfId="0" applyFont="1" applyFill="1" applyBorder="1" applyAlignment="1">
      <alignment horizontal="center"/>
    </xf>
    <xf numFmtId="2" fontId="21" fillId="0" borderId="5" xfId="0" applyNumberFormat="1" applyFont="1" applyFill="1" applyBorder="1" applyAlignment="1">
      <alignment horizontal="center"/>
    </xf>
    <xf numFmtId="2" fontId="8" fillId="0" borderId="0" xfId="0" applyNumberFormat="1" applyFont="1" applyFill="1" applyBorder="1" applyAlignment="1">
      <alignment horizontal="center"/>
    </xf>
    <xf numFmtId="0" fontId="21" fillId="0" borderId="0" xfId="0" applyFont="1" applyFill="1" applyBorder="1" applyAlignment="1">
      <alignment horizontal="center"/>
    </xf>
    <xf numFmtId="0" fontId="8" fillId="0" borderId="0" xfId="0" applyFont="1" applyFill="1" applyBorder="1" applyAlignment="1">
      <alignment horizontal="center"/>
    </xf>
    <xf numFmtId="0" fontId="12" fillId="0" borderId="1" xfId="0" applyFont="1" applyBorder="1" applyAlignment="1"/>
    <xf numFmtId="0" fontId="12" fillId="0" borderId="8" xfId="0" applyFont="1" applyBorder="1" applyAlignment="1"/>
    <xf numFmtId="0" fontId="27" fillId="0" borderId="0" xfId="0" applyFont="1"/>
    <xf numFmtId="0" fontId="8" fillId="0" borderId="1" xfId="0" applyFont="1" applyFill="1" applyBorder="1"/>
    <xf numFmtId="0" fontId="26" fillId="0" borderId="0" xfId="0" applyFont="1" applyFill="1" applyBorder="1"/>
    <xf numFmtId="0" fontId="19" fillId="0" borderId="5" xfId="0" applyFont="1" applyFill="1" applyBorder="1" applyAlignment="1">
      <alignment horizontal="center"/>
    </xf>
    <xf numFmtId="0" fontId="19" fillId="0" borderId="0" xfId="0" applyFont="1" applyFill="1" applyBorder="1" applyAlignment="1">
      <alignment horizontal="center"/>
    </xf>
    <xf numFmtId="0" fontId="19" fillId="0" borderId="6" xfId="0" applyFont="1" applyFill="1" applyBorder="1" applyAlignment="1">
      <alignment horizontal="center"/>
    </xf>
    <xf numFmtId="0" fontId="20" fillId="0" borderId="0" xfId="0" applyFont="1" applyFill="1" applyBorder="1" applyAlignment="1">
      <alignment horizontal="center" wrapText="1"/>
    </xf>
    <xf numFmtId="0" fontId="23" fillId="0" borderId="0" xfId="0" applyFont="1" applyFill="1" applyBorder="1" applyAlignment="1">
      <alignment horizontal="center" wrapText="1"/>
    </xf>
    <xf numFmtId="0" fontId="23" fillId="0" borderId="6" xfId="0" applyFont="1" applyFill="1" applyBorder="1" applyAlignment="1">
      <alignment horizontal="center" wrapText="1"/>
    </xf>
    <xf numFmtId="164" fontId="12" fillId="0" borderId="1" xfId="0" applyNumberFormat="1" applyFont="1" applyBorder="1"/>
    <xf numFmtId="0" fontId="12" fillId="0" borderId="6" xfId="0" applyNumberFormat="1" applyFont="1" applyFill="1" applyBorder="1" applyAlignment="1">
      <alignment horizontal="left" wrapText="1"/>
    </xf>
    <xf numFmtId="164" fontId="27" fillId="0" borderId="0" xfId="0" applyNumberFormat="1" applyFont="1"/>
    <xf numFmtId="0" fontId="8" fillId="0" borderId="0" xfId="0" applyFont="1" applyFill="1" applyAlignment="1">
      <alignment vertical="center" wrapText="1"/>
    </xf>
    <xf numFmtId="0" fontId="0" fillId="0" borderId="0" xfId="0" applyAlignment="1">
      <alignment horizontal="right"/>
    </xf>
    <xf numFmtId="166" fontId="0" fillId="5" borderId="0" xfId="6" applyNumberFormat="1" applyFont="1" applyFill="1" applyAlignment="1"/>
    <xf numFmtId="0" fontId="8" fillId="0" borderId="0" xfId="7"/>
    <xf numFmtId="10" fontId="0" fillId="5" borderId="0" xfId="0" applyNumberFormat="1" applyFill="1"/>
    <xf numFmtId="0" fontId="8" fillId="0" borderId="0" xfId="7" applyAlignment="1">
      <alignment horizontal="right"/>
    </xf>
    <xf numFmtId="164" fontId="0" fillId="5" borderId="0" xfId="8" applyNumberFormat="1" applyFont="1" applyFill="1" applyAlignment="1"/>
    <xf numFmtId="167" fontId="0" fillId="5" borderId="0" xfId="0" applyNumberFormat="1" applyFill="1"/>
    <xf numFmtId="166" fontId="0" fillId="5" borderId="17" xfId="6" applyNumberFormat="1" applyFont="1" applyFill="1" applyBorder="1" applyAlignment="1"/>
    <xf numFmtId="164" fontId="6" fillId="0" borderId="0" xfId="5" applyNumberFormat="1" applyFont="1"/>
    <xf numFmtId="0" fontId="6" fillId="0" borderId="0" xfId="5" applyFont="1"/>
    <xf numFmtId="0" fontId="8" fillId="0" borderId="0" xfId="5"/>
    <xf numFmtId="0" fontId="14" fillId="0" borderId="0" xfId="5" applyFont="1" applyAlignment="1">
      <alignment horizontal="center"/>
    </xf>
    <xf numFmtId="0" fontId="14" fillId="0" borderId="0" xfId="5" applyFont="1"/>
    <xf numFmtId="0" fontId="14" fillId="0" borderId="0" xfId="5" applyFont="1" applyAlignment="1">
      <alignment horizontal="left"/>
    </xf>
    <xf numFmtId="164" fontId="14" fillId="0" borderId="0" xfId="9" applyNumberFormat="1" applyFont="1"/>
    <xf numFmtId="0" fontId="14" fillId="0" borderId="0" xfId="3" applyFont="1" applyBorder="1" applyAlignment="1">
      <alignment horizontal="center"/>
    </xf>
    <xf numFmtId="0" fontId="14" fillId="0" borderId="0" xfId="5" applyFont="1" applyFill="1"/>
    <xf numFmtId="0" fontId="0" fillId="0" borderId="0" xfId="0" applyFill="1" applyAlignment="1"/>
    <xf numFmtId="0" fontId="14" fillId="0" borderId="0" xfId="5" applyFont="1" applyFill="1" applyAlignment="1">
      <alignment horizontal="left"/>
    </xf>
    <xf numFmtId="0" fontId="25" fillId="0" borderId="0" xfId="0" applyFont="1" applyAlignment="1">
      <alignment horizontal="center"/>
    </xf>
    <xf numFmtId="0" fontId="25" fillId="0" borderId="0" xfId="0" applyFont="1" applyFill="1"/>
    <xf numFmtId="164" fontId="25" fillId="0" borderId="0" xfId="8" applyNumberFormat="1" applyFont="1"/>
    <xf numFmtId="10" fontId="25" fillId="0" borderId="0" xfId="12" applyNumberFormat="1" applyFont="1" applyFill="1"/>
    <xf numFmtId="0" fontId="29" fillId="6" borderId="0" xfId="0" applyFont="1" applyFill="1"/>
    <xf numFmtId="0" fontId="25" fillId="6" borderId="0" xfId="0" applyFont="1" applyFill="1"/>
    <xf numFmtId="0" fontId="25" fillId="0" borderId="0" xfId="0" applyFont="1" applyAlignment="1">
      <alignment wrapText="1"/>
    </xf>
    <xf numFmtId="0" fontId="25" fillId="0" borderId="0" xfId="0" applyFont="1" applyAlignment="1">
      <alignment horizontal="left"/>
    </xf>
    <xf numFmtId="0" fontId="25" fillId="0" borderId="0" xfId="0" applyNumberFormat="1" applyFont="1" applyFill="1" applyAlignment="1">
      <alignment horizontal="center"/>
    </xf>
    <xf numFmtId="0" fontId="25" fillId="0" borderId="0" xfId="0" applyNumberFormat="1" applyFont="1" applyFill="1" applyAlignment="1">
      <alignment horizontal="left"/>
    </xf>
    <xf numFmtId="3" fontId="7" fillId="0" borderId="0" xfId="0" applyNumberFormat="1" applyFont="1" applyBorder="1" applyAlignment="1"/>
    <xf numFmtId="0" fontId="25" fillId="0" borderId="0" xfId="0" applyFont="1" applyBorder="1" applyAlignment="1"/>
    <xf numFmtId="0" fontId="25" fillId="0" borderId="0" xfId="0" applyFont="1" applyAlignment="1"/>
    <xf numFmtId="3" fontId="25" fillId="0" borderId="0" xfId="0" applyNumberFormat="1" applyFont="1" applyBorder="1" applyAlignment="1">
      <alignment horizontal="left"/>
    </xf>
    <xf numFmtId="3" fontId="25" fillId="0" borderId="0" xfId="0" applyNumberFormat="1" applyFont="1" applyBorder="1" applyAlignment="1"/>
    <xf numFmtId="3" fontId="25" fillId="0" borderId="0" xfId="0" applyNumberFormat="1" applyFont="1" applyFill="1" applyBorder="1" applyAlignment="1"/>
    <xf numFmtId="0" fontId="25" fillId="0" borderId="0" xfId="0" applyNumberFormat="1" applyFont="1" applyAlignment="1">
      <alignment horizontal="center"/>
    </xf>
    <xf numFmtId="0" fontId="25" fillId="0" borderId="0" xfId="0" applyNumberFormat="1" applyFont="1" applyAlignment="1">
      <alignment horizontal="left"/>
    </xf>
    <xf numFmtId="0" fontId="25" fillId="0" borderId="12" xfId="0" applyFont="1" applyBorder="1" applyAlignment="1"/>
    <xf numFmtId="170" fontId="25" fillId="0" borderId="12" xfId="13" applyFont="1" applyBorder="1" applyAlignment="1">
      <alignment vertical="center"/>
    </xf>
    <xf numFmtId="3" fontId="25" fillId="0" borderId="12" xfId="0" applyNumberFormat="1" applyFont="1" applyBorder="1" applyAlignment="1">
      <alignment horizontal="left"/>
    </xf>
    <xf numFmtId="3" fontId="25" fillId="0" borderId="12" xfId="0" applyNumberFormat="1" applyFont="1" applyBorder="1" applyAlignment="1"/>
    <xf numFmtId="0" fontId="25" fillId="0" borderId="0" xfId="0" applyFont="1" applyBorder="1" applyAlignment="1">
      <alignment horizontal="left"/>
    </xf>
    <xf numFmtId="3" fontId="25" fillId="0" borderId="0" xfId="0" applyNumberFormat="1" applyFont="1" applyAlignment="1"/>
    <xf numFmtId="3" fontId="25" fillId="0" borderId="0" xfId="0" applyNumberFormat="1" applyFont="1" applyFill="1" applyAlignment="1"/>
    <xf numFmtId="3" fontId="7" fillId="0" borderId="0" xfId="0" applyNumberFormat="1" applyFont="1" applyAlignment="1">
      <alignment horizontal="left"/>
    </xf>
    <xf numFmtId="3" fontId="25" fillId="0" borderId="0" xfId="0" applyNumberFormat="1" applyFont="1" applyAlignment="1">
      <alignment horizontal="left"/>
    </xf>
    <xf numFmtId="0" fontId="25" fillId="0" borderId="0" xfId="0" applyNumberFormat="1" applyFont="1" applyAlignment="1"/>
    <xf numFmtId="0" fontId="7" fillId="0" borderId="0" xfId="0" applyNumberFormat="1" applyFont="1" applyAlignment="1">
      <alignment horizontal="left"/>
    </xf>
    <xf numFmtId="3" fontId="25" fillId="0" borderId="0" xfId="0" applyNumberFormat="1" applyFont="1" applyFill="1" applyAlignment="1">
      <alignment horizontal="left"/>
    </xf>
    <xf numFmtId="3" fontId="25" fillId="0" borderId="12" xfId="0" applyNumberFormat="1" applyFont="1" applyFill="1" applyBorder="1" applyAlignment="1"/>
    <xf numFmtId="3" fontId="25" fillId="0" borderId="12" xfId="0" applyNumberFormat="1" applyFont="1" applyFill="1" applyBorder="1" applyAlignment="1">
      <alignment horizontal="left"/>
    </xf>
    <xf numFmtId="0" fontId="25" fillId="0" borderId="0" xfId="0" applyFont="1" applyFill="1" applyBorder="1" applyAlignment="1">
      <alignment horizontal="left"/>
    </xf>
    <xf numFmtId="0" fontId="25" fillId="0" borderId="0" xfId="0" applyNumberFormat="1" applyFont="1" applyBorder="1"/>
    <xf numFmtId="0" fontId="25" fillId="0" borderId="0" xfId="0" applyFont="1" applyFill="1" applyAlignment="1">
      <alignment horizontal="left"/>
    </xf>
    <xf numFmtId="0" fontId="25" fillId="0" borderId="0" xfId="0" applyFont="1" applyFill="1" applyAlignment="1"/>
    <xf numFmtId="0" fontId="25" fillId="0" borderId="19" xfId="0" applyFont="1" applyFill="1" applyBorder="1" applyAlignment="1"/>
    <xf numFmtId="0" fontId="25" fillId="0" borderId="19" xfId="0" applyNumberFormat="1" applyFont="1" applyFill="1" applyBorder="1" applyAlignment="1"/>
    <xf numFmtId="3" fontId="25" fillId="0" borderId="19" xfId="0" applyNumberFormat="1" applyFont="1" applyFill="1" applyBorder="1" applyAlignment="1"/>
    <xf numFmtId="0" fontId="25" fillId="0" borderId="0" xfId="0" applyNumberFormat="1" applyFont="1" applyFill="1" applyAlignment="1"/>
    <xf numFmtId="0" fontId="25" fillId="0" borderId="19" xfId="0" applyFont="1" applyBorder="1" applyAlignment="1"/>
    <xf numFmtId="0" fontId="7" fillId="0" borderId="19" xfId="0" applyNumberFormat="1" applyFont="1" applyBorder="1" applyAlignment="1"/>
    <xf numFmtId="0" fontId="25" fillId="0" borderId="19" xfId="0" applyFont="1" applyBorder="1" applyAlignment="1">
      <alignment horizontal="left"/>
    </xf>
    <xf numFmtId="3" fontId="25" fillId="0" borderId="19" xfId="0" applyNumberFormat="1" applyFont="1" applyBorder="1" applyAlignment="1"/>
    <xf numFmtId="3" fontId="25" fillId="0" borderId="0" xfId="0" applyNumberFormat="1" applyFont="1" applyFill="1" applyAlignment="1">
      <alignment horizontal="center"/>
    </xf>
    <xf numFmtId="0" fontId="25" fillId="0" borderId="0" xfId="0" applyNumberFormat="1" applyFont="1" applyFill="1" applyBorder="1" applyAlignment="1"/>
    <xf numFmtId="0" fontId="25" fillId="0" borderId="0" xfId="0" applyNumberFormat="1" applyFont="1" applyBorder="1" applyAlignment="1">
      <alignment horizontal="left"/>
    </xf>
    <xf numFmtId="171" fontId="25" fillId="0" borderId="0" xfId="0" applyNumberFormat="1" applyFont="1" applyFill="1" applyAlignment="1"/>
    <xf numFmtId="172" fontId="25" fillId="0" borderId="0" xfId="8" applyNumberFormat="1" applyFont="1" applyFill="1" applyBorder="1" applyAlignment="1"/>
    <xf numFmtId="3" fontId="25" fillId="0" borderId="0" xfId="0" quotePrefix="1" applyNumberFormat="1" applyFont="1" applyAlignment="1">
      <alignment horizontal="right"/>
    </xf>
    <xf numFmtId="171" fontId="25" fillId="0" borderId="0" xfId="0" applyNumberFormat="1" applyFont="1" applyAlignment="1"/>
    <xf numFmtId="0" fontId="25" fillId="0" borderId="0" xfId="0" applyFont="1" applyAlignment="1">
      <alignment horizontal="right"/>
    </xf>
    <xf numFmtId="0" fontId="25" fillId="0" borderId="12" xfId="0" applyNumberFormat="1" applyFont="1" applyBorder="1" applyAlignment="1">
      <alignment horizontal="left"/>
    </xf>
    <xf numFmtId="0" fontId="25" fillId="0" borderId="12" xfId="0" applyNumberFormat="1" applyFont="1" applyBorder="1" applyAlignment="1"/>
    <xf numFmtId="3" fontId="25" fillId="0" borderId="12" xfId="0" applyNumberFormat="1" applyFont="1" applyBorder="1" applyAlignment="1">
      <alignment horizontal="right"/>
    </xf>
    <xf numFmtId="171" fontId="25" fillId="0" borderId="12" xfId="0" applyNumberFormat="1" applyFont="1" applyBorder="1" applyAlignment="1"/>
    <xf numFmtId="0" fontId="7" fillId="0" borderId="0" xfId="0" applyFont="1" applyBorder="1" applyAlignment="1"/>
    <xf numFmtId="0" fontId="7" fillId="0" borderId="0" xfId="0" applyNumberFormat="1" applyFont="1" applyBorder="1" applyAlignment="1"/>
    <xf numFmtId="0" fontId="7" fillId="0" borderId="0" xfId="0" applyFont="1" applyBorder="1" applyAlignment="1">
      <alignment horizontal="left"/>
    </xf>
    <xf numFmtId="3" fontId="7" fillId="0" borderId="0" xfId="0" quotePrefix="1" applyNumberFormat="1" applyFont="1" applyBorder="1" applyAlignment="1">
      <alignment horizontal="right"/>
    </xf>
    <xf numFmtId="171" fontId="7" fillId="0" borderId="0" xfId="0" applyNumberFormat="1" applyFont="1" applyAlignment="1"/>
    <xf numFmtId="0" fontId="7" fillId="0" borderId="0" xfId="0" applyNumberFormat="1" applyFont="1" applyAlignment="1">
      <alignment horizontal="center"/>
    </xf>
    <xf numFmtId="0" fontId="7" fillId="0" borderId="20" xfId="0" applyFont="1" applyBorder="1" applyAlignment="1"/>
    <xf numFmtId="0" fontId="25" fillId="0" borderId="20" xfId="0" applyFont="1" applyBorder="1"/>
    <xf numFmtId="3" fontId="7" fillId="0" borderId="20" xfId="0" applyNumberFormat="1" applyFont="1" applyBorder="1" applyAlignment="1">
      <alignment horizontal="left"/>
    </xf>
    <xf numFmtId="173" fontId="7" fillId="0" borderId="20" xfId="0" applyNumberFormat="1" applyFont="1" applyBorder="1" applyAlignment="1">
      <alignment horizontal="center"/>
    </xf>
    <xf numFmtId="3" fontId="7" fillId="0" borderId="20" xfId="0" applyNumberFormat="1" applyFont="1" applyBorder="1" applyAlignment="1"/>
    <xf numFmtId="0" fontId="31" fillId="6" borderId="0" xfId="0" applyFont="1" applyFill="1" applyAlignment="1">
      <alignment horizontal="left"/>
    </xf>
    <xf numFmtId="0" fontId="31" fillId="6" borderId="0" xfId="0" applyFont="1" applyFill="1" applyAlignment="1"/>
    <xf numFmtId="0" fontId="32" fillId="6" borderId="0" xfId="0" applyNumberFormat="1" applyFont="1" applyFill="1" applyAlignment="1">
      <alignment horizontal="left"/>
    </xf>
    <xf numFmtId="0" fontId="25" fillId="6" borderId="0" xfId="0" applyFont="1" applyFill="1" applyAlignment="1"/>
    <xf numFmtId="0" fontId="32" fillId="6" borderId="0" xfId="0" applyNumberFormat="1" applyFont="1" applyFill="1" applyAlignment="1">
      <alignment horizontal="center"/>
    </xf>
    <xf numFmtId="0" fontId="25" fillId="6" borderId="0" xfId="0" applyFont="1" applyFill="1" applyBorder="1" applyAlignment="1">
      <alignment horizontal="center" wrapText="1"/>
    </xf>
    <xf numFmtId="0" fontId="7" fillId="0" borderId="0" xfId="0" applyNumberFormat="1" applyFont="1" applyFill="1" applyAlignment="1"/>
    <xf numFmtId="3" fontId="25" fillId="0" borderId="0" xfId="0" applyNumberFormat="1" applyFont="1" applyAlignment="1">
      <alignment horizontal="center"/>
    </xf>
    <xf numFmtId="165" fontId="7" fillId="0" borderId="0" xfId="12" applyNumberFormat="1" applyFont="1" applyAlignment="1"/>
    <xf numFmtId="173" fontId="25" fillId="0" borderId="0" xfId="0" applyNumberFormat="1" applyFont="1" applyAlignment="1">
      <alignment horizontal="center"/>
    </xf>
    <xf numFmtId="0" fontId="34" fillId="0" borderId="0" xfId="0" applyNumberFormat="1" applyFont="1" applyFill="1"/>
    <xf numFmtId="10" fontId="34" fillId="0" borderId="0" xfId="0" applyNumberFormat="1" applyFont="1" applyFill="1"/>
    <xf numFmtId="168" fontId="25" fillId="0" borderId="0" xfId="0" applyNumberFormat="1" applyFont="1" applyAlignment="1"/>
    <xf numFmtId="167" fontId="25" fillId="0" borderId="0" xfId="0" applyNumberFormat="1" applyFont="1" applyAlignment="1">
      <alignment horizontal="left"/>
    </xf>
    <xf numFmtId="167" fontId="25" fillId="0" borderId="0" xfId="0" applyNumberFormat="1" applyFont="1" applyAlignment="1">
      <alignment horizontal="center"/>
    </xf>
    <xf numFmtId="10" fontId="25" fillId="0" borderId="0" xfId="0" applyNumberFormat="1" applyFont="1" applyFill="1" applyAlignment="1">
      <alignment horizontal="right"/>
    </xf>
    <xf numFmtId="10" fontId="25" fillId="0" borderId="0" xfId="12" applyNumberFormat="1" applyFont="1" applyFill="1" applyAlignment="1"/>
    <xf numFmtId="0" fontId="25" fillId="0" borderId="0" xfId="0" applyNumberFormat="1" applyFont="1" applyBorder="1" applyAlignment="1">
      <alignment horizontal="center"/>
    </xf>
    <xf numFmtId="0" fontId="25" fillId="0" borderId="12" xfId="0" applyFont="1" applyFill="1" applyBorder="1" applyAlignment="1">
      <alignment horizontal="left"/>
    </xf>
    <xf numFmtId="0" fontId="25" fillId="0" borderId="12" xfId="0" applyNumberFormat="1" applyFont="1" applyBorder="1" applyAlignment="1">
      <alignment horizontal="center"/>
    </xf>
    <xf numFmtId="3" fontId="36" fillId="0" borderId="0" xfId="0" applyNumberFormat="1" applyFont="1" applyBorder="1" applyAlignment="1">
      <alignment horizontal="right"/>
    </xf>
    <xf numFmtId="0" fontId="37" fillId="0" borderId="19" xfId="0" applyNumberFormat="1" applyFont="1" applyFill="1" applyBorder="1" applyAlignment="1">
      <alignment horizontal="center"/>
    </xf>
    <xf numFmtId="3" fontId="36" fillId="0" borderId="19" xfId="0" applyNumberFormat="1" applyFont="1" applyBorder="1" applyAlignment="1">
      <alignment horizontal="right"/>
    </xf>
    <xf numFmtId="0" fontId="7" fillId="0" borderId="0" xfId="0" applyNumberFormat="1" applyFont="1" applyBorder="1" applyAlignment="1">
      <alignment horizontal="left"/>
    </xf>
    <xf numFmtId="0" fontId="25" fillId="0" borderId="0" xfId="0" applyFont="1" applyFill="1" applyBorder="1" applyAlignment="1"/>
    <xf numFmtId="0" fontId="7" fillId="0" borderId="0" xfId="0" applyFont="1"/>
    <xf numFmtId="164" fontId="25" fillId="0" borderId="0" xfId="8" applyNumberFormat="1" applyFont="1" applyFill="1" applyAlignment="1"/>
    <xf numFmtId="0" fontId="25" fillId="0" borderId="0" xfId="0" applyNumberFormat="1" applyFont="1" applyFill="1" applyBorder="1" applyAlignment="1">
      <alignment horizontal="center"/>
    </xf>
    <xf numFmtId="3" fontId="35" fillId="0" borderId="0" xfId="0" applyNumberFormat="1" applyFont="1" applyBorder="1" applyAlignment="1">
      <alignment horizontal="right"/>
    </xf>
    <xf numFmtId="167" fontId="7" fillId="0" borderId="20" xfId="0" applyNumberFormat="1" applyFont="1" applyBorder="1" applyAlignment="1">
      <alignment horizontal="left"/>
    </xf>
    <xf numFmtId="0" fontId="7" fillId="0" borderId="20" xfId="0" applyFont="1" applyBorder="1" applyAlignment="1">
      <alignment horizontal="center"/>
    </xf>
    <xf numFmtId="173" fontId="7" fillId="0" borderId="20" xfId="0" applyNumberFormat="1" applyFont="1" applyBorder="1" applyAlignment="1"/>
    <xf numFmtId="3" fontId="25" fillId="0" borderId="0" xfId="0" applyNumberFormat="1" applyFont="1" applyFill="1" applyAlignment="1">
      <alignment horizontal="right"/>
    </xf>
    <xf numFmtId="173" fontId="25" fillId="0" borderId="0" xfId="0" applyNumberFormat="1" applyFont="1" applyAlignment="1"/>
    <xf numFmtId="174" fontId="25" fillId="0" borderId="0" xfId="12" applyNumberFormat="1" applyFont="1" applyFill="1" applyAlignment="1">
      <alignment horizontal="right"/>
    </xf>
    <xf numFmtId="0" fontId="2" fillId="0" borderId="0" xfId="0" applyFont="1" applyAlignment="1">
      <alignment horizontal="center"/>
    </xf>
    <xf numFmtId="164" fontId="2" fillId="0" borderId="0" xfId="8" applyNumberFormat="1" applyFont="1" applyBorder="1" applyAlignment="1"/>
    <xf numFmtId="164" fontId="0" fillId="0" borderId="0" xfId="8" applyNumberFormat="1" applyFont="1" applyAlignment="1"/>
    <xf numFmtId="0" fontId="0" fillId="0" borderId="0" xfId="0" applyFill="1" applyAlignment="1">
      <alignment horizontal="center"/>
    </xf>
    <xf numFmtId="0" fontId="5" fillId="0" borderId="0" xfId="0" applyFont="1" applyAlignment="1">
      <alignment horizontal="right"/>
    </xf>
    <xf numFmtId="0" fontId="9" fillId="0" borderId="0" xfId="0" applyFont="1" applyAlignment="1"/>
    <xf numFmtId="0" fontId="8" fillId="0" borderId="0" xfId="0" applyFont="1" applyFill="1" applyAlignment="1"/>
    <xf numFmtId="166" fontId="8" fillId="2" borderId="0" xfId="7" applyNumberFormat="1" applyFont="1" applyFill="1"/>
    <xf numFmtId="0" fontId="0" fillId="0" borderId="0" xfId="0" applyAlignment="1">
      <alignment horizontal="left" wrapText="1"/>
    </xf>
    <xf numFmtId="164" fontId="8" fillId="0" borderId="0" xfId="8" applyNumberFormat="1" applyFont="1" applyFill="1" applyBorder="1" applyAlignment="1">
      <alignment wrapText="1"/>
    </xf>
    <xf numFmtId="0" fontId="4" fillId="0" borderId="0" xfId="0" applyFont="1" applyFill="1"/>
    <xf numFmtId="164" fontId="8" fillId="0" borderId="0" xfId="8" applyNumberFormat="1" applyFill="1" applyBorder="1" applyAlignment="1">
      <alignment wrapText="1"/>
    </xf>
    <xf numFmtId="164" fontId="0" fillId="0" borderId="0" xfId="8" applyNumberFormat="1" applyFont="1" applyFill="1" applyAlignment="1"/>
    <xf numFmtId="164" fontId="8" fillId="0" borderId="0" xfId="8" applyNumberFormat="1" applyAlignment="1"/>
    <xf numFmtId="0" fontId="0" fillId="0" borderId="0" xfId="0" applyAlignment="1">
      <alignment horizontal="left" vertical="center"/>
    </xf>
    <xf numFmtId="0" fontId="0" fillId="0" borderId="0" xfId="0" applyAlignment="1">
      <alignment horizontal="left" vertical="center" wrapText="1"/>
    </xf>
    <xf numFmtId="164" fontId="0" fillId="0" borderId="0" xfId="8" applyNumberFormat="1" applyFont="1" applyFill="1" applyAlignment="1">
      <alignment vertical="center" wrapText="1"/>
    </xf>
    <xf numFmtId="0" fontId="0" fillId="0" borderId="0" xfId="0" applyFill="1" applyAlignment="1">
      <alignment vertical="top"/>
    </xf>
    <xf numFmtId="164" fontId="8" fillId="0" borderId="0" xfId="8" applyNumberFormat="1" applyFill="1" applyAlignment="1">
      <alignment wrapText="1"/>
    </xf>
    <xf numFmtId="0" fontId="28" fillId="0" borderId="0" xfId="0" applyFont="1" applyAlignment="1">
      <alignment wrapText="1"/>
    </xf>
    <xf numFmtId="164" fontId="8" fillId="0" borderId="0" xfId="8" applyNumberFormat="1" applyFill="1" applyAlignment="1">
      <alignment vertical="center" wrapText="1"/>
    </xf>
    <xf numFmtId="164" fontId="8" fillId="0" borderId="0" xfId="8" applyNumberFormat="1" applyFill="1" applyAlignment="1"/>
    <xf numFmtId="0" fontId="8" fillId="0" borderId="0" xfId="0" applyFont="1" applyFill="1"/>
    <xf numFmtId="0" fontId="41" fillId="0" borderId="0" xfId="0" applyFont="1" applyAlignment="1"/>
    <xf numFmtId="164" fontId="0" fillId="0" borderId="0" xfId="8" applyNumberFormat="1" applyFont="1" applyFill="1" applyBorder="1" applyAlignment="1"/>
    <xf numFmtId="0" fontId="8" fillId="0" borderId="0" xfId="0" applyFont="1" applyFill="1" applyAlignment="1">
      <alignment wrapText="1"/>
    </xf>
    <xf numFmtId="0" fontId="0" fillId="0" borderId="0" xfId="0" applyAlignment="1">
      <alignment vertical="top"/>
    </xf>
    <xf numFmtId="0" fontId="8" fillId="0" borderId="0" xfId="0" applyFont="1" applyFill="1" applyAlignment="1">
      <alignment vertical="top"/>
    </xf>
    <xf numFmtId="0" fontId="6" fillId="0" borderId="0" xfId="0" applyFont="1" applyFill="1" applyAlignment="1">
      <alignment vertical="center" wrapText="1"/>
    </xf>
    <xf numFmtId="164" fontId="8" fillId="0" borderId="0" xfId="8" applyNumberFormat="1" applyFont="1" applyFill="1" applyAlignment="1"/>
    <xf numFmtId="164" fontId="6" fillId="2" borderId="0" xfId="8" applyNumberFormat="1" applyFont="1" applyFill="1" applyAlignment="1">
      <alignment vertical="center" wrapText="1"/>
    </xf>
    <xf numFmtId="10" fontId="6" fillId="0" borderId="0" xfId="12" applyNumberFormat="1" applyFont="1" applyFill="1" applyAlignment="1">
      <alignment vertical="center" wrapText="1"/>
    </xf>
    <xf numFmtId="164" fontId="0" fillId="0" borderId="0" xfId="8" applyNumberFormat="1" applyFont="1" applyFill="1"/>
    <xf numFmtId="0" fontId="6" fillId="0" borderId="0" xfId="0" applyFont="1" applyFill="1" applyAlignment="1">
      <alignment horizontal="center" vertical="center" wrapText="1"/>
    </xf>
    <xf numFmtId="165" fontId="24" fillId="0" borderId="0" xfId="12" applyNumberFormat="1" applyFont="1"/>
    <xf numFmtId="164" fontId="6" fillId="0" borderId="0" xfId="8" applyNumberFormat="1" applyFont="1" applyFill="1" applyAlignment="1">
      <alignment vertical="center" wrapText="1"/>
    </xf>
    <xf numFmtId="164" fontId="0" fillId="0" borderId="0" xfId="0" applyNumberFormat="1" applyFill="1"/>
    <xf numFmtId="164" fontId="6" fillId="0" borderId="0" xfId="8" applyNumberFormat="1" applyFont="1" applyFill="1" applyAlignment="1"/>
    <xf numFmtId="0" fontId="0" fillId="0" borderId="0" xfId="0" applyFill="1" applyAlignment="1">
      <alignment horizontal="center" vertical="top"/>
    </xf>
    <xf numFmtId="164" fontId="8" fillId="2" borderId="0" xfId="8" applyNumberFormat="1" applyFont="1" applyFill="1" applyAlignment="1"/>
    <xf numFmtId="164" fontId="24" fillId="0" borderId="0" xfId="8" applyNumberFormat="1" applyFont="1" applyFill="1" applyAlignment="1"/>
    <xf numFmtId="0" fontId="24" fillId="0" borderId="0" xfId="0" applyFont="1" applyAlignment="1">
      <alignment horizontal="right"/>
    </xf>
    <xf numFmtId="164" fontId="0" fillId="0" borderId="0" xfId="8" applyNumberFormat="1" applyFont="1" applyBorder="1" applyAlignment="1"/>
    <xf numFmtId="164" fontId="8" fillId="0" borderId="0" xfId="0" applyNumberFormat="1" applyFont="1"/>
    <xf numFmtId="164" fontId="8" fillId="0" borderId="0" xfId="0" applyNumberFormat="1" applyFont="1" applyFill="1"/>
    <xf numFmtId="0" fontId="8" fillId="0" borderId="0" xfId="14"/>
    <xf numFmtId="0" fontId="43" fillId="0" borderId="0" xfId="0" applyFont="1" applyFill="1" applyAlignment="1">
      <alignment horizontal="center"/>
    </xf>
    <xf numFmtId="0" fontId="43" fillId="0" borderId="0" xfId="0" applyFont="1"/>
    <xf numFmtId="0" fontId="44" fillId="0" borderId="0" xfId="0" applyFont="1" applyFill="1" applyAlignment="1">
      <alignment horizontal="center"/>
    </xf>
    <xf numFmtId="0" fontId="43" fillId="0" borderId="0" xfId="0" applyFont="1" applyAlignment="1">
      <alignment horizontal="center"/>
    </xf>
    <xf numFmtId="0" fontId="43" fillId="0" borderId="0" xfId="0" applyFont="1" applyFill="1" applyAlignment="1">
      <alignment horizontal="right"/>
    </xf>
    <xf numFmtId="0" fontId="43" fillId="0" borderId="0" xfId="0" applyFont="1" applyBorder="1" applyAlignment="1">
      <alignment horizontal="center"/>
    </xf>
    <xf numFmtId="0" fontId="43" fillId="0" borderId="0" xfId="0" applyNumberFormat="1" applyFont="1" applyFill="1" applyBorder="1" applyAlignment="1">
      <alignment horizontal="center"/>
    </xf>
    <xf numFmtId="0" fontId="8" fillId="0" borderId="0" xfId="0" applyNumberFormat="1" applyFont="1" applyFill="1" applyBorder="1" applyAlignment="1">
      <alignment horizontal="left"/>
    </xf>
    <xf numFmtId="0" fontId="43" fillId="0" borderId="0" xfId="0" applyFont="1" applyFill="1"/>
    <xf numFmtId="0" fontId="4" fillId="0" borderId="0" xfId="0" applyFont="1" applyFill="1" applyBorder="1"/>
    <xf numFmtId="37" fontId="8" fillId="0" borderId="0" xfId="0" applyNumberFormat="1" applyFont="1" applyFill="1"/>
    <xf numFmtId="0" fontId="46" fillId="0" borderId="0" xfId="0" applyFont="1" applyAlignment="1">
      <alignment horizontal="center"/>
    </xf>
    <xf numFmtId="0" fontId="47" fillId="0" borderId="0" xfId="0" applyFont="1" applyBorder="1" applyAlignment="1">
      <alignment horizontal="center"/>
    </xf>
    <xf numFmtId="0" fontId="48" fillId="0" borderId="0" xfId="0" applyFont="1" applyFill="1" applyAlignment="1">
      <alignment horizontal="left"/>
    </xf>
    <xf numFmtId="0" fontId="48" fillId="0" borderId="0" xfId="0" applyFont="1" applyFill="1" applyAlignment="1"/>
    <xf numFmtId="0" fontId="48" fillId="0" borderId="0" xfId="0" applyFont="1" applyFill="1" applyAlignment="1">
      <alignment horizontal="center"/>
    </xf>
    <xf numFmtId="0" fontId="48" fillId="0" borderId="0" xfId="0" applyFont="1" applyFill="1"/>
    <xf numFmtId="0" fontId="46" fillId="7" borderId="2" xfId="0" applyFont="1" applyFill="1" applyBorder="1" applyAlignment="1">
      <alignment horizontal="left"/>
    </xf>
    <xf numFmtId="0" fontId="25" fillId="7" borderId="4" xfId="0" applyFont="1" applyFill="1" applyBorder="1" applyAlignment="1"/>
    <xf numFmtId="0" fontId="25" fillId="7" borderId="4" xfId="0" applyFont="1" applyFill="1" applyBorder="1" applyAlignment="1">
      <alignment horizontal="center"/>
    </xf>
    <xf numFmtId="0" fontId="25" fillId="7" borderId="3" xfId="0" applyFont="1" applyFill="1" applyBorder="1"/>
    <xf numFmtId="0" fontId="46" fillId="7" borderId="7" xfId="0" applyFont="1" applyFill="1" applyBorder="1" applyAlignment="1">
      <alignment horizontal="left"/>
    </xf>
    <xf numFmtId="0" fontId="32" fillId="7" borderId="1" xfId="0" applyFont="1" applyFill="1" applyBorder="1" applyAlignment="1"/>
    <xf numFmtId="0" fontId="7" fillId="7" borderId="1" xfId="0" applyFont="1" applyFill="1" applyBorder="1" applyAlignment="1"/>
    <xf numFmtId="0" fontId="32" fillId="7" borderId="1" xfId="0" applyNumberFormat="1" applyFont="1" applyFill="1" applyBorder="1" applyAlignment="1">
      <alignment horizontal="center"/>
    </xf>
    <xf numFmtId="0" fontId="7" fillId="7" borderId="8" xfId="0" applyFont="1" applyFill="1" applyBorder="1" applyAlignment="1">
      <alignment horizontal="center" wrapText="1"/>
    </xf>
    <xf numFmtId="0" fontId="7" fillId="0" borderId="6" xfId="0" applyFont="1" applyBorder="1"/>
    <xf numFmtId="0" fontId="7" fillId="2" borderId="18" xfId="0" quotePrefix="1" applyFont="1" applyFill="1" applyBorder="1" applyAlignment="1">
      <alignment horizontal="center" wrapText="1"/>
    </xf>
    <xf numFmtId="0" fontId="46" fillId="0" borderId="0" xfId="0" applyFont="1" applyFill="1" applyBorder="1" applyAlignment="1">
      <alignment horizontal="left"/>
    </xf>
    <xf numFmtId="0" fontId="32" fillId="0" borderId="0" xfId="0" applyFont="1" applyFill="1" applyBorder="1" applyAlignment="1"/>
    <xf numFmtId="0" fontId="7" fillId="0" borderId="0" xfId="0" applyFont="1" applyFill="1" applyBorder="1" applyAlignment="1"/>
    <xf numFmtId="0" fontId="32" fillId="0" borderId="0" xfId="0" applyNumberFormat="1" applyFont="1" applyFill="1" applyBorder="1" applyAlignment="1">
      <alignment horizontal="center"/>
    </xf>
    <xf numFmtId="0" fontId="7" fillId="0" borderId="0" xfId="0" applyFont="1" applyFill="1" applyBorder="1" applyAlignment="1">
      <alignment horizontal="center" wrapText="1"/>
    </xf>
    <xf numFmtId="0" fontId="7" fillId="0" borderId="0" xfId="0" applyFont="1" applyFill="1" applyBorder="1"/>
    <xf numFmtId="0" fontId="7" fillId="0" borderId="0" xfId="0" applyFont="1" applyFill="1"/>
    <xf numFmtId="0" fontId="49" fillId="6" borderId="0" xfId="0" applyFont="1" applyFill="1" applyBorder="1" applyAlignment="1">
      <alignment horizontal="left"/>
    </xf>
    <xf numFmtId="0" fontId="49" fillId="6" borderId="0" xfId="0" applyFont="1" applyFill="1" applyBorder="1" applyAlignment="1"/>
    <xf numFmtId="0" fontId="25" fillId="6" borderId="0" xfId="0" applyFont="1" applyFill="1" applyBorder="1" applyAlignment="1"/>
    <xf numFmtId="0" fontId="32" fillId="6" borderId="0" xfId="0" applyNumberFormat="1" applyFont="1" applyFill="1" applyBorder="1" applyAlignment="1">
      <alignment horizontal="center"/>
    </xf>
    <xf numFmtId="0" fontId="25" fillId="6" borderId="0" xfId="0" applyFont="1" applyFill="1" applyBorder="1"/>
    <xf numFmtId="0" fontId="25" fillId="0" borderId="0" xfId="0" applyFont="1" applyFill="1" applyBorder="1"/>
    <xf numFmtId="0" fontId="25" fillId="0" borderId="0" xfId="0" applyFont="1" applyFill="1" applyBorder="1" applyAlignment="1">
      <alignment horizontal="center" wrapText="1"/>
    </xf>
    <xf numFmtId="0" fontId="37" fillId="0" borderId="0" xfId="0" applyFont="1" applyFill="1" applyAlignment="1">
      <alignment horizontal="left"/>
    </xf>
    <xf numFmtId="0" fontId="25" fillId="0" borderId="0" xfId="0" applyFont="1" applyFill="1" applyAlignment="1">
      <alignment horizontal="center"/>
    </xf>
    <xf numFmtId="166" fontId="25" fillId="2" borderId="0" xfId="10" applyNumberFormat="1" applyFont="1" applyFill="1"/>
    <xf numFmtId="166" fontId="25" fillId="2" borderId="0" xfId="0" applyNumberFormat="1" applyFont="1" applyFill="1" applyAlignment="1"/>
    <xf numFmtId="0" fontId="25" fillId="0" borderId="19" xfId="0" applyNumberFormat="1" applyFont="1" applyBorder="1" applyAlignment="1"/>
    <xf numFmtId="3" fontId="25" fillId="0" borderId="19" xfId="0" applyNumberFormat="1" applyFont="1" applyBorder="1" applyAlignment="1">
      <alignment horizontal="center"/>
    </xf>
    <xf numFmtId="0" fontId="25" fillId="0" borderId="20" xfId="0" applyNumberFormat="1" applyFont="1" applyFill="1" applyBorder="1" applyAlignment="1"/>
    <xf numFmtId="0" fontId="25" fillId="0" borderId="20" xfId="0" applyFont="1" applyFill="1" applyBorder="1" applyAlignment="1"/>
    <xf numFmtId="3" fontId="25" fillId="0" borderId="20" xfId="0" applyNumberFormat="1" applyFont="1" applyBorder="1" applyAlignment="1"/>
    <xf numFmtId="0" fontId="25" fillId="0" borderId="20" xfId="0" applyFont="1" applyBorder="1" applyAlignment="1"/>
    <xf numFmtId="165" fontId="25" fillId="0" borderId="20" xfId="12" applyNumberFormat="1" applyFont="1" applyBorder="1" applyAlignment="1"/>
    <xf numFmtId="165" fontId="25" fillId="0" borderId="0" xfId="12" applyNumberFormat="1" applyFont="1" applyAlignment="1"/>
    <xf numFmtId="0" fontId="25" fillId="0" borderId="19" xfId="0" applyFont="1" applyFill="1" applyBorder="1"/>
    <xf numFmtId="0" fontId="25" fillId="0" borderId="19" xfId="0" applyFont="1" applyBorder="1"/>
    <xf numFmtId="3" fontId="25" fillId="2" borderId="0" xfId="0" applyNumberFormat="1" applyFont="1" applyFill="1" applyAlignment="1"/>
    <xf numFmtId="0" fontId="25" fillId="0" borderId="19" xfId="0" applyFont="1" applyBorder="1" applyAlignment="1">
      <alignment horizontal="center"/>
    </xf>
    <xf numFmtId="3" fontId="25" fillId="0" borderId="0" xfId="0" applyNumberFormat="1" applyFont="1"/>
    <xf numFmtId="0" fontId="25" fillId="0" borderId="20" xfId="0" applyFont="1" applyBorder="1" applyAlignment="1">
      <alignment horizontal="center"/>
    </xf>
    <xf numFmtId="3" fontId="25" fillId="0" borderId="0" xfId="0" applyNumberFormat="1" applyFont="1" applyFill="1"/>
    <xf numFmtId="165" fontId="25" fillId="0" borderId="20" xfId="12" applyNumberFormat="1" applyFont="1" applyFill="1" applyBorder="1" applyAlignment="1"/>
    <xf numFmtId="0" fontId="50" fillId="6" borderId="0" xfId="0" applyFont="1" applyFill="1" applyBorder="1" applyAlignment="1">
      <alignment horizontal="left"/>
    </xf>
    <xf numFmtId="0" fontId="50" fillId="6" borderId="0" xfId="0" applyFont="1" applyFill="1" applyBorder="1" applyAlignment="1"/>
    <xf numFmtId="0" fontId="50" fillId="0" borderId="0" xfId="0" applyFont="1" applyFill="1" applyBorder="1" applyAlignment="1">
      <alignment horizontal="center"/>
    </xf>
    <xf numFmtId="0" fontId="50" fillId="0" borderId="0" xfId="0" applyFont="1" applyFill="1" applyBorder="1" applyAlignment="1"/>
    <xf numFmtId="0" fontId="25" fillId="0" borderId="12" xfId="0" applyFont="1" applyBorder="1" applyAlignment="1">
      <alignment horizontal="center"/>
    </xf>
    <xf numFmtId="3" fontId="25" fillId="2" borderId="0" xfId="0" applyNumberFormat="1" applyFont="1" applyFill="1" applyBorder="1" applyAlignment="1"/>
    <xf numFmtId="0" fontId="25" fillId="0" borderId="0" xfId="0" applyNumberFormat="1" applyFont="1" applyAlignment="1">
      <alignment horizontal="right"/>
    </xf>
    <xf numFmtId="174" fontId="25" fillId="0" borderId="0" xfId="12" applyNumberFormat="1" applyFont="1" applyAlignment="1"/>
    <xf numFmtId="0" fontId="37" fillId="0" borderId="19" xfId="0" applyFont="1" applyFill="1" applyBorder="1" applyAlignment="1"/>
    <xf numFmtId="3" fontId="25" fillId="2" borderId="19" xfId="0" applyNumberFormat="1" applyFont="1" applyFill="1" applyBorder="1" applyAlignment="1"/>
    <xf numFmtId="3" fontId="25" fillId="0" borderId="20" xfId="0" applyNumberFormat="1" applyFont="1" applyBorder="1"/>
    <xf numFmtId="0" fontId="37" fillId="0" borderId="12" xfId="0" applyFont="1" applyFill="1" applyBorder="1" applyAlignment="1">
      <alignment horizontal="center"/>
    </xf>
    <xf numFmtId="0" fontId="25" fillId="0" borderId="0" xfId="0" applyNumberFormat="1" applyFont="1" applyBorder="1" applyAlignment="1"/>
    <xf numFmtId="174" fontId="25" fillId="0" borderId="0" xfId="12" applyNumberFormat="1" applyFont="1" applyBorder="1" applyAlignment="1"/>
    <xf numFmtId="0" fontId="51" fillId="0" borderId="0" xfId="0" applyFont="1" applyAlignment="1">
      <alignment horizontal="left"/>
    </xf>
    <xf numFmtId="0" fontId="51" fillId="0" borderId="0" xfId="0" applyFont="1"/>
    <xf numFmtId="0" fontId="25" fillId="0" borderId="0" xfId="0" applyNumberFormat="1" applyFont="1" applyFill="1" applyBorder="1" applyAlignment="1">
      <alignment horizontal="left"/>
    </xf>
    <xf numFmtId="0" fontId="35" fillId="0" borderId="0" xfId="0" applyNumberFormat="1" applyFont="1" applyFill="1" applyBorder="1" applyAlignment="1">
      <alignment horizontal="left"/>
    </xf>
    <xf numFmtId="0" fontId="25" fillId="0" borderId="19" xfId="0" applyNumberFormat="1" applyFont="1" applyFill="1" applyBorder="1" applyAlignment="1">
      <alignment horizontal="left"/>
    </xf>
    <xf numFmtId="3" fontId="25" fillId="0" borderId="19" xfId="0" applyNumberFormat="1" applyFont="1" applyFill="1" applyBorder="1" applyAlignment="1">
      <alignment horizontal="right"/>
    </xf>
    <xf numFmtId="0" fontId="25" fillId="0" borderId="0" xfId="0" applyFont="1" applyBorder="1"/>
    <xf numFmtId="3" fontId="25" fillId="0" borderId="0" xfId="0" applyNumberFormat="1" applyFont="1" applyFill="1" applyBorder="1" applyAlignment="1">
      <alignment horizontal="right"/>
    </xf>
    <xf numFmtId="3" fontId="25" fillId="2" borderId="0" xfId="0" applyNumberFormat="1" applyFont="1" applyFill="1" applyBorder="1" applyAlignment="1">
      <alignment horizontal="right"/>
    </xf>
    <xf numFmtId="0" fontId="25" fillId="0" borderId="0" xfId="0" applyNumberFormat="1" applyFont="1" applyFill="1" applyAlignment="1">
      <alignment horizontal="right"/>
    </xf>
    <xf numFmtId="3" fontId="35" fillId="0" borderId="0" xfId="0" applyNumberFormat="1" applyFont="1" applyFill="1" applyBorder="1" applyAlignment="1">
      <alignment horizontal="right"/>
    </xf>
    <xf numFmtId="4" fontId="36" fillId="0" borderId="0" xfId="0" applyNumberFormat="1" applyFont="1" applyFill="1" applyAlignment="1">
      <alignment horizontal="right"/>
    </xf>
    <xf numFmtId="3" fontId="36" fillId="0" borderId="0" xfId="0" applyNumberFormat="1" applyFont="1" applyAlignment="1">
      <alignment horizontal="right"/>
    </xf>
    <xf numFmtId="0" fontId="53" fillId="0" borderId="0" xfId="0" applyNumberFormat="1" applyFont="1" applyFill="1" applyAlignment="1">
      <alignment horizontal="left"/>
    </xf>
    <xf numFmtId="0" fontId="25" fillId="0" borderId="12" xfId="0" applyNumberFormat="1" applyFont="1" applyFill="1" applyBorder="1" applyAlignment="1">
      <alignment horizontal="left"/>
    </xf>
    <xf numFmtId="3" fontId="36" fillId="0" borderId="0" xfId="0" applyNumberFormat="1" applyFont="1" applyFill="1" applyAlignment="1">
      <alignment horizontal="right"/>
    </xf>
    <xf numFmtId="3" fontId="25" fillId="0" borderId="19" xfId="0" applyNumberFormat="1" applyFont="1" applyBorder="1" applyAlignment="1">
      <alignment horizontal="right"/>
    </xf>
    <xf numFmtId="165" fontId="25" fillId="0" borderId="0" xfId="0" applyNumberFormat="1" applyFont="1" applyAlignment="1">
      <alignment horizontal="right"/>
    </xf>
    <xf numFmtId="3" fontId="25" fillId="2" borderId="0" xfId="0" applyNumberFormat="1" applyFont="1" applyFill="1" applyAlignment="1">
      <alignment horizontal="right"/>
    </xf>
    <xf numFmtId="0" fontId="25" fillId="0" borderId="12" xfId="0" applyNumberFormat="1" applyFont="1" applyFill="1" applyBorder="1" applyAlignment="1">
      <alignment horizontal="center"/>
    </xf>
    <xf numFmtId="3" fontId="36" fillId="0" borderId="12" xfId="0" applyNumberFormat="1" applyFont="1" applyBorder="1" applyAlignment="1">
      <alignment horizontal="right"/>
    </xf>
    <xf numFmtId="3" fontId="25" fillId="0" borderId="19" xfId="0" applyNumberFormat="1" applyFont="1" applyBorder="1"/>
    <xf numFmtId="3" fontId="35" fillId="0" borderId="0" xfId="0" applyNumberFormat="1" applyFont="1" applyFill="1" applyAlignment="1">
      <alignment horizontal="right"/>
    </xf>
    <xf numFmtId="0" fontId="25" fillId="2" borderId="0" xfId="0" applyFont="1" applyFill="1"/>
    <xf numFmtId="0" fontId="25" fillId="0" borderId="12" xfId="0" applyFont="1" applyBorder="1"/>
    <xf numFmtId="0" fontId="37" fillId="0" borderId="12" xfId="0" applyFont="1" applyBorder="1" applyAlignment="1">
      <alignment horizontal="center"/>
    </xf>
    <xf numFmtId="0" fontId="25" fillId="0" borderId="12" xfId="0" applyFont="1" applyFill="1" applyBorder="1"/>
    <xf numFmtId="0" fontId="25" fillId="2" borderId="12" xfId="0" applyFont="1" applyFill="1" applyBorder="1"/>
    <xf numFmtId="0" fontId="25" fillId="0" borderId="20" xfId="0" applyFont="1" applyFill="1" applyBorder="1"/>
    <xf numFmtId="0" fontId="54" fillId="6" borderId="0" xfId="0" applyFont="1" applyFill="1" applyAlignment="1">
      <alignment horizontal="left"/>
    </xf>
    <xf numFmtId="0" fontId="54" fillId="6" borderId="0" xfId="0" applyFont="1" applyFill="1" applyAlignment="1"/>
    <xf numFmtId="0" fontId="35" fillId="6" borderId="0" xfId="0" applyNumberFormat="1" applyFont="1" applyFill="1" applyAlignment="1">
      <alignment horizontal="left"/>
    </xf>
    <xf numFmtId="0" fontId="7" fillId="0" borderId="0" xfId="0" applyFont="1" applyFill="1" applyAlignment="1"/>
    <xf numFmtId="0" fontId="25" fillId="0" borderId="12" xfId="0" applyFont="1" applyFill="1" applyBorder="1" applyAlignment="1"/>
    <xf numFmtId="0" fontId="37" fillId="0" borderId="0" xfId="0" applyFont="1" applyFill="1" applyAlignment="1">
      <alignment horizontal="center"/>
    </xf>
    <xf numFmtId="0" fontId="37" fillId="0" borderId="12" xfId="0" applyFont="1" applyFill="1" applyBorder="1" applyAlignment="1"/>
    <xf numFmtId="3" fontId="25" fillId="2" borderId="12" xfId="0" applyNumberFormat="1" applyFont="1" applyFill="1" applyBorder="1" applyAlignment="1">
      <alignment horizontal="right"/>
    </xf>
    <xf numFmtId="3" fontId="25" fillId="0" borderId="4" xfId="0" applyNumberFormat="1" applyFont="1" applyFill="1" applyBorder="1" applyAlignment="1">
      <alignment horizontal="right"/>
    </xf>
    <xf numFmtId="10" fontId="25" fillId="0" borderId="0" xfId="0" applyNumberFormat="1" applyFont="1" applyAlignment="1">
      <alignment horizontal="right"/>
    </xf>
    <xf numFmtId="3" fontId="25" fillId="0" borderId="20" xfId="0" applyNumberFormat="1" applyFont="1" applyBorder="1" applyAlignment="1">
      <alignment horizontal="center"/>
    </xf>
    <xf numFmtId="165" fontId="36" fillId="0" borderId="0" xfId="0" applyNumberFormat="1" applyFont="1" applyAlignment="1">
      <alignment horizontal="right"/>
    </xf>
    <xf numFmtId="165" fontId="25" fillId="0" borderId="12" xfId="0" applyNumberFormat="1" applyFont="1" applyBorder="1" applyAlignment="1">
      <alignment horizontal="right"/>
    </xf>
    <xf numFmtId="3" fontId="35" fillId="0" borderId="0" xfId="0" applyNumberFormat="1" applyFont="1" applyAlignment="1">
      <alignment horizontal="right"/>
    </xf>
    <xf numFmtId="3" fontId="35" fillId="2" borderId="0" xfId="0" applyNumberFormat="1" applyFont="1" applyFill="1" applyAlignment="1">
      <alignment horizontal="right"/>
    </xf>
    <xf numFmtId="3" fontId="35" fillId="2" borderId="12" xfId="0" applyNumberFormat="1" applyFont="1" applyFill="1" applyBorder="1" applyAlignment="1">
      <alignment horizontal="right"/>
    </xf>
    <xf numFmtId="0" fontId="38" fillId="0" borderId="0" xfId="0" applyNumberFormat="1" applyFont="1" applyFill="1" applyAlignment="1">
      <alignment horizontal="center"/>
    </xf>
    <xf numFmtId="0" fontId="38" fillId="0" borderId="0" xfId="0" applyNumberFormat="1" applyFont="1" applyFill="1" applyAlignment="1"/>
    <xf numFmtId="0" fontId="25" fillId="0" borderId="20" xfId="0" applyNumberFormat="1" applyFont="1" applyBorder="1" applyAlignment="1">
      <alignment horizontal="left"/>
    </xf>
    <xf numFmtId="0" fontId="35" fillId="0" borderId="20" xfId="0" applyNumberFormat="1" applyFont="1" applyBorder="1" applyAlignment="1">
      <alignment horizontal="left"/>
    </xf>
    <xf numFmtId="0" fontId="25" fillId="0" borderId="20" xfId="0" applyFont="1" applyBorder="1" applyAlignment="1">
      <alignment horizontal="right"/>
    </xf>
    <xf numFmtId="3" fontId="25" fillId="0" borderId="20" xfId="0" applyNumberFormat="1" applyFont="1" applyBorder="1" applyAlignment="1">
      <alignment horizontal="right"/>
    </xf>
    <xf numFmtId="0" fontId="55" fillId="0" borderId="0" xfId="0" applyNumberFormat="1" applyFont="1" applyFill="1" applyAlignment="1">
      <alignment horizontal="left"/>
    </xf>
    <xf numFmtId="164" fontId="25" fillId="0" borderId="0" xfId="8" applyNumberFormat="1" applyFont="1" applyFill="1"/>
    <xf numFmtId="170" fontId="25" fillId="0" borderId="12" xfId="13" applyFont="1" applyFill="1" applyBorder="1" applyAlignment="1">
      <alignment vertical="center"/>
    </xf>
    <xf numFmtId="3" fontId="37" fillId="0" borderId="12" xfId="0" applyNumberFormat="1" applyFont="1" applyFill="1" applyBorder="1" applyAlignment="1">
      <alignment horizontal="center"/>
    </xf>
    <xf numFmtId="164" fontId="25" fillId="2" borderId="0" xfId="8" applyNumberFormat="1" applyFont="1" applyFill="1" applyBorder="1"/>
    <xf numFmtId="3" fontId="25" fillId="2" borderId="12" xfId="0" applyNumberFormat="1" applyFont="1" applyFill="1" applyBorder="1" applyAlignment="1"/>
    <xf numFmtId="0" fontId="37" fillId="0" borderId="0" xfId="0" applyFont="1" applyAlignment="1">
      <alignment horizontal="center"/>
    </xf>
    <xf numFmtId="171" fontId="25" fillId="2" borderId="0" xfId="0" applyNumberFormat="1" applyFont="1" applyFill="1" applyAlignment="1"/>
    <xf numFmtId="3" fontId="25" fillId="0" borderId="0" xfId="0" quotePrefix="1" applyNumberFormat="1" applyFont="1" applyBorder="1" applyAlignment="1">
      <alignment horizontal="right"/>
    </xf>
    <xf numFmtId="167" fontId="25" fillId="0" borderId="20" xfId="0" applyNumberFormat="1" applyFont="1" applyBorder="1" applyAlignment="1">
      <alignment horizontal="left"/>
    </xf>
    <xf numFmtId="173" fontId="25" fillId="0" borderId="20" xfId="0" applyNumberFormat="1" applyFont="1" applyBorder="1" applyAlignment="1">
      <alignment horizontal="center"/>
    </xf>
    <xf numFmtId="167" fontId="25" fillId="0" borderId="0" xfId="0" applyNumberFormat="1" applyFont="1" applyBorder="1" applyAlignment="1">
      <alignment horizontal="left"/>
    </xf>
    <xf numFmtId="10" fontId="34" fillId="2" borderId="0" xfId="0" applyNumberFormat="1" applyFont="1" applyFill="1"/>
    <xf numFmtId="10" fontId="25" fillId="0" borderId="0" xfId="12" applyNumberFormat="1" applyFont="1" applyAlignment="1"/>
    <xf numFmtId="0" fontId="25" fillId="0" borderId="19" xfId="0" applyNumberFormat="1" applyFont="1" applyBorder="1" applyAlignment="1">
      <alignment horizontal="left"/>
    </xf>
    <xf numFmtId="173" fontId="25" fillId="0" borderId="20" xfId="0" applyNumberFormat="1" applyFont="1" applyBorder="1" applyAlignment="1"/>
    <xf numFmtId="0" fontId="52" fillId="0" borderId="14" xfId="0" applyNumberFormat="1" applyFont="1" applyBorder="1" applyAlignment="1">
      <alignment horizontal="center"/>
    </xf>
    <xf numFmtId="0" fontId="52" fillId="0" borderId="15" xfId="0" applyNumberFormat="1" applyFont="1" applyBorder="1" applyAlignment="1">
      <alignment horizontal="center"/>
    </xf>
    <xf numFmtId="0" fontId="52" fillId="0" borderId="15" xfId="0" applyNumberFormat="1" applyFont="1" applyFill="1" applyBorder="1" applyAlignment="1"/>
    <xf numFmtId="0" fontId="52" fillId="0" borderId="15" xfId="0" applyFont="1" applyFill="1" applyBorder="1" applyAlignment="1"/>
    <xf numFmtId="3" fontId="52" fillId="0" borderId="15" xfId="0" applyNumberFormat="1" applyFont="1" applyBorder="1" applyAlignment="1">
      <alignment horizontal="center"/>
    </xf>
    <xf numFmtId="3" fontId="52" fillId="0" borderId="15" xfId="0" applyNumberFormat="1" applyFont="1" applyBorder="1" applyAlignment="1"/>
    <xf numFmtId="0" fontId="52" fillId="0" borderId="15" xfId="0" applyFont="1" applyBorder="1" applyAlignment="1"/>
    <xf numFmtId="3" fontId="25" fillId="0" borderId="15" xfId="0" applyNumberFormat="1" applyFont="1" applyBorder="1"/>
    <xf numFmtId="0" fontId="52" fillId="0" borderId="0" xfId="0" applyNumberFormat="1" applyFont="1" applyBorder="1" applyAlignment="1">
      <alignment horizontal="center"/>
    </xf>
    <xf numFmtId="0" fontId="52" fillId="0" borderId="0" xfId="0" applyNumberFormat="1" applyFont="1" applyFill="1" applyBorder="1" applyAlignment="1"/>
    <xf numFmtId="0" fontId="52" fillId="0" borderId="0" xfId="0" applyFont="1" applyFill="1" applyBorder="1" applyAlignment="1"/>
    <xf numFmtId="0" fontId="52" fillId="0" borderId="0" xfId="0" applyFont="1" applyBorder="1" applyAlignment="1"/>
    <xf numFmtId="3" fontId="25" fillId="0" borderId="0" xfId="0" applyNumberFormat="1" applyFont="1" applyBorder="1"/>
    <xf numFmtId="3" fontId="25" fillId="0" borderId="0" xfId="0" applyNumberFormat="1" applyFont="1" applyFill="1" applyBorder="1"/>
    <xf numFmtId="0" fontId="25" fillId="0" borderId="12" xfId="0" applyNumberFormat="1" applyFont="1" applyFill="1" applyBorder="1" applyAlignment="1"/>
    <xf numFmtId="0" fontId="52" fillId="0" borderId="12" xfId="0" applyFont="1" applyFill="1" applyBorder="1" applyAlignment="1"/>
    <xf numFmtId="3" fontId="25" fillId="0" borderId="12" xfId="0" applyNumberFormat="1" applyFont="1" applyFill="1" applyBorder="1"/>
    <xf numFmtId="10" fontId="25" fillId="0" borderId="0" xfId="12" applyNumberFormat="1" applyFont="1" applyFill="1" applyBorder="1"/>
    <xf numFmtId="3" fontId="52" fillId="0" borderId="12" xfId="0" applyNumberFormat="1" applyFont="1" applyBorder="1" applyAlignment="1">
      <alignment horizontal="center"/>
    </xf>
    <xf numFmtId="164" fontId="25" fillId="2" borderId="0" xfId="8" applyNumberFormat="1" applyFont="1" applyFill="1" applyAlignment="1"/>
    <xf numFmtId="0" fontId="25" fillId="0" borderId="15" xfId="0" applyFont="1" applyBorder="1"/>
    <xf numFmtId="0" fontId="52" fillId="0" borderId="15" xfId="0" applyNumberFormat="1" applyFont="1" applyBorder="1" applyAlignment="1">
      <alignment horizontal="left"/>
    </xf>
    <xf numFmtId="0" fontId="52" fillId="0" borderId="15" xfId="0" applyFont="1" applyFill="1" applyBorder="1"/>
    <xf numFmtId="0" fontId="52" fillId="0" borderId="15" xfId="0" applyFont="1" applyBorder="1" applyAlignment="1">
      <alignment horizontal="center"/>
    </xf>
    <xf numFmtId="164" fontId="25" fillId="0" borderId="0" xfId="8" applyNumberFormat="1" applyFont="1" applyAlignment="1"/>
    <xf numFmtId="43" fontId="25" fillId="0" borderId="0" xfId="12" applyNumberFormat="1" applyFont="1" applyAlignment="1"/>
    <xf numFmtId="166" fontId="25" fillId="0" borderId="0" xfId="0" applyNumberFormat="1" applyFont="1" applyAlignment="1">
      <alignment horizontal="center"/>
    </xf>
    <xf numFmtId="0" fontId="48" fillId="0" borderId="0" xfId="0" applyFont="1" applyFill="1" applyBorder="1"/>
    <xf numFmtId="164" fontId="25" fillId="0" borderId="0" xfId="8" applyNumberFormat="1" applyFont="1" applyFill="1" applyBorder="1" applyAlignment="1"/>
    <xf numFmtId="43" fontId="25" fillId="0" borderId="0" xfId="8" applyFont="1" applyAlignment="1"/>
    <xf numFmtId="0" fontId="35" fillId="0" borderId="0" xfId="0" applyFont="1" applyAlignment="1"/>
    <xf numFmtId="0" fontId="56" fillId="0" borderId="0" xfId="0" applyFont="1" applyFill="1" applyAlignment="1"/>
    <xf numFmtId="0" fontId="39" fillId="0" borderId="0" xfId="0" applyFont="1" applyFill="1" applyBorder="1" applyAlignment="1">
      <alignment horizontal="center"/>
    </xf>
    <xf numFmtId="37" fontId="35" fillId="0" borderId="0" xfId="0" applyNumberFormat="1" applyFont="1" applyBorder="1" applyAlignment="1">
      <alignment horizontal="left"/>
    </xf>
    <xf numFmtId="37" fontId="35" fillId="0" borderId="0" xfId="0" applyNumberFormat="1" applyFont="1" applyBorder="1" applyAlignment="1">
      <alignment horizontal="right"/>
    </xf>
    <xf numFmtId="0" fontId="39" fillId="0" borderId="0" xfId="0" applyFont="1" applyBorder="1" applyAlignment="1">
      <alignment horizontal="center"/>
    </xf>
    <xf numFmtId="37" fontId="25" fillId="0" borderId="15" xfId="0" applyNumberFormat="1" applyFont="1" applyBorder="1" applyAlignment="1">
      <alignment horizontal="center"/>
    </xf>
    <xf numFmtId="0" fontId="57" fillId="0" borderId="0" xfId="0" applyFont="1" applyAlignment="1">
      <alignment horizontal="left"/>
    </xf>
    <xf numFmtId="0" fontId="35" fillId="0" borderId="0" xfId="0" applyFont="1" applyBorder="1" applyAlignment="1"/>
    <xf numFmtId="0" fontId="40" fillId="0" borderId="0" xfId="0" applyFont="1" applyBorder="1" applyAlignment="1">
      <alignment horizontal="center"/>
    </xf>
    <xf numFmtId="37" fontId="32" fillId="0" borderId="0" xfId="0" applyNumberFormat="1" applyFont="1" applyBorder="1" applyAlignment="1">
      <alignment horizontal="right"/>
    </xf>
    <xf numFmtId="0" fontId="1" fillId="0" borderId="0" xfId="0" applyNumberFormat="1" applyFont="1" applyBorder="1" applyAlignment="1">
      <alignment horizontal="center"/>
    </xf>
    <xf numFmtId="0" fontId="21" fillId="0" borderId="0" xfId="0" applyNumberFormat="1" applyFont="1" applyBorder="1" applyAlignment="1">
      <alignment horizontal="center"/>
    </xf>
    <xf numFmtId="0" fontId="21" fillId="0" borderId="0" xfId="0" applyNumberFormat="1" applyFont="1" applyFill="1" applyBorder="1" applyAlignment="1">
      <alignment horizontal="center"/>
    </xf>
    <xf numFmtId="166" fontId="25" fillId="0" borderId="0" xfId="10" applyNumberFormat="1" applyFont="1"/>
    <xf numFmtId="0" fontId="6" fillId="0" borderId="0" xfId="0" applyNumberFormat="1" applyFont="1" applyFill="1" applyAlignment="1">
      <alignment horizontal="center"/>
    </xf>
    <xf numFmtId="0" fontId="58" fillId="0" borderId="0" xfId="0" applyNumberFormat="1" applyFont="1" applyFill="1" applyBorder="1" applyAlignment="1">
      <alignment horizontal="left"/>
    </xf>
    <xf numFmtId="0" fontId="7" fillId="0" borderId="0" xfId="0" applyNumberFormat="1" applyFont="1" applyBorder="1" applyAlignment="1">
      <alignment horizontal="center"/>
    </xf>
    <xf numFmtId="0" fontId="49" fillId="6" borderId="0" xfId="0" applyNumberFormat="1" applyFont="1" applyFill="1" applyAlignment="1">
      <alignment horizontal="left"/>
    </xf>
    <xf numFmtId="0" fontId="25" fillId="6" borderId="0" xfId="0" applyNumberFormat="1" applyFont="1" applyFill="1" applyAlignment="1">
      <alignment horizontal="center"/>
    </xf>
    <xf numFmtId="3" fontId="25" fillId="6" borderId="0" xfId="0" applyNumberFormat="1" applyFont="1" applyFill="1" applyAlignment="1">
      <alignment horizontal="center"/>
    </xf>
    <xf numFmtId="43" fontId="25" fillId="0" borderId="0" xfId="8" applyFont="1"/>
    <xf numFmtId="176" fontId="25" fillId="0" borderId="0" xfId="12" applyNumberFormat="1" applyFont="1"/>
    <xf numFmtId="43" fontId="25" fillId="0" borderId="0" xfId="0" applyNumberFormat="1" applyFont="1"/>
    <xf numFmtId="3" fontId="6" fillId="0" borderId="8" xfId="0" applyNumberFormat="1" applyFont="1" applyFill="1" applyBorder="1" applyAlignment="1">
      <alignment horizontal="left"/>
    </xf>
    <xf numFmtId="3" fontId="6" fillId="0" borderId="0" xfId="0" applyNumberFormat="1" applyFont="1" applyFill="1" applyBorder="1" applyAlignment="1">
      <alignment horizontal="left"/>
    </xf>
    <xf numFmtId="3" fontId="6" fillId="0" borderId="6" xfId="0" applyNumberFormat="1" applyFont="1" applyFill="1" applyBorder="1" applyAlignment="1">
      <alignment horizontal="center"/>
    </xf>
    <xf numFmtId="3" fontId="6" fillId="0" borderId="8" xfId="0" applyNumberFormat="1" applyFont="1" applyFill="1" applyBorder="1" applyAlignment="1">
      <alignment horizontal="center"/>
    </xf>
    <xf numFmtId="3" fontId="25" fillId="0" borderId="0" xfId="0" applyNumberFormat="1" applyFont="1" applyFill="1" applyBorder="1" applyAlignment="1">
      <alignment horizontal="left"/>
    </xf>
    <xf numFmtId="3" fontId="25" fillId="0" borderId="19" xfId="0" applyNumberFormat="1" applyFont="1" applyFill="1" applyBorder="1" applyAlignment="1">
      <alignment horizontal="left"/>
    </xf>
    <xf numFmtId="3" fontId="25" fillId="0" borderId="19" xfId="0" applyNumberFormat="1" applyFont="1" applyBorder="1" applyAlignment="1">
      <alignment horizontal="left"/>
    </xf>
    <xf numFmtId="3" fontId="7" fillId="0" borderId="0" xfId="0" applyNumberFormat="1" applyFont="1" applyBorder="1" applyAlignment="1">
      <alignment horizontal="left"/>
    </xf>
    <xf numFmtId="0" fontId="9" fillId="0" borderId="0" xfId="7" applyFont="1" applyAlignment="1">
      <alignment horizontal="center"/>
    </xf>
    <xf numFmtId="177" fontId="45" fillId="0" borderId="0" xfId="22" applyNumberFormat="1" applyFont="1" applyBorder="1"/>
    <xf numFmtId="177" fontId="62" fillId="8" borderId="0" xfId="23" applyNumberFormat="1" applyFont="1" applyFill="1"/>
    <xf numFmtId="177" fontId="45" fillId="0" borderId="0" xfId="24" applyNumberFormat="1" applyFont="1" applyBorder="1"/>
    <xf numFmtId="177" fontId="45" fillId="8" borderId="0" xfId="23" applyNumberFormat="1" applyFont="1" applyFill="1"/>
    <xf numFmtId="166" fontId="63" fillId="0" borderId="20" xfId="10" applyNumberFormat="1" applyFont="1" applyBorder="1"/>
    <xf numFmtId="0" fontId="65" fillId="0" borderId="0" xfId="25" applyNumberFormat="1" applyFont="1" applyFill="1" applyAlignment="1">
      <alignment horizontal="center"/>
    </xf>
    <xf numFmtId="168" fontId="66" fillId="0" borderId="0" xfId="25" applyFont="1" applyFill="1" applyAlignment="1"/>
    <xf numFmtId="0" fontId="66" fillId="0" borderId="0" xfId="26" applyFont="1" applyFill="1"/>
    <xf numFmtId="0" fontId="66" fillId="0" borderId="0" xfId="27" applyNumberFormat="1" applyFont="1" applyFill="1" applyBorder="1" applyAlignment="1" applyProtection="1">
      <alignment horizontal="center"/>
      <protection locked="0"/>
    </xf>
    <xf numFmtId="0" fontId="66" fillId="0" borderId="0" xfId="26" applyFont="1" applyFill="1" applyAlignment="1">
      <alignment horizontal="right"/>
    </xf>
    <xf numFmtId="0" fontId="66" fillId="0" borderId="0" xfId="25" applyNumberFormat="1" applyFont="1" applyFill="1" applyAlignment="1">
      <alignment horizontal="center"/>
    </xf>
    <xf numFmtId="0" fontId="66" fillId="0" borderId="0" xfId="26" applyFont="1" applyFill="1" applyAlignment="1">
      <alignment horizontal="center"/>
    </xf>
    <xf numFmtId="168" fontId="66" fillId="0" borderId="0" xfId="25" applyFont="1" applyFill="1" applyAlignment="1">
      <alignment horizontal="right"/>
    </xf>
    <xf numFmtId="0" fontId="66" fillId="0" borderId="0" xfId="28" applyNumberFormat="1" applyFont="1" applyFill="1" applyAlignment="1">
      <alignment horizontal="center"/>
    </xf>
    <xf numFmtId="0" fontId="67" fillId="0" borderId="0" xfId="26" applyFont="1" applyFill="1" applyAlignment="1">
      <alignment horizontal="centerContinuous"/>
    </xf>
    <xf numFmtId="0" fontId="67" fillId="0" borderId="0" xfId="26" applyFont="1" applyFill="1" applyAlignment="1">
      <alignment horizontal="center"/>
    </xf>
    <xf numFmtId="0" fontId="66" fillId="0" borderId="0" xfId="25" applyNumberFormat="1" applyFont="1" applyFill="1" applyAlignment="1">
      <alignment horizontal="center" wrapText="1"/>
    </xf>
    <xf numFmtId="0" fontId="67" fillId="0" borderId="0" xfId="26" applyFont="1" applyFill="1" applyAlignment="1">
      <alignment horizontal="center" wrapText="1"/>
    </xf>
    <xf numFmtId="168" fontId="67" fillId="0" borderId="0" xfId="25" applyFont="1" applyFill="1" applyAlignment="1">
      <alignment horizontal="center" wrapText="1"/>
    </xf>
    <xf numFmtId="168" fontId="66" fillId="0" borderId="0" xfId="25" applyFont="1" applyFill="1" applyAlignment="1">
      <alignment wrapText="1"/>
    </xf>
    <xf numFmtId="0" fontId="67" fillId="0" borderId="0" xfId="29" applyFont="1" applyFill="1" applyBorder="1" applyAlignment="1">
      <alignment horizontal="center" wrapText="1"/>
    </xf>
    <xf numFmtId="168" fontId="65" fillId="0" borderId="0" xfId="25" applyFont="1" applyFill="1" applyAlignment="1"/>
    <xf numFmtId="0" fontId="66" fillId="0" borderId="0" xfId="30" applyFont="1" applyFill="1" applyAlignment="1">
      <alignment horizontal="left" wrapText="1"/>
    </xf>
    <xf numFmtId="37" fontId="66" fillId="0" borderId="0" xfId="8" applyNumberFormat="1" applyFont="1" applyFill="1" applyAlignment="1">
      <alignment horizontal="center"/>
    </xf>
    <xf numFmtId="37" fontId="66" fillId="0" borderId="0" xfId="8" applyNumberFormat="1" applyFont="1" applyFill="1" applyAlignment="1">
      <alignment horizontal="center" wrapText="1"/>
    </xf>
    <xf numFmtId="3" fontId="66" fillId="0" borderId="0" xfId="31" applyNumberFormat="1" applyFont="1" applyFill="1" applyAlignment="1">
      <alignment horizontal="left" wrapText="1"/>
    </xf>
    <xf numFmtId="3" fontId="66" fillId="0" borderId="0" xfId="31" applyNumberFormat="1" applyFont="1" applyFill="1" applyAlignment="1">
      <alignment wrapText="1"/>
    </xf>
    <xf numFmtId="3" fontId="66" fillId="0" borderId="0" xfId="31" applyNumberFormat="1" applyFont="1" applyFill="1" applyAlignment="1">
      <alignment horizontal="center" wrapText="1"/>
    </xf>
    <xf numFmtId="0" fontId="66" fillId="0" borderId="0" xfId="26" quotePrefix="1" applyFont="1" applyFill="1" applyAlignment="1">
      <alignment horizontal="left"/>
    </xf>
    <xf numFmtId="41" fontId="66" fillId="10" borderId="0" xfId="26" applyNumberFormat="1" applyFont="1" applyFill="1"/>
    <xf numFmtId="164" fontId="66" fillId="10" borderId="0" xfId="8" applyNumberFormat="1" applyFont="1" applyFill="1"/>
    <xf numFmtId="164" fontId="66" fillId="0" borderId="20" xfId="8" applyNumberFormat="1" applyFont="1" applyFill="1" applyBorder="1"/>
    <xf numFmtId="37" fontId="66" fillId="0" borderId="0" xfId="26" applyNumberFormat="1" applyFont="1" applyFill="1"/>
    <xf numFmtId="168" fontId="66" fillId="0" borderId="0" xfId="32" applyFont="1" applyFill="1" applyAlignment="1"/>
    <xf numFmtId="0" fontId="67" fillId="0" borderId="0" xfId="26" applyFont="1" applyFill="1" applyAlignment="1">
      <alignment horizontal="centerContinuous" wrapText="1"/>
    </xf>
    <xf numFmtId="168" fontId="67" fillId="0" borderId="0" xfId="25" applyFont="1" applyFill="1" applyAlignment="1">
      <alignment horizontal="center"/>
    </xf>
    <xf numFmtId="0" fontId="66" fillId="0" borderId="0" xfId="29" applyFont="1" applyFill="1" applyBorder="1" applyAlignment="1">
      <alignment horizontal="center" wrapText="1"/>
    </xf>
    <xf numFmtId="168" fontId="66" fillId="0" borderId="0" xfId="25" applyFont="1" applyFill="1" applyAlignment="1">
      <alignment horizontal="center"/>
    </xf>
    <xf numFmtId="41" fontId="68" fillId="11" borderId="0" xfId="26" applyNumberFormat="1" applyFont="1" applyFill="1"/>
    <xf numFmtId="0" fontId="66" fillId="0" borderId="0" xfId="26" applyFont="1" applyFill="1" applyAlignment="1">
      <alignment horizontal="left"/>
    </xf>
    <xf numFmtId="43" fontId="66" fillId="0" borderId="20" xfId="8" applyFont="1" applyFill="1" applyBorder="1"/>
    <xf numFmtId="164" fontId="66" fillId="10" borderId="0" xfId="8" applyNumberFormat="1" applyFont="1" applyFill="1" applyBorder="1"/>
    <xf numFmtId="43" fontId="66" fillId="0" borderId="0" xfId="8" applyFont="1" applyFill="1" applyBorder="1" applyAlignment="1">
      <alignment horizontal="center"/>
    </xf>
    <xf numFmtId="164" fontId="66" fillId="0" borderId="0" xfId="8" applyNumberFormat="1" applyFont="1" applyFill="1" applyBorder="1"/>
    <xf numFmtId="164" fontId="66" fillId="0" borderId="0" xfId="8" applyNumberFormat="1" applyFont="1" applyFill="1" applyBorder="1" applyAlignment="1">
      <alignment horizontal="center"/>
    </xf>
    <xf numFmtId="0" fontId="69" fillId="0" borderId="0" xfId="25" applyNumberFormat="1" applyFont="1" applyFill="1" applyAlignment="1">
      <alignment horizontal="center"/>
    </xf>
    <xf numFmtId="168" fontId="69" fillId="0" borderId="0" xfId="25" applyFont="1" applyFill="1" applyAlignment="1">
      <alignment horizontal="center"/>
    </xf>
    <xf numFmtId="44" fontId="69" fillId="0" borderId="0" xfId="25" applyNumberFormat="1" applyFont="1" applyFill="1" applyBorder="1" applyAlignment="1"/>
    <xf numFmtId="168" fontId="66" fillId="0" borderId="0" xfId="25" applyFont="1" applyFill="1" applyAlignment="1">
      <alignment vertical="center" wrapText="1"/>
    </xf>
    <xf numFmtId="168" fontId="66" fillId="0" borderId="0" xfId="25" applyFont="1" applyFill="1" applyAlignment="1">
      <alignment horizontal="left" vertical="center"/>
    </xf>
    <xf numFmtId="168" fontId="66" fillId="0" borderId="0" xfId="25" applyFont="1" applyFill="1" applyAlignment="1">
      <alignment horizontal="left" vertical="center" wrapText="1"/>
    </xf>
    <xf numFmtId="0" fontId="66" fillId="0" borderId="0" xfId="25" applyNumberFormat="1" applyFont="1" applyFill="1" applyBorder="1" applyAlignment="1">
      <alignment vertical="top"/>
    </xf>
    <xf numFmtId="0" fontId="67" fillId="0" borderId="0" xfId="27" applyNumberFormat="1" applyFont="1" applyFill="1" applyBorder="1" applyAlignment="1" applyProtection="1">
      <alignment horizontal="center"/>
      <protection locked="0"/>
    </xf>
    <xf numFmtId="0" fontId="70" fillId="0" borderId="0" xfId="34" applyFont="1" applyFill="1" applyAlignment="1">
      <alignment horizontal="center"/>
    </xf>
    <xf numFmtId="168" fontId="66" fillId="0" borderId="0" xfId="25" applyFont="1" applyFill="1" applyAlignment="1">
      <alignment horizontal="left" vertical="center" wrapText="1"/>
    </xf>
    <xf numFmtId="0" fontId="67" fillId="0" borderId="0" xfId="26" quotePrefix="1" applyFont="1" applyFill="1" applyAlignment="1">
      <alignment horizontal="left"/>
    </xf>
    <xf numFmtId="0" fontId="66" fillId="10" borderId="0" xfId="26" quotePrefix="1" applyFont="1" applyFill="1" applyAlignment="1">
      <alignment horizontal="left"/>
    </xf>
    <xf numFmtId="0" fontId="66" fillId="0" borderId="0" xfId="26" quotePrefix="1" applyFont="1" applyFill="1" applyAlignment="1">
      <alignment horizontal="center"/>
    </xf>
    <xf numFmtId="0" fontId="66" fillId="10" borderId="0" xfId="26" quotePrefix="1" applyFont="1" applyFill="1" applyAlignment="1">
      <alignment horizontal="center"/>
    </xf>
    <xf numFmtId="166" fontId="66" fillId="0" borderId="0" xfId="10" quotePrefix="1" applyNumberFormat="1" applyFont="1" applyFill="1" applyAlignment="1">
      <alignment horizontal="left"/>
    </xf>
    <xf numFmtId="39" fontId="66" fillId="10" borderId="0" xfId="8" quotePrefix="1" applyNumberFormat="1" applyFont="1" applyFill="1" applyAlignment="1">
      <alignment horizontal="left"/>
    </xf>
    <xf numFmtId="164" fontId="66" fillId="0" borderId="0" xfId="8" quotePrefix="1" applyNumberFormat="1" applyFont="1" applyFill="1" applyAlignment="1">
      <alignment horizontal="left"/>
    </xf>
    <xf numFmtId="164" fontId="66" fillId="10" borderId="0" xfId="26" applyNumberFormat="1" applyFont="1" applyFill="1"/>
    <xf numFmtId="166" fontId="66" fillId="10" borderId="0" xfId="46" quotePrefix="1" applyNumberFormat="1" applyFont="1" applyFill="1" applyAlignment="1">
      <alignment horizontal="center"/>
    </xf>
    <xf numFmtId="168" fontId="66" fillId="0" borderId="0" xfId="27" applyFont="1" applyFill="1" applyBorder="1" applyAlignment="1"/>
    <xf numFmtId="168" fontId="66" fillId="0" borderId="0" xfId="27" applyFont="1" applyFill="1" applyBorder="1" applyAlignment="1">
      <alignment horizontal="right"/>
    </xf>
    <xf numFmtId="164" fontId="66" fillId="0" borderId="0" xfId="8" applyNumberFormat="1" applyFont="1" applyFill="1" applyBorder="1" applyAlignment="1"/>
    <xf numFmtId="0" fontId="66" fillId="0" borderId="0" xfId="27" applyNumberFormat="1" applyFont="1" applyFill="1" applyBorder="1" applyAlignment="1" applyProtection="1">
      <protection locked="0"/>
    </xf>
    <xf numFmtId="0" fontId="66" fillId="0" borderId="0" xfId="27" applyNumberFormat="1" applyFont="1" applyFill="1" applyBorder="1" applyProtection="1">
      <protection locked="0"/>
    </xf>
    <xf numFmtId="0" fontId="66" fillId="0" borderId="0" xfId="31" applyFont="1" applyFill="1"/>
    <xf numFmtId="0" fontId="66" fillId="0" borderId="0" xfId="27" applyNumberFormat="1" applyFont="1" applyFill="1" applyAlignment="1">
      <alignment horizontal="right"/>
    </xf>
    <xf numFmtId="0" fontId="66" fillId="0" borderId="0" xfId="27" applyNumberFormat="1" applyFont="1" applyFill="1" applyBorder="1"/>
    <xf numFmtId="164" fontId="71" fillId="0" borderId="0" xfId="8" applyNumberFormat="1" applyFont="1" applyFill="1" applyBorder="1"/>
    <xf numFmtId="3" fontId="66" fillId="0" borderId="0" xfId="27" applyNumberFormat="1" applyFont="1" applyFill="1" applyBorder="1" applyAlignment="1"/>
    <xf numFmtId="0" fontId="71" fillId="0" borderId="0" xfId="27" applyNumberFormat="1" applyFont="1" applyFill="1" applyBorder="1" applyAlignment="1">
      <alignment horizontal="center"/>
    </xf>
    <xf numFmtId="0" fontId="71" fillId="0" borderId="0" xfId="27" applyNumberFormat="1" applyFont="1" applyFill="1" applyBorder="1"/>
    <xf numFmtId="49" fontId="66" fillId="0" borderId="0" xfId="27" applyNumberFormat="1" applyFont="1" applyFill="1" applyBorder="1"/>
    <xf numFmtId="3" fontId="66" fillId="0" borderId="0" xfId="27" applyNumberFormat="1" applyFont="1" applyFill="1" applyBorder="1"/>
    <xf numFmtId="0" fontId="66" fillId="0" borderId="0" xfId="27" applyNumberFormat="1" applyFont="1" applyFill="1" applyBorder="1" applyAlignment="1">
      <alignment horizontal="center"/>
    </xf>
    <xf numFmtId="49" fontId="66" fillId="0" borderId="0" xfId="27" applyNumberFormat="1" applyFont="1" applyFill="1" applyBorder="1" applyAlignment="1">
      <alignment horizontal="center"/>
    </xf>
    <xf numFmtId="0" fontId="66" fillId="0" borderId="0" xfId="27" applyNumberFormat="1" applyFont="1" applyFill="1" applyBorder="1" applyAlignment="1"/>
    <xf numFmtId="3" fontId="67" fillId="0" borderId="0" xfId="27" applyNumberFormat="1" applyFont="1" applyFill="1" applyBorder="1" applyAlignment="1">
      <alignment horizontal="center"/>
    </xf>
    <xf numFmtId="168" fontId="67" fillId="0" borderId="0" xfId="27" applyFont="1" applyFill="1" applyBorder="1" applyAlignment="1">
      <alignment horizontal="center"/>
    </xf>
    <xf numFmtId="0" fontId="67" fillId="0" borderId="0" xfId="27" applyNumberFormat="1" applyFont="1" applyFill="1" applyBorder="1" applyAlignment="1">
      <alignment horizontal="center"/>
    </xf>
    <xf numFmtId="0" fontId="67" fillId="0" borderId="0" xfId="27" applyNumberFormat="1" applyFont="1" applyFill="1" applyBorder="1" applyAlignment="1"/>
    <xf numFmtId="0" fontId="72" fillId="0" borderId="0" xfId="27" applyNumberFormat="1" applyFont="1" applyFill="1" applyBorder="1" applyAlignment="1" applyProtection="1">
      <alignment horizontal="center"/>
      <protection locked="0"/>
    </xf>
    <xf numFmtId="3" fontId="66" fillId="0" borderId="0" xfId="27" applyNumberFormat="1" applyFont="1" applyFill="1" applyBorder="1" applyAlignment="1">
      <alignment horizontal="center"/>
    </xf>
    <xf numFmtId="3" fontId="66" fillId="0" borderId="0" xfId="27" applyNumberFormat="1" applyFont="1" applyFill="1" applyBorder="1" applyAlignment="1">
      <alignment horizontal="left"/>
    </xf>
    <xf numFmtId="43" fontId="66" fillId="0" borderId="0" xfId="8" applyNumberFormat="1" applyFont="1" applyFill="1" applyBorder="1" applyAlignment="1"/>
    <xf numFmtId="43" fontId="73" fillId="0" borderId="0" xfId="8" applyNumberFormat="1" applyFont="1" applyFill="1" applyBorder="1" applyAlignment="1"/>
    <xf numFmtId="10" fontId="73" fillId="0" borderId="0" xfId="12" applyNumberFormat="1" applyFont="1" applyFill="1" applyBorder="1" applyAlignment="1"/>
    <xf numFmtId="10" fontId="67" fillId="0" borderId="0" xfId="27" applyNumberFormat="1" applyFont="1" applyFill="1" applyBorder="1" applyAlignment="1"/>
    <xf numFmtId="3" fontId="67" fillId="0" borderId="0" xfId="27" applyNumberFormat="1" applyFont="1" applyFill="1" applyBorder="1" applyAlignment="1"/>
    <xf numFmtId="179" fontId="67" fillId="0" borderId="0" xfId="27" applyNumberFormat="1" applyFont="1" applyFill="1" applyBorder="1" applyAlignment="1"/>
    <xf numFmtId="10" fontId="66" fillId="0" borderId="0" xfId="27" applyNumberFormat="1" applyFont="1" applyFill="1" applyBorder="1" applyAlignment="1"/>
    <xf numFmtId="168" fontId="66" fillId="0" borderId="0" xfId="27" applyFont="1" applyFill="1" applyBorder="1" applyAlignment="1">
      <alignment horizontal="left"/>
    </xf>
    <xf numFmtId="168" fontId="66" fillId="0" borderId="0" xfId="27" applyFont="1" applyFill="1" applyBorder="1" applyAlignment="1">
      <alignment horizontal="center"/>
    </xf>
    <xf numFmtId="43" fontId="66" fillId="0" borderId="0" xfId="8" applyFont="1" applyFill="1" applyBorder="1" applyAlignment="1"/>
    <xf numFmtId="49" fontId="67" fillId="0" borderId="0" xfId="27" applyNumberFormat="1" applyFont="1" applyFill="1" applyBorder="1" applyAlignment="1">
      <alignment horizontal="center"/>
    </xf>
    <xf numFmtId="168" fontId="67" fillId="0" borderId="0" xfId="27" applyFont="1" applyFill="1" applyBorder="1" applyAlignment="1"/>
    <xf numFmtId="3" fontId="67" fillId="0" borderId="0" xfId="27" applyNumberFormat="1" applyFont="1" applyFill="1" applyBorder="1" applyAlignment="1">
      <alignment horizontal="left"/>
    </xf>
    <xf numFmtId="43" fontId="67" fillId="0" borderId="0" xfId="8" applyNumberFormat="1" applyFont="1" applyFill="1" applyBorder="1" applyAlignment="1"/>
    <xf numFmtId="10" fontId="67" fillId="0" borderId="0" xfId="12" applyNumberFormat="1" applyFont="1" applyFill="1" applyBorder="1" applyAlignment="1"/>
    <xf numFmtId="0" fontId="66" fillId="0" borderId="0" xfId="27" applyNumberFormat="1" applyFont="1" applyFill="1" applyBorder="1" applyAlignment="1">
      <alignment horizontal="fill"/>
    </xf>
    <xf numFmtId="168" fontId="74" fillId="0" borderId="0" xfId="27" applyFont="1" applyFill="1" applyBorder="1" applyAlignment="1"/>
    <xf numFmtId="3" fontId="74" fillId="0" borderId="0" xfId="27" applyNumberFormat="1" applyFont="1" applyFill="1" applyBorder="1" applyAlignment="1"/>
    <xf numFmtId="167" fontId="66" fillId="0" borderId="0" xfId="27" applyNumberFormat="1" applyFont="1" applyFill="1" applyBorder="1" applyAlignment="1">
      <alignment horizontal="left"/>
    </xf>
    <xf numFmtId="167" fontId="66" fillId="0" borderId="0" xfId="27" applyNumberFormat="1" applyFont="1" applyFill="1" applyBorder="1" applyAlignment="1">
      <alignment horizontal="center"/>
    </xf>
    <xf numFmtId="180" fontId="66" fillId="0" borderId="0" xfId="27" applyNumberFormat="1" applyFont="1" applyFill="1" applyBorder="1" applyAlignment="1"/>
    <xf numFmtId="0" fontId="74" fillId="0" borderId="0" xfId="27" applyNumberFormat="1" applyFont="1" applyFill="1" applyBorder="1"/>
    <xf numFmtId="49" fontId="66" fillId="0" borderId="0" xfId="27" applyNumberFormat="1" applyFont="1" applyFill="1" applyBorder="1" applyAlignment="1">
      <alignment horizontal="left"/>
    </xf>
    <xf numFmtId="0" fontId="66" fillId="0" borderId="0" xfId="27" applyNumberFormat="1" applyFont="1" applyFill="1" applyBorder="1" applyAlignment="1">
      <alignment horizontal="right"/>
    </xf>
    <xf numFmtId="178" fontId="67" fillId="0" borderId="0" xfId="27" applyNumberFormat="1" applyFont="1" applyFill="1" applyBorder="1" applyAlignment="1">
      <alignment horizontal="center"/>
    </xf>
    <xf numFmtId="178" fontId="67" fillId="0" borderId="0" xfId="27" quotePrefix="1" applyNumberFormat="1" applyFont="1" applyFill="1" applyBorder="1" applyAlignment="1">
      <alignment horizontal="center"/>
    </xf>
    <xf numFmtId="168" fontId="67" fillId="0" borderId="22" xfId="27" applyFont="1" applyFill="1" applyBorder="1" applyAlignment="1">
      <alignment horizontal="center" wrapText="1"/>
    </xf>
    <xf numFmtId="168" fontId="67" fillId="0" borderId="21" xfId="27" applyFont="1" applyFill="1" applyBorder="1" applyAlignment="1"/>
    <xf numFmtId="0" fontId="67" fillId="0" borderId="21" xfId="27" applyNumberFormat="1" applyFont="1" applyFill="1" applyBorder="1" applyAlignment="1">
      <alignment horizontal="center" wrapText="1"/>
    </xf>
    <xf numFmtId="168" fontId="67" fillId="0" borderId="23" xfId="27" applyFont="1" applyFill="1" applyBorder="1" applyAlignment="1">
      <alignment horizontal="center" wrapText="1"/>
    </xf>
    <xf numFmtId="3" fontId="67" fillId="0" borderId="23" xfId="27" applyNumberFormat="1" applyFont="1" applyFill="1" applyBorder="1" applyAlignment="1">
      <alignment horizontal="center" wrapText="1"/>
    </xf>
    <xf numFmtId="0" fontId="66" fillId="0" borderId="22" xfId="27" applyNumberFormat="1" applyFont="1" applyFill="1" applyBorder="1"/>
    <xf numFmtId="0" fontId="66" fillId="0" borderId="21" xfId="27" applyNumberFormat="1" applyFont="1" applyFill="1" applyBorder="1"/>
    <xf numFmtId="0" fontId="66" fillId="0" borderId="21" xfId="27" applyNumberFormat="1" applyFont="1" applyFill="1" applyBorder="1" applyAlignment="1">
      <alignment horizontal="center"/>
    </xf>
    <xf numFmtId="0" fontId="66" fillId="0" borderId="23" xfId="27" applyNumberFormat="1" applyFont="1" applyFill="1" applyBorder="1" applyAlignment="1">
      <alignment horizontal="center"/>
    </xf>
    <xf numFmtId="0" fontId="66" fillId="0" borderId="23" xfId="27" applyNumberFormat="1" applyFont="1" applyFill="1" applyBorder="1" applyAlignment="1">
      <alignment horizontal="center" wrapText="1"/>
    </xf>
    <xf numFmtId="3" fontId="66" fillId="0" borderId="23" xfId="27" applyNumberFormat="1" applyFont="1" applyFill="1" applyBorder="1" applyAlignment="1">
      <alignment horizontal="center" wrapText="1"/>
    </xf>
    <xf numFmtId="3" fontId="66" fillId="0" borderId="21" xfId="27" applyNumberFormat="1" applyFont="1" applyFill="1" applyBorder="1" applyAlignment="1">
      <alignment horizontal="center"/>
    </xf>
    <xf numFmtId="0" fontId="66" fillId="0" borderId="31" xfId="27" applyNumberFormat="1" applyFont="1" applyFill="1" applyBorder="1"/>
    <xf numFmtId="0" fontId="66" fillId="0" borderId="27" xfId="27" applyNumberFormat="1" applyFont="1" applyFill="1" applyBorder="1"/>
    <xf numFmtId="0" fontId="66" fillId="0" borderId="29" xfId="27" applyNumberFormat="1" applyFont="1" applyFill="1" applyBorder="1"/>
    <xf numFmtId="3" fontId="66" fillId="0" borderId="27" xfId="27" applyNumberFormat="1" applyFont="1" applyFill="1" applyBorder="1" applyAlignment="1"/>
    <xf numFmtId="168" fontId="66" fillId="0" borderId="31" xfId="50" applyFont="1" applyFill="1" applyBorder="1" applyAlignment="1"/>
    <xf numFmtId="168" fontId="66" fillId="0" borderId="0" xfId="50" applyFont="1" applyFill="1" applyBorder="1" applyAlignment="1"/>
    <xf numFmtId="43" fontId="66" fillId="0" borderId="27" xfId="8" applyFont="1" applyFill="1" applyBorder="1" applyAlignment="1"/>
    <xf numFmtId="164" fontId="66" fillId="0" borderId="27" xfId="8" applyNumberFormat="1" applyFont="1" applyFill="1" applyBorder="1" applyAlignment="1"/>
    <xf numFmtId="168" fontId="66" fillId="10" borderId="0" xfId="50" applyFont="1" applyFill="1" applyBorder="1" applyAlignment="1"/>
    <xf numFmtId="0" fontId="66" fillId="10" borderId="0" xfId="8" applyNumberFormat="1" applyFont="1" applyFill="1" applyBorder="1" applyAlignment="1">
      <alignment horizontal="left"/>
    </xf>
    <xf numFmtId="166" fontId="66" fillId="10" borderId="0" xfId="10" applyNumberFormat="1" applyFont="1" applyFill="1" applyBorder="1" applyAlignment="1"/>
    <xf numFmtId="164" fontId="66" fillId="10" borderId="0" xfId="8" applyNumberFormat="1" applyFont="1" applyFill="1" applyBorder="1" applyAlignment="1"/>
    <xf numFmtId="164" fontId="66" fillId="10" borderId="31" xfId="8" applyNumberFormat="1" applyFont="1" applyFill="1" applyBorder="1" applyAlignment="1"/>
    <xf numFmtId="168" fontId="66" fillId="10" borderId="0" xfId="27" applyFont="1" applyFill="1" applyBorder="1" applyAlignment="1">
      <alignment horizontal="left"/>
    </xf>
    <xf numFmtId="166" fontId="68" fillId="10" borderId="0" xfId="10" applyNumberFormat="1" applyFont="1" applyFill="1" applyBorder="1" applyAlignment="1"/>
    <xf numFmtId="164" fontId="68" fillId="10" borderId="0" xfId="8" applyNumberFormat="1" applyFont="1" applyFill="1" applyBorder="1" applyAlignment="1"/>
    <xf numFmtId="168" fontId="66" fillId="0" borderId="31" xfId="27" applyFont="1" applyFill="1" applyBorder="1" applyAlignment="1"/>
    <xf numFmtId="168" fontId="66" fillId="10" borderId="0" xfId="27" applyFont="1" applyFill="1" applyBorder="1" applyAlignment="1"/>
    <xf numFmtId="168" fontId="66" fillId="0" borderId="32" xfId="27" applyFont="1" applyFill="1" applyBorder="1" applyAlignment="1"/>
    <xf numFmtId="168" fontId="66" fillId="0" borderId="12" xfId="27" applyFont="1" applyFill="1" applyBorder="1" applyAlignment="1"/>
    <xf numFmtId="168" fontId="66" fillId="10" borderId="12" xfId="27" applyFont="1" applyFill="1" applyBorder="1" applyAlignment="1"/>
    <xf numFmtId="168" fontId="66" fillId="0" borderId="25" xfId="27" applyFont="1" applyFill="1" applyBorder="1" applyAlignment="1"/>
    <xf numFmtId="164" fontId="66" fillId="0" borderId="25" xfId="8" applyNumberFormat="1" applyFont="1" applyFill="1" applyBorder="1" applyAlignment="1"/>
    <xf numFmtId="164" fontId="66" fillId="10" borderId="12" xfId="8" applyNumberFormat="1" applyFont="1" applyFill="1" applyBorder="1" applyAlignment="1"/>
    <xf numFmtId="164" fontId="69" fillId="10" borderId="32" xfId="8" applyNumberFormat="1" applyFont="1" applyFill="1" applyBorder="1" applyAlignment="1"/>
    <xf numFmtId="164" fontId="69" fillId="0" borderId="25" xfId="8" applyNumberFormat="1" applyFont="1" applyFill="1" applyBorder="1" applyAlignment="1"/>
    <xf numFmtId="1" fontId="66" fillId="0" borderId="0" xfId="8" applyNumberFormat="1" applyFont="1" applyFill="1" applyBorder="1" applyAlignment="1">
      <alignment horizontal="center"/>
    </xf>
    <xf numFmtId="168" fontId="66" fillId="0" borderId="1" xfId="27" applyFont="1" applyFill="1" applyBorder="1" applyAlignment="1"/>
    <xf numFmtId="168" fontId="66" fillId="0" borderId="0" xfId="27" applyFont="1" applyFill="1" applyBorder="1" applyAlignment="1">
      <alignment horizontal="center" vertical="top"/>
    </xf>
    <xf numFmtId="168" fontId="66" fillId="0" borderId="0" xfId="35" applyFont="1" applyFill="1" applyAlignment="1"/>
    <xf numFmtId="168" fontId="75" fillId="0" borderId="0" xfId="27" applyFont="1" applyFill="1" applyBorder="1" applyAlignment="1"/>
    <xf numFmtId="0" fontId="66" fillId="0" borderId="0" xfId="8" applyNumberFormat="1" applyFont="1" applyFill="1" applyBorder="1" applyAlignment="1">
      <alignment horizontal="center"/>
    </xf>
    <xf numFmtId="0" fontId="66" fillId="0" borderId="0" xfId="8" applyNumberFormat="1" applyFont="1" applyFill="1" applyBorder="1" applyAlignment="1" applyProtection="1">
      <alignment horizontal="center"/>
      <protection locked="0"/>
    </xf>
    <xf numFmtId="168" fontId="12" fillId="0" borderId="0" xfId="27" applyFont="1" applyFill="1" applyBorder="1" applyAlignment="1"/>
    <xf numFmtId="0" fontId="66" fillId="0" borderId="0" xfId="8" applyNumberFormat="1" applyFont="1" applyFill="1" applyAlignment="1">
      <alignment horizontal="center"/>
    </xf>
    <xf numFmtId="168" fontId="66" fillId="0" borderId="0" xfId="35" applyFont="1" applyFill="1"/>
    <xf numFmtId="168" fontId="66" fillId="0" borderId="0" xfId="35" applyFont="1" applyFill="1" applyAlignment="1">
      <alignment horizontal="center"/>
    </xf>
    <xf numFmtId="168" fontId="66" fillId="0" borderId="29" xfId="35" applyFont="1" applyFill="1" applyBorder="1"/>
    <xf numFmtId="168" fontId="66" fillId="0" borderId="33" xfId="35" applyFont="1" applyFill="1" applyBorder="1" applyAlignment="1">
      <alignment horizontal="center"/>
    </xf>
    <xf numFmtId="168" fontId="66" fillId="0" borderId="19" xfId="35" applyFont="1" applyFill="1" applyBorder="1"/>
    <xf numFmtId="168" fontId="66" fillId="0" borderId="30" xfId="35" applyFont="1" applyFill="1" applyBorder="1"/>
    <xf numFmtId="168" fontId="66" fillId="0" borderId="32" xfId="35" applyFont="1" applyFill="1" applyBorder="1" applyAlignment="1"/>
    <xf numFmtId="168" fontId="66" fillId="0" borderId="25" xfId="35" applyFont="1" applyFill="1" applyBorder="1" applyAlignment="1">
      <alignment horizontal="center"/>
    </xf>
    <xf numFmtId="168" fontId="66" fillId="0" borderId="12" xfId="35" applyFont="1" applyFill="1" applyBorder="1" applyAlignment="1"/>
    <xf numFmtId="168" fontId="66" fillId="0" borderId="26" xfId="35" applyFont="1" applyFill="1" applyBorder="1" applyAlignment="1"/>
    <xf numFmtId="168" fontId="66" fillId="0" borderId="33" xfId="35" applyFont="1" applyFill="1" applyBorder="1"/>
    <xf numFmtId="168" fontId="66" fillId="0" borderId="27" xfId="35" applyFont="1" applyFill="1" applyBorder="1"/>
    <xf numFmtId="168" fontId="66" fillId="0" borderId="23" xfId="35" applyFont="1" applyFill="1" applyBorder="1" applyAlignment="1">
      <alignment horizontal="center"/>
    </xf>
    <xf numFmtId="168" fontId="66" fillId="0" borderId="27" xfId="35" applyFont="1" applyFill="1" applyBorder="1" applyAlignment="1">
      <alignment horizontal="center"/>
    </xf>
    <xf numFmtId="168" fontId="66" fillId="0" borderId="31" xfId="35" applyFont="1" applyFill="1" applyBorder="1" applyAlignment="1">
      <alignment horizontal="center"/>
    </xf>
    <xf numFmtId="168" fontId="66" fillId="0" borderId="0" xfId="35" applyFont="1" applyFill="1" applyBorder="1" applyAlignment="1">
      <alignment horizontal="center"/>
    </xf>
    <xf numFmtId="168" fontId="12" fillId="0" borderId="25" xfId="27" applyFont="1" applyFill="1" applyBorder="1" applyAlignment="1">
      <alignment horizontal="center"/>
    </xf>
    <xf numFmtId="164" fontId="66" fillId="10" borderId="28" xfId="8" applyNumberFormat="1" applyFont="1" applyFill="1" applyBorder="1" applyAlignment="1">
      <alignment horizontal="center"/>
    </xf>
    <xf numFmtId="164" fontId="66" fillId="10" borderId="27" xfId="8" applyNumberFormat="1" applyFont="1" applyFill="1" applyBorder="1" applyAlignment="1">
      <alignment horizontal="center"/>
    </xf>
    <xf numFmtId="164" fontId="66" fillId="10" borderId="27" xfId="8" applyNumberFormat="1" applyFont="1" applyFill="1" applyBorder="1"/>
    <xf numFmtId="43" fontId="66" fillId="10" borderId="27" xfId="8" applyFont="1" applyFill="1" applyBorder="1"/>
    <xf numFmtId="168" fontId="66" fillId="10" borderId="27" xfId="35" applyFont="1" applyFill="1" applyBorder="1"/>
    <xf numFmtId="43" fontId="66" fillId="10" borderId="0" xfId="8" applyFont="1" applyFill="1" applyBorder="1"/>
    <xf numFmtId="43" fontId="66" fillId="10" borderId="28" xfId="8" applyFont="1" applyFill="1" applyBorder="1"/>
    <xf numFmtId="43" fontId="66" fillId="10" borderId="27" xfId="8" applyFont="1" applyFill="1" applyBorder="1" applyAlignment="1">
      <alignment horizontal="center"/>
    </xf>
    <xf numFmtId="168" fontId="66" fillId="0" borderId="25" xfId="35" applyFont="1" applyFill="1" applyBorder="1"/>
    <xf numFmtId="168" fontId="66" fillId="0" borderId="12" xfId="35" applyFont="1" applyFill="1" applyBorder="1"/>
    <xf numFmtId="166" fontId="66" fillId="0" borderId="25" xfId="10" applyNumberFormat="1" applyFont="1" applyFill="1" applyBorder="1"/>
    <xf numFmtId="168" fontId="66" fillId="0" borderId="26" xfId="35" applyFont="1" applyFill="1" applyBorder="1"/>
    <xf numFmtId="164" fontId="66" fillId="0" borderId="0" xfId="8" applyNumberFormat="1" applyFont="1" applyFill="1"/>
    <xf numFmtId="43" fontId="66" fillId="0" borderId="0" xfId="8" applyFont="1" applyFill="1"/>
    <xf numFmtId="172" fontId="66" fillId="0" borderId="0" xfId="8" applyNumberFormat="1" applyFont="1" applyFill="1"/>
    <xf numFmtId="168" fontId="66" fillId="0" borderId="0" xfId="35" applyNumberFormat="1" applyFont="1" applyFill="1" applyBorder="1" applyAlignment="1" applyProtection="1"/>
    <xf numFmtId="168" fontId="66" fillId="0" borderId="0" xfId="27" applyFont="1" applyFill="1" applyAlignment="1"/>
    <xf numFmtId="43" fontId="66" fillId="0" borderId="0" xfId="8" applyFont="1" applyFill="1" applyAlignment="1"/>
    <xf numFmtId="0" fontId="67" fillId="0" borderId="0" xfId="8" applyNumberFormat="1" applyFont="1" applyFill="1" applyBorder="1" applyAlignment="1">
      <alignment horizontal="left"/>
    </xf>
    <xf numFmtId="168" fontId="66" fillId="0" borderId="12" xfId="27" applyFont="1" applyFill="1" applyBorder="1" applyAlignment="1">
      <alignment horizontal="center"/>
    </xf>
    <xf numFmtId="168" fontId="66" fillId="0" borderId="0" xfId="27" applyFont="1" applyFill="1" applyAlignment="1">
      <alignment horizontal="center"/>
    </xf>
    <xf numFmtId="168" fontId="66" fillId="0" borderId="29" xfId="27" applyFont="1" applyFill="1" applyBorder="1" applyAlignment="1">
      <alignment horizontal="center"/>
    </xf>
    <xf numFmtId="168" fontId="66" fillId="0" borderId="33" xfId="27" applyFont="1" applyFill="1" applyBorder="1" applyAlignment="1">
      <alignment horizontal="center"/>
    </xf>
    <xf numFmtId="168" fontId="66" fillId="0" borderId="31" xfId="27" applyFont="1" applyFill="1" applyBorder="1" applyAlignment="1">
      <alignment horizontal="center"/>
    </xf>
    <xf numFmtId="168" fontId="66" fillId="0" borderId="27" xfId="27" applyFont="1" applyFill="1" applyBorder="1" applyAlignment="1">
      <alignment horizontal="center"/>
    </xf>
    <xf numFmtId="43" fontId="66" fillId="10" borderId="31" xfId="8" applyFont="1" applyFill="1" applyBorder="1" applyAlignment="1">
      <alignment horizontal="center"/>
    </xf>
    <xf numFmtId="164" fontId="66" fillId="10" borderId="27" xfId="8" applyNumberFormat="1" applyFont="1" applyFill="1" applyBorder="1" applyAlignment="1"/>
    <xf numFmtId="168" fontId="66" fillId="0" borderId="32" xfId="27" applyFont="1" applyFill="1" applyBorder="1" applyAlignment="1">
      <alignment horizontal="center"/>
    </xf>
    <xf numFmtId="164" fontId="66" fillId="0" borderId="0" xfId="8" applyNumberFormat="1" applyFont="1" applyFill="1" applyAlignment="1"/>
    <xf numFmtId="0" fontId="66" fillId="0" borderId="0" xfId="52" applyFont="1" applyFill="1"/>
    <xf numFmtId="0" fontId="66" fillId="0" borderId="0" xfId="8" applyNumberFormat="1" applyFont="1" applyFill="1" applyAlignment="1">
      <alignment horizontal="center" vertical="top"/>
    </xf>
    <xf numFmtId="0" fontId="66" fillId="0" borderId="0" xfId="35" applyNumberFormat="1" applyFont="1" applyFill="1" applyAlignment="1">
      <alignment horizontal="center" vertical="top"/>
    </xf>
    <xf numFmtId="0" fontId="66" fillId="0" borderId="0" xfId="0" applyFont="1" applyFill="1" applyAlignment="1"/>
    <xf numFmtId="0" fontId="66" fillId="0" borderId="0" xfId="0" applyFont="1" applyFill="1" applyAlignment="1">
      <alignment horizontal="right"/>
    </xf>
    <xf numFmtId="0" fontId="66" fillId="0" borderId="0" xfId="0" applyFont="1" applyFill="1" applyAlignment="1">
      <alignment horizontal="center"/>
    </xf>
    <xf numFmtId="0" fontId="66" fillId="0" borderId="0" xfId="0" applyFont="1" applyFill="1" applyBorder="1" applyAlignment="1"/>
    <xf numFmtId="0" fontId="25" fillId="0" borderId="0" xfId="53" applyNumberFormat="1" applyFont="1" applyFill="1" applyAlignment="1">
      <alignment horizontal="center"/>
    </xf>
    <xf numFmtId="0" fontId="25" fillId="0" borderId="0" xfId="53" applyFont="1" applyFill="1" applyBorder="1" applyAlignment="1">
      <alignment horizontal="center"/>
    </xf>
    <xf numFmtId="165" fontId="25" fillId="0" borderId="0" xfId="12" applyNumberFormat="1" applyFont="1" applyFill="1" applyBorder="1" applyAlignment="1">
      <alignment horizontal="center"/>
    </xf>
    <xf numFmtId="1" fontId="25" fillId="0" borderId="0" xfId="27" applyNumberFormat="1" applyFont="1" applyFill="1" applyAlignment="1">
      <alignment horizontal="left"/>
    </xf>
    <xf numFmtId="168" fontId="55" fillId="0" borderId="0" xfId="27" quotePrefix="1" applyFont="1" applyFill="1" applyAlignment="1">
      <alignment horizontal="left"/>
    </xf>
    <xf numFmtId="168" fontId="7" fillId="0" borderId="0" xfId="27" applyFont="1" applyFill="1" applyAlignment="1"/>
    <xf numFmtId="0" fontId="80" fillId="0" borderId="0" xfId="53" applyFont="1" applyFill="1" applyAlignment="1">
      <alignment horizontal="center" wrapText="1"/>
    </xf>
    <xf numFmtId="0" fontId="80" fillId="0" borderId="0" xfId="53" applyFont="1" applyFill="1" applyBorder="1" applyAlignment="1">
      <alignment horizontal="center" wrapText="1"/>
    </xf>
    <xf numFmtId="168" fontId="25" fillId="0" borderId="0" xfId="27" applyFont="1" applyFill="1" applyAlignment="1"/>
    <xf numFmtId="43" fontId="25" fillId="0" borderId="0" xfId="8" applyFont="1" applyFill="1" applyAlignment="1"/>
    <xf numFmtId="172" fontId="81" fillId="10" borderId="0" xfId="8" applyNumberFormat="1" applyFont="1" applyFill="1"/>
    <xf numFmtId="10" fontId="81" fillId="0" borderId="0" xfId="53" applyNumberFormat="1" applyFont="1" applyFill="1" applyBorder="1"/>
    <xf numFmtId="43" fontId="80" fillId="0" borderId="0" xfId="8" applyFont="1" applyFill="1" applyBorder="1"/>
    <xf numFmtId="0" fontId="80" fillId="0" borderId="0" xfId="53" applyFont="1" applyFill="1" applyBorder="1"/>
    <xf numFmtId="0" fontId="25" fillId="0" borderId="0" xfId="53" applyNumberFormat="1" applyFont="1" applyFill="1" applyBorder="1" applyAlignment="1">
      <alignment horizontal="center"/>
    </xf>
    <xf numFmtId="0" fontId="80" fillId="0" borderId="0" xfId="53" applyFont="1" applyFill="1" applyBorder="1" applyAlignment="1">
      <alignment horizontal="center"/>
    </xf>
    <xf numFmtId="10" fontId="80" fillId="0" borderId="0" xfId="53" applyNumberFormat="1" applyFont="1" applyFill="1" applyBorder="1"/>
    <xf numFmtId="168" fontId="25" fillId="0" borderId="0" xfId="27" quotePrefix="1" applyFont="1" applyFill="1" applyBorder="1" applyAlignment="1">
      <alignment horizontal="left"/>
    </xf>
    <xf numFmtId="43" fontId="25" fillId="0" borderId="0" xfId="8" applyFont="1" applyFill="1" applyBorder="1" applyAlignment="1"/>
    <xf numFmtId="0" fontId="82" fillId="0" borderId="0" xfId="53" applyFont="1" applyFill="1" applyBorder="1"/>
    <xf numFmtId="168" fontId="25" fillId="0" borderId="0" xfId="27" applyFont="1" applyFill="1" applyBorder="1" applyAlignment="1"/>
    <xf numFmtId="0" fontId="80" fillId="0" borderId="0" xfId="53" applyFont="1" applyFill="1"/>
    <xf numFmtId="0" fontId="66" fillId="0" borderId="0" xfId="0" applyFont="1" applyFill="1"/>
    <xf numFmtId="0" fontId="66" fillId="0" borderId="0" xfId="0" applyFont="1" applyFill="1" applyBorder="1"/>
    <xf numFmtId="166" fontId="66" fillId="0" borderId="0" xfId="10" applyNumberFormat="1" applyFont="1" applyFill="1" applyBorder="1"/>
    <xf numFmtId="0" fontId="66" fillId="0" borderId="29" xfId="0" applyFont="1" applyFill="1" applyBorder="1" applyAlignment="1">
      <alignment horizontal="center"/>
    </xf>
    <xf numFmtId="0" fontId="66" fillId="0" borderId="19" xfId="0" applyFont="1" applyFill="1" applyBorder="1" applyAlignment="1">
      <alignment horizontal="center"/>
    </xf>
    <xf numFmtId="0" fontId="66" fillId="0" borderId="30" xfId="0" applyFont="1" applyFill="1" applyBorder="1" applyAlignment="1">
      <alignment horizontal="center"/>
    </xf>
    <xf numFmtId="0" fontId="66" fillId="0" borderId="31" xfId="0" applyFont="1" applyFill="1" applyBorder="1"/>
    <xf numFmtId="168" fontId="12" fillId="0" borderId="28" xfId="27" applyFont="1" applyFill="1" applyBorder="1" applyAlignment="1"/>
    <xf numFmtId="0" fontId="66" fillId="0" borderId="31" xfId="0" applyFont="1" applyFill="1" applyBorder="1" applyAlignment="1">
      <alignment horizontal="center"/>
    </xf>
    <xf numFmtId="0" fontId="66" fillId="0" borderId="28" xfId="0" applyFont="1" applyFill="1" applyBorder="1" applyAlignment="1">
      <alignment horizontal="center"/>
    </xf>
    <xf numFmtId="168" fontId="66" fillId="0" borderId="0" xfId="27" applyFont="1" applyFill="1" applyBorder="1" applyAlignment="1">
      <alignment horizontal="center" wrapText="1"/>
    </xf>
    <xf numFmtId="0" fontId="66" fillId="0" borderId="0" xfId="0" applyFont="1" applyFill="1" applyBorder="1" applyAlignment="1">
      <alignment horizontal="center" wrapText="1"/>
    </xf>
    <xf numFmtId="168" fontId="12" fillId="0" borderId="0" xfId="27" applyFont="1" applyFill="1" applyBorder="1" applyAlignment="1">
      <alignment horizontal="center" wrapText="1"/>
    </xf>
    <xf numFmtId="168" fontId="12" fillId="0" borderId="28" xfId="27" applyFont="1" applyFill="1" applyBorder="1" applyAlignment="1">
      <alignment horizontal="center"/>
    </xf>
    <xf numFmtId="0" fontId="66" fillId="0" borderId="28" xfId="0" applyFont="1" applyFill="1" applyBorder="1" applyAlignment="1">
      <alignment horizontal="center" wrapText="1"/>
    </xf>
    <xf numFmtId="43" fontId="66" fillId="0" borderId="0" xfId="8" applyFont="1" applyFill="1" applyBorder="1"/>
    <xf numFmtId="172" fontId="66" fillId="0" borderId="0" xfId="8" applyNumberFormat="1" applyFont="1" applyFill="1" applyBorder="1"/>
    <xf numFmtId="43" fontId="66" fillId="0" borderId="28" xfId="8" applyFont="1" applyFill="1" applyBorder="1"/>
    <xf numFmtId="0" fontId="66" fillId="10" borderId="31" xfId="0" applyFont="1" applyFill="1" applyBorder="1"/>
    <xf numFmtId="0" fontId="66" fillId="10" borderId="0" xfId="0" applyFont="1" applyFill="1" applyBorder="1"/>
    <xf numFmtId="181" fontId="66" fillId="0" borderId="0" xfId="8" applyNumberFormat="1" applyFont="1" applyFill="1" applyBorder="1" applyAlignment="1"/>
    <xf numFmtId="0" fontId="66" fillId="0" borderId="12" xfId="0" applyFont="1" applyFill="1" applyBorder="1"/>
    <xf numFmtId="43" fontId="66" fillId="0" borderId="12" xfId="8" applyFont="1" applyFill="1" applyBorder="1"/>
    <xf numFmtId="10" fontId="66" fillId="0" borderId="0" xfId="12" applyNumberFormat="1" applyFont="1" applyFill="1" applyBorder="1"/>
    <xf numFmtId="164" fontId="66" fillId="0" borderId="28" xfId="48" applyNumberFormat="1" applyFont="1" applyFill="1" applyBorder="1"/>
    <xf numFmtId="164" fontId="66" fillId="0" borderId="12" xfId="8" applyNumberFormat="1" applyFont="1" applyFill="1" applyBorder="1"/>
    <xf numFmtId="164" fontId="66" fillId="0" borderId="26" xfId="8" applyNumberFormat="1" applyFont="1" applyFill="1" applyBorder="1"/>
    <xf numFmtId="164" fontId="66" fillId="0" borderId="21" xfId="8" applyNumberFormat="1" applyFont="1" applyFill="1" applyBorder="1"/>
    <xf numFmtId="168" fontId="66" fillId="0" borderId="0" xfId="35" applyFont="1" applyFill="1" applyBorder="1"/>
    <xf numFmtId="168" fontId="66" fillId="10" borderId="27" xfId="50" applyFont="1" applyFill="1" applyBorder="1" applyAlignment="1"/>
    <xf numFmtId="168" fontId="66" fillId="10" borderId="0" xfId="35" applyFont="1" applyFill="1" applyBorder="1"/>
    <xf numFmtId="10" fontId="66" fillId="0" borderId="26" xfId="12" applyNumberFormat="1" applyFont="1" applyFill="1" applyBorder="1"/>
    <xf numFmtId="43" fontId="66" fillId="0" borderId="0" xfId="8" applyNumberFormat="1" applyFont="1" applyFill="1"/>
    <xf numFmtId="0" fontId="66" fillId="0" borderId="0" xfId="56" applyNumberFormat="1" applyFont="1" applyFill="1" applyAlignment="1">
      <alignment horizontal="center"/>
    </xf>
    <xf numFmtId="168" fontId="66" fillId="0" borderId="0" xfId="56" applyFont="1" applyFill="1" applyAlignment="1"/>
    <xf numFmtId="0" fontId="65" fillId="0" borderId="0" xfId="56" applyNumberFormat="1" applyFont="1" applyFill="1" applyAlignment="1">
      <alignment horizontal="center"/>
    </xf>
    <xf numFmtId="0" fontId="66" fillId="0" borderId="0" xfId="56" applyNumberFormat="1" applyFont="1" applyFill="1" applyAlignment="1">
      <alignment horizontal="center" wrapText="1"/>
    </xf>
    <xf numFmtId="0" fontId="66" fillId="0" borderId="0" xfId="57" applyFont="1" applyFill="1" applyAlignment="1">
      <alignment horizontal="left" wrapText="1"/>
    </xf>
    <xf numFmtId="168" fontId="67" fillId="0" borderId="0" xfId="56" applyFont="1" applyFill="1" applyAlignment="1">
      <alignment horizontal="center" wrapText="1"/>
    </xf>
    <xf numFmtId="168" fontId="66" fillId="0" borderId="0" xfId="56" applyFont="1" applyFill="1" applyAlignment="1">
      <alignment wrapText="1"/>
    </xf>
    <xf numFmtId="168" fontId="65" fillId="0" borderId="0" xfId="56" applyFont="1" applyFill="1" applyAlignment="1"/>
    <xf numFmtId="168" fontId="66" fillId="0" borderId="29" xfId="35" applyFont="1" applyFill="1" applyBorder="1" applyAlignment="1">
      <alignment horizontal="center"/>
    </xf>
    <xf numFmtId="0" fontId="66" fillId="0" borderId="0" xfId="0" applyFont="1" applyFill="1" applyBorder="1" applyAlignment="1">
      <alignment horizontal="center"/>
    </xf>
    <xf numFmtId="164" fontId="25" fillId="0" borderId="0" xfId="0" applyNumberFormat="1" applyFont="1" applyFill="1" applyBorder="1" applyAlignment="1"/>
    <xf numFmtId="164" fontId="25" fillId="0" borderId="12" xfId="0" applyNumberFormat="1" applyFont="1" applyFill="1" applyBorder="1" applyAlignment="1"/>
    <xf numFmtId="166" fontId="66" fillId="10" borderId="0" xfId="59" quotePrefix="1" applyNumberFormat="1" applyFont="1" applyFill="1" applyAlignment="1">
      <alignment horizontal="center"/>
    </xf>
    <xf numFmtId="166" fontId="66" fillId="0" borderId="0" xfId="60" quotePrefix="1" applyNumberFormat="1" applyFont="1" applyFill="1" applyAlignment="1">
      <alignment horizontal="left"/>
    </xf>
    <xf numFmtId="0" fontId="67" fillId="0" borderId="0" xfId="26" quotePrefix="1" applyFont="1" applyFill="1" applyAlignment="1">
      <alignment horizontal="center"/>
    </xf>
    <xf numFmtId="175" fontId="25" fillId="0" borderId="0" xfId="0" applyNumberFormat="1" applyFont="1" applyAlignment="1">
      <alignment horizontal="center"/>
    </xf>
    <xf numFmtId="0" fontId="85" fillId="0" borderId="0" xfId="0" applyFont="1"/>
    <xf numFmtId="0" fontId="84" fillId="0" borderId="0" xfId="0" applyFont="1"/>
    <xf numFmtId="0" fontId="86" fillId="10" borderId="0" xfId="0" applyFont="1" applyFill="1"/>
    <xf numFmtId="0" fontId="85" fillId="10" borderId="0" xfId="0" applyFont="1" applyFill="1"/>
    <xf numFmtId="0" fontId="62" fillId="0" borderId="0" xfId="0" applyFont="1"/>
    <xf numFmtId="0" fontId="88" fillId="12" borderId="0" xfId="0" applyFont="1" applyFill="1"/>
    <xf numFmtId="41" fontId="66" fillId="0" borderId="0" xfId="26" applyNumberFormat="1" applyFont="1" applyFill="1"/>
    <xf numFmtId="0" fontId="78" fillId="0" borderId="0" xfId="0" applyFont="1" applyAlignment="1">
      <alignment wrapText="1"/>
    </xf>
    <xf numFmtId="0" fontId="89" fillId="0" borderId="0" xfId="0" applyFont="1" applyAlignment="1">
      <alignment horizontal="center"/>
    </xf>
    <xf numFmtId="0" fontId="20" fillId="0" borderId="0" xfId="0" applyFont="1" applyFill="1" applyBorder="1" applyAlignment="1">
      <alignment horizontal="center" wrapText="1"/>
    </xf>
    <xf numFmtId="0" fontId="25" fillId="0" borderId="0" xfId="0" applyFont="1" applyFill="1" applyAlignment="1">
      <alignment horizontal="right"/>
    </xf>
    <xf numFmtId="0" fontId="25" fillId="0" borderId="0" xfId="0" applyFont="1" applyFill="1" applyAlignment="1">
      <alignment vertical="center"/>
    </xf>
    <xf numFmtId="0" fontId="21" fillId="0" borderId="0" xfId="0" applyFont="1" applyFill="1" applyBorder="1" applyAlignment="1">
      <alignment horizontal="left"/>
    </xf>
    <xf numFmtId="164" fontId="12" fillId="0" borderId="0" xfId="0" applyNumberFormat="1" applyFont="1" applyFill="1" applyBorder="1"/>
    <xf numFmtId="0" fontId="0" fillId="0" borderId="0" xfId="0" applyFont="1" applyFill="1" applyBorder="1"/>
    <xf numFmtId="0" fontId="83" fillId="0" borderId="1" xfId="0" applyFont="1" applyFill="1" applyBorder="1"/>
    <xf numFmtId="0" fontId="0" fillId="0" borderId="1" xfId="0" applyFont="1" applyFill="1" applyBorder="1"/>
    <xf numFmtId="164" fontId="12" fillId="0" borderId="1" xfId="1" applyNumberFormat="1" applyFont="1" applyFill="1" applyBorder="1"/>
    <xf numFmtId="164" fontId="12" fillId="0" borderId="1" xfId="0" applyNumberFormat="1" applyFont="1" applyFill="1" applyBorder="1"/>
    <xf numFmtId="0" fontId="12" fillId="0" borderId="8" xfId="0" applyFont="1" applyFill="1" applyBorder="1"/>
    <xf numFmtId="0" fontId="20" fillId="4" borderId="4" xfId="0" applyFont="1" applyFill="1" applyBorder="1" applyAlignment="1">
      <alignment horizontal="center" wrapText="1"/>
    </xf>
    <xf numFmtId="0" fontId="23" fillId="4" borderId="4" xfId="0" applyFont="1" applyFill="1" applyBorder="1" applyAlignment="1">
      <alignment wrapText="1"/>
    </xf>
    <xf numFmtId="0" fontId="23" fillId="4" borderId="3" xfId="0" applyFont="1" applyFill="1" applyBorder="1" applyAlignment="1">
      <alignment wrapText="1"/>
    </xf>
    <xf numFmtId="0" fontId="23" fillId="0" borderId="0" xfId="0" applyFont="1" applyFill="1" applyBorder="1" applyAlignment="1">
      <alignment wrapText="1"/>
    </xf>
    <xf numFmtId="0" fontId="20" fillId="4" borderId="2" xfId="0" applyFont="1" applyFill="1" applyBorder="1" applyAlignment="1">
      <alignment horizontal="center" wrapText="1"/>
    </xf>
    <xf numFmtId="0" fontId="23" fillId="0" borderId="4" xfId="0" applyFont="1" applyFill="1" applyBorder="1" applyAlignment="1">
      <alignment horizontal="center"/>
    </xf>
    <xf numFmtId="0" fontId="23" fillId="0" borderId="3" xfId="0" applyFont="1" applyFill="1" applyBorder="1" applyAlignment="1">
      <alignment horizontal="center"/>
    </xf>
    <xf numFmtId="164" fontId="14" fillId="2" borderId="0" xfId="8" applyNumberFormat="1" applyFont="1" applyFill="1"/>
    <xf numFmtId="0" fontId="20" fillId="3" borderId="4" xfId="0" applyFont="1" applyFill="1" applyBorder="1" applyAlignment="1">
      <alignment horizontal="center" wrapText="1"/>
    </xf>
    <xf numFmtId="0" fontId="23" fillId="3" borderId="4" xfId="0" applyFont="1" applyFill="1" applyBorder="1" applyAlignment="1">
      <alignment wrapText="1"/>
    </xf>
    <xf numFmtId="0" fontId="23" fillId="3" borderId="3" xfId="0" applyFont="1" applyFill="1" applyBorder="1" applyAlignment="1">
      <alignment wrapText="1"/>
    </xf>
    <xf numFmtId="0" fontId="20" fillId="3" borderId="4" xfId="0" applyFont="1" applyFill="1" applyBorder="1" applyAlignment="1">
      <alignment wrapText="1"/>
    </xf>
    <xf numFmtId="0" fontId="0" fillId="0" borderId="5" xfId="0" applyBorder="1"/>
    <xf numFmtId="0" fontId="12" fillId="0" borderId="6" xfId="0" applyFont="1" applyBorder="1" applyAlignment="1">
      <alignment horizontal="left" wrapText="1"/>
    </xf>
    <xf numFmtId="43" fontId="25" fillId="0" borderId="0" xfId="8" applyFont="1" applyFill="1"/>
    <xf numFmtId="0" fontId="19" fillId="0" borderId="5" xfId="0" applyFont="1" applyBorder="1" applyAlignment="1">
      <alignment horizontal="center"/>
    </xf>
    <xf numFmtId="0" fontId="19" fillId="0" borderId="0" xfId="0" applyFont="1" applyAlignment="1">
      <alignment horizontal="center"/>
    </xf>
    <xf numFmtId="0" fontId="19" fillId="0" borderId="6" xfId="0" applyFont="1" applyBorder="1" applyAlignment="1">
      <alignment horizontal="center"/>
    </xf>
    <xf numFmtId="0" fontId="6" fillId="0" borderId="0" xfId="0" applyFont="1" applyAlignment="1">
      <alignment horizontal="center"/>
    </xf>
    <xf numFmtId="0" fontId="6" fillId="0" borderId="0" xfId="0" applyFont="1" applyAlignment="1">
      <alignment horizontal="left"/>
    </xf>
    <xf numFmtId="0" fontId="21" fillId="0" borderId="0" xfId="0" applyFont="1" applyAlignment="1">
      <alignment horizontal="left"/>
    </xf>
    <xf numFmtId="3" fontId="22" fillId="0" borderId="0" xfId="0" applyNumberFormat="1" applyFont="1" applyAlignment="1">
      <alignment horizontal="center"/>
    </xf>
    <xf numFmtId="43" fontId="66" fillId="0" borderId="0" xfId="26" applyNumberFormat="1" applyFont="1" applyFill="1" applyAlignment="1">
      <alignment horizontal="center"/>
    </xf>
    <xf numFmtId="164" fontId="66" fillId="0" borderId="0" xfId="52" applyNumberFormat="1" applyFont="1" applyFill="1"/>
    <xf numFmtId="0" fontId="60" fillId="0" borderId="0" xfId="0" applyFont="1"/>
    <xf numFmtId="0" fontId="91" fillId="0" borderId="0" xfId="34" applyFont="1" applyFill="1" applyAlignment="1">
      <alignment horizontal="center"/>
    </xf>
    <xf numFmtId="164" fontId="60" fillId="0" borderId="0" xfId="8" applyNumberFormat="1" applyFont="1" applyAlignment="1">
      <alignment horizontal="center"/>
    </xf>
    <xf numFmtId="0" fontId="67" fillId="0" borderId="0" xfId="26" applyFont="1" applyFill="1"/>
    <xf numFmtId="0" fontId="67" fillId="0" borderId="0" xfId="0" applyFont="1" applyFill="1" applyAlignment="1"/>
    <xf numFmtId="164" fontId="8" fillId="0" borderId="0" xfId="143" applyNumberFormat="1" applyFill="1" applyAlignment="1">
      <alignment wrapText="1"/>
    </xf>
    <xf numFmtId="166" fontId="8" fillId="0" borderId="0" xfId="62" applyNumberFormat="1" applyFill="1"/>
    <xf numFmtId="165" fontId="25" fillId="0" borderId="0" xfId="12" applyNumberFormat="1" applyFont="1" applyFill="1" applyBorder="1" applyAlignment="1"/>
    <xf numFmtId="164" fontId="25" fillId="0" borderId="0" xfId="8" applyNumberFormat="1" applyFont="1" applyFill="1" applyBorder="1" applyAlignment="1">
      <alignment horizontal="right"/>
    </xf>
    <xf numFmtId="0" fontId="7" fillId="0" borderId="0" xfId="0" quotePrefix="1" applyFont="1" applyFill="1" applyBorder="1" applyAlignment="1">
      <alignment horizontal="center" wrapText="1"/>
    </xf>
    <xf numFmtId="166" fontId="25" fillId="0" borderId="0" xfId="10" applyNumberFormat="1" applyFont="1" applyFill="1"/>
    <xf numFmtId="166" fontId="25" fillId="0" borderId="0" xfId="0" applyNumberFormat="1" applyFont="1" applyFill="1" applyAlignment="1"/>
    <xf numFmtId="165" fontId="25" fillId="0" borderId="0" xfId="12" applyNumberFormat="1" applyFont="1" applyFill="1" applyAlignment="1"/>
    <xf numFmtId="174" fontId="25" fillId="0" borderId="0" xfId="12" applyNumberFormat="1" applyFont="1" applyFill="1" applyAlignment="1"/>
    <xf numFmtId="174" fontId="25" fillId="0" borderId="0" xfId="12" applyNumberFormat="1" applyFont="1" applyFill="1" applyBorder="1" applyAlignment="1"/>
    <xf numFmtId="165" fontId="25" fillId="0" borderId="0" xfId="0" applyNumberFormat="1" applyFont="1" applyFill="1" applyAlignment="1">
      <alignment horizontal="right"/>
    </xf>
    <xf numFmtId="175" fontId="35" fillId="0" borderId="0" xfId="12" applyNumberFormat="1" applyFont="1" applyFill="1" applyAlignment="1">
      <alignment horizontal="right"/>
    </xf>
    <xf numFmtId="165" fontId="36" fillId="0" borderId="0" xfId="0" applyNumberFormat="1" applyFont="1" applyFill="1" applyAlignment="1">
      <alignment horizontal="right"/>
    </xf>
    <xf numFmtId="165" fontId="25" fillId="0" borderId="0" xfId="0" applyNumberFormat="1" applyFont="1" applyFill="1" applyBorder="1" applyAlignment="1">
      <alignment horizontal="right"/>
    </xf>
    <xf numFmtId="164" fontId="25" fillId="0" borderId="0" xfId="8" applyNumberFormat="1" applyFont="1" applyFill="1" applyBorder="1"/>
    <xf numFmtId="175" fontId="25" fillId="0" borderId="0" xfId="0" applyNumberFormat="1" applyFont="1" applyFill="1" applyAlignment="1"/>
    <xf numFmtId="175" fontId="25" fillId="0" borderId="0" xfId="0" applyNumberFormat="1" applyFont="1" applyFill="1" applyAlignment="1">
      <alignment horizontal="center"/>
    </xf>
    <xf numFmtId="171" fontId="25" fillId="0" borderId="0" xfId="0" applyNumberFormat="1" applyFont="1" applyFill="1" applyBorder="1" applyAlignment="1"/>
    <xf numFmtId="43" fontId="25" fillId="0" borderId="0" xfId="12" applyNumberFormat="1" applyFont="1" applyFill="1" applyAlignment="1"/>
    <xf numFmtId="164" fontId="35" fillId="0" borderId="0" xfId="8" applyNumberFormat="1" applyFont="1" applyFill="1" applyBorder="1" applyAlignment="1">
      <alignment horizontal="right"/>
    </xf>
    <xf numFmtId="37" fontId="35" fillId="0" borderId="0" xfId="0" applyNumberFormat="1" applyFont="1" applyFill="1" applyBorder="1" applyAlignment="1">
      <alignment horizontal="right"/>
    </xf>
    <xf numFmtId="37" fontId="25" fillId="0" borderId="0" xfId="0" applyNumberFormat="1" applyFont="1" applyFill="1" applyBorder="1" applyAlignment="1">
      <alignment horizontal="center"/>
    </xf>
    <xf numFmtId="37" fontId="32" fillId="0" borderId="0" xfId="0" applyNumberFormat="1" applyFont="1" applyFill="1" applyBorder="1" applyAlignment="1">
      <alignment horizontal="right"/>
    </xf>
    <xf numFmtId="0" fontId="7" fillId="0" borderId="0" xfId="0" applyNumberFormat="1" applyFont="1" applyFill="1" applyBorder="1" applyAlignment="1">
      <alignment horizontal="center"/>
    </xf>
    <xf numFmtId="165" fontId="7" fillId="0" borderId="0" xfId="12" applyNumberFormat="1" applyFont="1" applyFill="1" applyAlignment="1"/>
    <xf numFmtId="176" fontId="25" fillId="0" borderId="0" xfId="12" applyNumberFormat="1" applyFont="1" applyFill="1"/>
    <xf numFmtId="43" fontId="25" fillId="0" borderId="0" xfId="0" applyNumberFormat="1" applyFont="1" applyFill="1"/>
    <xf numFmtId="10" fontId="66" fillId="10" borderId="0" xfId="47" applyNumberFormat="1" applyFont="1" applyFill="1" applyAlignment="1"/>
    <xf numFmtId="0" fontId="0" fillId="0" borderId="0" xfId="0" applyAlignment="1"/>
    <xf numFmtId="0" fontId="0" fillId="0" borderId="0" xfId="0" applyAlignment="1">
      <alignment horizontal="center"/>
    </xf>
    <xf numFmtId="0" fontId="43" fillId="0" borderId="0" xfId="14" applyFont="1" applyFill="1" applyAlignment="1">
      <alignment horizontal="center" wrapText="1"/>
    </xf>
    <xf numFmtId="9" fontId="8" fillId="0" borderId="0" xfId="47" applyFont="1" applyFill="1" applyAlignment="1">
      <alignment wrapText="1"/>
    </xf>
    <xf numFmtId="166" fontId="45" fillId="0" borderId="0" xfId="46" applyNumberFormat="1" applyFont="1" applyFill="1" applyAlignment="1">
      <alignment horizontal="left" wrapText="1"/>
    </xf>
    <xf numFmtId="0" fontId="0" fillId="0" borderId="0" xfId="0" applyFill="1" applyAlignment="1">
      <alignment horizontal="left" vertical="center" wrapText="1"/>
    </xf>
    <xf numFmtId="164" fontId="8" fillId="0" borderId="0" xfId="8" applyNumberFormat="1" applyFill="1"/>
    <xf numFmtId="10" fontId="8" fillId="0" borderId="0" xfId="47" applyNumberFormat="1" applyFont="1" applyFill="1" applyAlignment="1">
      <alignment wrapText="1"/>
    </xf>
    <xf numFmtId="0" fontId="45" fillId="0" borderId="0" xfId="0" applyFont="1" applyFill="1" applyAlignment="1">
      <alignment wrapText="1"/>
    </xf>
    <xf numFmtId="0" fontId="45" fillId="0" borderId="0" xfId="0" applyFont="1"/>
    <xf numFmtId="0" fontId="45" fillId="0" borderId="0" xfId="0" applyFont="1" applyAlignment="1">
      <alignment wrapText="1"/>
    </xf>
    <xf numFmtId="0" fontId="12" fillId="0" borderId="0" xfId="0" applyFont="1" applyFill="1"/>
    <xf numFmtId="0" fontId="20" fillId="0" borderId="2" xfId="0" applyFont="1" applyFill="1" applyBorder="1" applyAlignment="1">
      <alignment horizontal="center" wrapText="1"/>
    </xf>
    <xf numFmtId="0" fontId="20" fillId="0" borderId="4" xfId="0" applyFont="1" applyFill="1" applyBorder="1" applyAlignment="1">
      <alignment wrapText="1"/>
    </xf>
    <xf numFmtId="0" fontId="23" fillId="0" borderId="4" xfId="0" applyFont="1" applyFill="1" applyBorder="1" applyAlignment="1">
      <alignment wrapText="1"/>
    </xf>
    <xf numFmtId="0" fontId="0" fillId="0" borderId="4" xfId="0" applyFill="1" applyBorder="1"/>
    <xf numFmtId="0" fontId="0" fillId="0" borderId="3" xfId="0" applyFill="1" applyBorder="1"/>
    <xf numFmtId="0" fontId="20" fillId="0" borderId="2" xfId="0" applyFont="1" applyFill="1" applyBorder="1"/>
    <xf numFmtId="0" fontId="21" fillId="0" borderId="0" xfId="0" applyFont="1" applyFill="1" applyAlignment="1">
      <alignment horizontal="left"/>
    </xf>
    <xf numFmtId="0" fontId="21" fillId="0" borderId="0" xfId="0" applyFont="1" applyFill="1"/>
    <xf numFmtId="3" fontId="22" fillId="0" borderId="0" xfId="0" applyNumberFormat="1" applyFont="1" applyFill="1" applyAlignment="1">
      <alignment horizontal="center"/>
    </xf>
    <xf numFmtId="3" fontId="21" fillId="0" borderId="6" xfId="0" applyNumberFormat="1" applyFont="1" applyFill="1" applyBorder="1" applyAlignment="1">
      <alignment horizontal="center"/>
    </xf>
    <xf numFmtId="164" fontId="12" fillId="0" borderId="0" xfId="0" applyNumberFormat="1" applyFont="1" applyFill="1"/>
    <xf numFmtId="0" fontId="0" fillId="0" borderId="6" xfId="0" applyFill="1" applyBorder="1"/>
    <xf numFmtId="0" fontId="6" fillId="0" borderId="0" xfId="0" applyFont="1" applyFill="1" applyAlignment="1">
      <alignment horizontal="center"/>
    </xf>
    <xf numFmtId="0" fontId="6" fillId="0" borderId="6" xfId="0" applyFont="1" applyFill="1" applyBorder="1" applyAlignment="1">
      <alignment horizontal="left"/>
    </xf>
    <xf numFmtId="0" fontId="67" fillId="0" borderId="5" xfId="26" quotePrefix="1" applyFont="1" applyFill="1" applyBorder="1" applyAlignment="1">
      <alignment horizontal="left" wrapText="1"/>
    </xf>
    <xf numFmtId="0" fontId="67" fillId="0" borderId="0" xfId="26" applyFont="1" applyFill="1" applyAlignment="1">
      <alignment wrapText="1"/>
    </xf>
    <xf numFmtId="182" fontId="45" fillId="0" borderId="6" xfId="0" applyNumberFormat="1" applyFont="1" applyFill="1" applyBorder="1"/>
    <xf numFmtId="164" fontId="0" fillId="0" borderId="5" xfId="48" applyNumberFormat="1" applyFont="1" applyFill="1" applyBorder="1" applyAlignment="1">
      <alignment horizontal="center"/>
    </xf>
    <xf numFmtId="164" fontId="0" fillId="0" borderId="0" xfId="48" applyNumberFormat="1" applyFont="1" applyFill="1"/>
    <xf numFmtId="167" fontId="6" fillId="0" borderId="0" xfId="2" applyNumberFormat="1" applyFont="1" applyFill="1"/>
    <xf numFmtId="166" fontId="0" fillId="0" borderId="0" xfId="6" applyNumberFormat="1" applyFont="1" applyFill="1"/>
    <xf numFmtId="9" fontId="12" fillId="0" borderId="5" xfId="2" applyFont="1" applyFill="1" applyBorder="1" applyAlignment="1">
      <alignment horizontal="left"/>
    </xf>
    <xf numFmtId="164" fontId="0" fillId="0" borderId="0" xfId="48" applyNumberFormat="1" applyFont="1" applyFill="1" applyAlignment="1">
      <alignment horizontal="center"/>
    </xf>
    <xf numFmtId="0" fontId="6" fillId="0" borderId="7" xfId="0" applyFont="1" applyFill="1" applyBorder="1" applyAlignment="1">
      <alignment horizontal="center"/>
    </xf>
    <xf numFmtId="0" fontId="6" fillId="0" borderId="1" xfId="0" applyFont="1" applyFill="1" applyBorder="1" applyAlignment="1">
      <alignment horizontal="center"/>
    </xf>
    <xf numFmtId="0" fontId="0" fillId="0" borderId="8" xfId="0" applyFill="1" applyBorder="1"/>
    <xf numFmtId="9" fontId="12" fillId="0" borderId="7" xfId="2" applyFont="1" applyFill="1" applyBorder="1" applyAlignment="1">
      <alignment horizontal="left"/>
    </xf>
    <xf numFmtId="0" fontId="25" fillId="0" borderId="0" xfId="0" applyFont="1" applyAlignment="1">
      <alignment horizontal="center"/>
    </xf>
    <xf numFmtId="0" fontId="12" fillId="0" borderId="4" xfId="0" applyFont="1" applyFill="1" applyBorder="1"/>
    <xf numFmtId="0" fontId="12" fillId="0" borderId="3" xfId="0" applyFont="1" applyFill="1" applyBorder="1"/>
    <xf numFmtId="0" fontId="19" fillId="0" borderId="0" xfId="0" applyFont="1" applyFill="1" applyAlignment="1">
      <alignment horizontal="center"/>
    </xf>
    <xf numFmtId="0" fontId="67" fillId="0" borderId="35" xfId="26" quotePrefix="1" applyFont="1" applyFill="1" applyBorder="1" applyAlignment="1">
      <alignment horizontal="left" wrapText="1"/>
    </xf>
    <xf numFmtId="0" fontId="67" fillId="0" borderId="12" xfId="26" applyFont="1" applyFill="1" applyBorder="1"/>
    <xf numFmtId="0" fontId="67" fillId="0" borderId="12" xfId="26" applyFont="1" applyFill="1" applyBorder="1" applyAlignment="1">
      <alignment wrapText="1"/>
    </xf>
    <xf numFmtId="0" fontId="67" fillId="0" borderId="12" xfId="26" applyFont="1" applyFill="1" applyBorder="1" applyAlignment="1">
      <alignment horizontal="center" wrapText="1"/>
    </xf>
    <xf numFmtId="3" fontId="66" fillId="0" borderId="35" xfId="33" applyNumberFormat="1" applyFont="1" applyFill="1" applyBorder="1" applyAlignment="1">
      <alignment horizontal="center" wrapText="1"/>
    </xf>
    <xf numFmtId="0" fontId="66" fillId="0" borderId="12" xfId="33" applyFont="1" applyFill="1" applyBorder="1" applyAlignment="1">
      <alignment horizontal="center" wrapText="1"/>
    </xf>
    <xf numFmtId="3" fontId="66" fillId="0" borderId="12" xfId="33" applyNumberFormat="1" applyFont="1" applyFill="1" applyBorder="1" applyAlignment="1">
      <alignment horizontal="center" wrapText="1"/>
    </xf>
    <xf numFmtId="0" fontId="0" fillId="0" borderId="12" xfId="0" applyFill="1" applyBorder="1" applyAlignment="1">
      <alignment wrapText="1"/>
    </xf>
    <xf numFmtId="0" fontId="0" fillId="0" borderId="12" xfId="0" applyFill="1" applyBorder="1"/>
    <xf numFmtId="0" fontId="12" fillId="0" borderId="12" xfId="0" applyFont="1" applyFill="1" applyBorder="1"/>
    <xf numFmtId="0" fontId="12" fillId="0" borderId="13" xfId="0" applyFont="1" applyFill="1" applyBorder="1"/>
    <xf numFmtId="168" fontId="66" fillId="0" borderId="0" xfId="25" applyFont="1" applyFill="1" applyAlignment="1">
      <alignment horizontal="left"/>
    </xf>
    <xf numFmtId="164" fontId="66" fillId="0" borderId="0" xfId="8" applyNumberFormat="1" applyFont="1" applyFill="1" applyAlignment="1">
      <alignment horizontal="center"/>
    </xf>
    <xf numFmtId="10" fontId="66" fillId="0" borderId="0" xfId="8" applyNumberFormat="1" applyFont="1" applyFill="1" applyAlignment="1">
      <alignment horizontal="center"/>
    </xf>
    <xf numFmtId="164" fontId="66" fillId="0" borderId="0" xfId="48" applyNumberFormat="1" applyFont="1" applyFill="1"/>
    <xf numFmtId="164" fontId="66" fillId="0" borderId="0" xfId="48" applyNumberFormat="1" applyFont="1" applyFill="1" applyAlignment="1">
      <alignment horizontal="center" wrapText="1"/>
    </xf>
    <xf numFmtId="182" fontId="0" fillId="0" borderId="6" xfId="0" applyNumberFormat="1" applyFill="1" applyBorder="1"/>
    <xf numFmtId="164" fontId="66" fillId="0" borderId="0" xfId="8" applyNumberFormat="1" applyFont="1" applyFill="1" applyAlignment="1">
      <alignment horizontal="center" wrapText="1"/>
    </xf>
    <xf numFmtId="164" fontId="13" fillId="0" borderId="38" xfId="48" applyNumberFormat="1" applyFont="1" applyFill="1" applyBorder="1"/>
    <xf numFmtId="164" fontId="93" fillId="0" borderId="40" xfId="48" applyNumberFormat="1" applyFont="1" applyFill="1" applyBorder="1"/>
    <xf numFmtId="164" fontId="13" fillId="0" borderId="41" xfId="48" applyNumberFormat="1" applyFont="1" applyFill="1" applyBorder="1"/>
    <xf numFmtId="168" fontId="66" fillId="0" borderId="0" xfId="25" applyFont="1" applyFill="1"/>
    <xf numFmtId="164" fontId="93" fillId="0" borderId="0" xfId="48" applyNumberFormat="1" applyFont="1" applyFill="1"/>
    <xf numFmtId="164" fontId="13" fillId="0" borderId="0" xfId="48" applyNumberFormat="1" applyFont="1" applyFill="1"/>
    <xf numFmtId="182" fontId="0" fillId="0" borderId="0" xfId="0" applyNumberFormat="1" applyFill="1"/>
    <xf numFmtId="0" fontId="64" fillId="0" borderId="1" xfId="0" applyFont="1" applyFill="1" applyBorder="1" applyAlignment="1">
      <alignment horizontal="left"/>
    </xf>
    <xf numFmtId="164" fontId="12" fillId="0" borderId="5" xfId="48" applyNumberFormat="1" applyFont="1" applyFill="1" applyBorder="1"/>
    <xf numFmtId="164" fontId="12" fillId="0" borderId="36" xfId="48" applyNumberFormat="1" applyFont="1" applyFill="1" applyBorder="1"/>
    <xf numFmtId="164" fontId="12" fillId="0" borderId="37" xfId="48" applyNumberFormat="1" applyFont="1" applyFill="1" applyBorder="1"/>
    <xf numFmtId="164" fontId="12" fillId="0" borderId="39" xfId="48" applyNumberFormat="1" applyFont="1" applyFill="1" applyBorder="1"/>
    <xf numFmtId="164" fontId="12" fillId="0" borderId="41" xfId="48" applyNumberFormat="1" applyFont="1" applyFill="1" applyBorder="1"/>
    <xf numFmtId="0" fontId="94" fillId="0" borderId="0" xfId="0" applyFont="1"/>
    <xf numFmtId="164" fontId="96" fillId="10" borderId="0" xfId="48" applyNumberFormat="1" applyFont="1" applyFill="1" applyProtection="1">
      <protection locked="0"/>
    </xf>
    <xf numFmtId="0" fontId="96" fillId="0" borderId="0" xfId="0" applyFont="1"/>
    <xf numFmtId="3" fontId="25" fillId="0" borderId="12" xfId="0" applyNumberFormat="1" applyFont="1" applyBorder="1"/>
    <xf numFmtId="3" fontId="25" fillId="0" borderId="12" xfId="0" applyNumberFormat="1" applyFont="1" applyBorder="1" applyAlignment="1">
      <alignment horizontal="center"/>
    </xf>
    <xf numFmtId="175" fontId="25" fillId="0" borderId="0" xfId="0" applyNumberFormat="1" applyFont="1"/>
    <xf numFmtId="3" fontId="37" fillId="0" borderId="0" xfId="0" applyNumberFormat="1" applyFont="1" applyAlignment="1">
      <alignment horizontal="center"/>
    </xf>
    <xf numFmtId="166" fontId="96" fillId="10" borderId="0" xfId="46" applyNumberFormat="1" applyFont="1" applyFill="1" applyProtection="1">
      <protection locked="0"/>
    </xf>
    <xf numFmtId="0" fontId="97" fillId="0" borderId="0" xfId="0" applyFont="1"/>
    <xf numFmtId="0" fontId="97" fillId="0" borderId="0" xfId="26" applyFont="1" applyAlignment="1">
      <alignment horizontal="center"/>
    </xf>
    <xf numFmtId="0" fontId="96" fillId="0" borderId="0" xfId="0" applyFont="1" applyAlignment="1">
      <alignment horizontal="center" wrapText="1"/>
    </xf>
    <xf numFmtId="1" fontId="96" fillId="0" borderId="12" xfId="0" applyNumberFormat="1" applyFont="1" applyBorder="1" applyAlignment="1">
      <alignment horizontal="center"/>
    </xf>
    <xf numFmtId="0" fontId="96" fillId="0" borderId="12" xfId="0" applyFont="1" applyBorder="1"/>
    <xf numFmtId="0" fontId="97" fillId="0" borderId="0" xfId="149" applyFont="1" applyAlignment="1">
      <alignment horizontal="center"/>
    </xf>
    <xf numFmtId="0" fontId="96" fillId="0" borderId="0" xfId="48" applyNumberFormat="1" applyFont="1" applyAlignment="1">
      <alignment horizontal="left"/>
    </xf>
    <xf numFmtId="1" fontId="96" fillId="0" borderId="0" xfId="149" applyNumberFormat="1" applyFont="1" applyAlignment="1">
      <alignment horizontal="center"/>
    </xf>
    <xf numFmtId="164" fontId="96" fillId="0" borderId="12" xfId="149" applyNumberFormat="1" applyFont="1" applyBorder="1" applyAlignment="1" applyProtection="1">
      <alignment horizontal="center"/>
      <protection locked="0"/>
    </xf>
    <xf numFmtId="0" fontId="96" fillId="0" borderId="0" xfId="0" applyFont="1" applyAlignment="1">
      <alignment horizontal="center"/>
    </xf>
    <xf numFmtId="183" fontId="96" fillId="0" borderId="0" xfId="149" applyNumberFormat="1" applyFont="1" applyAlignment="1">
      <alignment horizontal="left"/>
    </xf>
    <xf numFmtId="184" fontId="96" fillId="0" borderId="0" xfId="149" applyNumberFormat="1" applyFont="1" applyAlignment="1">
      <alignment horizontal="center"/>
    </xf>
    <xf numFmtId="166" fontId="96" fillId="0" borderId="0" xfId="46" applyNumberFormat="1" applyFont="1"/>
    <xf numFmtId="166" fontId="96" fillId="0" borderId="0" xfId="0" applyNumberFormat="1" applyFont="1" applyProtection="1">
      <protection locked="0"/>
    </xf>
    <xf numFmtId="164" fontId="96" fillId="0" borderId="0" xfId="48" applyNumberFormat="1" applyFont="1"/>
    <xf numFmtId="184" fontId="96" fillId="0" borderId="0" xfId="0" applyNumberFormat="1" applyFont="1" applyAlignment="1">
      <alignment horizontal="center"/>
    </xf>
    <xf numFmtId="0" fontId="96" fillId="0" borderId="0" xfId="149" applyFont="1" applyAlignment="1">
      <alignment horizontal="left"/>
    </xf>
    <xf numFmtId="166" fontId="96" fillId="0" borderId="21" xfId="46" applyNumberFormat="1" applyFont="1" applyBorder="1" applyProtection="1">
      <protection locked="0"/>
    </xf>
    <xf numFmtId="0" fontId="96" fillId="0" borderId="0" xfId="0" applyFont="1" applyAlignment="1">
      <alignment horizontal="right"/>
    </xf>
    <xf numFmtId="10" fontId="96" fillId="0" borderId="0" xfId="47" applyNumberFormat="1" applyFont="1"/>
    <xf numFmtId="180" fontId="96" fillId="0" borderId="0" xfId="0" applyNumberFormat="1" applyFont="1"/>
    <xf numFmtId="164" fontId="96" fillId="0" borderId="0" xfId="48" quotePrefix="1" applyNumberFormat="1" applyFont="1" applyAlignment="1">
      <alignment horizontal="left"/>
    </xf>
    <xf numFmtId="0" fontId="97" fillId="0" borderId="0" xfId="26" applyFont="1" applyAlignment="1">
      <alignment horizontal="center" wrapText="1"/>
    </xf>
    <xf numFmtId="185" fontId="96" fillId="0" borderId="0" xfId="46" applyNumberFormat="1" applyFont="1"/>
    <xf numFmtId="166" fontId="96" fillId="10" borderId="0" xfId="46" applyNumberFormat="1" applyFont="1" applyFill="1"/>
    <xf numFmtId="169" fontId="96" fillId="0" borderId="0" xfId="48" applyNumberFormat="1" applyFont="1"/>
    <xf numFmtId="164" fontId="96" fillId="10" borderId="0" xfId="48" applyNumberFormat="1" applyFont="1" applyFill="1"/>
    <xf numFmtId="164" fontId="96" fillId="0" borderId="0" xfId="48" applyNumberFormat="1" applyFont="1" applyProtection="1">
      <protection locked="0"/>
    </xf>
    <xf numFmtId="166" fontId="96" fillId="0" borderId="0" xfId="46" applyNumberFormat="1" applyFont="1" applyProtection="1">
      <protection locked="0"/>
    </xf>
    <xf numFmtId="185" fontId="96" fillId="0" borderId="21" xfId="46" applyNumberFormat="1" applyFont="1" applyBorder="1" applyProtection="1">
      <protection locked="0"/>
    </xf>
    <xf numFmtId="164" fontId="96" fillId="0" borderId="0" xfId="48" applyNumberFormat="1" applyFont="1" applyFill="1"/>
    <xf numFmtId="164" fontId="6" fillId="0" borderId="0" xfId="7" applyNumberFormat="1" applyFont="1"/>
    <xf numFmtId="0" fontId="6" fillId="0" borderId="0" xfId="7" applyFont="1"/>
    <xf numFmtId="43" fontId="6" fillId="0" borderId="0" xfId="48" applyFont="1"/>
    <xf numFmtId="0" fontId="0" fillId="0" borderId="6" xfId="0" applyBorder="1"/>
    <xf numFmtId="0" fontId="6" fillId="0" borderId="12" xfId="7" applyFont="1" applyBorder="1"/>
    <xf numFmtId="0" fontId="6" fillId="0" borderId="0" xfId="7" applyFont="1" applyAlignment="1">
      <alignment horizontal="right"/>
    </xf>
    <xf numFmtId="43" fontId="6" fillId="0" borderId="0" xfId="7" applyNumberFormat="1" applyFont="1" applyAlignment="1">
      <alignment horizontal="right"/>
    </xf>
    <xf numFmtId="0" fontId="6" fillId="0" borderId="12" xfId="7" applyFont="1" applyBorder="1" applyAlignment="1">
      <alignment horizontal="right"/>
    </xf>
    <xf numFmtId="164" fontId="6" fillId="0" borderId="1" xfId="7" applyNumberFormat="1" applyFont="1" applyBorder="1"/>
    <xf numFmtId="0" fontId="6" fillId="0" borderId="1" xfId="7" applyFont="1" applyBorder="1"/>
    <xf numFmtId="10" fontId="6" fillId="0" borderId="0" xfId="47" applyNumberFormat="1" applyFont="1" applyAlignment="1">
      <alignment horizontal="right"/>
    </xf>
    <xf numFmtId="0" fontId="8" fillId="0" borderId="0" xfId="33"/>
    <xf numFmtId="0" fontId="66" fillId="0" borderId="0" xfId="25" applyNumberFormat="1" applyFont="1" applyAlignment="1">
      <alignment horizontal="center"/>
    </xf>
    <xf numFmtId="168" fontId="66" fillId="0" borderId="0" xfId="25" applyFont="1"/>
    <xf numFmtId="0" fontId="67" fillId="0" borderId="0" xfId="26" applyFont="1" applyAlignment="1">
      <alignment horizontal="center" wrapText="1"/>
    </xf>
    <xf numFmtId="9" fontId="12" fillId="0" borderId="5" xfId="2" applyFont="1" applyBorder="1" applyAlignment="1">
      <alignment horizontal="left"/>
    </xf>
    <xf numFmtId="166" fontId="8" fillId="10" borderId="0" xfId="7" applyNumberFormat="1" applyFont="1" applyFill="1"/>
    <xf numFmtId="164" fontId="0" fillId="0" borderId="7" xfId="48" applyNumberFormat="1" applyFont="1" applyFill="1" applyBorder="1" applyAlignment="1">
      <alignment horizontal="center"/>
    </xf>
    <xf numFmtId="164" fontId="0" fillId="0" borderId="1" xfId="48" applyNumberFormat="1" applyFont="1" applyFill="1" applyBorder="1" applyAlignment="1">
      <alignment horizontal="center"/>
    </xf>
    <xf numFmtId="0" fontId="14" fillId="0" borderId="0" xfId="5" applyFont="1" applyFill="1" applyAlignment="1">
      <alignment horizontal="center"/>
    </xf>
    <xf numFmtId="44" fontId="66" fillId="0" borderId="0" xfId="25" applyNumberFormat="1" applyFont="1" applyFill="1" applyBorder="1" applyAlignment="1"/>
    <xf numFmtId="164" fontId="94" fillId="0" borderId="0" xfId="48" applyNumberFormat="1" applyFont="1"/>
    <xf numFmtId="164" fontId="96" fillId="0" borderId="0" xfId="0" applyNumberFormat="1" applyFont="1"/>
    <xf numFmtId="0" fontId="10" fillId="3" borderId="4" xfId="0" applyFont="1" applyFill="1" applyBorder="1"/>
    <xf numFmtId="0" fontId="100" fillId="4" borderId="4" xfId="0" applyFont="1" applyFill="1" applyBorder="1"/>
    <xf numFmtId="9" fontId="6" fillId="0" borderId="0" xfId="48" applyNumberFormat="1" applyFont="1" applyAlignment="1">
      <alignment horizontal="center"/>
    </xf>
    <xf numFmtId="10" fontId="6" fillId="0" borderId="0" xfId="47" applyNumberFormat="1" applyFont="1" applyAlignment="1">
      <alignment horizontal="center"/>
    </xf>
    <xf numFmtId="164" fontId="0" fillId="0" borderId="0" xfId="48" applyNumberFormat="1" applyFont="1" applyBorder="1"/>
    <xf numFmtId="164" fontId="19" fillId="0" borderId="0" xfId="48" applyNumberFormat="1" applyFont="1" applyFill="1" applyBorder="1" applyAlignment="1">
      <alignment horizontal="center"/>
    </xf>
    <xf numFmtId="0" fontId="12" fillId="0" borderId="0" xfId="0" applyFont="1" applyBorder="1" applyAlignment="1">
      <alignment horizontal="left" wrapText="1"/>
    </xf>
    <xf numFmtId="0" fontId="12" fillId="0" borderId="0" xfId="0" applyFont="1" applyBorder="1" applyAlignment="1">
      <alignment wrapText="1"/>
    </xf>
    <xf numFmtId="3" fontId="6" fillId="0" borderId="8" xfId="0" applyNumberFormat="1" applyFont="1" applyFill="1" applyBorder="1" applyAlignment="1"/>
    <xf numFmtId="164" fontId="8" fillId="0" borderId="1" xfId="1" applyNumberFormat="1" applyFont="1" applyFill="1" applyBorder="1" applyAlignment="1">
      <alignment horizontal="center"/>
    </xf>
    <xf numFmtId="164" fontId="8" fillId="0" borderId="0" xfId="1" applyNumberFormat="1" applyFont="1" applyFill="1" applyBorder="1" applyAlignment="1">
      <alignment horizontal="center"/>
    </xf>
    <xf numFmtId="0" fontId="8" fillId="0" borderId="0" xfId="7" applyAlignment="1">
      <alignment horizontal="center"/>
    </xf>
    <xf numFmtId="164" fontId="0" fillId="0" borderId="0" xfId="0" applyNumberFormat="1" applyBorder="1"/>
    <xf numFmtId="166" fontId="8" fillId="0" borderId="1" xfId="6" applyNumberFormat="1" applyFont="1" applyFill="1" applyBorder="1" applyAlignment="1">
      <alignment horizontal="center"/>
    </xf>
    <xf numFmtId="164" fontId="12" fillId="0" borderId="1" xfId="1" applyNumberFormat="1" applyFont="1" applyFill="1" applyBorder="1" applyAlignment="1">
      <alignment horizontal="center"/>
    </xf>
    <xf numFmtId="3" fontId="8" fillId="0" borderId="0" xfId="0" applyNumberFormat="1" applyFont="1" applyFill="1" applyBorder="1" applyAlignment="1">
      <alignment horizontal="center"/>
    </xf>
    <xf numFmtId="3" fontId="8" fillId="0" borderId="1" xfId="0" applyNumberFormat="1" applyFont="1" applyFill="1" applyBorder="1" applyAlignment="1">
      <alignment horizontal="center"/>
    </xf>
    <xf numFmtId="0" fontId="12" fillId="0" borderId="0" xfId="0" applyFont="1" applyFill="1" applyBorder="1" applyAlignment="1">
      <alignment horizontal="right"/>
    </xf>
    <xf numFmtId="166" fontId="8" fillId="0" borderId="1" xfId="6" applyNumberFormat="1" applyFont="1" applyFill="1" applyBorder="1" applyAlignment="1">
      <alignment horizontal="right"/>
    </xf>
    <xf numFmtId="0" fontId="0" fillId="0" borderId="0" xfId="0"/>
    <xf numFmtId="0" fontId="25" fillId="0" borderId="0" xfId="0" applyFont="1" applyFill="1"/>
    <xf numFmtId="0" fontId="25" fillId="0" borderId="0" xfId="0" applyFont="1" applyAlignment="1"/>
    <xf numFmtId="3" fontId="25" fillId="0" borderId="0" xfId="0" applyNumberFormat="1" applyFont="1" applyAlignment="1"/>
    <xf numFmtId="3" fontId="25" fillId="0" borderId="12" xfId="0" applyNumberFormat="1" applyFont="1" applyFill="1" applyBorder="1" applyAlignment="1"/>
    <xf numFmtId="0" fontId="25" fillId="0" borderId="0" xfId="0" applyFont="1" applyFill="1" applyAlignment="1"/>
    <xf numFmtId="0" fontId="25" fillId="0" borderId="0" xfId="0" applyNumberFormat="1" applyFont="1" applyFill="1" applyBorder="1" applyAlignment="1"/>
    <xf numFmtId="0" fontId="25" fillId="0" borderId="0" xfId="0" applyFont="1" applyFill="1" applyBorder="1"/>
    <xf numFmtId="0" fontId="25" fillId="0" borderId="19" xfId="0" applyFont="1" applyFill="1" applyBorder="1"/>
    <xf numFmtId="0" fontId="25" fillId="0" borderId="0" xfId="0" applyNumberFormat="1" applyFont="1" applyFill="1" applyBorder="1" applyAlignment="1">
      <alignment horizontal="left"/>
    </xf>
    <xf numFmtId="0" fontId="35" fillId="0" borderId="0" xfId="0" applyNumberFormat="1" applyFont="1" applyFill="1" applyBorder="1" applyAlignment="1">
      <alignment horizontal="left"/>
    </xf>
    <xf numFmtId="0" fontId="25" fillId="0" borderId="19" xfId="0" applyNumberFormat="1" applyFont="1" applyFill="1" applyBorder="1" applyAlignment="1">
      <alignment horizontal="left"/>
    </xf>
    <xf numFmtId="0" fontId="25" fillId="0" borderId="0" xfId="0" applyFont="1" applyBorder="1"/>
    <xf numFmtId="3" fontId="25" fillId="0" borderId="0" xfId="0" applyNumberFormat="1" applyFont="1" applyFill="1" applyBorder="1" applyAlignment="1">
      <alignment horizontal="right"/>
    </xf>
    <xf numFmtId="3" fontId="25" fillId="2" borderId="0" xfId="0" applyNumberFormat="1" applyFont="1" applyFill="1" applyBorder="1" applyAlignment="1">
      <alignment horizontal="right"/>
    </xf>
    <xf numFmtId="0" fontId="25" fillId="0" borderId="12" xfId="0" applyNumberFormat="1" applyFont="1" applyFill="1" applyBorder="1" applyAlignment="1">
      <alignment horizontal="left"/>
    </xf>
    <xf numFmtId="0" fontId="25" fillId="0" borderId="12" xfId="0" applyFont="1" applyFill="1" applyBorder="1"/>
    <xf numFmtId="3" fontId="25" fillId="0" borderId="0" xfId="48" applyNumberFormat="1" applyFont="1" applyFill="1" applyBorder="1" applyAlignment="1">
      <alignment horizontal="right"/>
    </xf>
    <xf numFmtId="3" fontId="25" fillId="2" borderId="0" xfId="48" applyNumberFormat="1" applyFont="1" applyFill="1" applyAlignment="1"/>
    <xf numFmtId="3" fontId="25" fillId="2" borderId="12" xfId="48" applyNumberFormat="1" applyFont="1" applyFill="1" applyBorder="1" applyAlignment="1"/>
    <xf numFmtId="3" fontId="25" fillId="0" borderId="19" xfId="48" applyNumberFormat="1" applyFont="1" applyFill="1" applyBorder="1" applyAlignment="1">
      <alignment horizontal="right"/>
    </xf>
    <xf numFmtId="0" fontId="0" fillId="0" borderId="0" xfId="0"/>
    <xf numFmtId="0" fontId="25" fillId="0" borderId="0" xfId="0" applyFont="1"/>
    <xf numFmtId="0" fontId="25" fillId="0" borderId="0" xfId="0" applyFont="1" applyAlignment="1"/>
    <xf numFmtId="0" fontId="25" fillId="0" borderId="0" xfId="0" applyNumberFormat="1" applyFont="1" applyAlignment="1">
      <alignment horizontal="center"/>
    </xf>
    <xf numFmtId="0" fontId="34" fillId="0" borderId="0" xfId="0" applyNumberFormat="1" applyFont="1" applyFill="1"/>
    <xf numFmtId="10" fontId="34" fillId="0" borderId="0" xfId="0" applyNumberFormat="1" applyFont="1" applyFill="1"/>
    <xf numFmtId="0" fontId="25" fillId="0" borderId="0" xfId="0" applyNumberFormat="1" applyFont="1" applyFill="1"/>
    <xf numFmtId="168" fontId="25" fillId="0" borderId="0" xfId="0" applyNumberFormat="1" applyFont="1" applyAlignment="1"/>
    <xf numFmtId="172" fontId="25" fillId="0" borderId="0" xfId="48" applyNumberFormat="1" applyFont="1" applyFill="1"/>
    <xf numFmtId="0" fontId="25" fillId="0" borderId="0" xfId="0" applyNumberFormat="1" applyFont="1" applyAlignment="1">
      <alignment horizontal="left"/>
    </xf>
    <xf numFmtId="0" fontId="25" fillId="0" borderId="0" xfId="0" applyNumberFormat="1" applyFont="1" applyFill="1" applyAlignment="1"/>
    <xf numFmtId="0" fontId="0" fillId="0" borderId="0" xfId="0"/>
    <xf numFmtId="0" fontId="25" fillId="0" borderId="0" xfId="0" applyFont="1"/>
    <xf numFmtId="3" fontId="25" fillId="0" borderId="0" xfId="0" applyNumberFormat="1" applyFont="1" applyBorder="1" applyAlignment="1"/>
    <xf numFmtId="3" fontId="25" fillId="0" borderId="0" xfId="0" applyNumberFormat="1" applyFont="1" applyFill="1" applyBorder="1" applyAlignment="1"/>
    <xf numFmtId="0" fontId="25" fillId="0" borderId="0" xfId="0" applyNumberFormat="1" applyFont="1" applyAlignment="1">
      <alignment horizontal="center"/>
    </xf>
    <xf numFmtId="0" fontId="25" fillId="0" borderId="0" xfId="0" applyNumberFormat="1" applyFont="1" applyBorder="1" applyAlignment="1">
      <alignment horizontal="left"/>
    </xf>
    <xf numFmtId="3" fontId="36" fillId="0" borderId="0" xfId="0" applyNumberFormat="1" applyFont="1" applyBorder="1" applyAlignment="1">
      <alignment horizontal="right"/>
    </xf>
    <xf numFmtId="0" fontId="25" fillId="0" borderId="0" xfId="0" applyFont="1" applyFill="1" applyBorder="1" applyAlignment="1"/>
    <xf numFmtId="0" fontId="25" fillId="0" borderId="0" xfId="0" applyFont="1" applyAlignment="1"/>
    <xf numFmtId="3" fontId="25" fillId="0" borderId="0" xfId="0" applyNumberFormat="1" applyFont="1" applyBorder="1" applyAlignment="1"/>
    <xf numFmtId="0" fontId="25" fillId="0" borderId="0" xfId="0" applyNumberFormat="1" applyFont="1" applyAlignment="1">
      <alignment horizontal="center"/>
    </xf>
    <xf numFmtId="0" fontId="25" fillId="0" borderId="0" xfId="0" applyNumberFormat="1" applyFont="1" applyAlignment="1">
      <alignment horizontal="left"/>
    </xf>
    <xf numFmtId="0" fontId="25" fillId="0" borderId="12" xfId="0" applyFont="1" applyBorder="1" applyAlignment="1"/>
    <xf numFmtId="3" fontId="25" fillId="0" borderId="12" xfId="0" applyNumberFormat="1" applyFont="1" applyBorder="1" applyAlignment="1"/>
    <xf numFmtId="0" fontId="25" fillId="0" borderId="0" xfId="0" applyNumberFormat="1" applyFont="1" applyBorder="1" applyAlignment="1">
      <alignment horizontal="left"/>
    </xf>
    <xf numFmtId="0" fontId="25" fillId="0" borderId="12" xfId="0" applyNumberFormat="1" applyFont="1" applyBorder="1" applyAlignment="1">
      <alignment horizontal="left"/>
    </xf>
    <xf numFmtId="0" fontId="25" fillId="0" borderId="12" xfId="0" applyNumberFormat="1" applyFont="1" applyBorder="1" applyAlignment="1"/>
    <xf numFmtId="0" fontId="25" fillId="0" borderId="0" xfId="0" applyFont="1" applyFill="1" applyBorder="1" applyAlignment="1"/>
    <xf numFmtId="0" fontId="38" fillId="0" borderId="0" xfId="0" applyNumberFormat="1" applyFont="1" applyFill="1" applyBorder="1" applyAlignment="1">
      <alignment horizontal="center"/>
    </xf>
    <xf numFmtId="3" fontId="38" fillId="0" borderId="0" xfId="0" applyNumberFormat="1" applyFont="1" applyBorder="1" applyAlignment="1"/>
    <xf numFmtId="3" fontId="25" fillId="0" borderId="0" xfId="0" applyNumberFormat="1" applyFont="1"/>
    <xf numFmtId="3" fontId="25" fillId="0" borderId="19" xfId="0" applyNumberFormat="1" applyFont="1" applyBorder="1" applyAlignment="1">
      <alignment horizontal="right"/>
    </xf>
    <xf numFmtId="0" fontId="25" fillId="0" borderId="12" xfId="0" applyFont="1" applyFill="1" applyBorder="1" applyAlignment="1"/>
    <xf numFmtId="3" fontId="37" fillId="0" borderId="0" xfId="0" applyNumberFormat="1" applyFont="1" applyBorder="1" applyAlignment="1">
      <alignment horizontal="right"/>
    </xf>
    <xf numFmtId="3" fontId="38" fillId="0" borderId="0" xfId="0" applyNumberFormat="1" applyFont="1" applyBorder="1" applyAlignment="1">
      <alignment horizontal="right"/>
    </xf>
    <xf numFmtId="3" fontId="25" fillId="10" borderId="0" xfId="0" applyNumberFormat="1" applyFont="1" applyFill="1"/>
    <xf numFmtId="3" fontId="37" fillId="0" borderId="12" xfId="0" applyNumberFormat="1" applyFont="1" applyBorder="1" applyAlignment="1">
      <alignment horizontal="right"/>
    </xf>
    <xf numFmtId="3" fontId="25" fillId="10" borderId="12" xfId="0" applyNumberFormat="1" applyFont="1" applyFill="1" applyBorder="1"/>
    <xf numFmtId="172" fontId="25" fillId="0" borderId="0" xfId="0" applyNumberFormat="1" applyFont="1" applyFill="1"/>
    <xf numFmtId="0" fontId="0" fillId="0" borderId="0" xfId="0"/>
    <xf numFmtId="0" fontId="25" fillId="0" borderId="0" xfId="0" applyFont="1"/>
    <xf numFmtId="0" fontId="25" fillId="0" borderId="0" xfId="0" applyNumberFormat="1" applyFont="1" applyFill="1" applyBorder="1" applyAlignment="1">
      <alignment horizontal="center"/>
    </xf>
    <xf numFmtId="168" fontId="25" fillId="0" borderId="0" xfId="0" applyNumberFormat="1" applyFont="1"/>
    <xf numFmtId="173" fontId="25" fillId="0" borderId="12" xfId="0" applyNumberFormat="1" applyFont="1" applyBorder="1" applyAlignment="1">
      <alignment horizontal="center"/>
    </xf>
    <xf numFmtId="172" fontId="25" fillId="0" borderId="12" xfId="12" applyNumberFormat="1" applyFont="1" applyFill="1" applyBorder="1" applyAlignment="1"/>
    <xf numFmtId="0" fontId="60" fillId="4" borderId="3" xfId="0" applyFont="1" applyFill="1" applyBorder="1" applyAlignment="1">
      <alignment horizontal="center"/>
    </xf>
    <xf numFmtId="0" fontId="66" fillId="0" borderId="0" xfId="27" applyNumberFormat="1" applyFont="1" applyAlignment="1" applyProtection="1">
      <alignment horizontal="center"/>
      <protection locked="0"/>
    </xf>
    <xf numFmtId="168" fontId="67" fillId="0" borderId="19" xfId="27" applyFont="1" applyBorder="1"/>
    <xf numFmtId="168" fontId="67" fillId="0" borderId="21" xfId="27" applyFont="1" applyBorder="1" applyAlignment="1">
      <alignment horizontal="center" wrapText="1"/>
    </xf>
    <xf numFmtId="0" fontId="66" fillId="0" borderId="0" xfId="51" applyNumberFormat="1" applyFont="1" applyAlignment="1" applyProtection="1">
      <alignment horizontal="center"/>
      <protection locked="0"/>
    </xf>
    <xf numFmtId="43" fontId="66" fillId="10" borderId="30" xfId="8" applyNumberFormat="1" applyFont="1" applyFill="1" applyBorder="1"/>
    <xf numFmtId="164" fontId="66" fillId="10" borderId="33" xfId="8" applyNumberFormat="1" applyFont="1" applyFill="1" applyBorder="1" applyAlignment="1">
      <alignment horizontal="center"/>
    </xf>
    <xf numFmtId="168" fontId="66" fillId="0" borderId="0" xfId="27" applyFont="1"/>
    <xf numFmtId="0" fontId="66" fillId="0" borderId="0" xfId="8" applyNumberFormat="1" applyFont="1" applyFill="1" applyBorder="1" applyAlignment="1"/>
    <xf numFmtId="164" fontId="12" fillId="0" borderId="6" xfId="4" applyNumberFormat="1" applyFont="1" applyFill="1" applyBorder="1"/>
    <xf numFmtId="164" fontId="12" fillId="0" borderId="0" xfId="4" applyNumberFormat="1" applyFont="1" applyFill="1" applyBorder="1"/>
    <xf numFmtId="0" fontId="66" fillId="10" borderId="27" xfId="0" applyFont="1" applyFill="1" applyBorder="1"/>
    <xf numFmtId="0" fontId="66" fillId="0" borderId="25" xfId="0" applyFont="1" applyFill="1" applyBorder="1"/>
    <xf numFmtId="0" fontId="19" fillId="4" borderId="14" xfId="0" applyFont="1" applyFill="1" applyBorder="1" applyAlignment="1">
      <alignment horizontal="left"/>
    </xf>
    <xf numFmtId="166" fontId="8" fillId="0" borderId="0" xfId="0" applyNumberFormat="1" applyFont="1"/>
    <xf numFmtId="0" fontId="4" fillId="4" borderId="15" xfId="0" applyFont="1" applyFill="1" applyBorder="1"/>
    <xf numFmtId="0" fontId="4" fillId="4" borderId="15" xfId="0" applyFont="1" applyFill="1" applyBorder="1" applyAlignment="1">
      <alignment horizontal="left"/>
    </xf>
    <xf numFmtId="0" fontId="4" fillId="4" borderId="16" xfId="0" applyFont="1" applyFill="1" applyBorder="1" applyAlignment="1">
      <alignment horizontal="left"/>
    </xf>
    <xf numFmtId="0" fontId="62" fillId="8" borderId="0" xfId="0" applyFont="1" applyFill="1" applyAlignment="1">
      <alignment horizontal="center"/>
    </xf>
    <xf numFmtId="0" fontId="62" fillId="8" borderId="0" xfId="0" applyFont="1" applyFill="1" applyAlignment="1">
      <alignment horizontal="left"/>
    </xf>
    <xf numFmtId="2" fontId="62" fillId="8" borderId="0" xfId="0" applyNumberFormat="1" applyFont="1" applyFill="1" applyAlignment="1">
      <alignment horizontal="center"/>
    </xf>
    <xf numFmtId="164" fontId="62" fillId="8" borderId="0" xfId="8" applyNumberFormat="1" applyFont="1" applyFill="1" applyBorder="1"/>
    <xf numFmtId="164" fontId="42" fillId="8" borderId="0" xfId="8" applyNumberFormat="1" applyFont="1" applyFill="1" applyBorder="1" applyAlignment="1">
      <alignment horizontal="center"/>
    </xf>
    <xf numFmtId="164" fontId="62" fillId="8" borderId="0" xfId="0" applyNumberFormat="1" applyFont="1" applyFill="1"/>
    <xf numFmtId="0" fontId="42" fillId="8" borderId="0" xfId="0" applyFont="1" applyFill="1" applyAlignment="1">
      <alignment horizontal="center"/>
    </xf>
    <xf numFmtId="0" fontId="62" fillId="8" borderId="6" xfId="0" applyFont="1" applyFill="1" applyBorder="1" applyAlignment="1">
      <alignment horizontal="center"/>
    </xf>
    <xf numFmtId="0" fontId="42" fillId="8" borderId="0" xfId="0" applyFont="1" applyFill="1" applyAlignment="1">
      <alignment horizontal="left"/>
    </xf>
    <xf numFmtId="1" fontId="62" fillId="8" borderId="0" xfId="0" applyNumberFormat="1" applyFont="1" applyFill="1" applyAlignment="1">
      <alignment horizontal="center"/>
    </xf>
    <xf numFmtId="37" fontId="62" fillId="8" borderId="0" xfId="0" applyNumberFormat="1" applyFont="1" applyFill="1"/>
    <xf numFmtId="0" fontId="62" fillId="8" borderId="0" xfId="0" applyFont="1" applyFill="1"/>
    <xf numFmtId="0" fontId="62" fillId="8" borderId="6" xfId="0" applyFont="1" applyFill="1" applyBorder="1"/>
    <xf numFmtId="0" fontId="42" fillId="8" borderId="12" xfId="0" applyFont="1" applyFill="1" applyBorder="1" applyAlignment="1">
      <alignment horizontal="left"/>
    </xf>
    <xf numFmtId="0" fontId="42" fillId="8" borderId="12" xfId="0" applyFont="1" applyFill="1" applyBorder="1" applyAlignment="1">
      <alignment horizontal="center"/>
    </xf>
    <xf numFmtId="164" fontId="42" fillId="8" borderId="12" xfId="8" applyNumberFormat="1" applyFont="1" applyFill="1" applyBorder="1" applyAlignment="1">
      <alignment horizontal="center"/>
    </xf>
    <xf numFmtId="0" fontId="101" fillId="8" borderId="0" xfId="0" applyFont="1" applyFill="1" applyAlignment="1">
      <alignment horizontal="left"/>
    </xf>
    <xf numFmtId="164" fontId="62" fillId="8" borderId="0" xfId="8" applyNumberFormat="1" applyFont="1" applyFill="1" applyBorder="1" applyAlignment="1">
      <alignment horizontal="center"/>
    </xf>
    <xf numFmtId="166" fontId="62" fillId="10" borderId="0" xfId="60" applyNumberFormat="1" applyFont="1" applyFill="1" applyBorder="1"/>
    <xf numFmtId="166" fontId="62" fillId="8" borderId="0" xfId="60" applyNumberFormat="1" applyFont="1" applyFill="1" applyBorder="1" applyAlignment="1">
      <alignment horizontal="center"/>
    </xf>
    <xf numFmtId="10" fontId="62" fillId="10" borderId="0" xfId="153" applyNumberFormat="1" applyFont="1" applyFill="1" applyBorder="1" applyAlignment="1">
      <alignment horizontal="center"/>
    </xf>
    <xf numFmtId="164" fontId="62" fillId="8" borderId="0" xfId="8" quotePrefix="1" applyNumberFormat="1" applyFont="1" applyFill="1" applyBorder="1" applyAlignment="1">
      <alignment horizontal="center"/>
    </xf>
    <xf numFmtId="166" fontId="62" fillId="8" borderId="0" xfId="60" applyNumberFormat="1" applyFont="1" applyFill="1" applyBorder="1"/>
    <xf numFmtId="0" fontId="33" fillId="8" borderId="0" xfId="8" applyNumberFormat="1" applyFont="1" applyFill="1" applyBorder="1" applyAlignment="1"/>
    <xf numFmtId="0" fontId="33" fillId="8" borderId="6" xfId="8" applyNumberFormat="1" applyFont="1" applyFill="1" applyBorder="1" applyAlignment="1"/>
    <xf numFmtId="164" fontId="62" fillId="10" borderId="0" xfId="8" applyNumberFormat="1" applyFont="1" applyFill="1" applyBorder="1"/>
    <xf numFmtId="0" fontId="33" fillId="8" borderId="0" xfId="60" applyNumberFormat="1" applyFont="1" applyFill="1" applyBorder="1" applyAlignment="1"/>
    <xf numFmtId="0" fontId="33" fillId="8" borderId="6" xfId="60" applyNumberFormat="1" applyFont="1" applyFill="1" applyBorder="1" applyAlignment="1"/>
    <xf numFmtId="0" fontId="42" fillId="8" borderId="0" xfId="0" applyFont="1" applyFill="1" applyAlignment="1">
      <alignment horizontal="left" vertical="top"/>
    </xf>
    <xf numFmtId="166" fontId="62" fillId="8" borderId="20" xfId="60" applyNumberFormat="1" applyFont="1" applyFill="1" applyBorder="1"/>
    <xf numFmtId="0" fontId="62" fillId="8" borderId="1" xfId="0" applyFont="1" applyFill="1" applyBorder="1" applyAlignment="1">
      <alignment horizontal="center"/>
    </xf>
    <xf numFmtId="164" fontId="62" fillId="8" borderId="1" xfId="8" applyNumberFormat="1" applyFont="1" applyFill="1" applyBorder="1"/>
    <xf numFmtId="164" fontId="62" fillId="8" borderId="1" xfId="0" applyNumberFormat="1" applyFont="1" applyFill="1" applyBorder="1"/>
    <xf numFmtId="0" fontId="42" fillId="8" borderId="1" xfId="0" applyFont="1" applyFill="1" applyBorder="1" applyAlignment="1">
      <alignment horizontal="center"/>
    </xf>
    <xf numFmtId="0" fontId="62" fillId="8" borderId="8" xfId="0" applyFont="1" applyFill="1" applyBorder="1" applyAlignment="1">
      <alignment horizontal="center"/>
    </xf>
    <xf numFmtId="3" fontId="66" fillId="0" borderId="0" xfId="31" applyNumberFormat="1" applyFont="1" applyAlignment="1">
      <alignment wrapText="1"/>
    </xf>
    <xf numFmtId="0" fontId="25" fillId="0" borderId="0" xfId="0" applyFont="1" applyAlignment="1">
      <alignment horizontal="center"/>
    </xf>
    <xf numFmtId="0" fontId="62" fillId="8" borderId="5" xfId="0" applyFont="1" applyFill="1" applyBorder="1" applyAlignment="1">
      <alignment horizontal="center"/>
    </xf>
    <xf numFmtId="0" fontId="62" fillId="8" borderId="35" xfId="0" applyFont="1" applyFill="1" applyBorder="1" applyAlignment="1">
      <alignment horizontal="left"/>
    </xf>
    <xf numFmtId="0" fontId="101" fillId="8" borderId="5" xfId="0" applyFont="1" applyFill="1" applyBorder="1" applyAlignment="1">
      <alignment horizontal="left"/>
    </xf>
    <xf numFmtId="0" fontId="62" fillId="8" borderId="5" xfId="0" applyFont="1" applyFill="1" applyBorder="1" applyAlignment="1">
      <alignment horizontal="left" vertical="center"/>
    </xf>
    <xf numFmtId="0" fontId="62" fillId="8" borderId="7" xfId="0" applyFont="1" applyFill="1" applyBorder="1" applyAlignment="1">
      <alignment horizontal="left" vertical="center"/>
    </xf>
    <xf numFmtId="0" fontId="63" fillId="0" borderId="0" xfId="0" applyFont="1"/>
    <xf numFmtId="0" fontId="63" fillId="0" borderId="0" xfId="0" applyFont="1" applyAlignment="1">
      <alignment horizontal="center"/>
    </xf>
    <xf numFmtId="0" fontId="85" fillId="0" borderId="0" xfId="0" applyFont="1" applyAlignment="1">
      <alignment horizontal="center"/>
    </xf>
    <xf numFmtId="0" fontId="45" fillId="0" borderId="0" xfId="0" applyFont="1" applyAlignment="1">
      <alignment horizontal="center"/>
    </xf>
    <xf numFmtId="0" fontId="63" fillId="0" borderId="0" xfId="0" applyFont="1" applyAlignment="1">
      <alignment horizontal="center" vertical="center" wrapText="1"/>
    </xf>
    <xf numFmtId="0" fontId="63" fillId="0" borderId="33" xfId="0" applyFont="1" applyBorder="1" applyAlignment="1">
      <alignment horizontal="center" vertical="center"/>
    </xf>
    <xf numFmtId="0" fontId="45" fillId="0" borderId="12" xfId="0" applyFont="1" applyBorder="1" applyAlignment="1">
      <alignment horizontal="center" vertical="center"/>
    </xf>
    <xf numFmtId="0" fontId="45" fillId="0" borderId="25" xfId="0" applyFont="1" applyBorder="1" applyAlignment="1">
      <alignment horizontal="center" vertical="center" wrapText="1"/>
    </xf>
    <xf numFmtId="164" fontId="45" fillId="10" borderId="0" xfId="48" applyNumberFormat="1" applyFont="1" applyFill="1" applyBorder="1" applyAlignment="1">
      <alignment vertical="center" wrapText="1"/>
    </xf>
    <xf numFmtId="15" fontId="45" fillId="0" borderId="0" xfId="0" applyNumberFormat="1" applyFont="1" applyAlignment="1">
      <alignment horizontal="left" vertical="center" wrapText="1" indent="1"/>
    </xf>
    <xf numFmtId="164" fontId="45" fillId="10" borderId="0" xfId="48" applyNumberFormat="1" applyFont="1" applyFill="1" applyBorder="1" applyAlignment="1">
      <alignment horizontal="right" vertical="center" wrapText="1"/>
    </xf>
    <xf numFmtId="10" fontId="45" fillId="0" borderId="0" xfId="47" applyNumberFormat="1" applyFont="1" applyFill="1"/>
    <xf numFmtId="164" fontId="45" fillId="0" borderId="0" xfId="48" applyNumberFormat="1" applyFont="1" applyFill="1" applyBorder="1" applyAlignment="1">
      <alignment horizontal="right" vertical="center" wrapText="1"/>
    </xf>
    <xf numFmtId="164" fontId="45" fillId="0" borderId="0" xfId="48" applyNumberFormat="1" applyFont="1" applyFill="1" applyBorder="1" applyAlignment="1">
      <alignment vertical="center" wrapText="1"/>
    </xf>
    <xf numFmtId="15" fontId="45" fillId="0" borderId="12" xfId="0" applyNumberFormat="1" applyFont="1" applyBorder="1" applyAlignment="1">
      <alignment horizontal="left" vertical="center" wrapText="1" indent="1"/>
    </xf>
    <xf numFmtId="0" fontId="45" fillId="10" borderId="0" xfId="48" applyNumberFormat="1" applyFont="1" applyFill="1" applyBorder="1" applyAlignment="1">
      <alignment horizontal="right" vertical="center" wrapText="1"/>
    </xf>
    <xf numFmtId="3" fontId="8" fillId="0" borderId="0" xfId="0" applyNumberFormat="1" applyFont="1"/>
    <xf numFmtId="164" fontId="45" fillId="0" borderId="19" xfId="48" applyNumberFormat="1" applyFont="1" applyFill="1" applyBorder="1" applyAlignment="1">
      <alignment vertical="center" wrapText="1"/>
    </xf>
    <xf numFmtId="0" fontId="45" fillId="0" borderId="19" xfId="0" applyFont="1" applyBorder="1" applyAlignment="1">
      <alignment vertical="center" wrapText="1"/>
    </xf>
    <xf numFmtId="0" fontId="45" fillId="0" borderId="19" xfId="0" applyFont="1" applyBorder="1" applyAlignment="1">
      <alignment horizontal="right" vertical="center" wrapText="1"/>
    </xf>
    <xf numFmtId="0" fontId="45" fillId="0" borderId="0" xfId="48" applyNumberFormat="1" applyFont="1" applyFill="1" applyBorder="1" applyAlignment="1">
      <alignment horizontal="right" vertical="center" wrapText="1"/>
    </xf>
    <xf numFmtId="164" fontId="45" fillId="0" borderId="19" xfId="48" applyNumberFormat="1" applyFont="1" applyFill="1" applyBorder="1" applyAlignment="1">
      <alignment horizontal="right" vertical="center" wrapText="1"/>
    </xf>
    <xf numFmtId="0" fontId="45" fillId="0" borderId="0" xfId="0" applyFont="1" applyAlignment="1">
      <alignment vertical="center" wrapText="1"/>
    </xf>
    <xf numFmtId="0" fontId="45" fillId="0" borderId="0" xfId="0" applyFont="1" applyAlignment="1">
      <alignment horizontal="right" vertical="center" wrapText="1"/>
    </xf>
    <xf numFmtId="0" fontId="45" fillId="0" borderId="0" xfId="0" applyFont="1" applyAlignment="1">
      <alignment horizontal="justify" vertical="center" wrapText="1"/>
    </xf>
    <xf numFmtId="0" fontId="45" fillId="0" borderId="0" xfId="0" quotePrefix="1" applyFont="1" applyAlignment="1">
      <alignment vertical="center"/>
    </xf>
    <xf numFmtId="0" fontId="102" fillId="10" borderId="0" xfId="0" applyFont="1" applyFill="1" applyAlignment="1">
      <alignment vertical="center" wrapText="1"/>
    </xf>
    <xf numFmtId="164" fontId="45" fillId="10" borderId="12" xfId="48" applyNumberFormat="1" applyFont="1" applyFill="1" applyBorder="1" applyAlignment="1">
      <alignment vertical="center" wrapText="1"/>
    </xf>
    <xf numFmtId="0" fontId="45" fillId="0" borderId="0" xfId="0" applyFont="1" applyAlignment="1">
      <alignment horizontal="right" vertical="center"/>
    </xf>
    <xf numFmtId="164" fontId="103" fillId="0" borderId="0" xfId="48" applyNumberFormat="1" applyFont="1" applyFill="1" applyBorder="1" applyAlignment="1">
      <alignment vertical="center" wrapText="1"/>
    </xf>
    <xf numFmtId="0" fontId="63" fillId="0" borderId="0" xfId="0" applyFont="1" applyAlignment="1">
      <alignment vertical="center"/>
    </xf>
    <xf numFmtId="164" fontId="45" fillId="0" borderId="34" xfId="48" applyNumberFormat="1" applyFont="1" applyFill="1" applyBorder="1" applyAlignment="1">
      <alignment vertical="center" wrapText="1"/>
    </xf>
    <xf numFmtId="0" fontId="63" fillId="0" borderId="12" xfId="0" quotePrefix="1" applyFont="1" applyBorder="1" applyAlignment="1">
      <alignment vertical="center"/>
    </xf>
    <xf numFmtId="0" fontId="63" fillId="0" borderId="12" xfId="0" applyFont="1" applyBorder="1" applyAlignment="1">
      <alignment vertical="center"/>
    </xf>
    <xf numFmtId="43" fontId="45" fillId="0" borderId="0" xfId="0" applyNumberFormat="1" applyFont="1"/>
    <xf numFmtId="0" fontId="104" fillId="12" borderId="0" xfId="0" applyFont="1" applyFill="1"/>
    <xf numFmtId="0" fontId="104" fillId="12" borderId="0" xfId="0" applyFont="1" applyFill="1" applyAlignment="1">
      <alignment horizontal="center"/>
    </xf>
    <xf numFmtId="0" fontId="24" fillId="10" borderId="0" xfId="0" applyFont="1" applyFill="1"/>
    <xf numFmtId="0" fontId="24" fillId="0" borderId="0" xfId="0" applyFont="1" applyAlignment="1">
      <alignment vertical="center" wrapText="1"/>
    </xf>
    <xf numFmtId="0" fontId="8" fillId="0" borderId="0" xfId="17" applyFont="1"/>
    <xf numFmtId="0" fontId="43" fillId="0" borderId="0" xfId="17" applyFont="1" applyAlignment="1">
      <alignment horizontal="center"/>
    </xf>
    <xf numFmtId="0" fontId="8" fillId="0" borderId="0" xfId="17" applyFont="1" applyAlignment="1">
      <alignment horizontal="left"/>
    </xf>
    <xf numFmtId="0" fontId="43" fillId="0" borderId="0" xfId="17" applyFont="1"/>
    <xf numFmtId="0" fontId="9" fillId="0" borderId="0" xfId="14" applyFont="1" applyAlignment="1">
      <alignment horizontal="center"/>
    </xf>
    <xf numFmtId="0" fontId="9" fillId="0" borderId="0" xfId="17" applyFont="1" applyAlignment="1">
      <alignment horizontal="center"/>
    </xf>
    <xf numFmtId="0" fontId="9" fillId="0" borderId="12" xfId="17" applyFont="1" applyBorder="1"/>
    <xf numFmtId="0" fontId="9" fillId="0" borderId="12" xfId="14" applyFont="1" applyBorder="1" applyAlignment="1">
      <alignment horizontal="center"/>
    </xf>
    <xf numFmtId="0" fontId="9" fillId="0" borderId="12" xfId="17" applyFont="1" applyBorder="1" applyAlignment="1">
      <alignment horizontal="center"/>
    </xf>
    <xf numFmtId="0" fontId="8" fillId="0" borderId="0" xfId="14" applyAlignment="1">
      <alignment horizontal="left" indent="1"/>
    </xf>
    <xf numFmtId="164" fontId="8" fillId="10" borderId="0" xfId="48" applyNumberFormat="1" applyFont="1" applyFill="1"/>
    <xf numFmtId="41" fontId="8" fillId="0" borderId="0" xfId="17" applyNumberFormat="1" applyFont="1"/>
    <xf numFmtId="164" fontId="8" fillId="0" borderId="12" xfId="48" applyNumberFormat="1" applyFont="1" applyFill="1" applyBorder="1"/>
    <xf numFmtId="0" fontId="9" fillId="0" borderId="0" xfId="14" applyFont="1"/>
    <xf numFmtId="37" fontId="8" fillId="0" borderId="0" xfId="17" applyNumberFormat="1" applyFont="1"/>
    <xf numFmtId="164" fontId="8" fillId="0" borderId="0" xfId="17" applyNumberFormat="1" applyFont="1"/>
    <xf numFmtId="0" fontId="9" fillId="0" borderId="12" xfId="14" applyFont="1" applyBorder="1"/>
    <xf numFmtId="164" fontId="8" fillId="0" borderId="0" xfId="18" applyNumberFormat="1" applyFont="1" applyFill="1"/>
    <xf numFmtId="0" fontId="8" fillId="0" borderId="0" xfId="17" applyFont="1" applyAlignment="1">
      <alignment horizontal="left" indent="1"/>
    </xf>
    <xf numFmtId="43" fontId="8" fillId="0" borderId="0" xfId="17" applyNumberFormat="1" applyFont="1"/>
    <xf numFmtId="0" fontId="43" fillId="0" borderId="0" xfId="14" applyFont="1"/>
    <xf numFmtId="0" fontId="8" fillId="2" borderId="22" xfId="0" applyFont="1" applyFill="1" applyBorder="1"/>
    <xf numFmtId="41" fontId="8" fillId="2" borderId="23" xfId="0" applyNumberFormat="1" applyFont="1" applyFill="1" applyBorder="1"/>
    <xf numFmtId="0" fontId="8" fillId="2" borderId="23" xfId="0" applyFont="1" applyFill="1" applyBorder="1" applyAlignment="1">
      <alignment wrapText="1"/>
    </xf>
    <xf numFmtId="0" fontId="63" fillId="0" borderId="32" xfId="14" applyFont="1" applyBorder="1"/>
    <xf numFmtId="0" fontId="8" fillId="0" borderId="26" xfId="14" applyBorder="1"/>
    <xf numFmtId="0" fontId="8" fillId="0" borderId="24" xfId="14" applyBorder="1"/>
    <xf numFmtId="41" fontId="8" fillId="0" borderId="23" xfId="0" applyNumberFormat="1" applyFont="1" applyBorder="1"/>
    <xf numFmtId="0" fontId="63" fillId="0" borderId="22" xfId="14" applyFont="1" applyBorder="1"/>
    <xf numFmtId="0" fontId="45" fillId="10" borderId="22" xfId="14" applyFont="1" applyFill="1" applyBorder="1"/>
    <xf numFmtId="0" fontId="8" fillId="10" borderId="24" xfId="14" applyFill="1" applyBorder="1"/>
    <xf numFmtId="41" fontId="8" fillId="10" borderId="23" xfId="0" applyNumberFormat="1" applyFont="1" applyFill="1" applyBorder="1"/>
    <xf numFmtId="0" fontId="105" fillId="2" borderId="23" xfId="14" applyFont="1" applyFill="1" applyBorder="1" applyAlignment="1">
      <alignment wrapText="1"/>
    </xf>
    <xf numFmtId="0" fontId="8" fillId="0" borderId="23" xfId="14" applyBorder="1" applyAlignment="1">
      <alignment horizontal="left" indent="1"/>
    </xf>
    <xf numFmtId="0" fontId="43" fillId="0" borderId="23" xfId="14" applyFont="1" applyBorder="1"/>
    <xf numFmtId="0" fontId="8" fillId="0" borderId="23" xfId="17" applyFont="1" applyBorder="1"/>
    <xf numFmtId="41" fontId="8" fillId="0" borderId="23" xfId="17" applyNumberFormat="1" applyFont="1" applyBorder="1"/>
    <xf numFmtId="10" fontId="8" fillId="2" borderId="0" xfId="47" applyNumberFormat="1" applyFont="1" applyFill="1"/>
    <xf numFmtId="0" fontId="8" fillId="0" borderId="23" xfId="17" applyFont="1" applyBorder="1" applyAlignment="1">
      <alignment wrapText="1"/>
    </xf>
    <xf numFmtId="0" fontId="9" fillId="0" borderId="23" xfId="14" applyFont="1" applyBorder="1"/>
    <xf numFmtId="0" fontId="2" fillId="0" borderId="0" xfId="17" applyFont="1"/>
    <xf numFmtId="0" fontId="8" fillId="0" borderId="0" xfId="17" applyFont="1" applyAlignment="1">
      <alignment wrapText="1"/>
    </xf>
    <xf numFmtId="0" fontId="8" fillId="2" borderId="24" xfId="14" applyFill="1" applyBorder="1"/>
    <xf numFmtId="37" fontId="8" fillId="2" borderId="24" xfId="14" applyNumberFormat="1" applyFill="1" applyBorder="1"/>
    <xf numFmtId="37" fontId="8" fillId="2" borderId="23" xfId="14" applyNumberFormat="1" applyFill="1" applyBorder="1"/>
    <xf numFmtId="41" fontId="8" fillId="2" borderId="23" xfId="14" applyNumberFormat="1" applyFill="1" applyBorder="1"/>
    <xf numFmtId="0" fontId="45" fillId="10" borderId="32" xfId="14" applyFont="1" applyFill="1" applyBorder="1"/>
    <xf numFmtId="0" fontId="8" fillId="10" borderId="26" xfId="14" applyFill="1" applyBorder="1"/>
    <xf numFmtId="0" fontId="8" fillId="10" borderId="23" xfId="14" applyFill="1" applyBorder="1"/>
    <xf numFmtId="0" fontId="63" fillId="0" borderId="29" xfId="14" applyFont="1" applyBorder="1"/>
    <xf numFmtId="0" fontId="8" fillId="0" borderId="30" xfId="14" applyBorder="1"/>
    <xf numFmtId="0" fontId="2" fillId="0" borderId="22" xfId="17" applyFont="1" applyBorder="1"/>
    <xf numFmtId="0" fontId="8" fillId="0" borderId="24" xfId="17" applyFont="1" applyBorder="1"/>
    <xf numFmtId="0" fontId="8" fillId="0" borderId="25" xfId="14" applyBorder="1" applyAlignment="1">
      <alignment horizontal="left" indent="1"/>
    </xf>
    <xf numFmtId="0" fontId="43" fillId="0" borderId="25" xfId="14" applyFont="1" applyBorder="1"/>
    <xf numFmtId="0" fontId="8" fillId="0" borderId="0" xfId="14" applyAlignment="1">
      <alignment horizontal="left"/>
    </xf>
    <xf numFmtId="0" fontId="9" fillId="0" borderId="23" xfId="17" applyFont="1" applyBorder="1"/>
    <xf numFmtId="0" fontId="63" fillId="0" borderId="0" xfId="14" applyFont="1"/>
    <xf numFmtId="37" fontId="8" fillId="0" borderId="0" xfId="14" applyNumberFormat="1"/>
    <xf numFmtId="37" fontId="8" fillId="0" borderId="0" xfId="14" applyNumberFormat="1" applyAlignment="1">
      <alignment horizontal="center"/>
    </xf>
    <xf numFmtId="0" fontId="8" fillId="0" borderId="0" xfId="14" applyAlignment="1">
      <alignment horizontal="center"/>
    </xf>
    <xf numFmtId="0" fontId="63" fillId="0" borderId="0" xfId="14" applyFont="1" applyAlignment="1">
      <alignment horizontal="left"/>
    </xf>
    <xf numFmtId="0" fontId="105" fillId="0" borderId="0" xfId="14" applyFont="1" applyAlignment="1">
      <alignment wrapText="1"/>
    </xf>
    <xf numFmtId="37" fontId="8" fillId="0" borderId="0" xfId="17" applyNumberFormat="1" applyFont="1" applyAlignment="1">
      <alignment horizontal="center"/>
    </xf>
    <xf numFmtId="0" fontId="8" fillId="0" borderId="0" xfId="17" applyFont="1" applyAlignment="1">
      <alignment horizontal="center"/>
    </xf>
    <xf numFmtId="0" fontId="4" fillId="0" borderId="0" xfId="17" applyFont="1"/>
    <xf numFmtId="0" fontId="8" fillId="2" borderId="22" xfId="14" applyFill="1" applyBorder="1"/>
    <xf numFmtId="0" fontId="9" fillId="0" borderId="0" xfId="14" applyFont="1" applyAlignment="1">
      <alignment horizontal="left"/>
    </xf>
    <xf numFmtId="0" fontId="9" fillId="0" borderId="0" xfId="17" applyFont="1" applyAlignment="1">
      <alignment horizontal="centerContinuous"/>
    </xf>
    <xf numFmtId="0" fontId="4" fillId="0" borderId="0" xfId="17" applyFont="1" applyAlignment="1">
      <alignment horizontal="centerContinuous"/>
    </xf>
    <xf numFmtId="0" fontId="8" fillId="0" borderId="0" xfId="17" applyFont="1" applyAlignment="1">
      <alignment horizontal="centerContinuous"/>
    </xf>
    <xf numFmtId="0" fontId="8" fillId="2" borderId="23" xfId="0" applyFont="1" applyFill="1" applyBorder="1" applyAlignment="1">
      <alignment vertical="top" wrapText="1"/>
    </xf>
    <xf numFmtId="0" fontId="2" fillId="0" borderId="23" xfId="17" applyFont="1" applyBorder="1"/>
    <xf numFmtId="0" fontId="8" fillId="0" borderId="23" xfId="14" applyBorder="1"/>
    <xf numFmtId="0" fontId="49" fillId="6" borderId="0" xfId="0" applyFont="1" applyFill="1" applyAlignment="1">
      <alignment horizontal="left"/>
    </xf>
    <xf numFmtId="0" fontId="25" fillId="6" borderId="0" xfId="0" applyFont="1" applyFill="1" applyAlignment="1">
      <alignment horizontal="center"/>
    </xf>
    <xf numFmtId="0" fontId="45" fillId="0" borderId="0" xfId="0" applyFont="1" applyAlignment="1">
      <alignment vertical="center"/>
    </xf>
    <xf numFmtId="0" fontId="63" fillId="0" borderId="32" xfId="0" applyFont="1" applyBorder="1" applyAlignment="1">
      <alignment vertical="center"/>
    </xf>
    <xf numFmtId="0" fontId="45" fillId="0" borderId="26" xfId="0" applyFont="1" applyBorder="1" applyAlignment="1">
      <alignment vertical="center" wrapText="1"/>
    </xf>
    <xf numFmtId="0" fontId="63" fillId="0" borderId="32" xfId="0" applyFont="1" applyBorder="1" applyAlignment="1">
      <alignment horizontal="left" vertical="center" indent="1"/>
    </xf>
    <xf numFmtId="0" fontId="45" fillId="0" borderId="26" xfId="0" applyFont="1" applyBorder="1"/>
    <xf numFmtId="0" fontId="63" fillId="0" borderId="23" xfId="0" applyFont="1" applyBorder="1" applyAlignment="1">
      <alignment horizontal="center" wrapText="1"/>
    </xf>
    <xf numFmtId="0" fontId="63" fillId="0" borderId="22" xfId="0" applyFont="1" applyBorder="1" applyAlignment="1">
      <alignment vertical="center"/>
    </xf>
    <xf numFmtId="0" fontId="45" fillId="0" borderId="24" xfId="0" applyFont="1" applyBorder="1" applyAlignment="1">
      <alignment vertical="center" wrapText="1"/>
    </xf>
    <xf numFmtId="0" fontId="63" fillId="0" borderId="22" xfId="0" applyFont="1" applyBorder="1" applyAlignment="1">
      <alignment horizontal="left" vertical="center" indent="1"/>
    </xf>
    <xf numFmtId="0" fontId="45" fillId="0" borderId="24" xfId="0" applyFont="1" applyBorder="1"/>
    <xf numFmtId="0" fontId="45" fillId="0" borderId="0" xfId="0" applyFont="1" applyAlignment="1">
      <alignment horizontal="left" indent="1"/>
    </xf>
    <xf numFmtId="3" fontId="8" fillId="0" borderId="0" xfId="0" applyNumberFormat="1" applyFont="1" applyAlignment="1">
      <alignment horizontal="left" indent="1"/>
    </xf>
    <xf numFmtId="166" fontId="45" fillId="0" borderId="0" xfId="46" applyNumberFormat="1" applyFont="1" applyFill="1"/>
    <xf numFmtId="166" fontId="45" fillId="10" borderId="0" xfId="46" applyNumberFormat="1" applyFont="1" applyFill="1"/>
    <xf numFmtId="164" fontId="45" fillId="10" borderId="0" xfId="0" applyNumberFormat="1" applyFont="1" applyFill="1"/>
    <xf numFmtId="166" fontId="45" fillId="0" borderId="0" xfId="46" applyNumberFormat="1" applyFont="1"/>
    <xf numFmtId="166" fontId="63" fillId="0" borderId="21" xfId="46" applyNumberFormat="1" applyFont="1" applyBorder="1"/>
    <xf numFmtId="3" fontId="8" fillId="0" borderId="0" xfId="0" applyNumberFormat="1" applyFont="1" applyAlignment="1">
      <alignment horizontal="left"/>
    </xf>
    <xf numFmtId="0" fontId="87" fillId="0" borderId="0" xfId="0" applyFont="1" applyAlignment="1">
      <alignment horizontal="left"/>
    </xf>
    <xf numFmtId="0" fontId="45" fillId="0" borderId="0" xfId="0" quotePrefix="1" applyFont="1"/>
    <xf numFmtId="0" fontId="45" fillId="10" borderId="0" xfId="0" quotePrefix="1" applyFont="1" applyFill="1"/>
    <xf numFmtId="0" fontId="45" fillId="0" borderId="0" xfId="0" applyFont="1" applyAlignment="1">
      <alignment horizontal="center" vertical="center"/>
    </xf>
    <xf numFmtId="0" fontId="45" fillId="0" borderId="12" xfId="0" quotePrefix="1" applyFont="1" applyBorder="1" applyAlignment="1">
      <alignment horizontal="center" vertical="center" wrapText="1"/>
    </xf>
    <xf numFmtId="164" fontId="45" fillId="0" borderId="0" xfId="0" applyNumberFormat="1" applyFont="1"/>
    <xf numFmtId="164" fontId="63" fillId="0" borderId="12" xfId="0" applyNumberFormat="1" applyFont="1" applyBorder="1"/>
    <xf numFmtId="164" fontId="45" fillId="0" borderId="0" xfId="0" applyNumberFormat="1" applyFont="1" applyAlignment="1">
      <alignment horizontal="center"/>
    </xf>
    <xf numFmtId="42" fontId="45" fillId="0" borderId="0" xfId="0" applyNumberFormat="1" applyFont="1"/>
    <xf numFmtId="166" fontId="45" fillId="0" borderId="0" xfId="0" applyNumberFormat="1" applyFont="1"/>
    <xf numFmtId="164" fontId="102" fillId="0" borderId="0" xfId="48" applyNumberFormat="1" applyFont="1" applyFill="1"/>
    <xf numFmtId="164" fontId="45" fillId="10" borderId="0" xfId="48" applyNumberFormat="1" applyFont="1" applyFill="1"/>
    <xf numFmtId="0" fontId="45" fillId="0" borderId="12" xfId="0" applyFont="1" applyBorder="1"/>
    <xf numFmtId="166" fontId="45" fillId="0" borderId="34" xfId="46" applyNumberFormat="1" applyFont="1" applyBorder="1"/>
    <xf numFmtId="44" fontId="45" fillId="0" borderId="0" xfId="0" applyNumberFormat="1" applyFont="1"/>
    <xf numFmtId="15" fontId="45" fillId="0" borderId="0" xfId="0" quotePrefix="1" applyNumberFormat="1" applyFont="1"/>
    <xf numFmtId="166" fontId="45" fillId="0" borderId="19" xfId="46" applyNumberFormat="1" applyFont="1" applyBorder="1"/>
    <xf numFmtId="166" fontId="45" fillId="0" borderId="21" xfId="46" applyNumberFormat="1" applyFont="1" applyBorder="1"/>
    <xf numFmtId="43" fontId="45" fillId="10" borderId="0" xfId="48" applyFont="1" applyFill="1"/>
    <xf numFmtId="166" fontId="45" fillId="0" borderId="20" xfId="46" applyNumberFormat="1" applyFont="1" applyBorder="1"/>
    <xf numFmtId="0" fontId="45" fillId="0" borderId="0" xfId="152"/>
    <xf numFmtId="0" fontId="45" fillId="0" borderId="0" xfId="152" applyAlignment="1">
      <alignment horizontal="center"/>
    </xf>
    <xf numFmtId="0" fontId="45" fillId="0" borderId="0" xfId="152" applyAlignment="1">
      <alignment horizontal="left"/>
    </xf>
    <xf numFmtId="0" fontId="8" fillId="0" borderId="0" xfId="152" applyFont="1"/>
    <xf numFmtId="0" fontId="104" fillId="0" borderId="0" xfId="152" applyFont="1" applyAlignment="1">
      <alignment horizontal="left"/>
    </xf>
    <xf numFmtId="0" fontId="104" fillId="0" borderId="0" xfId="152" applyFont="1" applyAlignment="1">
      <alignment horizontal="center" wrapText="1"/>
    </xf>
    <xf numFmtId="0" fontId="108" fillId="0" borderId="0" xfId="152" applyFont="1"/>
    <xf numFmtId="0" fontId="109" fillId="0" borderId="0" xfId="152" applyFont="1" applyAlignment="1">
      <alignment horizontal="left"/>
    </xf>
    <xf numFmtId="0" fontId="109" fillId="0" borderId="0" xfId="152" applyFont="1" applyAlignment="1">
      <alignment horizontal="center"/>
    </xf>
    <xf numFmtId="0" fontId="63" fillId="0" borderId="0" xfId="152" applyFont="1" applyAlignment="1">
      <alignment horizontal="left"/>
    </xf>
    <xf numFmtId="164" fontId="45" fillId="0" borderId="0" xfId="0" applyNumberFormat="1" applyFont="1" applyAlignment="1">
      <alignment horizontal="right"/>
    </xf>
    <xf numFmtId="0" fontId="45" fillId="0" borderId="0" xfId="0" applyFont="1" applyAlignment="1">
      <alignment horizontal="right"/>
    </xf>
    <xf numFmtId="0" fontId="63" fillId="0" borderId="0" xfId="0" applyFont="1" applyAlignment="1">
      <alignment horizontal="right"/>
    </xf>
    <xf numFmtId="0" fontId="11" fillId="0" borderId="0" xfId="152" applyFont="1" applyAlignment="1">
      <alignment horizontal="left"/>
    </xf>
    <xf numFmtId="0" fontId="8" fillId="0" borderId="0" xfId="152" applyFont="1" applyAlignment="1">
      <alignment horizontal="left"/>
    </xf>
    <xf numFmtId="0" fontId="63" fillId="0" borderId="0" xfId="0" applyFont="1" applyAlignment="1">
      <alignment horizontal="left"/>
    </xf>
    <xf numFmtId="164" fontId="45" fillId="0" borderId="0" xfId="8" applyNumberFormat="1" applyFont="1" applyFill="1" applyBorder="1"/>
    <xf numFmtId="0" fontId="24" fillId="0" borderId="0" xfId="0" applyFont="1" applyAlignment="1">
      <alignment vertical="top" wrapText="1"/>
    </xf>
    <xf numFmtId="0" fontId="8" fillId="0" borderId="0" xfId="152" applyFont="1" applyAlignment="1">
      <alignment horizontal="center" vertical="center"/>
    </xf>
    <xf numFmtId="164" fontId="45" fillId="0" borderId="0" xfId="152" applyNumberFormat="1"/>
    <xf numFmtId="0" fontId="45" fillId="0" borderId="0" xfId="152" applyAlignment="1">
      <alignment horizontal="center" vertical="center"/>
    </xf>
    <xf numFmtId="0" fontId="51" fillId="0" borderId="0" xfId="0" applyFont="1" applyFill="1" applyAlignment="1">
      <alignment horizontal="left"/>
    </xf>
    <xf numFmtId="37" fontId="25" fillId="0" borderId="0" xfId="0" applyNumberFormat="1" applyFont="1" applyBorder="1" applyAlignment="1">
      <alignment horizontal="left"/>
    </xf>
    <xf numFmtId="37" fontId="7" fillId="0" borderId="0" xfId="0" applyNumberFormat="1" applyFont="1" applyBorder="1" applyAlignment="1">
      <alignment horizontal="right"/>
    </xf>
    <xf numFmtId="3" fontId="16" fillId="0" borderId="0" xfId="0" applyNumberFormat="1" applyFont="1" applyFill="1" applyAlignment="1">
      <alignment horizontal="right"/>
    </xf>
    <xf numFmtId="3" fontId="25" fillId="0" borderId="0" xfId="8" applyNumberFormat="1" applyFont="1" applyFill="1" applyAlignment="1"/>
    <xf numFmtId="10" fontId="25" fillId="0" borderId="0" xfId="0" applyNumberFormat="1" applyFont="1" applyFill="1"/>
    <xf numFmtId="3" fontId="37" fillId="0" borderId="19" xfId="0" applyNumberFormat="1" applyFont="1" applyBorder="1" applyAlignment="1">
      <alignment horizontal="right"/>
    </xf>
    <xf numFmtId="3" fontId="25" fillId="0" borderId="0" xfId="0" applyNumberFormat="1" applyFont="1" applyBorder="1" applyAlignment="1">
      <alignment horizontal="right"/>
    </xf>
    <xf numFmtId="3" fontId="25" fillId="0" borderId="12" xfId="0" applyNumberFormat="1" applyFont="1" applyFill="1" applyBorder="1" applyAlignment="1">
      <alignment horizontal="right"/>
    </xf>
    <xf numFmtId="3" fontId="25" fillId="0" borderId="20" xfId="8" applyNumberFormat="1" applyFont="1" applyFill="1" applyBorder="1" applyAlignment="1">
      <alignment horizontal="right"/>
    </xf>
    <xf numFmtId="164" fontId="25" fillId="2" borderId="0" xfId="8" applyNumberFormat="1" applyFont="1" applyFill="1" applyBorder="1" applyAlignment="1">
      <alignment horizontal="right"/>
    </xf>
    <xf numFmtId="37" fontId="25" fillId="0" borderId="0" xfId="0" applyNumberFormat="1" applyFont="1" applyBorder="1" applyAlignment="1">
      <alignment horizontal="right"/>
    </xf>
    <xf numFmtId="0" fontId="8" fillId="2" borderId="22" xfId="0" applyFont="1" applyFill="1" applyBorder="1" applyAlignment="1">
      <alignment vertical="top"/>
    </xf>
    <xf numFmtId="41" fontId="8" fillId="2" borderId="23" xfId="0" applyNumberFormat="1" applyFont="1" applyFill="1" applyBorder="1" applyAlignment="1">
      <alignment vertical="top"/>
    </xf>
    <xf numFmtId="0" fontId="8" fillId="2" borderId="24" xfId="14" applyFill="1" applyBorder="1" applyAlignment="1">
      <alignment vertical="top"/>
    </xf>
    <xf numFmtId="37" fontId="8" fillId="2" borderId="23" xfId="14" applyNumberFormat="1" applyFill="1" applyBorder="1" applyAlignment="1">
      <alignment vertical="top"/>
    </xf>
    <xf numFmtId="0" fontId="25" fillId="0" borderId="0" xfId="0" applyFont="1" applyAlignment="1">
      <alignment horizontal="center"/>
    </xf>
    <xf numFmtId="0" fontId="25" fillId="0" borderId="0" xfId="0" applyFont="1" applyAlignment="1">
      <alignment horizontal="center" vertical="top"/>
    </xf>
    <xf numFmtId="0" fontId="16" fillId="0" borderId="0" xfId="0" applyFont="1" applyAlignment="1">
      <alignment horizontal="center"/>
    </xf>
    <xf numFmtId="37" fontId="25" fillId="0" borderId="0" xfId="0" applyNumberFormat="1" applyFont="1" applyAlignment="1">
      <alignment horizontal="left"/>
    </xf>
    <xf numFmtId="168" fontId="25" fillId="0" borderId="0" xfId="19" applyFont="1" applyProtection="1">
      <protection locked="0"/>
    </xf>
    <xf numFmtId="0" fontId="52" fillId="0" borderId="0" xfId="0" applyFont="1" applyAlignment="1">
      <alignment horizontal="center"/>
    </xf>
    <xf numFmtId="0" fontId="7" fillId="0" borderId="0" xfId="0" applyFont="1" applyAlignment="1">
      <alignment horizontal="left"/>
    </xf>
    <xf numFmtId="0" fontId="32" fillId="0" borderId="0" xfId="0" applyFont="1" applyAlignment="1">
      <alignment horizontal="center"/>
    </xf>
    <xf numFmtId="0" fontId="35" fillId="6" borderId="0" xfId="0" applyFont="1" applyFill="1" applyAlignment="1">
      <alignment horizontal="center"/>
    </xf>
    <xf numFmtId="0" fontId="35" fillId="0" borderId="0" xfId="0" applyFont="1" applyAlignment="1">
      <alignment horizontal="center"/>
    </xf>
    <xf numFmtId="0" fontId="38" fillId="0" borderId="0" xfId="0" applyFont="1" applyAlignment="1">
      <alignment horizontal="center"/>
    </xf>
    <xf numFmtId="0" fontId="50" fillId="6" borderId="0" xfId="0" applyFont="1" applyFill="1" applyAlignment="1">
      <alignment horizontal="center"/>
    </xf>
    <xf numFmtId="3" fontId="37" fillId="0" borderId="12" xfId="0" applyNumberFormat="1" applyFont="1" applyBorder="1" applyAlignment="1">
      <alignment horizontal="center"/>
    </xf>
    <xf numFmtId="0" fontId="38" fillId="0" borderId="12" xfId="0" applyFont="1" applyBorder="1" applyAlignment="1">
      <alignment horizontal="center"/>
    </xf>
    <xf numFmtId="3" fontId="52" fillId="0" borderId="0" xfId="0" applyNumberFormat="1" applyFont="1" applyAlignment="1">
      <alignment horizontal="center"/>
    </xf>
    <xf numFmtId="1" fontId="8" fillId="0" borderId="0" xfId="27" applyNumberFormat="1" applyFont="1" applyFill="1" applyAlignment="1">
      <alignment horizontal="left"/>
    </xf>
    <xf numFmtId="168" fontId="8" fillId="0" borderId="0" xfId="27" applyFont="1" applyFill="1" applyAlignment="1"/>
    <xf numFmtId="168" fontId="8" fillId="0" borderId="0" xfId="27" applyFont="1" applyFill="1" applyAlignment="1">
      <alignment horizontal="left"/>
    </xf>
    <xf numFmtId="172" fontId="8" fillId="0" borderId="0" xfId="8" applyNumberFormat="1" applyFont="1" applyFill="1" applyAlignment="1"/>
    <xf numFmtId="164" fontId="8" fillId="0" borderId="0" xfId="1" applyNumberFormat="1" applyFont="1" applyFill="1" applyBorder="1" applyAlignment="1">
      <alignment horizontal="center"/>
    </xf>
    <xf numFmtId="164" fontId="21" fillId="0" borderId="0" xfId="1" applyNumberFormat="1" applyFont="1" applyFill="1" applyBorder="1" applyAlignment="1">
      <alignment horizontal="center"/>
    </xf>
    <xf numFmtId="37" fontId="8" fillId="2" borderId="0" xfId="0" applyNumberFormat="1" applyFont="1" applyFill="1"/>
    <xf numFmtId="41" fontId="8" fillId="2" borderId="0" xfId="0" applyNumberFormat="1" applyFont="1" applyFill="1"/>
    <xf numFmtId="0" fontId="43" fillId="0" borderId="0" xfId="0" applyFont="1" applyAlignment="1">
      <alignment horizontal="left"/>
    </xf>
    <xf numFmtId="0" fontId="8" fillId="0" borderId="0" xfId="0" applyFont="1" applyAlignment="1">
      <alignment horizontal="right"/>
    </xf>
    <xf numFmtId="41" fontId="8" fillId="2" borderId="0" xfId="0" applyNumberFormat="1" applyFont="1" applyFill="1" applyAlignment="1">
      <alignment horizontal="right" wrapText="1"/>
    </xf>
    <xf numFmtId="41" fontId="8" fillId="2" borderId="0" xfId="0" applyNumberFormat="1" applyFont="1" applyFill="1" applyAlignment="1">
      <alignment horizontal="right"/>
    </xf>
    <xf numFmtId="0" fontId="8" fillId="0" borderId="0" xfId="0" applyFont="1" applyAlignment="1">
      <alignment horizontal="left"/>
    </xf>
    <xf numFmtId="37" fontId="43" fillId="0" borderId="0" xfId="0" applyNumberFormat="1" applyFont="1"/>
    <xf numFmtId="37" fontId="8" fillId="0" borderId="0" xfId="0" applyNumberFormat="1" applyFont="1"/>
    <xf numFmtId="168" fontId="66" fillId="10" borderId="0" xfId="50" applyFont="1" applyFill="1"/>
    <xf numFmtId="0" fontId="110" fillId="0" borderId="0" xfId="155"/>
    <xf numFmtId="0" fontId="1" fillId="0" borderId="0" xfId="155" applyFont="1" applyAlignment="1">
      <alignment horizontal="center"/>
    </xf>
    <xf numFmtId="0" fontId="1" fillId="0" borderId="0" xfId="155" applyFont="1"/>
    <xf numFmtId="0" fontId="7" fillId="0" borderId="0" xfId="155" applyFont="1" applyAlignment="1">
      <alignment horizontal="center"/>
    </xf>
    <xf numFmtId="0" fontId="2" fillId="0" borderId="0" xfId="155" applyFont="1"/>
    <xf numFmtId="0" fontId="110" fillId="0" borderId="0" xfId="155" applyAlignment="1">
      <alignment horizontal="center"/>
    </xf>
    <xf numFmtId="164" fontId="8" fillId="0" borderId="0" xfId="4" applyNumberFormat="1"/>
    <xf numFmtId="0" fontId="9" fillId="0" borderId="0" xfId="155" applyFont="1" applyAlignment="1">
      <alignment horizontal="left"/>
    </xf>
    <xf numFmtId="0" fontId="110" fillId="0" borderId="0" xfId="155" applyAlignment="1">
      <alignment horizontal="left"/>
    </xf>
    <xf numFmtId="164" fontId="8" fillId="0" borderId="0" xfId="4" applyNumberFormat="1" applyFill="1"/>
    <xf numFmtId="0" fontId="10" fillId="0" borderId="0" xfId="155" applyFont="1"/>
    <xf numFmtId="0" fontId="110" fillId="0" borderId="0" xfId="155" applyAlignment="1">
      <alignment wrapText="1"/>
    </xf>
    <xf numFmtId="0" fontId="12" fillId="0" borderId="2" xfId="155" applyFont="1" applyBorder="1"/>
    <xf numFmtId="0" fontId="12" fillId="0" borderId="3" xfId="155" applyFont="1" applyBorder="1" applyAlignment="1">
      <alignment horizontal="center"/>
    </xf>
    <xf numFmtId="0" fontId="13" fillId="0" borderId="2" xfId="155" applyFont="1" applyBorder="1" applyAlignment="1">
      <alignment horizontal="left"/>
    </xf>
    <xf numFmtId="0" fontId="13" fillId="0" borderId="4" xfId="155" applyFont="1" applyBorder="1" applyAlignment="1">
      <alignment horizontal="left"/>
    </xf>
    <xf numFmtId="0" fontId="13" fillId="0" borderId="3" xfId="155" applyFont="1" applyBorder="1" applyAlignment="1">
      <alignment horizontal="left"/>
    </xf>
    <xf numFmtId="0" fontId="13" fillId="0" borderId="2" xfId="155" applyFont="1" applyBorder="1" applyAlignment="1">
      <alignment horizontal="centerContinuous"/>
    </xf>
    <xf numFmtId="0" fontId="13" fillId="0" borderId="4" xfId="155" applyFont="1" applyBorder="1" applyAlignment="1">
      <alignment horizontal="centerContinuous"/>
    </xf>
    <xf numFmtId="0" fontId="13" fillId="0" borderId="3" xfId="155" applyFont="1" applyBorder="1" applyAlignment="1">
      <alignment horizontal="centerContinuous"/>
    </xf>
    <xf numFmtId="0" fontId="12" fillId="0" borderId="3" xfId="155" applyFont="1" applyBorder="1"/>
    <xf numFmtId="0" fontId="12" fillId="0" borderId="5" xfId="155" applyFont="1" applyBorder="1"/>
    <xf numFmtId="0" fontId="12" fillId="0" borderId="6" xfId="155" applyFont="1" applyBorder="1" applyAlignment="1">
      <alignment horizontal="center"/>
    </xf>
    <xf numFmtId="0" fontId="12" fillId="2" borderId="5" xfId="155" applyFont="1" applyFill="1" applyBorder="1" applyAlignment="1">
      <alignment horizontal="center"/>
    </xf>
    <xf numFmtId="0" fontId="110" fillId="0" borderId="6" xfId="155" applyBorder="1" applyAlignment="1">
      <alignment horizontal="center"/>
    </xf>
    <xf numFmtId="0" fontId="8" fillId="0" borderId="0" xfId="155" applyFont="1" applyAlignment="1">
      <alignment horizontal="center"/>
    </xf>
    <xf numFmtId="0" fontId="8" fillId="0" borderId="6" xfId="155" applyFont="1" applyBorder="1" applyAlignment="1">
      <alignment horizontal="center"/>
    </xf>
    <xf numFmtId="0" fontId="13" fillId="2" borderId="5" xfId="155" applyFont="1" applyFill="1" applyBorder="1" applyAlignment="1">
      <alignment horizontal="center"/>
    </xf>
    <xf numFmtId="0" fontId="13" fillId="0" borderId="0" xfId="155" applyFont="1" applyAlignment="1">
      <alignment horizontal="center"/>
    </xf>
    <xf numFmtId="0" fontId="13" fillId="0" borderId="6" xfId="155" applyFont="1" applyBorder="1" applyAlignment="1">
      <alignment horizontal="center"/>
    </xf>
    <xf numFmtId="0" fontId="12" fillId="0" borderId="6" xfId="155" applyFont="1" applyBorder="1"/>
    <xf numFmtId="0" fontId="12" fillId="0" borderId="0" xfId="155" applyFont="1" applyAlignment="1">
      <alignment horizontal="center"/>
    </xf>
    <xf numFmtId="165" fontId="12" fillId="0" borderId="5" xfId="155" applyNumberFormat="1" applyFont="1" applyBorder="1"/>
    <xf numFmtId="0" fontId="12" fillId="0" borderId="0" xfId="155" applyFont="1"/>
    <xf numFmtId="167" fontId="12" fillId="0" borderId="0" xfId="145" applyNumberFormat="1" applyFont="1" applyBorder="1"/>
    <xf numFmtId="0" fontId="12" fillId="0" borderId="6" xfId="155" applyFont="1" applyBorder="1" applyAlignment="1">
      <alignment horizontal="center" wrapText="1"/>
    </xf>
    <xf numFmtId="165" fontId="12" fillId="0" borderId="5" xfId="145" applyNumberFormat="1" applyFont="1" applyBorder="1"/>
    <xf numFmtId="165" fontId="12" fillId="0" borderId="0" xfId="145" applyNumberFormat="1" applyFont="1" applyBorder="1"/>
    <xf numFmtId="165" fontId="12" fillId="0" borderId="6" xfId="145" applyNumberFormat="1" applyFont="1" applyBorder="1"/>
    <xf numFmtId="0" fontId="8" fillId="0" borderId="0" xfId="3" applyAlignment="1">
      <alignment wrapText="1"/>
    </xf>
    <xf numFmtId="164" fontId="14" fillId="2" borderId="5" xfId="4" applyNumberFormat="1" applyFont="1" applyFill="1" applyBorder="1"/>
    <xf numFmtId="164" fontId="111" fillId="0" borderId="0" xfId="4" applyNumberFormat="1" applyFont="1" applyBorder="1"/>
    <xf numFmtId="164" fontId="111" fillId="0" borderId="6" xfId="4" applyNumberFormat="1" applyFont="1" applyBorder="1"/>
    <xf numFmtId="0" fontId="12" fillId="0" borderId="0" xfId="3" applyFont="1" applyAlignment="1">
      <alignment wrapText="1"/>
    </xf>
    <xf numFmtId="43" fontId="12" fillId="2" borderId="5" xfId="4" applyFont="1" applyFill="1" applyBorder="1"/>
    <xf numFmtId="43" fontId="12" fillId="0" borderId="0" xfId="4" applyFont="1" applyFill="1" applyBorder="1"/>
    <xf numFmtId="43" fontId="12" fillId="0" borderId="6" xfId="4" applyFont="1" applyFill="1" applyBorder="1"/>
    <xf numFmtId="0" fontId="12" fillId="0" borderId="7" xfId="155" applyFont="1" applyBorder="1"/>
    <xf numFmtId="0" fontId="12" fillId="0" borderId="8" xfId="155" applyFont="1" applyBorder="1" applyAlignment="1">
      <alignment horizontal="center"/>
    </xf>
    <xf numFmtId="0" fontId="12" fillId="0" borderId="8" xfId="155" applyFont="1" applyBorder="1"/>
    <xf numFmtId="0" fontId="13" fillId="0" borderId="9" xfId="155" applyFont="1" applyBorder="1" applyAlignment="1">
      <alignment horizontal="center"/>
    </xf>
    <xf numFmtId="0" fontId="13" fillId="0" borderId="4" xfId="155" applyFont="1" applyBorder="1" applyAlignment="1">
      <alignment horizontal="center"/>
    </xf>
    <xf numFmtId="164" fontId="13" fillId="0" borderId="3" xfId="4" applyNumberFormat="1" applyFont="1" applyBorder="1" applyAlignment="1">
      <alignment horizontal="center"/>
    </xf>
    <xf numFmtId="0" fontId="13" fillId="0" borderId="3" xfId="155" applyFont="1" applyBorder="1" applyAlignment="1">
      <alignment horizontal="center"/>
    </xf>
    <xf numFmtId="0" fontId="13" fillId="0" borderId="2" xfId="155" applyFont="1" applyBorder="1" applyAlignment="1">
      <alignment horizontal="center"/>
    </xf>
    <xf numFmtId="0" fontId="12" fillId="0" borderId="10" xfId="155" applyFont="1" applyBorder="1" applyAlignment="1">
      <alignment horizontal="center"/>
    </xf>
    <xf numFmtId="164" fontId="12" fillId="0" borderId="0" xfId="155" applyNumberFormat="1" applyFont="1"/>
    <xf numFmtId="166" fontId="12" fillId="0" borderId="10" xfId="156" applyNumberFormat="1" applyFont="1" applyFill="1" applyBorder="1"/>
    <xf numFmtId="166" fontId="12" fillId="0" borderId="6" xfId="155" applyNumberFormat="1" applyFont="1" applyBorder="1"/>
    <xf numFmtId="166" fontId="12" fillId="0" borderId="0" xfId="155" applyNumberFormat="1" applyFont="1"/>
    <xf numFmtId="166" fontId="110" fillId="0" borderId="0" xfId="155" applyNumberFormat="1"/>
    <xf numFmtId="164" fontId="12" fillId="0" borderId="5" xfId="155" applyNumberFormat="1" applyFont="1" applyBorder="1"/>
    <xf numFmtId="164" fontId="110" fillId="0" borderId="0" xfId="155" applyNumberFormat="1"/>
    <xf numFmtId="166" fontId="12" fillId="0" borderId="10" xfId="156" applyNumberFormat="1" applyFont="1" applyBorder="1"/>
    <xf numFmtId="164" fontId="12" fillId="0" borderId="0" xfId="4" applyNumberFormat="1" applyFont="1"/>
    <xf numFmtId="164" fontId="13" fillId="0" borderId="10" xfId="155" applyNumberFormat="1" applyFont="1" applyBorder="1"/>
    <xf numFmtId="164" fontId="13" fillId="0" borderId="0" xfId="155" applyNumberFormat="1" applyFont="1"/>
    <xf numFmtId="164" fontId="13" fillId="0" borderId="6" xfId="4" applyNumberFormat="1" applyFont="1" applyBorder="1"/>
    <xf numFmtId="164" fontId="13" fillId="0" borderId="11" xfId="155" applyNumberFormat="1" applyFont="1" applyBorder="1"/>
    <xf numFmtId="164" fontId="13" fillId="0" borderId="1" xfId="155" applyNumberFormat="1" applyFont="1" applyBorder="1"/>
    <xf numFmtId="164" fontId="13" fillId="0" borderId="8" xfId="4" applyNumberFormat="1" applyFont="1" applyBorder="1"/>
    <xf numFmtId="166" fontId="12" fillId="0" borderId="11" xfId="156" applyNumberFormat="1" applyFont="1" applyBorder="1"/>
    <xf numFmtId="166" fontId="12" fillId="0" borderId="1" xfId="155" applyNumberFormat="1" applyFont="1" applyBorder="1"/>
    <xf numFmtId="166" fontId="12" fillId="0" borderId="0" xfId="156" applyNumberFormat="1" applyFont="1"/>
    <xf numFmtId="43" fontId="110" fillId="0" borderId="0" xfId="155" applyNumberFormat="1"/>
    <xf numFmtId="164" fontId="8" fillId="0" borderId="0" xfId="4" applyNumberFormat="1" applyFill="1" applyBorder="1"/>
    <xf numFmtId="0" fontId="8" fillId="2" borderId="0" xfId="0" applyFont="1" applyFill="1"/>
    <xf numFmtId="0" fontId="13" fillId="0" borderId="0" xfId="0" applyFont="1" applyAlignment="1">
      <alignment horizontal="center"/>
    </xf>
    <xf numFmtId="10" fontId="12" fillId="2" borderId="7" xfId="145" applyNumberFormat="1" applyFont="1" applyFill="1" applyBorder="1" applyAlignment="1">
      <alignment horizontal="center"/>
    </xf>
    <xf numFmtId="167" fontId="12" fillId="2" borderId="1" xfId="145" applyNumberFormat="1" applyFont="1" applyFill="1" applyBorder="1" applyAlignment="1">
      <alignment horizontal="center"/>
    </xf>
    <xf numFmtId="0" fontId="18" fillId="0" borderId="0" xfId="0" applyFont="1" applyFill="1" applyAlignment="1">
      <alignment horizontal="left"/>
    </xf>
    <xf numFmtId="164" fontId="66" fillId="10" borderId="0" xfId="8" quotePrefix="1" applyNumberFormat="1" applyFont="1" applyFill="1" applyAlignment="1">
      <alignment horizontal="left"/>
    </xf>
    <xf numFmtId="164" fontId="66" fillId="10" borderId="0" xfId="48" quotePrefix="1" applyNumberFormat="1" applyFont="1" applyFill="1" applyAlignment="1">
      <alignment horizontal="left"/>
    </xf>
    <xf numFmtId="168" fontId="25" fillId="0" borderId="0" xfId="19" applyFont="1"/>
    <xf numFmtId="0" fontId="63" fillId="0" borderId="30" xfId="0" applyFont="1" applyBorder="1" applyAlignment="1">
      <alignment horizontal="center" vertical="center"/>
    </xf>
    <xf numFmtId="0" fontId="63" fillId="0" borderId="22" xfId="0" applyFont="1" applyBorder="1" applyAlignment="1">
      <alignment horizontal="center" vertical="center"/>
    </xf>
    <xf numFmtId="0" fontId="63" fillId="0" borderId="21" xfId="0" applyFont="1" applyBorder="1" applyAlignment="1">
      <alignment horizontal="center" vertical="center"/>
    </xf>
    <xf numFmtId="0" fontId="63" fillId="0" borderId="24" xfId="0" applyFont="1" applyBorder="1" applyAlignment="1">
      <alignment horizontal="center" vertical="center"/>
    </xf>
    <xf numFmtId="0" fontId="84" fillId="0" borderId="0" xfId="0" applyFont="1" applyAlignment="1">
      <alignment horizontal="center"/>
    </xf>
    <xf numFmtId="0" fontId="45" fillId="0" borderId="0" xfId="0" applyFont="1" applyAlignment="1">
      <alignment horizontal="left" vertical="top" wrapText="1"/>
    </xf>
    <xf numFmtId="0" fontId="63" fillId="0" borderId="0" xfId="0" applyFont="1" applyAlignment="1">
      <alignment horizontal="left" vertical="center" indent="1"/>
    </xf>
    <xf numFmtId="0" fontId="45" fillId="0" borderId="0" xfId="0" applyFont="1" applyAlignment="1">
      <alignment horizontal="center" vertical="center" wrapText="1"/>
    </xf>
    <xf numFmtId="0" fontId="8" fillId="0" borderId="0" xfId="0" applyFont="1" applyAlignment="1">
      <alignment horizontal="left" vertical="top" wrapText="1"/>
    </xf>
    <xf numFmtId="168" fontId="8" fillId="2" borderId="22" xfId="25" applyFont="1" applyFill="1" applyBorder="1" applyAlignment="1">
      <alignment vertical="top"/>
    </xf>
    <xf numFmtId="168" fontId="8" fillId="2" borderId="24" xfId="25" applyFont="1" applyFill="1" applyBorder="1" applyAlignment="1">
      <alignment wrapText="1"/>
    </xf>
    <xf numFmtId="164" fontId="8" fillId="2" borderId="23" xfId="157" applyNumberFormat="1" applyFill="1" applyBorder="1" applyAlignment="1">
      <alignment vertical="top" wrapText="1"/>
    </xf>
    <xf numFmtId="168" fontId="8" fillId="2" borderId="23" xfId="25" applyFont="1" applyFill="1" applyBorder="1" applyAlignment="1">
      <alignment wrapText="1"/>
    </xf>
    <xf numFmtId="164" fontId="8" fillId="2" borderId="23" xfId="157" applyNumberFormat="1" applyFill="1" applyBorder="1" applyAlignment="1">
      <alignment wrapText="1"/>
    </xf>
    <xf numFmtId="0" fontId="8" fillId="10" borderId="23" xfId="0" applyFont="1" applyFill="1" applyBorder="1" applyAlignment="1">
      <alignment horizontal="left" wrapText="1"/>
    </xf>
    <xf numFmtId="0" fontId="8" fillId="10" borderId="23" xfId="0" applyFont="1" applyFill="1" applyBorder="1" applyAlignment="1">
      <alignment horizontal="left" vertical="top" wrapText="1"/>
    </xf>
    <xf numFmtId="164" fontId="45" fillId="0" borderId="0" xfId="48" applyNumberFormat="1" applyFont="1" applyFill="1"/>
    <xf numFmtId="43" fontId="45" fillId="0" borderId="0" xfId="48" applyFont="1" applyFill="1"/>
    <xf numFmtId="0" fontId="63" fillId="0" borderId="12" xfId="0" applyFont="1" applyBorder="1" applyAlignment="1">
      <alignment horizontal="center" wrapText="1"/>
    </xf>
    <xf numFmtId="0" fontId="63" fillId="0" borderId="12" xfId="0" applyFont="1" applyBorder="1" applyAlignment="1">
      <alignment horizontal="left" wrapText="1"/>
    </xf>
    <xf numFmtId="0" fontId="63" fillId="0" borderId="0" xfId="0" applyFont="1" applyAlignment="1">
      <alignment horizontal="left" wrapText="1" indent="1"/>
    </xf>
    <xf numFmtId="0" fontId="63" fillId="0" borderId="0" xfId="0" applyFont="1" applyAlignment="1">
      <alignment horizontal="center" wrapText="1"/>
    </xf>
    <xf numFmtId="0" fontId="63" fillId="0" borderId="0" xfId="0" applyFont="1" applyAlignment="1">
      <alignment horizontal="left" wrapText="1"/>
    </xf>
    <xf numFmtId="0" fontId="113" fillId="0" borderId="0" xfId="0" applyFont="1"/>
    <xf numFmtId="42" fontId="45" fillId="10" borderId="0" xfId="8" applyNumberFormat="1" applyFont="1" applyFill="1"/>
    <xf numFmtId="42" fontId="45" fillId="0" borderId="0" xfId="8" applyNumberFormat="1" applyFont="1"/>
    <xf numFmtId="164" fontId="45" fillId="0" borderId="0" xfId="158" applyNumberFormat="1" applyFont="1" applyProtection="1">
      <protection locked="0"/>
    </xf>
    <xf numFmtId="164" fontId="45" fillId="0" borderId="0" xfId="158" applyNumberFormat="1" applyFont="1"/>
    <xf numFmtId="167" fontId="45" fillId="0" borderId="0" xfId="145" applyNumberFormat="1" applyFont="1"/>
    <xf numFmtId="164" fontId="45" fillId="10" borderId="0" xfId="8" applyNumberFormat="1" applyFont="1" applyFill="1"/>
    <xf numFmtId="164" fontId="45" fillId="0" borderId="0" xfId="8" applyNumberFormat="1" applyFont="1"/>
    <xf numFmtId="164" fontId="45" fillId="0" borderId="0" xfId="8" applyNumberFormat="1" applyFont="1" applyProtection="1">
      <protection locked="0"/>
    </xf>
    <xf numFmtId="164" fontId="63" fillId="0" borderId="0" xfId="0" applyNumberFormat="1" applyFont="1"/>
    <xf numFmtId="42" fontId="63" fillId="0" borderId="19" xfId="48" applyNumberFormat="1" applyFont="1" applyFill="1" applyBorder="1"/>
    <xf numFmtId="164" fontId="115" fillId="0" borderId="0" xfId="151" applyNumberFormat="1" applyFont="1" applyFill="1" applyBorder="1" applyProtection="1">
      <protection locked="0"/>
    </xf>
    <xf numFmtId="164" fontId="115" fillId="0" borderId="0" xfId="151" applyNumberFormat="1" applyFont="1" applyFill="1" applyProtection="1"/>
    <xf numFmtId="167" fontId="115" fillId="0" borderId="0" xfId="47" applyNumberFormat="1" applyFont="1" applyFill="1" applyProtection="1"/>
    <xf numFmtId="42" fontId="45" fillId="0" borderId="0" xfId="48" applyNumberFormat="1" applyFont="1" applyFill="1" applyBorder="1"/>
    <xf numFmtId="42" fontId="63" fillId="0" borderId="20" xfId="0" applyNumberFormat="1" applyFont="1" applyBorder="1"/>
    <xf numFmtId="166" fontId="45" fillId="0" borderId="19" xfId="46" applyNumberFormat="1" applyFont="1" applyFill="1" applyBorder="1"/>
    <xf numFmtId="166" fontId="45" fillId="0" borderId="20" xfId="46" applyNumberFormat="1" applyFont="1" applyFill="1" applyBorder="1"/>
    <xf numFmtId="164" fontId="45" fillId="0" borderId="0" xfId="48" applyNumberFormat="1" applyFont="1" applyFill="1" applyBorder="1"/>
    <xf numFmtId="0" fontId="116" fillId="6" borderId="0" xfId="0" applyFont="1" applyFill="1" applyAlignment="1">
      <alignment horizontal="left"/>
    </xf>
    <xf numFmtId="0" fontId="8" fillId="6" borderId="0" xfId="0" applyFont="1" applyFill="1" applyAlignment="1">
      <alignment horizontal="center"/>
    </xf>
    <xf numFmtId="0" fontId="8" fillId="6" borderId="0" xfId="0" applyFont="1" applyFill="1"/>
    <xf numFmtId="3" fontId="8" fillId="6" borderId="0" xfId="0" applyNumberFormat="1" applyFont="1" applyFill="1" applyAlignment="1">
      <alignment horizontal="center"/>
    </xf>
    <xf numFmtId="3" fontId="25" fillId="10" borderId="0" xfId="48" quotePrefix="1" applyNumberFormat="1" applyFont="1" applyFill="1" applyAlignment="1">
      <alignment horizontal="right"/>
    </xf>
    <xf numFmtId="3" fontId="25" fillId="10" borderId="12" xfId="48" quotePrefix="1" applyNumberFormat="1" applyFont="1" applyFill="1" applyBorder="1" applyAlignment="1">
      <alignment horizontal="right"/>
    </xf>
    <xf numFmtId="0" fontId="66" fillId="0" borderId="0" xfId="26" applyFont="1" applyFill="1" applyAlignment="1">
      <alignment horizontal="center" wrapText="1"/>
    </xf>
    <xf numFmtId="0" fontId="107" fillId="12" borderId="0" xfId="0" applyFont="1" applyFill="1"/>
    <xf numFmtId="0" fontId="25" fillId="0" borderId="0" xfId="0" applyNumberFormat="1" applyFont="1" applyBorder="1" applyAlignment="1">
      <alignment horizontal="left" indent="1"/>
    </xf>
    <xf numFmtId="0" fontId="85" fillId="0" borderId="0" xfId="152" applyFont="1"/>
    <xf numFmtId="0" fontId="85" fillId="0" borderId="0" xfId="152" applyFont="1" applyAlignment="1">
      <alignment horizontal="left"/>
    </xf>
    <xf numFmtId="0" fontId="106" fillId="0" borderId="0" xfId="152" applyFont="1"/>
    <xf numFmtId="0" fontId="85" fillId="0" borderId="0" xfId="152" applyFont="1" applyAlignment="1">
      <alignment horizontal="center"/>
    </xf>
    <xf numFmtId="0" fontId="25" fillId="0" borderId="0" xfId="0" applyNumberFormat="1" applyFont="1" applyFill="1" applyAlignment="1">
      <alignment horizontal="left" indent="1"/>
    </xf>
    <xf numFmtId="0" fontId="25" fillId="0" borderId="12" xfId="0" applyNumberFormat="1" applyFont="1" applyFill="1" applyBorder="1" applyAlignment="1">
      <alignment horizontal="left" indent="1"/>
    </xf>
    <xf numFmtId="0" fontId="8" fillId="0" borderId="0" xfId="14" applyFont="1" applyAlignment="1">
      <alignment vertical="top" wrapText="1"/>
    </xf>
    <xf numFmtId="0" fontId="8" fillId="0" borderId="0" xfId="14" applyFont="1"/>
    <xf numFmtId="0" fontId="8" fillId="10" borderId="23" xfId="154" applyFont="1" applyFill="1" applyBorder="1" applyAlignment="1">
      <alignment vertical="top" wrapText="1"/>
    </xf>
    <xf numFmtId="0" fontId="8" fillId="10" borderId="23" xfId="154" applyFont="1" applyFill="1" applyBorder="1" applyAlignment="1">
      <alignment wrapText="1"/>
    </xf>
    <xf numFmtId="0" fontId="8" fillId="0" borderId="23" xfId="14" applyFont="1" applyBorder="1" applyAlignment="1">
      <alignment wrapText="1"/>
    </xf>
    <xf numFmtId="0" fontId="8" fillId="2" borderId="23" xfId="14" applyFont="1" applyFill="1" applyBorder="1" applyAlignment="1">
      <alignment wrapText="1"/>
    </xf>
    <xf numFmtId="0" fontId="8" fillId="0" borderId="0" xfId="14" applyFont="1" applyAlignment="1">
      <alignment wrapText="1"/>
    </xf>
    <xf numFmtId="37" fontId="8" fillId="0" borderId="0" xfId="14" applyNumberFormat="1" applyFont="1" applyAlignment="1">
      <alignment wrapText="1"/>
    </xf>
    <xf numFmtId="0" fontId="25" fillId="0" borderId="0" xfId="0" applyFont="1" applyFill="1" applyBorder="1" applyAlignment="1">
      <alignment horizontal="left" indent="1"/>
    </xf>
    <xf numFmtId="0" fontId="25" fillId="8" borderId="0" xfId="0" applyFont="1" applyFill="1" applyAlignment="1">
      <alignment horizontal="left" indent="1"/>
    </xf>
    <xf numFmtId="0" fontId="45" fillId="0" borderId="12" xfId="0" applyFont="1" applyBorder="1" applyAlignment="1">
      <alignment horizontal="center" wrapText="1"/>
    </xf>
    <xf numFmtId="164" fontId="6" fillId="0" borderId="1" xfId="48" applyNumberFormat="1" applyFont="1" applyBorder="1"/>
    <xf numFmtId="43" fontId="12" fillId="0" borderId="0" xfId="0" applyNumberFormat="1" applyFont="1" applyBorder="1"/>
    <xf numFmtId="37" fontId="8" fillId="2" borderId="0" xfId="0" applyNumberFormat="1" applyFont="1" applyFill="1" applyAlignment="1">
      <alignment wrapText="1"/>
    </xf>
    <xf numFmtId="166" fontId="45" fillId="10" borderId="0" xfId="10" applyNumberFormat="1" applyFont="1" applyFill="1"/>
    <xf numFmtId="0" fontId="45" fillId="0" borderId="12" xfId="0" applyFont="1" applyBorder="1" applyAlignment="1">
      <alignment horizontal="center" wrapText="1"/>
    </xf>
    <xf numFmtId="164" fontId="66" fillId="0" borderId="0" xfId="48" applyNumberFormat="1" applyFont="1" applyFill="1" applyBorder="1" applyAlignment="1"/>
    <xf numFmtId="164" fontId="66" fillId="10" borderId="27" xfId="8" applyNumberFormat="1" applyFont="1" applyFill="1" applyBorder="1" applyAlignment="1"/>
    <xf numFmtId="41" fontId="66" fillId="0" borderId="0" xfId="26" applyNumberFormat="1" applyFont="1" applyFill="1" applyAlignment="1">
      <alignment horizontal="center"/>
    </xf>
    <xf numFmtId="0" fontId="13" fillId="0" borderId="2" xfId="155" applyFont="1" applyBorder="1" applyAlignment="1">
      <alignment horizontal="center"/>
    </xf>
    <xf numFmtId="0" fontId="13" fillId="0" borderId="4" xfId="155" applyFont="1" applyBorder="1" applyAlignment="1">
      <alignment horizontal="center"/>
    </xf>
    <xf numFmtId="0" fontId="13" fillId="0" borderId="3" xfId="155" applyFont="1" applyBorder="1" applyAlignment="1">
      <alignment horizontal="center"/>
    </xf>
    <xf numFmtId="0" fontId="13" fillId="0" borderId="6" xfId="0" applyFont="1" applyBorder="1" applyAlignment="1">
      <alignment horizontal="center"/>
    </xf>
    <xf numFmtId="0" fontId="12" fillId="2" borderId="5" xfId="0" applyFont="1" applyFill="1" applyBorder="1" applyAlignment="1">
      <alignment horizontal="center"/>
    </xf>
    <xf numFmtId="0" fontId="12" fillId="0" borderId="0" xfId="0" applyFont="1" applyAlignment="1">
      <alignment horizontal="center"/>
    </xf>
    <xf numFmtId="0" fontId="12" fillId="0" borderId="6" xfId="0" applyFont="1" applyBorder="1" applyAlignment="1">
      <alignment horizontal="center"/>
    </xf>
    <xf numFmtId="165" fontId="12" fillId="0" borderId="5" xfId="0" applyNumberFormat="1" applyFont="1" applyBorder="1"/>
    <xf numFmtId="164" fontId="12" fillId="0" borderId="0" xfId="0" applyNumberFormat="1" applyFont="1"/>
    <xf numFmtId="0" fontId="8" fillId="10" borderId="23" xfId="154" applyFill="1" applyBorder="1" applyAlignment="1">
      <alignment vertical="top" wrapText="1"/>
    </xf>
    <xf numFmtId="0" fontId="45" fillId="0" borderId="0" xfId="150" applyFont="1" applyAlignment="1">
      <alignment horizontal="center"/>
    </xf>
    <xf numFmtId="43" fontId="45" fillId="0" borderId="0" xfId="8" applyFont="1" applyAlignment="1">
      <alignment horizontal="center"/>
    </xf>
    <xf numFmtId="164" fontId="24" fillId="0" borderId="0" xfId="8" applyNumberFormat="1" applyFont="1"/>
    <xf numFmtId="0" fontId="45" fillId="0" borderId="0" xfId="150" applyFont="1"/>
    <xf numFmtId="10" fontId="45" fillId="0" borderId="0" xfId="12" applyNumberFormat="1" applyFont="1" applyAlignment="1">
      <alignment horizontal="center"/>
    </xf>
    <xf numFmtId="0" fontId="63" fillId="0" borderId="0" xfId="150" applyFont="1" applyAlignment="1">
      <alignment horizontal="center" vertical="center"/>
    </xf>
    <xf numFmtId="10" fontId="45" fillId="0" borderId="0" xfId="12" applyNumberFormat="1" applyFont="1" applyAlignment="1">
      <alignment horizontal="center" vertical="center"/>
    </xf>
    <xf numFmtId="0" fontId="45" fillId="0" borderId="0" xfId="150" applyFont="1" applyAlignment="1">
      <alignment horizontal="left"/>
    </xf>
    <xf numFmtId="172" fontId="45" fillId="0" borderId="0" xfId="8" applyNumberFormat="1" applyFont="1"/>
    <xf numFmtId="0" fontId="63" fillId="0" borderId="0" xfId="150" applyFont="1" applyAlignment="1">
      <alignment horizontal="left" vertical="center"/>
    </xf>
    <xf numFmtId="169" fontId="63" fillId="0" borderId="0" xfId="8" applyNumberFormat="1" applyFont="1" applyAlignment="1">
      <alignment horizontal="center"/>
    </xf>
    <xf numFmtId="0" fontId="45" fillId="0" borderId="0" xfId="150" applyFont="1" applyAlignment="1">
      <alignment horizontal="left" indent="1"/>
    </xf>
    <xf numFmtId="169" fontId="63" fillId="0" borderId="0" xfId="8" applyNumberFormat="1" applyFont="1" applyFill="1" applyAlignment="1">
      <alignment horizontal="center"/>
    </xf>
    <xf numFmtId="10" fontId="45" fillId="0" borderId="0" xfId="12" applyNumberFormat="1" applyFont="1" applyFill="1" applyAlignment="1">
      <alignment horizontal="center"/>
    </xf>
    <xf numFmtId="0" fontId="8" fillId="0" borderId="0" xfId="150" applyAlignment="1">
      <alignment horizontal="left" indent="1"/>
    </xf>
    <xf numFmtId="10" fontId="8" fillId="0" borderId="0" xfId="47" applyNumberFormat="1" applyFont="1" applyFill="1" applyAlignment="1">
      <alignment horizontal="center" vertical="center" wrapText="1"/>
    </xf>
    <xf numFmtId="0" fontId="9" fillId="0" borderId="0" xfId="150" applyFont="1" applyAlignment="1">
      <alignment horizontal="left" indent="1"/>
    </xf>
    <xf numFmtId="166" fontId="8" fillId="10" borderId="0" xfId="46" applyNumberFormat="1" applyFont="1" applyFill="1" applyProtection="1">
      <protection locked="0"/>
    </xf>
    <xf numFmtId="164" fontId="8" fillId="10" borderId="0" xfId="48" applyNumberFormat="1" applyFont="1" applyFill="1" applyProtection="1">
      <protection locked="0"/>
    </xf>
    <xf numFmtId="41" fontId="8" fillId="10" borderId="0" xfId="26" applyNumberFormat="1" applyFill="1"/>
    <xf numFmtId="0" fontId="62" fillId="0" borderId="0" xfId="0" applyFont="1" applyAlignment="1">
      <alignment horizontal="center"/>
    </xf>
    <xf numFmtId="0" fontId="62" fillId="0" borderId="0" xfId="0" applyFont="1" applyFill="1"/>
    <xf numFmtId="164" fontId="62" fillId="2" borderId="0" xfId="48" applyNumberFormat="1" applyFont="1" applyFill="1"/>
    <xf numFmtId="164" fontId="62" fillId="0" borderId="0" xfId="48" applyNumberFormat="1" applyFont="1"/>
    <xf numFmtId="0" fontId="62" fillId="2" borderId="0" xfId="0" applyFont="1" applyFill="1"/>
    <xf numFmtId="166" fontId="8" fillId="0" borderId="0" xfId="162" applyNumberFormat="1"/>
    <xf numFmtId="0" fontId="8" fillId="0" borderId="0" xfId="162"/>
    <xf numFmtId="0" fontId="11" fillId="0" borderId="0" xfId="7" applyFont="1"/>
    <xf numFmtId="0" fontId="9" fillId="0" borderId="0" xfId="7" applyFont="1"/>
    <xf numFmtId="0" fontId="9" fillId="0" borderId="0" xfId="33" applyFont="1" applyAlignment="1">
      <alignment horizontal="left"/>
    </xf>
    <xf numFmtId="177" fontId="8" fillId="8" borderId="0" xfId="33" applyNumberFormat="1" applyFill="1"/>
    <xf numFmtId="44" fontId="8" fillId="0" borderId="0" xfId="46" applyFont="1" applyAlignment="1">
      <alignment horizontal="center"/>
    </xf>
    <xf numFmtId="164" fontId="8" fillId="10" borderId="0" xfId="0" applyNumberFormat="1" applyFont="1" applyFill="1"/>
    <xf numFmtId="43" fontId="24" fillId="0" borderId="0" xfId="48" applyFont="1"/>
    <xf numFmtId="0" fontId="87" fillId="0" borderId="0" xfId="0" applyFont="1"/>
    <xf numFmtId="41" fontId="8" fillId="0" borderId="0" xfId="7" applyNumberFormat="1"/>
    <xf numFmtId="41" fontId="8" fillId="0" borderId="0" xfId="7" applyNumberFormat="1" applyAlignment="1">
      <alignment horizontal="center"/>
    </xf>
    <xf numFmtId="49" fontId="8" fillId="0" borderId="0" xfId="7" applyNumberFormat="1" applyAlignment="1">
      <alignment horizontal="left"/>
    </xf>
    <xf numFmtId="41" fontId="4" fillId="0" borderId="0" xfId="7" applyNumberFormat="1" applyFont="1"/>
    <xf numFmtId="42" fontId="8" fillId="0" borderId="0" xfId="7" applyNumberFormat="1"/>
    <xf numFmtId="0" fontId="52" fillId="0" borderId="0" xfId="33" applyFont="1"/>
    <xf numFmtId="0" fontId="7" fillId="0" borderId="0" xfId="33" applyFont="1" applyAlignment="1">
      <alignment horizontal="left"/>
    </xf>
    <xf numFmtId="44" fontId="45" fillId="0" borderId="0" xfId="46" applyFont="1" applyBorder="1"/>
    <xf numFmtId="164" fontId="8" fillId="2" borderId="0" xfId="8" applyNumberFormat="1" applyFont="1" applyFill="1" applyBorder="1" applyAlignment="1">
      <alignment horizontal="right"/>
    </xf>
    <xf numFmtId="166" fontId="8" fillId="10" borderId="1" xfId="6" applyNumberFormat="1" applyFont="1" applyFill="1" applyBorder="1" applyAlignment="1">
      <alignment horizontal="center"/>
    </xf>
    <xf numFmtId="164" fontId="8" fillId="2" borderId="7" xfId="8" applyNumberFormat="1" applyFont="1" applyFill="1" applyBorder="1" applyAlignment="1">
      <alignment horizontal="right"/>
    </xf>
    <xf numFmtId="0" fontId="45" fillId="0" borderId="6" xfId="0" applyFont="1" applyBorder="1" applyAlignment="1">
      <alignment wrapText="1"/>
    </xf>
    <xf numFmtId="164" fontId="6" fillId="0" borderId="0" xfId="48" applyNumberFormat="1" applyFont="1" applyAlignment="1">
      <alignment horizontal="left"/>
    </xf>
    <xf numFmtId="164" fontId="6" fillId="0" borderId="0" xfId="48" applyNumberFormat="1" applyFont="1"/>
    <xf numFmtId="164" fontId="9" fillId="0" borderId="1" xfId="1" applyNumberFormat="1" applyFont="1" applyFill="1" applyBorder="1" applyAlignment="1">
      <alignment horizontal="center"/>
    </xf>
    <xf numFmtId="164" fontId="8" fillId="10" borderId="5" xfId="1" applyNumberFormat="1" applyFont="1" applyFill="1" applyBorder="1"/>
    <xf numFmtId="164" fontId="8" fillId="10" borderId="7" xfId="1" applyNumberFormat="1" applyFont="1" applyFill="1" applyBorder="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2" fillId="3" borderId="3" xfId="0" applyFont="1" applyFill="1" applyBorder="1" applyAlignment="1">
      <alignment horizontal="center" wrapText="1"/>
    </xf>
    <xf numFmtId="0" fontId="2" fillId="0" borderId="5" xfId="0" applyFont="1" applyBorder="1" applyAlignment="1">
      <alignment horizontal="center" wrapText="1"/>
    </xf>
    <xf numFmtId="0" fontId="2" fillId="0" borderId="0" xfId="0" applyFont="1" applyAlignment="1">
      <alignment horizontal="center" wrapText="1"/>
    </xf>
    <xf numFmtId="0" fontId="4" fillId="0" borderId="0" xfId="0" applyFont="1" applyAlignment="1">
      <alignment horizontal="center" wrapText="1"/>
    </xf>
    <xf numFmtId="0" fontId="4" fillId="0" borderId="6" xfId="0" applyFont="1" applyBorder="1" applyAlignment="1">
      <alignment horizontal="center" wrapText="1"/>
    </xf>
    <xf numFmtId="164" fontId="8" fillId="0" borderId="5" xfId="1" applyNumberFormat="1" applyFont="1" applyFill="1" applyBorder="1"/>
    <xf numFmtId="164" fontId="8" fillId="0" borderId="0" xfId="8" applyNumberFormat="1" applyFont="1" applyFill="1" applyBorder="1"/>
    <xf numFmtId="164" fontId="8" fillId="0" borderId="6" xfId="8" applyNumberFormat="1" applyFont="1" applyFill="1" applyBorder="1"/>
    <xf numFmtId="164" fontId="8" fillId="0" borderId="7" xfId="1" applyNumberFormat="1" applyFont="1" applyFill="1" applyBorder="1"/>
    <xf numFmtId="164" fontId="8" fillId="0" borderId="1" xfId="1" applyNumberFormat="1" applyFont="1" applyFill="1" applyBorder="1"/>
    <xf numFmtId="0" fontId="8" fillId="0" borderId="1" xfId="0" applyFont="1" applyBorder="1"/>
    <xf numFmtId="164" fontId="8" fillId="0" borderId="1" xfId="0" applyNumberFormat="1" applyFont="1" applyBorder="1"/>
    <xf numFmtId="164" fontId="8" fillId="0" borderId="8" xfId="0" applyNumberFormat="1" applyFont="1" applyBorder="1"/>
    <xf numFmtId="164" fontId="8" fillId="10" borderId="0" xfId="26" applyNumberFormat="1" applyFill="1"/>
    <xf numFmtId="0" fontId="8" fillId="0" borderId="6" xfId="0" applyFont="1" applyBorder="1" applyAlignment="1">
      <alignment horizontal="left"/>
    </xf>
    <xf numFmtId="164" fontId="8" fillId="10" borderId="0" xfId="1" applyNumberFormat="1" applyFont="1" applyFill="1" applyBorder="1"/>
    <xf numFmtId="41" fontId="45" fillId="10" borderId="12" xfId="0" applyNumberFormat="1" applyFont="1" applyFill="1" applyBorder="1" applyAlignment="1">
      <alignment horizontal="right"/>
    </xf>
    <xf numFmtId="37" fontId="45" fillId="2" borderId="0" xfId="0" applyNumberFormat="1" applyFont="1" applyFill="1" applyAlignment="1">
      <alignment horizontal="left" wrapText="1"/>
    </xf>
    <xf numFmtId="0" fontId="45" fillId="0" borderId="0" xfId="0" applyFont="1" applyAlignment="1">
      <alignment horizontal="left" wrapText="1"/>
    </xf>
    <xf numFmtId="37" fontId="45" fillId="10" borderId="0" xfId="0" applyNumberFormat="1" applyFont="1" applyFill="1" applyAlignment="1">
      <alignment horizontal="right" wrapText="1"/>
    </xf>
    <xf numFmtId="37" fontId="45" fillId="2" borderId="0" xfId="0" applyNumberFormat="1" applyFont="1" applyFill="1" applyAlignment="1">
      <alignment horizontal="right" wrapText="1"/>
    </xf>
    <xf numFmtId="37" fontId="45" fillId="0" borderId="0" xfId="0" applyNumberFormat="1" applyFont="1" applyAlignment="1">
      <alignment horizontal="right" wrapText="1"/>
    </xf>
    <xf numFmtId="165" fontId="45" fillId="2" borderId="0" xfId="0" applyNumberFormat="1" applyFont="1" applyFill="1" applyAlignment="1">
      <alignment horizontal="center" wrapText="1"/>
    </xf>
    <xf numFmtId="0" fontId="45" fillId="0" borderId="0" xfId="0" applyFont="1" applyAlignment="1">
      <alignment horizontal="right" wrapText="1"/>
    </xf>
    <xf numFmtId="37" fontId="45" fillId="0" borderId="0" xfId="0" applyNumberFormat="1" applyFont="1" applyAlignment="1">
      <alignment horizontal="left" vertical="center" wrapText="1"/>
    </xf>
    <xf numFmtId="0" fontId="45" fillId="0" borderId="0" xfId="0" applyFont="1" applyAlignment="1">
      <alignment horizontal="left" vertical="center" wrapText="1"/>
    </xf>
    <xf numFmtId="37" fontId="45" fillId="0" borderId="0" xfId="0" applyNumberFormat="1" applyFont="1"/>
    <xf numFmtId="0" fontId="45" fillId="0" borderId="0" xfId="0" applyFont="1" applyFill="1"/>
    <xf numFmtId="0" fontId="45" fillId="2" borderId="0" xfId="0" applyFont="1" applyFill="1" applyAlignment="1">
      <alignment horizontal="left" vertical="center" wrapText="1"/>
    </xf>
    <xf numFmtId="37" fontId="45" fillId="0" borderId="0" xfId="0" applyNumberFormat="1" applyFont="1" applyAlignment="1">
      <alignment horizontal="left" wrapText="1"/>
    </xf>
    <xf numFmtId="0" fontId="45" fillId="0" borderId="0" xfId="0" applyFont="1" applyFill="1" applyAlignment="1">
      <alignment horizontal="right"/>
    </xf>
    <xf numFmtId="41" fontId="45" fillId="0" borderId="0" xfId="0" applyNumberFormat="1" applyFont="1" applyAlignment="1">
      <alignment horizontal="right"/>
    </xf>
    <xf numFmtId="37" fontId="45" fillId="0" borderId="0" xfId="0" applyNumberFormat="1" applyFont="1" applyFill="1"/>
    <xf numFmtId="164" fontId="45" fillId="0" borderId="0" xfId="8" applyNumberFormat="1" applyFont="1" applyFill="1" applyAlignment="1">
      <alignment horizontal="right"/>
    </xf>
    <xf numFmtId="41" fontId="45" fillId="0" borderId="0" xfId="0" applyNumberFormat="1" applyFont="1" applyFill="1" applyBorder="1" applyAlignment="1">
      <alignment horizontal="right"/>
    </xf>
    <xf numFmtId="37" fontId="45" fillId="0" borderId="0" xfId="0" applyNumberFormat="1" applyFont="1" applyFill="1" applyAlignment="1">
      <alignment horizontal="right" wrapText="1"/>
    </xf>
    <xf numFmtId="0" fontId="45" fillId="0" borderId="0" xfId="0" applyFont="1" applyAlignment="1">
      <alignment horizontal="left"/>
    </xf>
    <xf numFmtId="0" fontId="8" fillId="0" borderId="0" xfId="0" applyNumberFormat="1" applyFont="1" applyFill="1"/>
    <xf numFmtId="0" fontId="8" fillId="2" borderId="23" xfId="14" applyFill="1" applyBorder="1" applyAlignment="1">
      <alignment vertical="top" wrapText="1"/>
    </xf>
    <xf numFmtId="164" fontId="25" fillId="2" borderId="0" xfId="48" applyNumberFormat="1" applyFont="1" applyFill="1" applyBorder="1" applyAlignment="1"/>
    <xf numFmtId="164" fontId="25" fillId="2" borderId="12" xfId="48" applyNumberFormat="1" applyFont="1" applyFill="1" applyBorder="1" applyAlignment="1">
      <alignment horizontal="right"/>
    </xf>
    <xf numFmtId="164" fontId="25" fillId="2" borderId="0" xfId="48" applyNumberFormat="1" applyFont="1" applyFill="1" applyAlignment="1"/>
    <xf numFmtId="0" fontId="81" fillId="0" borderId="0" xfId="53" applyFont="1"/>
    <xf numFmtId="168" fontId="8" fillId="10" borderId="27" xfId="50" applyFont="1" applyFill="1" applyBorder="1"/>
    <xf numFmtId="0" fontId="8" fillId="10" borderId="0" xfId="8" applyNumberFormat="1" applyFont="1" applyFill="1" applyBorder="1" applyAlignment="1">
      <alignment horizontal="left"/>
    </xf>
    <xf numFmtId="164" fontId="8" fillId="10" borderId="27" xfId="8" applyNumberFormat="1" applyFont="1" applyFill="1" applyBorder="1"/>
    <xf numFmtId="164" fontId="8" fillId="10" borderId="27" xfId="8" applyNumberFormat="1" applyFont="1" applyFill="1" applyBorder="1" applyAlignment="1">
      <alignment horizontal="center"/>
    </xf>
    <xf numFmtId="15" fontId="45" fillId="10" borderId="0" xfId="0" quotePrefix="1" applyNumberFormat="1" applyFont="1" applyFill="1"/>
    <xf numFmtId="37" fontId="8" fillId="2" borderId="24" xfId="14" applyNumberFormat="1" applyFill="1" applyBorder="1" applyAlignment="1">
      <alignment vertical="top"/>
    </xf>
    <xf numFmtId="164" fontId="8" fillId="2" borderId="0" xfId="48" applyNumberFormat="1" applyFont="1" applyFill="1"/>
    <xf numFmtId="168" fontId="8" fillId="10" borderId="0" xfId="50" applyFont="1" applyFill="1"/>
    <xf numFmtId="0" fontId="8" fillId="10" borderId="31" xfId="0" applyFont="1" applyFill="1" applyBorder="1"/>
    <xf numFmtId="168" fontId="119" fillId="0" borderId="0" xfId="35" applyFont="1" applyFill="1" applyAlignment="1"/>
    <xf numFmtId="168" fontId="119" fillId="0" borderId="0" xfId="35" applyFont="1" applyAlignment="1"/>
    <xf numFmtId="168" fontId="120" fillId="0" borderId="0" xfId="35" applyFont="1" applyAlignment="1"/>
    <xf numFmtId="164" fontId="66" fillId="0" borderId="0" xfId="8" applyNumberFormat="1" applyFont="1" applyFill="1" applyAlignment="1">
      <alignment horizontal="left"/>
    </xf>
    <xf numFmtId="0" fontId="121" fillId="0" borderId="0" xfId="5" applyFont="1" applyFill="1"/>
    <xf numFmtId="164" fontId="67" fillId="0" borderId="0" xfId="8" applyNumberFormat="1" applyFont="1" applyFill="1" applyAlignment="1"/>
    <xf numFmtId="168" fontId="119" fillId="10" borderId="0" xfId="35" applyFont="1" applyFill="1" applyAlignment="1"/>
    <xf numFmtId="164" fontId="66" fillId="10" borderId="0" xfId="48" applyNumberFormat="1" applyFont="1" applyFill="1" applyAlignment="1"/>
    <xf numFmtId="168" fontId="66" fillId="10" borderId="0" xfId="35" applyFont="1" applyFill="1" applyAlignment="1"/>
    <xf numFmtId="164" fontId="119" fillId="0" borderId="0" xfId="48" applyNumberFormat="1" applyFont="1" applyAlignment="1"/>
    <xf numFmtId="168" fontId="119" fillId="0" borderId="0" xfId="58" applyFont="1" applyAlignment="1"/>
    <xf numFmtId="168" fontId="119" fillId="10" borderId="0" xfId="58" applyFont="1" applyFill="1" applyAlignment="1"/>
    <xf numFmtId="168" fontId="66" fillId="10" borderId="0" xfId="58" applyFont="1" applyFill="1" applyAlignment="1"/>
    <xf numFmtId="0" fontId="70" fillId="0" borderId="0" xfId="34" applyFont="1" applyFill="1"/>
    <xf numFmtId="164" fontId="70" fillId="0" borderId="0" xfId="8" applyNumberFormat="1" applyFont="1" applyAlignment="1"/>
    <xf numFmtId="164" fontId="12" fillId="2" borderId="0" xfId="8" applyNumberFormat="1" applyFont="1" applyFill="1"/>
    <xf numFmtId="164" fontId="12" fillId="0" borderId="0" xfId="8" applyNumberFormat="1" applyFont="1" applyFill="1"/>
    <xf numFmtId="0" fontId="12" fillId="0" borderId="0" xfId="5" applyFont="1"/>
    <xf numFmtId="164" fontId="12" fillId="0" borderId="0" xfId="10" applyNumberFormat="1" applyFont="1" applyFill="1"/>
    <xf numFmtId="41" fontId="8" fillId="10" borderId="23" xfId="0" applyNumberFormat="1" applyFont="1" applyFill="1" applyBorder="1" applyAlignment="1">
      <alignment vertical="top"/>
    </xf>
    <xf numFmtId="168" fontId="8" fillId="14" borderId="23" xfId="25" applyFont="1" applyFill="1" applyBorder="1" applyAlignment="1">
      <alignment horizontal="center" wrapText="1"/>
    </xf>
    <xf numFmtId="1" fontId="8" fillId="14" borderId="23" xfId="25" applyNumberFormat="1" applyFont="1" applyFill="1" applyBorder="1" applyAlignment="1">
      <alignment horizontal="center" wrapText="1"/>
    </xf>
    <xf numFmtId="0" fontId="8" fillId="0" borderId="0" xfId="157" applyNumberFormat="1" applyFont="1" applyFill="1" applyAlignment="1">
      <alignment horizontal="center"/>
    </xf>
    <xf numFmtId="0" fontId="8" fillId="0" borderId="0" xfId="157" applyNumberFormat="1" applyFont="1" applyFill="1" applyAlignment="1">
      <alignment horizontal="left" wrapText="1"/>
    </xf>
    <xf numFmtId="0" fontId="8" fillId="0" borderId="0" xfId="14" applyAlignment="1">
      <alignment horizontal="left" wrapText="1"/>
    </xf>
    <xf numFmtId="0" fontId="8" fillId="0" borderId="0" xfId="157" applyNumberFormat="1" applyFont="1" applyAlignment="1">
      <alignment horizontal="left" wrapText="1"/>
    </xf>
    <xf numFmtId="168" fontId="25" fillId="0" borderId="0" xfId="19" applyFont="1" applyAlignment="1" applyProtection="1">
      <alignment horizontal="left" vertical="top" wrapText="1"/>
      <protection locked="0"/>
    </xf>
    <xf numFmtId="0" fontId="25" fillId="0" borderId="0" xfId="0" applyFont="1" applyAlignment="1">
      <alignment horizontal="left" vertical="top" wrapText="1"/>
    </xf>
    <xf numFmtId="168" fontId="25" fillId="0" borderId="0" xfId="19" applyFont="1" applyAlignment="1" applyProtection="1">
      <alignment horizontal="left" wrapText="1"/>
      <protection locked="0"/>
    </xf>
    <xf numFmtId="0" fontId="25" fillId="0" borderId="0" xfId="0" applyFont="1" applyAlignment="1">
      <alignment vertical="top" wrapText="1"/>
    </xf>
    <xf numFmtId="0" fontId="62" fillId="0" borderId="0" xfId="0" applyFont="1" applyAlignment="1">
      <alignment vertical="top" wrapText="1"/>
    </xf>
    <xf numFmtId="0" fontId="45" fillId="0" borderId="0" xfId="0" applyFont="1" applyAlignment="1">
      <alignment horizontal="left" vertical="top" wrapText="1"/>
    </xf>
    <xf numFmtId="0" fontId="45" fillId="10" borderId="0" xfId="0" applyFont="1" applyFill="1" applyAlignment="1">
      <alignment horizontal="left" vertical="top" wrapText="1"/>
    </xf>
    <xf numFmtId="0" fontId="63" fillId="0" borderId="12" xfId="0" applyFont="1" applyBorder="1" applyAlignment="1">
      <alignment horizontal="center" vertical="center"/>
    </xf>
    <xf numFmtId="0" fontId="63" fillId="0" borderId="29" xfId="0" applyFont="1" applyBorder="1" applyAlignment="1">
      <alignment horizontal="center" vertical="center"/>
    </xf>
    <xf numFmtId="0" fontId="63" fillId="0" borderId="19" xfId="0" applyFont="1" applyBorder="1" applyAlignment="1">
      <alignment horizontal="center" vertical="center"/>
    </xf>
    <xf numFmtId="0" fontId="63" fillId="0" borderId="30" xfId="0" applyFont="1" applyBorder="1" applyAlignment="1">
      <alignment horizontal="center" vertical="center"/>
    </xf>
    <xf numFmtId="0" fontId="63" fillId="0" borderId="22" xfId="0" applyFont="1" applyBorder="1" applyAlignment="1">
      <alignment horizontal="center" vertical="center"/>
    </xf>
    <xf numFmtId="0" fontId="63" fillId="0" borderId="21" xfId="0" applyFont="1" applyBorder="1" applyAlignment="1">
      <alignment horizontal="center" vertical="center"/>
    </xf>
    <xf numFmtId="0" fontId="63" fillId="0" borderId="24" xfId="0" applyFont="1" applyBorder="1" applyAlignment="1">
      <alignment horizontal="center" vertical="center"/>
    </xf>
    <xf numFmtId="0" fontId="45" fillId="0" borderId="0" xfId="0" applyFont="1" applyAlignment="1">
      <alignment horizontal="left" vertical="top"/>
    </xf>
    <xf numFmtId="0" fontId="84" fillId="0" borderId="0" xfId="0" applyFont="1" applyAlignment="1">
      <alignment horizontal="center"/>
    </xf>
    <xf numFmtId="0" fontId="9" fillId="0" borderId="0" xfId="14" applyFont="1" applyAlignment="1">
      <alignment horizontal="left" vertical="top" wrapText="1"/>
    </xf>
    <xf numFmtId="0" fontId="7" fillId="0" borderId="0" xfId="14" applyFont="1" applyAlignment="1">
      <alignment horizontal="center"/>
    </xf>
    <xf numFmtId="0" fontId="7" fillId="0" borderId="0" xfId="17" applyFont="1" applyAlignment="1">
      <alignment horizontal="center"/>
    </xf>
    <xf numFmtId="15" fontId="9" fillId="10" borderId="0" xfId="17" quotePrefix="1" applyNumberFormat="1" applyFont="1" applyFill="1" applyAlignment="1">
      <alignment horizontal="center"/>
    </xf>
    <xf numFmtId="0" fontId="8" fillId="0" borderId="0" xfId="14" applyAlignment="1">
      <alignment horizontal="left" vertical="top" wrapText="1"/>
    </xf>
    <xf numFmtId="0" fontId="63" fillId="0" borderId="0" xfId="14" applyFont="1" applyAlignment="1">
      <alignment horizontal="left" vertical="top" wrapText="1"/>
    </xf>
    <xf numFmtId="0" fontId="63" fillId="0" borderId="0" xfId="0" applyFont="1" applyAlignment="1">
      <alignment horizontal="left" vertical="center" indent="1"/>
    </xf>
    <xf numFmtId="0" fontId="63" fillId="0" borderId="12" xfId="0" applyFont="1" applyBorder="1" applyAlignment="1">
      <alignment horizontal="left" vertical="center" indent="1"/>
    </xf>
    <xf numFmtId="0" fontId="104" fillId="13" borderId="12" xfId="0" applyFont="1" applyFill="1" applyBorder="1" applyAlignment="1">
      <alignment horizontal="left"/>
    </xf>
    <xf numFmtId="0" fontId="106" fillId="13" borderId="0" xfId="0" applyFont="1" applyFill="1" applyAlignment="1">
      <alignment horizontal="center"/>
    </xf>
    <xf numFmtId="0" fontId="104" fillId="13" borderId="0" xfId="0" applyFont="1" applyFill="1" applyAlignment="1">
      <alignment horizontal="left"/>
    </xf>
    <xf numFmtId="0" fontId="8" fillId="0" borderId="0" xfId="0" applyFont="1" applyAlignment="1">
      <alignment horizontal="left" vertical="top" wrapText="1"/>
    </xf>
    <xf numFmtId="0" fontId="63" fillId="0" borderId="0" xfId="0" applyFont="1" applyAlignment="1">
      <alignment horizontal="center" vertical="center"/>
    </xf>
    <xf numFmtId="0" fontId="63" fillId="0" borderId="0" xfId="0" applyFont="1" applyAlignment="1">
      <alignment horizontal="left" vertical="center"/>
    </xf>
    <xf numFmtId="0" fontId="63" fillId="0" borderId="12" xfId="0" applyFont="1" applyBorder="1" applyAlignment="1">
      <alignment horizontal="left" vertical="center"/>
    </xf>
    <xf numFmtId="0" fontId="45" fillId="0" borderId="0" xfId="0" applyFont="1" applyAlignment="1">
      <alignment horizontal="left" vertical="center" wrapText="1" indent="1"/>
    </xf>
    <xf numFmtId="0" fontId="45" fillId="0" borderId="12" xfId="0" applyFont="1" applyBorder="1" applyAlignment="1">
      <alignment horizontal="left" vertical="center" wrapText="1" indent="1"/>
    </xf>
    <xf numFmtId="0" fontId="85" fillId="0" borderId="22" xfId="0" applyFont="1" applyBorder="1" applyAlignment="1">
      <alignment horizontal="center"/>
    </xf>
    <xf numFmtId="0" fontId="85" fillId="0" borderId="21" xfId="0" applyFont="1" applyBorder="1" applyAlignment="1">
      <alignment horizontal="center"/>
    </xf>
    <xf numFmtId="0" fontId="85" fillId="0" borderId="24" xfId="0" applyFont="1" applyBorder="1" applyAlignment="1">
      <alignment horizontal="center"/>
    </xf>
    <xf numFmtId="0" fontId="45" fillId="0" borderId="0" xfId="0" applyFont="1" applyAlignment="1">
      <alignment horizontal="center" wrapText="1"/>
    </xf>
    <xf numFmtId="0" fontId="45" fillId="0" borderId="12" xfId="0" applyFont="1" applyBorder="1" applyAlignment="1">
      <alignment horizontal="center" wrapText="1"/>
    </xf>
    <xf numFmtId="0" fontId="63" fillId="0" borderId="0" xfId="0" applyFont="1" applyAlignment="1">
      <alignment horizontal="left" vertical="center" wrapText="1"/>
    </xf>
    <xf numFmtId="0" fontId="63" fillId="0" borderId="12" xfId="0" applyFont="1" applyBorder="1" applyAlignment="1">
      <alignment horizontal="left" vertical="center" wrapText="1"/>
    </xf>
    <xf numFmtId="0" fontId="45" fillId="0" borderId="0" xfId="0" applyFont="1" applyAlignment="1">
      <alignment horizontal="center" vertical="center" wrapText="1"/>
    </xf>
    <xf numFmtId="0" fontId="45" fillId="0" borderId="12" xfId="0" applyFont="1" applyBorder="1" applyAlignment="1">
      <alignment horizontal="center" vertical="center" wrapText="1"/>
    </xf>
    <xf numFmtId="0" fontId="8" fillId="0" borderId="0" xfId="152" applyFont="1" applyAlignment="1">
      <alignment horizontal="left" vertical="top" wrapText="1"/>
    </xf>
    <xf numFmtId="0" fontId="45" fillId="0" borderId="0" xfId="152" applyAlignment="1">
      <alignment horizontal="left" vertical="top" wrapText="1"/>
    </xf>
    <xf numFmtId="0" fontId="107" fillId="13" borderId="22" xfId="0" applyFont="1" applyFill="1" applyBorder="1" applyAlignment="1">
      <alignment horizontal="center"/>
    </xf>
    <xf numFmtId="0" fontId="107" fillId="13" borderId="21" xfId="0" applyFont="1" applyFill="1" applyBorder="1" applyAlignment="1">
      <alignment horizontal="center"/>
    </xf>
    <xf numFmtId="0" fontId="107" fillId="13" borderId="24" xfId="0" applyFont="1" applyFill="1" applyBorder="1" applyAlignment="1">
      <alignment horizontal="center"/>
    </xf>
    <xf numFmtId="0" fontId="84" fillId="0" borderId="22" xfId="0" applyFont="1" applyBorder="1" applyAlignment="1">
      <alignment horizontal="center"/>
    </xf>
    <xf numFmtId="0" fontId="84" fillId="0" borderId="21" xfId="0" applyFont="1" applyBorder="1" applyAlignment="1">
      <alignment horizontal="center"/>
    </xf>
    <xf numFmtId="0" fontId="84" fillId="0" borderId="24" xfId="0" applyFont="1" applyBorder="1" applyAlignment="1">
      <alignment horizontal="center"/>
    </xf>
    <xf numFmtId="0" fontId="9" fillId="0" borderId="0" xfId="0" applyFont="1" applyAlignment="1">
      <alignment horizontal="center"/>
    </xf>
    <xf numFmtId="0" fontId="45" fillId="0" borderId="0" xfId="0" applyFont="1" applyAlignment="1"/>
    <xf numFmtId="0" fontId="43" fillId="0" borderId="0" xfId="0" applyFont="1" applyAlignment="1">
      <alignment horizontal="center"/>
    </xf>
    <xf numFmtId="0" fontId="8"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25" fillId="0" borderId="0" xfId="0" applyFont="1" applyAlignment="1">
      <alignment horizontal="center"/>
    </xf>
    <xf numFmtId="0" fontId="0" fillId="0" borderId="0" xfId="0" applyAlignment="1"/>
    <xf numFmtId="0" fontId="15" fillId="0" borderId="0" xfId="0" applyFont="1" applyAlignment="1">
      <alignment horizontal="center"/>
    </xf>
    <xf numFmtId="0" fontId="19" fillId="4" borderId="14" xfId="0" applyFont="1" applyFill="1" applyBorder="1" applyAlignment="1">
      <alignment horizontal="center" wrapText="1"/>
    </xf>
    <xf numFmtId="0" fontId="19" fillId="4" borderId="15" xfId="0" applyFont="1" applyFill="1" applyBorder="1" applyAlignment="1">
      <alignment horizontal="center" wrapText="1"/>
    </xf>
    <xf numFmtId="0" fontId="19" fillId="4" borderId="16" xfId="0" applyFont="1" applyFill="1" applyBorder="1" applyAlignment="1">
      <alignment horizontal="center" wrapText="1"/>
    </xf>
    <xf numFmtId="0" fontId="13" fillId="0" borderId="0" xfId="0" applyFont="1" applyFill="1" applyBorder="1" applyAlignment="1">
      <alignment horizontal="center" wrapText="1"/>
    </xf>
    <xf numFmtId="0" fontId="12" fillId="0" borderId="0" xfId="0" applyFont="1" applyFill="1" applyBorder="1" applyAlignment="1">
      <alignment horizontal="center" wrapText="1"/>
    </xf>
    <xf numFmtId="0" fontId="12" fillId="0" borderId="6" xfId="0" applyFont="1" applyFill="1" applyBorder="1" applyAlignment="1">
      <alignment horizontal="center" wrapText="1"/>
    </xf>
    <xf numFmtId="2" fontId="21" fillId="0" borderId="5" xfId="0" applyNumberFormat="1" applyFont="1" applyFill="1" applyBorder="1" applyAlignment="1">
      <alignment horizontal="center"/>
    </xf>
    <xf numFmtId="2" fontId="8" fillId="0" borderId="0" xfId="0" applyNumberFormat="1" applyFont="1" applyFill="1" applyBorder="1" applyAlignment="1">
      <alignment horizontal="center"/>
    </xf>
    <xf numFmtId="2" fontId="21" fillId="0" borderId="0" xfId="0" applyNumberFormat="1" applyFont="1" applyFill="1" applyBorder="1" applyAlignment="1">
      <alignment horizontal="center"/>
    </xf>
    <xf numFmtId="0" fontId="8" fillId="0" borderId="0" xfId="0" applyFont="1" applyFill="1" applyBorder="1" applyAlignment="1">
      <alignment horizontal="center"/>
    </xf>
    <xf numFmtId="0" fontId="19" fillId="3" borderId="2" xfId="0" applyFont="1" applyFill="1" applyBorder="1" applyAlignment="1">
      <alignment horizontal="center"/>
    </xf>
    <xf numFmtId="0" fontId="19" fillId="3" borderId="4" xfId="0" applyFont="1" applyFill="1" applyBorder="1" applyAlignment="1">
      <alignment horizontal="center"/>
    </xf>
    <xf numFmtId="0" fontId="19" fillId="3" borderId="3" xfId="0" applyFont="1" applyFill="1" applyBorder="1" applyAlignment="1">
      <alignment horizontal="center"/>
    </xf>
    <xf numFmtId="0" fontId="20" fillId="3" borderId="4" xfId="0" applyFont="1" applyFill="1" applyBorder="1" applyAlignment="1">
      <alignment horizontal="center" wrapText="1"/>
    </xf>
    <xf numFmtId="0" fontId="12" fillId="0" borderId="4" xfId="0" applyFont="1" applyBorder="1" applyAlignment="1">
      <alignment horizontal="center" wrapText="1"/>
    </xf>
    <xf numFmtId="0" fontId="12" fillId="0" borderId="3" xfId="0" applyFont="1" applyBorder="1" applyAlignment="1">
      <alignment horizontal="center" wrapText="1"/>
    </xf>
    <xf numFmtId="0" fontId="20" fillId="0" borderId="0" xfId="0" applyFont="1" applyFill="1" applyBorder="1" applyAlignment="1">
      <alignment horizontal="center" wrapText="1"/>
    </xf>
    <xf numFmtId="3" fontId="12" fillId="0" borderId="0" xfId="0" applyNumberFormat="1" applyFont="1" applyBorder="1" applyAlignment="1">
      <alignment horizontal="left" wrapText="1"/>
    </xf>
    <xf numFmtId="0" fontId="0" fillId="0" borderId="0" xfId="0" applyBorder="1" applyAlignment="1">
      <alignment wrapText="1"/>
    </xf>
    <xf numFmtId="0" fontId="0" fillId="0" borderId="6" xfId="0" applyBorder="1" applyAlignment="1">
      <alignment wrapText="1"/>
    </xf>
    <xf numFmtId="3" fontId="12" fillId="0" borderId="1" xfId="0" applyNumberFormat="1" applyFont="1" applyBorder="1" applyAlignment="1">
      <alignment horizontal="left" wrapText="1"/>
    </xf>
    <xf numFmtId="0" fontId="0" fillId="0" borderId="1" xfId="0" applyBorder="1" applyAlignment="1">
      <alignment wrapText="1"/>
    </xf>
    <xf numFmtId="0" fontId="0" fillId="0" borderId="8" xfId="0" applyBorder="1" applyAlignment="1">
      <alignment wrapText="1"/>
    </xf>
    <xf numFmtId="164" fontId="12" fillId="0" borderId="1" xfId="0" applyNumberFormat="1" applyFont="1" applyFill="1" applyBorder="1" applyAlignment="1">
      <alignment horizontal="center" wrapText="1"/>
    </xf>
    <xf numFmtId="0" fontId="12" fillId="0" borderId="1" xfId="0" applyFont="1" applyFill="1" applyBorder="1" applyAlignment="1">
      <alignment horizontal="center" wrapText="1"/>
    </xf>
    <xf numFmtId="0" fontId="12" fillId="0" borderId="8" xfId="0" applyFont="1" applyFill="1" applyBorder="1" applyAlignment="1">
      <alignment horizontal="center" wrapText="1"/>
    </xf>
    <xf numFmtId="0" fontId="12" fillId="0" borderId="0" xfId="0" applyFont="1" applyAlignment="1">
      <alignment horizontal="center" wrapText="1"/>
    </xf>
    <xf numFmtId="0" fontId="12" fillId="0" borderId="6" xfId="0" applyFont="1" applyBorder="1" applyAlignment="1">
      <alignment horizontal="center" wrapText="1"/>
    </xf>
    <xf numFmtId="0" fontId="12" fillId="2" borderId="1" xfId="0" applyFont="1" applyFill="1" applyBorder="1" applyAlignment="1">
      <alignment horizontal="center" wrapText="1"/>
    </xf>
    <xf numFmtId="0" fontId="12" fillId="2" borderId="8" xfId="0" applyFont="1" applyFill="1" applyBorder="1" applyAlignment="1">
      <alignment horizontal="center" wrapText="1"/>
    </xf>
    <xf numFmtId="164" fontId="12" fillId="0" borderId="1" xfId="1" applyNumberFormat="1" applyFont="1" applyFill="1" applyBorder="1" applyAlignment="1">
      <alignment horizontal="center" wrapText="1"/>
    </xf>
    <xf numFmtId="164" fontId="12" fillId="0" borderId="8" xfId="1" applyNumberFormat="1" applyFont="1" applyFill="1" applyBorder="1" applyAlignment="1">
      <alignment horizontal="center" wrapText="1"/>
    </xf>
    <xf numFmtId="0" fontId="12" fillId="0" borderId="1" xfId="0" applyFont="1" applyFill="1" applyBorder="1" applyAlignment="1">
      <alignment horizontal="left" wrapText="1"/>
    </xf>
    <xf numFmtId="0" fontId="12" fillId="0" borderId="8" xfId="0" applyFont="1" applyFill="1" applyBorder="1" applyAlignment="1">
      <alignment horizontal="left" wrapText="1"/>
    </xf>
    <xf numFmtId="0" fontId="66" fillId="0" borderId="0" xfId="31" applyFont="1" applyFill="1" applyAlignment="1">
      <alignment horizontal="left" vertical="top" wrapText="1"/>
    </xf>
    <xf numFmtId="0" fontId="19" fillId="4" borderId="2" xfId="0" applyFont="1" applyFill="1" applyBorder="1" applyAlignment="1">
      <alignment horizontal="left"/>
    </xf>
    <xf numFmtId="0" fontId="19" fillId="4" borderId="4" xfId="0" applyFont="1" applyFill="1" applyBorder="1" applyAlignment="1">
      <alignment horizontal="left"/>
    </xf>
    <xf numFmtId="0" fontId="13" fillId="0" borderId="6" xfId="0" applyFont="1" applyFill="1" applyBorder="1" applyAlignment="1">
      <alignment horizontal="center" wrapText="1"/>
    </xf>
    <xf numFmtId="0" fontId="23" fillId="3" borderId="4" xfId="0" applyFont="1" applyFill="1" applyBorder="1" applyAlignment="1">
      <alignment horizontal="center" wrapText="1"/>
    </xf>
    <xf numFmtId="0" fontId="23" fillId="3" borderId="3" xfId="0" applyFont="1" applyFill="1" applyBorder="1" applyAlignment="1">
      <alignment horizontal="center" wrapText="1"/>
    </xf>
    <xf numFmtId="0" fontId="20" fillId="3" borderId="3" xfId="0" applyFont="1" applyFill="1" applyBorder="1" applyAlignment="1">
      <alignment horizontal="center" wrapText="1"/>
    </xf>
    <xf numFmtId="0" fontId="19" fillId="4" borderId="2" xfId="0" applyFont="1" applyFill="1" applyBorder="1" applyAlignment="1">
      <alignment horizontal="center"/>
    </xf>
    <xf numFmtId="0" fontId="19" fillId="4" borderId="4" xfId="0" applyFont="1" applyFill="1" applyBorder="1" applyAlignment="1">
      <alignment horizontal="center"/>
    </xf>
    <xf numFmtId="0" fontId="19" fillId="4" borderId="3" xfId="0" applyFont="1" applyFill="1" applyBorder="1" applyAlignment="1">
      <alignment horizontal="center"/>
    </xf>
    <xf numFmtId="164" fontId="21" fillId="0" borderId="7" xfId="1" applyNumberFormat="1" applyFont="1" applyFill="1" applyBorder="1" applyAlignment="1">
      <alignment horizontal="center"/>
    </xf>
    <xf numFmtId="164" fontId="8" fillId="0" borderId="1" xfId="1" applyNumberFormat="1" applyFont="1" applyFill="1" applyBorder="1" applyAlignment="1">
      <alignment horizontal="center"/>
    </xf>
    <xf numFmtId="164" fontId="21" fillId="0" borderId="1" xfId="1" applyNumberFormat="1" applyFont="1" applyFill="1" applyBorder="1" applyAlignment="1">
      <alignment horizontal="center"/>
    </xf>
    <xf numFmtId="0" fontId="13" fillId="0" borderId="1" xfId="0" applyFont="1" applyFill="1" applyBorder="1" applyAlignment="1">
      <alignment horizontal="center" wrapText="1"/>
    </xf>
    <xf numFmtId="164" fontId="21" fillId="0" borderId="5" xfId="1" applyNumberFormat="1" applyFont="1" applyFill="1" applyBorder="1" applyAlignment="1">
      <alignment horizontal="center"/>
    </xf>
    <xf numFmtId="164" fontId="8" fillId="0" borderId="0" xfId="1" applyNumberFormat="1" applyFont="1" applyFill="1" applyBorder="1" applyAlignment="1">
      <alignment horizontal="center"/>
    </xf>
    <xf numFmtId="164" fontId="21" fillId="0" borderId="0" xfId="1" applyNumberFormat="1" applyFont="1" applyFill="1" applyBorder="1" applyAlignment="1">
      <alignment horizontal="center"/>
    </xf>
    <xf numFmtId="0" fontId="10" fillId="3" borderId="2" xfId="0" applyFont="1" applyFill="1" applyBorder="1" applyAlignment="1">
      <alignment horizontal="center"/>
    </xf>
    <xf numFmtId="0" fontId="0" fillId="0" borderId="4" xfId="0" applyBorder="1" applyAlignment="1">
      <alignment horizontal="center"/>
    </xf>
    <xf numFmtId="0" fontId="10" fillId="3" borderId="4" xfId="0" applyFont="1" applyFill="1" applyBorder="1" applyAlignment="1">
      <alignment horizontal="center"/>
    </xf>
    <xf numFmtId="0" fontId="0" fillId="0" borderId="0" xfId="0" applyFill="1" applyAlignment="1">
      <alignment horizontal="center" vertical="center" wrapText="1"/>
    </xf>
    <xf numFmtId="0" fontId="0" fillId="0" borderId="6" xfId="0" applyFill="1" applyBorder="1" applyAlignment="1">
      <alignment horizontal="center" vertical="center" wrapText="1"/>
    </xf>
    <xf numFmtId="0" fontId="62" fillId="8" borderId="0" xfId="0" applyFont="1" applyFill="1" applyAlignment="1">
      <alignment horizontal="left" vertical="top" wrapText="1"/>
    </xf>
    <xf numFmtId="0" fontId="62" fillId="8" borderId="0" xfId="0" applyFont="1" applyFill="1" applyAlignment="1">
      <alignment horizontal="left" vertical="center" wrapText="1"/>
    </xf>
    <xf numFmtId="0" fontId="33" fillId="8" borderId="0" xfId="0" applyFont="1" applyFill="1" applyAlignment="1">
      <alignment horizontal="left" vertical="top" wrapText="1"/>
    </xf>
    <xf numFmtId="0" fontId="62" fillId="8" borderId="1" xfId="0" applyFont="1" applyFill="1" applyBorder="1" applyAlignment="1">
      <alignment horizontal="left" vertical="center" wrapText="1"/>
    </xf>
    <xf numFmtId="0" fontId="19" fillId="3" borderId="14" xfId="0" applyFont="1" applyFill="1" applyBorder="1" applyAlignment="1">
      <alignment horizontal="left"/>
    </xf>
    <xf numFmtId="0" fontId="19" fillId="3" borderId="15" xfId="0" applyFont="1" applyFill="1" applyBorder="1" applyAlignment="1">
      <alignment horizontal="left"/>
    </xf>
    <xf numFmtId="0" fontId="19" fillId="3" borderId="16" xfId="0" applyFont="1" applyFill="1" applyBorder="1" applyAlignment="1">
      <alignment horizontal="left"/>
    </xf>
    <xf numFmtId="0" fontId="12" fillId="0" borderId="0" xfId="0" applyFont="1" applyBorder="1" applyAlignment="1">
      <alignment horizontal="left" wrapText="1"/>
    </xf>
    <xf numFmtId="0" fontId="12" fillId="0" borderId="6" xfId="0" applyFont="1" applyBorder="1" applyAlignment="1">
      <alignment horizontal="left" wrapText="1"/>
    </xf>
    <xf numFmtId="0" fontId="0" fillId="0" borderId="4" xfId="0" applyBorder="1" applyAlignment="1">
      <alignment wrapText="1"/>
    </xf>
    <xf numFmtId="0" fontId="0" fillId="0" borderId="3" xfId="0" applyBorder="1" applyAlignment="1">
      <alignment wrapText="1"/>
    </xf>
    <xf numFmtId="0" fontId="8" fillId="0" borderId="0" xfId="0" applyFont="1" applyAlignment="1">
      <alignment wrapText="1"/>
    </xf>
    <xf numFmtId="0" fontId="62" fillId="0" borderId="0" xfId="0" applyFont="1" applyAlignment="1">
      <alignment wrapText="1"/>
    </xf>
    <xf numFmtId="0" fontId="62" fillId="0" borderId="6" xfId="0" applyFont="1" applyBorder="1" applyAlignment="1">
      <alignment wrapText="1"/>
    </xf>
    <xf numFmtId="0" fontId="19" fillId="4" borderId="14" xfId="0" applyFont="1" applyFill="1" applyBorder="1" applyAlignment="1">
      <alignment horizontal="left"/>
    </xf>
    <xf numFmtId="0" fontId="19" fillId="4" borderId="15" xfId="0" applyFont="1" applyFill="1" applyBorder="1" applyAlignment="1">
      <alignment horizontal="left"/>
    </xf>
    <xf numFmtId="0" fontId="19" fillId="4" borderId="16" xfId="0" applyFont="1" applyFill="1" applyBorder="1" applyAlignment="1">
      <alignment horizontal="left"/>
    </xf>
    <xf numFmtId="0" fontId="18" fillId="0" borderId="14" xfId="0" applyFont="1" applyFill="1" applyBorder="1" applyAlignment="1">
      <alignment horizontal="left"/>
    </xf>
    <xf numFmtId="0" fontId="18" fillId="0" borderId="15" xfId="0" applyFont="1" applyFill="1" applyBorder="1" applyAlignment="1">
      <alignment horizontal="left"/>
    </xf>
    <xf numFmtId="0" fontId="18" fillId="0" borderId="16" xfId="0" applyFont="1" applyFill="1" applyBorder="1" applyAlignment="1">
      <alignment horizontal="left"/>
    </xf>
    <xf numFmtId="0" fontId="10" fillId="0" borderId="2" xfId="0" applyFont="1" applyFill="1" applyBorder="1" applyAlignment="1">
      <alignment horizontal="center"/>
    </xf>
    <xf numFmtId="0" fontId="0" fillId="0" borderId="4" xfId="0" applyFill="1" applyBorder="1" applyAlignment="1">
      <alignment horizontal="center"/>
    </xf>
    <xf numFmtId="0" fontId="10" fillId="0" borderId="4" xfId="0" applyFont="1" applyFill="1" applyBorder="1" applyAlignment="1">
      <alignment horizontal="center"/>
    </xf>
    <xf numFmtId="0" fontId="1" fillId="0" borderId="0" xfId="33" applyFont="1" applyAlignment="1">
      <alignment horizontal="center"/>
    </xf>
    <xf numFmtId="0" fontId="52" fillId="0" borderId="0" xfId="33" applyFont="1"/>
    <xf numFmtId="168" fontId="66" fillId="0" borderId="0" xfId="27" applyFont="1" applyFill="1" applyBorder="1" applyAlignment="1">
      <alignment horizontal="left"/>
    </xf>
    <xf numFmtId="168" fontId="66" fillId="0" borderId="0" xfId="35" applyFont="1" applyAlignment="1">
      <alignment horizontal="left" vertical="center" wrapText="1"/>
    </xf>
    <xf numFmtId="168" fontId="66" fillId="0" borderId="0" xfId="27" applyFont="1" applyFill="1" applyBorder="1" applyAlignment="1">
      <alignment horizontal="left" vertical="top" wrapText="1"/>
    </xf>
    <xf numFmtId="168" fontId="66" fillId="0" borderId="0" xfId="27" applyFont="1" applyFill="1" applyBorder="1" applyAlignment="1">
      <alignment horizontal="left" wrapText="1"/>
    </xf>
    <xf numFmtId="168" fontId="66" fillId="0" borderId="0" xfId="27" applyFont="1" applyAlignment="1">
      <alignment horizontal="left" vertical="top" wrapText="1"/>
    </xf>
    <xf numFmtId="168" fontId="66" fillId="0" borderId="29" xfId="35" applyFont="1" applyFill="1" applyBorder="1" applyAlignment="1">
      <alignment horizontal="center"/>
    </xf>
    <xf numFmtId="168" fontId="66" fillId="0" borderId="30" xfId="35" applyFont="1" applyFill="1" applyBorder="1" applyAlignment="1">
      <alignment horizontal="center"/>
    </xf>
    <xf numFmtId="168" fontId="66" fillId="0" borderId="32" xfId="35" applyFont="1" applyFill="1" applyBorder="1" applyAlignment="1">
      <alignment horizontal="center"/>
    </xf>
    <xf numFmtId="168" fontId="66" fillId="0" borderId="26" xfId="35" applyFont="1" applyFill="1" applyBorder="1" applyAlignment="1">
      <alignment horizontal="center"/>
    </xf>
    <xf numFmtId="168" fontId="67" fillId="0" borderId="29" xfId="27" applyFont="1" applyBorder="1" applyAlignment="1">
      <alignment horizontal="center"/>
    </xf>
    <xf numFmtId="168" fontId="67" fillId="0" borderId="32" xfId="27" applyFont="1" applyBorder="1" applyAlignment="1">
      <alignment horizontal="center"/>
    </xf>
    <xf numFmtId="168" fontId="67" fillId="0" borderId="33" xfId="27" applyFont="1" applyBorder="1" applyAlignment="1">
      <alignment horizontal="center" wrapText="1"/>
    </xf>
    <xf numFmtId="168" fontId="67" fillId="0" borderId="25" xfId="27" applyFont="1" applyBorder="1" applyAlignment="1">
      <alignment horizontal="center" wrapText="1"/>
    </xf>
    <xf numFmtId="168" fontId="66" fillId="0" borderId="0" xfId="35" applyFont="1" applyAlignment="1">
      <alignment horizontal="left" vertical="top" wrapText="1"/>
    </xf>
    <xf numFmtId="0" fontId="66" fillId="0" borderId="0" xfId="0" applyFont="1" applyFill="1" applyBorder="1" applyAlignment="1">
      <alignment horizontal="center"/>
    </xf>
    <xf numFmtId="0" fontId="14" fillId="0" borderId="5" xfId="7" applyFont="1" applyBorder="1" applyAlignment="1">
      <alignment horizontal="left" wrapText="1"/>
    </xf>
    <xf numFmtId="0" fontId="14" fillId="0" borderId="6" xfId="7" applyFont="1" applyBorder="1" applyAlignment="1">
      <alignment horizontal="left" wrapText="1"/>
    </xf>
    <xf numFmtId="0" fontId="2" fillId="0" borderId="1" xfId="155" applyFont="1" applyBorder="1" applyAlignment="1">
      <alignment wrapText="1"/>
    </xf>
    <xf numFmtId="0" fontId="110" fillId="0" borderId="1" xfId="155" applyBorder="1" applyAlignment="1">
      <alignment wrapText="1"/>
    </xf>
    <xf numFmtId="0" fontId="13" fillId="0" borderId="2" xfId="155" applyFont="1" applyBorder="1" applyAlignment="1">
      <alignment horizontal="center"/>
    </xf>
    <xf numFmtId="0" fontId="110" fillId="0" borderId="4" xfId="155" applyBorder="1" applyAlignment="1">
      <alignment horizontal="center"/>
    </xf>
    <xf numFmtId="0" fontId="110" fillId="0" borderId="3" xfId="155" applyBorder="1" applyAlignment="1">
      <alignment horizontal="center"/>
    </xf>
    <xf numFmtId="0" fontId="13" fillId="0" borderId="4" xfId="155" applyFont="1" applyBorder="1" applyAlignment="1">
      <alignment horizontal="center"/>
    </xf>
    <xf numFmtId="0" fontId="13" fillId="0" borderId="3" xfId="155" applyFont="1" applyBorder="1" applyAlignment="1">
      <alignment horizontal="center"/>
    </xf>
    <xf numFmtId="0" fontId="13" fillId="0" borderId="2"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0" fontId="62" fillId="0" borderId="0" xfId="0" applyFont="1" applyAlignment="1">
      <alignment horizontal="center"/>
    </xf>
    <xf numFmtId="0" fontId="67" fillId="9" borderId="22" xfId="26" applyFont="1" applyFill="1" applyBorder="1" applyAlignment="1">
      <alignment horizontal="center"/>
    </xf>
    <xf numFmtId="0" fontId="67" fillId="9" borderId="21" xfId="26" applyFont="1" applyFill="1" applyBorder="1" applyAlignment="1">
      <alignment horizontal="center"/>
    </xf>
    <xf numFmtId="0" fontId="67" fillId="9" borderId="24" xfId="26" applyFont="1" applyFill="1" applyBorder="1" applyAlignment="1">
      <alignment horizontal="center"/>
    </xf>
    <xf numFmtId="168" fontId="67" fillId="9" borderId="22" xfId="56" applyFont="1" applyFill="1" applyBorder="1" applyAlignment="1">
      <alignment horizontal="center"/>
    </xf>
    <xf numFmtId="0" fontId="0" fillId="0" borderId="21" xfId="0" applyBorder="1" applyAlignment="1">
      <alignment horizontal="center"/>
    </xf>
    <xf numFmtId="168" fontId="67" fillId="0" borderId="0" xfId="25" applyFont="1" applyFill="1" applyAlignment="1">
      <alignment horizontal="center"/>
    </xf>
    <xf numFmtId="168" fontId="66" fillId="0" borderId="0" xfId="25" applyFont="1" applyAlignment="1">
      <alignment horizontal="left" vertical="center" wrapText="1"/>
    </xf>
    <xf numFmtId="0" fontId="0" fillId="0" borderId="24" xfId="0" applyBorder="1" applyAlignment="1"/>
    <xf numFmtId="0" fontId="0" fillId="0" borderId="24" xfId="0" applyBorder="1" applyAlignment="1">
      <alignment horizontal="center"/>
    </xf>
    <xf numFmtId="0" fontId="67" fillId="9" borderId="14" xfId="26" applyFont="1" applyFill="1" applyBorder="1" applyAlignment="1">
      <alignment horizontal="center"/>
    </xf>
    <xf numFmtId="0" fontId="0" fillId="0" borderId="15" xfId="0" applyBorder="1" applyAlignment="1">
      <alignment horizontal="center"/>
    </xf>
    <xf numFmtId="0" fontId="0" fillId="0" borderId="16" xfId="0" applyBorder="1" applyAlignment="1"/>
    <xf numFmtId="0" fontId="67" fillId="9" borderId="15" xfId="26" applyFont="1" applyFill="1" applyBorder="1" applyAlignment="1">
      <alignment horizontal="center"/>
    </xf>
    <xf numFmtId="0" fontId="67" fillId="9" borderId="16" xfId="26" applyFont="1" applyFill="1" applyBorder="1" applyAlignment="1">
      <alignment horizontal="center"/>
    </xf>
    <xf numFmtId="0" fontId="0" fillId="0" borderId="15" xfId="0" applyBorder="1" applyAlignment="1"/>
    <xf numFmtId="0" fontId="118" fillId="0" borderId="0" xfId="5" applyFont="1" applyFill="1" applyAlignment="1">
      <alignment horizontal="center"/>
    </xf>
    <xf numFmtId="168" fontId="122" fillId="0" borderId="0" xfId="35" applyFont="1" applyFill="1" applyAlignment="1">
      <alignment horizontal="center"/>
    </xf>
    <xf numFmtId="0" fontId="97" fillId="0" borderId="0" xfId="5" applyFont="1" applyAlignment="1">
      <alignment horizontal="center"/>
    </xf>
    <xf numFmtId="0" fontId="98" fillId="0" borderId="0" xfId="0" applyFont="1" applyAlignment="1">
      <alignment horizontal="center"/>
    </xf>
    <xf numFmtId="0" fontId="117" fillId="0" borderId="0" xfId="5" applyFont="1" applyAlignment="1">
      <alignment horizontal="center"/>
    </xf>
  </cellXfs>
  <cellStyles count="163">
    <cellStyle name="Comma" xfId="48" builtinId="3"/>
    <cellStyle name="Comma [0] 3 2" xfId="40" xr:uid="{EC5EA9AE-B745-47C8-AFE6-56FBEE149A5C}"/>
    <cellStyle name="Comma [0] 3 2 2" xfId="43" xr:uid="{36FED332-A54D-4C01-AB73-D6D936DA350F}"/>
    <cellStyle name="Comma 10 10 2" xfId="157" xr:uid="{872D9DD5-D62D-4115-AB0C-CE045DF114CC}"/>
    <cellStyle name="Comma 10 11" xfId="8" xr:uid="{00000000-0005-0000-0000-000000000000}"/>
    <cellStyle name="Comma 11 5" xfId="18" xr:uid="{00000000-0005-0000-0000-000001000000}"/>
    <cellStyle name="Comma 12 3" xfId="37" xr:uid="{793204FC-3948-4602-94EC-98AD7FF36119}"/>
    <cellStyle name="Comma 12 3 3" xfId="45" xr:uid="{08107E8A-72FB-4847-8156-800256E9A81A}"/>
    <cellStyle name="Comma 13" xfId="143" xr:uid="{93391D93-C156-44D1-8940-46A6DABCF3C8}"/>
    <cellStyle name="Comma 13 2" xfId="39" xr:uid="{5CEED328-A282-48CB-8341-E0C6B014E7B0}"/>
    <cellStyle name="Comma 2" xfId="9" xr:uid="{00000000-0005-0000-0000-000002000000}"/>
    <cellStyle name="Comma 2 10" xfId="11" xr:uid="{00000000-0005-0000-0000-000003000000}"/>
    <cellStyle name="Comma 202" xfId="68" xr:uid="{3A4AACEB-BD8C-4DDE-BDDF-B85B03D58B55}"/>
    <cellStyle name="Comma 204 2" xfId="66" xr:uid="{4C192BCA-A7DB-4F43-A404-AE981DDBFC69}"/>
    <cellStyle name="Comma 23" xfId="16" xr:uid="{00000000-0005-0000-0000-000004000000}"/>
    <cellStyle name="Comma 250" xfId="24" xr:uid="{00000000-0005-0000-0000-000005000000}"/>
    <cellStyle name="Comma 3" xfId="151" xr:uid="{90CEACF5-94F4-4ECF-9781-6DF475E855B4}"/>
    <cellStyle name="Comma 3 2 2 2" xfId="158" xr:uid="{255958DD-1819-40F7-98BF-71C34A7E5E47}"/>
    <cellStyle name="Comma 4" xfId="1" xr:uid="{00000000-0005-0000-0000-000006000000}"/>
    <cellStyle name="Comma 4 2 2" xfId="4" xr:uid="{00000000-0005-0000-0000-000007000000}"/>
    <cellStyle name="Comma 94" xfId="91" xr:uid="{31F9AFAC-5C0D-43D5-BA41-0B1249F04827}"/>
    <cellStyle name="Currency" xfId="46" builtinId="4"/>
    <cellStyle name="Currency 102 2" xfId="64" xr:uid="{B2027717-BECC-4B82-B03D-AE282B997F39}"/>
    <cellStyle name="Currency 114" xfId="22" xr:uid="{00000000-0005-0000-0000-000008000000}"/>
    <cellStyle name="Currency 115 2" xfId="59" xr:uid="{248496BE-8401-41B1-97C1-33F262328C1D}"/>
    <cellStyle name="Currency 2" xfId="10" xr:uid="{00000000-0005-0000-0000-000009000000}"/>
    <cellStyle name="Currency 2 10" xfId="60" xr:uid="{B8E7765C-F23D-40BB-AEAE-1418B11CDBC9}"/>
    <cellStyle name="Currency 3" xfId="6" xr:uid="{00000000-0005-0000-0000-00000A000000}"/>
    <cellStyle name="Currency 3 2" xfId="156" xr:uid="{D5AAA10A-972D-442A-83E2-4358336805D5}"/>
    <cellStyle name="Normal" xfId="0" builtinId="0"/>
    <cellStyle name="Normal - Style1 5" xfId="62" xr:uid="{B4A35AC0-40A5-4B53-92FB-8EF9644159A7}"/>
    <cellStyle name="Normal 10 2" xfId="14" xr:uid="{00000000-0005-0000-0000-00000C000000}"/>
    <cellStyle name="Normal 10 2 2" xfId="17" xr:uid="{00000000-0005-0000-0000-00000D000000}"/>
    <cellStyle name="Normal 10 2 2 2 2 2 2" xfId="148" xr:uid="{64FC8B2C-8BA9-4388-94BF-7ED4AB14C17C}"/>
    <cellStyle name="Normal 10 3" xfId="35" xr:uid="{7EE115DD-BC38-4A41-A835-2AD5997A445A}"/>
    <cellStyle name="Normal 10 3 7" xfId="58" xr:uid="{8946D956-3B3F-4C11-AFA5-77B0D2298F3B}"/>
    <cellStyle name="Normal 11" xfId="154" xr:uid="{7BDDC2A8-6AA1-458E-A8E5-41AE8AB44F53}"/>
    <cellStyle name="Normal 12 2" xfId="34" xr:uid="{B1EA86CD-76E8-421C-8A01-BA953F82EBAC}"/>
    <cellStyle name="Normal 12 2 2 2" xfId="44" xr:uid="{A13903E3-6D80-4FD0-AB69-10F6BB18A7DC}"/>
    <cellStyle name="Normal 12 2 3" xfId="42" xr:uid="{3F66D6ED-5287-4072-AC52-B4E08CD80373}"/>
    <cellStyle name="Normal 13 2" xfId="38" xr:uid="{6EBB980F-74AF-4023-9F9F-9BF1F5EC05C9}"/>
    <cellStyle name="Normal 150 2" xfId="63" xr:uid="{A74945D3-B01D-49BA-988C-8485FB78EA18}"/>
    <cellStyle name="Normal 151 2" xfId="61" xr:uid="{9D80449F-4C35-486C-9B2A-35E59CB0C760}"/>
    <cellStyle name="Normal 154" xfId="49" xr:uid="{9B612339-0E2D-4D29-BD23-05CC0422BA07}"/>
    <cellStyle name="Normal 155" xfId="71" xr:uid="{390F1241-90F4-49F6-8F6C-2B6AB0838E2D}"/>
    <cellStyle name="Normal 157" xfId="74" xr:uid="{899FBCA5-625A-4AA8-B731-99115FF5D05D}"/>
    <cellStyle name="Normal 158" xfId="75" xr:uid="{12880B0A-FC40-4F05-9AEB-EFF13EF69132}"/>
    <cellStyle name="Normal 159" xfId="76" xr:uid="{27DD747B-411F-409D-8453-BCE830254AA9}"/>
    <cellStyle name="Normal 16 2" xfId="41" xr:uid="{D920D4DF-0ABE-43AB-9547-A69509A4DC36}"/>
    <cellStyle name="Normal 160" xfId="77" xr:uid="{CAB0A9B9-8108-4517-9F5F-95145B04B534}"/>
    <cellStyle name="Normal 161" xfId="78" xr:uid="{43AFCAFB-50F2-4B68-9B5A-441D2C556792}"/>
    <cellStyle name="Normal 173" xfId="73" xr:uid="{9CC58BCA-FAC5-42CC-8383-F42F76BBDB73}"/>
    <cellStyle name="Normal 2" xfId="5" xr:uid="{00000000-0005-0000-0000-00000E000000}"/>
    <cellStyle name="Normal 2 10" xfId="7" xr:uid="{00000000-0005-0000-0000-00000F000000}"/>
    <cellStyle name="Normal 2 10 2 2 2" xfId="144" xr:uid="{7060F6CD-1E22-4BE3-B8DF-6910592428C0}"/>
    <cellStyle name="Normal 2 2" xfId="55" xr:uid="{B08F26E5-48BE-4E7E-BFEE-6F0CFAFD4D8E}"/>
    <cellStyle name="Normal 216" xfId="92" xr:uid="{9F107082-F9AE-4C0B-8494-B7B880DB02FE}"/>
    <cellStyle name="Normal 218" xfId="67" xr:uid="{6D9A54FF-1202-4662-BBAB-03E0D6D8ADFB}"/>
    <cellStyle name="Normal 227" xfId="146" xr:uid="{8ABAE285-02EE-47D4-85A8-9A5FC4D7C841}"/>
    <cellStyle name="Normal 253" xfId="21" xr:uid="{00000000-0005-0000-0000-000010000000}"/>
    <cellStyle name="Normal 254" xfId="23" xr:uid="{00000000-0005-0000-0000-000011000000}"/>
    <cellStyle name="Normal 255" xfId="70" xr:uid="{14072940-B50F-4616-A634-7D19051FE473}"/>
    <cellStyle name="Normal 258" xfId="79" xr:uid="{3FE87C1C-30E6-4FA8-9CE5-8727E334092E}"/>
    <cellStyle name="Normal 259" xfId="80" xr:uid="{0A373C13-BA6A-4804-A34B-679780A15ED0}"/>
    <cellStyle name="Normal 260" xfId="81" xr:uid="{10F1F00F-3F2D-4AA5-B335-72282A580444}"/>
    <cellStyle name="Normal 261" xfId="82" xr:uid="{A13605FD-045E-4E59-8358-87A66942A29C}"/>
    <cellStyle name="Normal 262" xfId="83" xr:uid="{09C0D646-19AA-4F3F-B7F3-8466443868F6}"/>
    <cellStyle name="Normal 263" xfId="84" xr:uid="{01375633-9C12-4F19-9743-5812728FA639}"/>
    <cellStyle name="Normal 264" xfId="85" xr:uid="{93DFA91D-E425-4EA7-B74F-457387F8F982}"/>
    <cellStyle name="Normal 265" xfId="86" xr:uid="{B418CDD6-1965-48EB-B375-9711027D00A3}"/>
    <cellStyle name="Normal 266" xfId="87" xr:uid="{040EDF12-9CC1-4510-B791-81B31EF72532}"/>
    <cellStyle name="Normal 267" xfId="88" xr:uid="{6229370D-0D3D-4130-AE3C-0FED6DE8D352}"/>
    <cellStyle name="Normal 268" xfId="89" xr:uid="{31EC1CB6-8363-480E-8F47-83B25A2260E6}"/>
    <cellStyle name="Normal 269" xfId="90" xr:uid="{3C1FF2B1-8188-4C21-A3AD-B24667970E98}"/>
    <cellStyle name="Normal 270" xfId="94" xr:uid="{4674BE3A-1929-47D6-8202-444E0B8C4ED8}"/>
    <cellStyle name="Normal 272" xfId="95" xr:uid="{0251185D-FAE1-4BC9-811A-734C0FC51A37}"/>
    <cellStyle name="Normal 273" xfId="72" xr:uid="{9306007C-9FFB-473D-94E7-36F287FACBC0}"/>
    <cellStyle name="Normal 274" xfId="96" xr:uid="{62826214-A792-472C-BDAA-5EE78EA7181A}"/>
    <cellStyle name="Normal 275" xfId="97" xr:uid="{91312869-EC08-4742-8915-40C945846CAA}"/>
    <cellStyle name="Normal 276" xfId="98" xr:uid="{794849A4-40A7-43F3-B1A2-A7AD33E772DA}"/>
    <cellStyle name="Normal 277" xfId="99" xr:uid="{908A0A4D-B974-4D9E-97AB-53CC8095C046}"/>
    <cellStyle name="Normal 278" xfId="100" xr:uid="{FB7DE139-5411-4B7E-9E9D-FD8784E57852}"/>
    <cellStyle name="Normal 279" xfId="101" xr:uid="{236BF631-03D4-4A21-976A-564FC2BD0166}"/>
    <cellStyle name="Normal 280" xfId="102" xr:uid="{229DB3EE-ECDC-4F46-9F57-228341195044}"/>
    <cellStyle name="Normal 281" xfId="103" xr:uid="{F46FAFF1-94C5-4E5D-8AAB-89E389307965}"/>
    <cellStyle name="Normal 282" xfId="104" xr:uid="{57BD1F48-322C-435E-8802-8A02F11C3E79}"/>
    <cellStyle name="Normal 283" xfId="107" xr:uid="{616826B4-0D16-4404-8086-BA3D901B983C}"/>
    <cellStyle name="Normal 284" xfId="105" xr:uid="{216F5F47-276E-420F-B867-9CCE9B13F9D8}"/>
    <cellStyle name="Normal 285" xfId="106" xr:uid="{AFD8D45A-D5C7-4DD1-B879-67C296A9740C}"/>
    <cellStyle name="Normal 286" xfId="108" xr:uid="{04AA2DC1-2032-461B-8FA7-AB535F99E3B3}"/>
    <cellStyle name="Normal 291" xfId="109" xr:uid="{DEEAB593-2D83-4E79-ACF9-264CA16A475C}"/>
    <cellStyle name="Normal 292" xfId="110" xr:uid="{F08DDA87-DCCD-464F-9B50-EB3B2397B385}"/>
    <cellStyle name="Normal 293" xfId="112" xr:uid="{976E8FB2-7632-43EF-BAFD-64F5BD8B3F12}"/>
    <cellStyle name="Normal 294" xfId="113" xr:uid="{DADF31EB-EE3D-482F-B9BA-74CBCCFD6A87}"/>
    <cellStyle name="Normal 295" xfId="114" xr:uid="{95324DB3-E9FB-474A-8848-1AC8D1D34B12}"/>
    <cellStyle name="Normal 296" xfId="115" xr:uid="{729E9B7B-72B3-489F-98C1-20E4D0436547}"/>
    <cellStyle name="Normal 297" xfId="116" xr:uid="{A4D57C30-85F9-48B8-A892-5FCA5B56A17E}"/>
    <cellStyle name="Normal 298" xfId="118" xr:uid="{81E99399-8607-4120-A761-97048B23BAB1}"/>
    <cellStyle name="Normal 3" xfId="20" xr:uid="{00000000-0005-0000-0000-000012000000}"/>
    <cellStyle name="Normal 3 2" xfId="33" xr:uid="{99F8AE8C-05F2-490A-A25C-6008C9A4EA1B}"/>
    <cellStyle name="Normal 3 3" xfId="54" xr:uid="{A9628838-9A52-4CCC-A869-45E6B0DC1BAA}"/>
    <cellStyle name="Normal 3_Attach O, GG, Support -New Method 2-14-11" xfId="31" xr:uid="{A98F5369-1071-44F5-B789-FF6BABDA384D}"/>
    <cellStyle name="Normal 301" xfId="121" xr:uid="{32D8D07B-82DF-4A28-82A6-E58685CD6928}"/>
    <cellStyle name="Normal 302" xfId="117" xr:uid="{8B3DB0C9-5915-401F-92CA-EF94B1B9B584}"/>
    <cellStyle name="Normal 303" xfId="119" xr:uid="{84635B33-FE6C-4A30-9E77-AAC4D635B959}"/>
    <cellStyle name="Normal 304" xfId="120" xr:uid="{9E328DBD-AB3C-41ED-9A43-39D57D8DE382}"/>
    <cellStyle name="Normal 307" xfId="122" xr:uid="{F46299DD-AE97-4091-AC80-13BB3B54002D}"/>
    <cellStyle name="Normal 308" xfId="123" xr:uid="{E9F1F483-0856-4253-B03A-1B982BC4A617}"/>
    <cellStyle name="Normal 310" xfId="124" xr:uid="{080AE531-2674-4F18-9447-9E86FB15F246}"/>
    <cellStyle name="Normal 311" xfId="125" xr:uid="{9B1963BF-C6A9-4A69-BACE-FB358018EC6A}"/>
    <cellStyle name="Normal 312" xfId="126" xr:uid="{E6427BD9-E68D-497C-80B0-734546ED8C01}"/>
    <cellStyle name="Normal 313" xfId="127" xr:uid="{49329C41-069E-42A5-9EA7-0015A56B68C9}"/>
    <cellStyle name="Normal 314" xfId="128" xr:uid="{8B3A6F2C-FF29-4994-998E-54BD6B136B7F}"/>
    <cellStyle name="Normal 315" xfId="129" xr:uid="{EAD5F534-D7F5-4A33-A4CA-E3918BFB3FD1}"/>
    <cellStyle name="Normal 316" xfId="130" xr:uid="{DCB78C98-8D74-49D9-9C82-CBD30620BF98}"/>
    <cellStyle name="Normal 318" xfId="131" xr:uid="{2F283C00-AFCB-4758-867E-3FC125EC31F7}"/>
    <cellStyle name="Normal 319" xfId="132" xr:uid="{608D6B30-CB30-4BDD-BF98-6A4E01C84CE2}"/>
    <cellStyle name="Normal 322" xfId="133" xr:uid="{EBF88B40-87B2-474F-BF40-D948DB72CB3A}"/>
    <cellStyle name="Normal 323" xfId="134" xr:uid="{170BC3FC-342F-40EB-B22E-825049BB6BE4}"/>
    <cellStyle name="Normal 324" xfId="135" xr:uid="{604C0C84-ECE2-4150-80E5-1F286F4A598C}"/>
    <cellStyle name="Normal 325" xfId="136" xr:uid="{8F225383-70F0-428D-BD7D-EF8516E05291}"/>
    <cellStyle name="Normal 326" xfId="137" xr:uid="{4E8E114E-F856-4368-8249-92CF726557B5}"/>
    <cellStyle name="Normal 327" xfId="138" xr:uid="{8F28B5EF-A267-48A6-8FEC-1BEDE9E3E88C}"/>
    <cellStyle name="Normal 328" xfId="139" xr:uid="{009DA125-3F8C-4267-B832-0F2406EDD65A}"/>
    <cellStyle name="Normal 329" xfId="140" xr:uid="{E9B2805A-F3F8-47A5-AB63-210D9137369F}"/>
    <cellStyle name="Normal 330" xfId="141" xr:uid="{FA0BC58C-0DF1-4064-9ECF-4B7AF54B4405}"/>
    <cellStyle name="Normal 332" xfId="111" xr:uid="{19C67990-A026-4BCC-A7FD-FDD2E3EE3AA6}"/>
    <cellStyle name="Normal 4" xfId="25" xr:uid="{B697ADF7-9665-47A6-A433-57C5A4664A4C}"/>
    <cellStyle name="Normal 4 22 2" xfId="56" xr:uid="{F9CE5AA6-8F32-4710-BE7E-7C7AB769A92B}"/>
    <cellStyle name="Normal 5" xfId="30" xr:uid="{ABEF3B4C-7566-4705-A3E6-4EE55CD213A7}"/>
    <cellStyle name="Normal 5 10" xfId="57" xr:uid="{0A548DCF-D9FB-4463-8728-E09F8AEC0420}"/>
    <cellStyle name="Normal 5 60" xfId="152" xr:uid="{B016BD67-61A2-4FBD-9ECB-7C4C20EC1C71}"/>
    <cellStyle name="Normal 6" xfId="142" xr:uid="{D256F818-538F-4052-9CF8-E4428465FBAC}"/>
    <cellStyle name="Normal 7" xfId="27" xr:uid="{D5B5E0E3-DC2B-44D9-8A11-A6C8C1AD539A}"/>
    <cellStyle name="Normal 8" xfId="147" xr:uid="{56776621-D035-4D92-8F56-61856F74D484}"/>
    <cellStyle name="Normal 8 2" xfId="161" xr:uid="{832B7EB1-0988-434D-B14D-FFE698D76903}"/>
    <cellStyle name="Normal 8 3" xfId="159" xr:uid="{FEF37073-70FE-416B-A37C-0886C381BF03}"/>
    <cellStyle name="Normal 9" xfId="155" xr:uid="{880F2C80-EE04-4EAB-ACEC-B8A30062EA2F}"/>
    <cellStyle name="Normal 9 2" xfId="162" xr:uid="{E7A3FF41-A320-4C54-9489-2CC1E6C357BD}"/>
    <cellStyle name="Normal 9 3" xfId="160" xr:uid="{3EE50957-1D01-4A1C-9EB3-7C22E53A8351}"/>
    <cellStyle name="Normal_1995 FCWS" xfId="13" xr:uid="{00000000-0005-0000-0000-000013000000}"/>
    <cellStyle name="Normal_21 Exh B" xfId="29" xr:uid="{E637EC89-4F75-46C0-8A30-734C3B82DD3C}"/>
    <cellStyle name="Normal_A" xfId="149" xr:uid="{8AE7C0E9-7D53-49DE-8C4E-839574C0B585}"/>
    <cellStyle name="Normal_ATC Projected 2008 Monthly Plant Balances for Attachment O 2 (2)" xfId="32" xr:uid="{5128B2CE-F3BA-485E-96A3-83A8E94DF1A1}"/>
    <cellStyle name="Normal_Attachment GG Example 8 26 09" xfId="51" xr:uid="{EEE6A2A1-B928-41C0-96E8-909E360409DE}"/>
    <cellStyle name="Normal_Attachment GG Template ER11-28 11-18-10" xfId="50" xr:uid="{585443FF-1015-471D-BADF-E86BA0A38E8A}"/>
    <cellStyle name="Normal_Attachment O Support - 2004 True-up" xfId="52" xr:uid="{D3CCB4BA-1A55-4757-BBF4-8EA6755AD0EA}"/>
    <cellStyle name="Normal_Attachment Os for 2002 True-up" xfId="28" xr:uid="{59FE44BD-152E-40FC-A9EF-F4260F38E47C}"/>
    <cellStyle name="Normal_FN1 Ratebase Draft SPP template (6-11-04) v2" xfId="19" xr:uid="{00000000-0005-0000-0000-000014000000}"/>
    <cellStyle name="Normal_interest calc Book1" xfId="53" xr:uid="{09A44AD0-5449-4A62-859C-2E66FEB484AA}"/>
    <cellStyle name="Normal_Red Line and Clean Copy 5-5-2010 populated attachment 9 and supplement (2)" xfId="150" xr:uid="{784F00CF-1F83-494E-ABA6-3995AD6C9434}"/>
    <cellStyle name="Normal_Schedule O Info for Mike" xfId="26" xr:uid="{D429D4BE-27AC-4EE5-B08E-4DF2596DF515}"/>
    <cellStyle name="Normal_TrAILCo attach 6 &amp; 7 and Appendix A" xfId="3" xr:uid="{00000000-0005-0000-0000-000015000000}"/>
    <cellStyle name="Percent" xfId="47" builtinId="5"/>
    <cellStyle name="Percent 10" xfId="145" xr:uid="{48A8448C-DDC7-474B-B1EE-49D4EC2AE1E4}"/>
    <cellStyle name="Percent 109" xfId="69" xr:uid="{9B409385-2AB3-4193-80CE-6A71A999EC08}"/>
    <cellStyle name="Percent 110 2" xfId="65" xr:uid="{BBBA8DF2-D622-4B90-AEF1-180A911E59CB}"/>
    <cellStyle name="Percent 2" xfId="12" xr:uid="{00000000-0005-0000-0000-000018000000}"/>
    <cellStyle name="Percent 2 10" xfId="153" xr:uid="{F0088B70-972B-4855-AED6-0FCB95D50778}"/>
    <cellStyle name="Percent 24" xfId="15" xr:uid="{00000000-0005-0000-0000-000019000000}"/>
    <cellStyle name="Percent 3 2" xfId="2" xr:uid="{00000000-0005-0000-0000-00001A000000}"/>
    <cellStyle name="Percent 38" xfId="93" xr:uid="{2E8E0232-E2B5-4A2E-BDF3-C7F154FDB518}"/>
    <cellStyle name="Percent 9 2 2" xfId="36" xr:uid="{58D62F26-1917-4D1A-AC3A-B686F12AA3DA}"/>
  </cellStyles>
  <dxfs count="0"/>
  <tableStyles count="0" defaultTableStyle="TableStyleMedium2" defaultPivotStyle="PivotStyleLight16"/>
  <colors>
    <mruColors>
      <color rgb="FFFFFF99"/>
      <color rgb="FFD9F052"/>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xml"/><Relationship Id="rId117" Type="http://schemas.openxmlformats.org/officeDocument/2006/relationships/externalLink" Target="externalLinks/externalLink93.xml"/><Relationship Id="rId21" Type="http://schemas.openxmlformats.org/officeDocument/2006/relationships/worksheet" Target="worksheets/sheet21.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63" Type="http://schemas.openxmlformats.org/officeDocument/2006/relationships/externalLink" Target="externalLinks/externalLink39.xml"/><Relationship Id="rId68" Type="http://schemas.openxmlformats.org/officeDocument/2006/relationships/externalLink" Target="externalLinks/externalLink44.xml"/><Relationship Id="rId84" Type="http://schemas.openxmlformats.org/officeDocument/2006/relationships/externalLink" Target="externalLinks/externalLink60.xml"/><Relationship Id="rId89" Type="http://schemas.openxmlformats.org/officeDocument/2006/relationships/externalLink" Target="externalLinks/externalLink65.xml"/><Relationship Id="rId112" Type="http://schemas.openxmlformats.org/officeDocument/2006/relationships/externalLink" Target="externalLinks/externalLink88.xml"/><Relationship Id="rId16" Type="http://schemas.openxmlformats.org/officeDocument/2006/relationships/worksheet" Target="worksheets/sheet16.xml"/><Relationship Id="rId107" Type="http://schemas.openxmlformats.org/officeDocument/2006/relationships/externalLink" Target="externalLinks/externalLink83.xml"/><Relationship Id="rId11" Type="http://schemas.openxmlformats.org/officeDocument/2006/relationships/worksheet" Target="worksheets/sheet11.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53" Type="http://schemas.openxmlformats.org/officeDocument/2006/relationships/externalLink" Target="externalLinks/externalLink29.xml"/><Relationship Id="rId58" Type="http://schemas.openxmlformats.org/officeDocument/2006/relationships/externalLink" Target="externalLinks/externalLink34.xml"/><Relationship Id="rId74" Type="http://schemas.openxmlformats.org/officeDocument/2006/relationships/externalLink" Target="externalLinks/externalLink50.xml"/><Relationship Id="rId79" Type="http://schemas.openxmlformats.org/officeDocument/2006/relationships/externalLink" Target="externalLinks/externalLink55.xml"/><Relationship Id="rId102" Type="http://schemas.openxmlformats.org/officeDocument/2006/relationships/externalLink" Target="externalLinks/externalLink78.xml"/><Relationship Id="rId123" Type="http://schemas.openxmlformats.org/officeDocument/2006/relationships/externalLink" Target="externalLinks/externalLink99.xml"/><Relationship Id="rId5" Type="http://schemas.openxmlformats.org/officeDocument/2006/relationships/worksheet" Target="worksheets/sheet5.xml"/><Relationship Id="rId90" Type="http://schemas.openxmlformats.org/officeDocument/2006/relationships/externalLink" Target="externalLinks/externalLink66.xml"/><Relationship Id="rId95" Type="http://schemas.openxmlformats.org/officeDocument/2006/relationships/externalLink" Target="externalLinks/externalLink7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56" Type="http://schemas.openxmlformats.org/officeDocument/2006/relationships/externalLink" Target="externalLinks/externalLink32.xml"/><Relationship Id="rId64" Type="http://schemas.openxmlformats.org/officeDocument/2006/relationships/externalLink" Target="externalLinks/externalLink40.xml"/><Relationship Id="rId69" Type="http://schemas.openxmlformats.org/officeDocument/2006/relationships/externalLink" Target="externalLinks/externalLink45.xml"/><Relationship Id="rId77" Type="http://schemas.openxmlformats.org/officeDocument/2006/relationships/externalLink" Target="externalLinks/externalLink53.xml"/><Relationship Id="rId100" Type="http://schemas.openxmlformats.org/officeDocument/2006/relationships/externalLink" Target="externalLinks/externalLink76.xml"/><Relationship Id="rId105" Type="http://schemas.openxmlformats.org/officeDocument/2006/relationships/externalLink" Target="externalLinks/externalLink81.xml"/><Relationship Id="rId113" Type="http://schemas.openxmlformats.org/officeDocument/2006/relationships/externalLink" Target="externalLinks/externalLink89.xml"/><Relationship Id="rId118" Type="http://schemas.openxmlformats.org/officeDocument/2006/relationships/externalLink" Target="externalLinks/externalLink94.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7.xml"/><Relationship Id="rId72" Type="http://schemas.openxmlformats.org/officeDocument/2006/relationships/externalLink" Target="externalLinks/externalLink48.xml"/><Relationship Id="rId80" Type="http://schemas.openxmlformats.org/officeDocument/2006/relationships/externalLink" Target="externalLinks/externalLink56.xml"/><Relationship Id="rId85" Type="http://schemas.openxmlformats.org/officeDocument/2006/relationships/externalLink" Target="externalLinks/externalLink61.xml"/><Relationship Id="rId93" Type="http://schemas.openxmlformats.org/officeDocument/2006/relationships/externalLink" Target="externalLinks/externalLink69.xml"/><Relationship Id="rId98" Type="http://schemas.openxmlformats.org/officeDocument/2006/relationships/externalLink" Target="externalLinks/externalLink74.xml"/><Relationship Id="rId121" Type="http://schemas.openxmlformats.org/officeDocument/2006/relationships/externalLink" Target="externalLinks/externalLink9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59" Type="http://schemas.openxmlformats.org/officeDocument/2006/relationships/externalLink" Target="externalLinks/externalLink35.xml"/><Relationship Id="rId67" Type="http://schemas.openxmlformats.org/officeDocument/2006/relationships/externalLink" Target="externalLinks/externalLink43.xml"/><Relationship Id="rId103" Type="http://schemas.openxmlformats.org/officeDocument/2006/relationships/externalLink" Target="externalLinks/externalLink79.xml"/><Relationship Id="rId108" Type="http://schemas.openxmlformats.org/officeDocument/2006/relationships/externalLink" Target="externalLinks/externalLink84.xml"/><Relationship Id="rId116" Type="http://schemas.openxmlformats.org/officeDocument/2006/relationships/externalLink" Target="externalLinks/externalLink92.xml"/><Relationship Id="rId124"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7.xml"/><Relationship Id="rId54" Type="http://schemas.openxmlformats.org/officeDocument/2006/relationships/externalLink" Target="externalLinks/externalLink30.xml"/><Relationship Id="rId62" Type="http://schemas.openxmlformats.org/officeDocument/2006/relationships/externalLink" Target="externalLinks/externalLink38.xml"/><Relationship Id="rId70" Type="http://schemas.openxmlformats.org/officeDocument/2006/relationships/externalLink" Target="externalLinks/externalLink46.xml"/><Relationship Id="rId75" Type="http://schemas.openxmlformats.org/officeDocument/2006/relationships/externalLink" Target="externalLinks/externalLink51.xml"/><Relationship Id="rId83" Type="http://schemas.openxmlformats.org/officeDocument/2006/relationships/externalLink" Target="externalLinks/externalLink59.xml"/><Relationship Id="rId88" Type="http://schemas.openxmlformats.org/officeDocument/2006/relationships/externalLink" Target="externalLinks/externalLink64.xml"/><Relationship Id="rId91" Type="http://schemas.openxmlformats.org/officeDocument/2006/relationships/externalLink" Target="externalLinks/externalLink67.xml"/><Relationship Id="rId96" Type="http://schemas.openxmlformats.org/officeDocument/2006/relationships/externalLink" Target="externalLinks/externalLink72.xml"/><Relationship Id="rId111" Type="http://schemas.openxmlformats.org/officeDocument/2006/relationships/externalLink" Target="externalLinks/externalLink8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externalLink" Target="externalLinks/externalLink25.xml"/><Relationship Id="rId57" Type="http://schemas.openxmlformats.org/officeDocument/2006/relationships/externalLink" Target="externalLinks/externalLink33.xml"/><Relationship Id="rId106" Type="http://schemas.openxmlformats.org/officeDocument/2006/relationships/externalLink" Target="externalLinks/externalLink82.xml"/><Relationship Id="rId114" Type="http://schemas.openxmlformats.org/officeDocument/2006/relationships/externalLink" Target="externalLinks/externalLink90.xml"/><Relationship Id="rId119" Type="http://schemas.openxmlformats.org/officeDocument/2006/relationships/externalLink" Target="externalLinks/externalLink95.xml"/><Relationship Id="rId12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externalLink" Target="externalLinks/externalLink28.xml"/><Relationship Id="rId60" Type="http://schemas.openxmlformats.org/officeDocument/2006/relationships/externalLink" Target="externalLinks/externalLink36.xml"/><Relationship Id="rId65" Type="http://schemas.openxmlformats.org/officeDocument/2006/relationships/externalLink" Target="externalLinks/externalLink41.xml"/><Relationship Id="rId73" Type="http://schemas.openxmlformats.org/officeDocument/2006/relationships/externalLink" Target="externalLinks/externalLink49.xml"/><Relationship Id="rId78" Type="http://schemas.openxmlformats.org/officeDocument/2006/relationships/externalLink" Target="externalLinks/externalLink54.xml"/><Relationship Id="rId81" Type="http://schemas.openxmlformats.org/officeDocument/2006/relationships/externalLink" Target="externalLinks/externalLink57.xml"/><Relationship Id="rId86" Type="http://schemas.openxmlformats.org/officeDocument/2006/relationships/externalLink" Target="externalLinks/externalLink62.xml"/><Relationship Id="rId94" Type="http://schemas.openxmlformats.org/officeDocument/2006/relationships/externalLink" Target="externalLinks/externalLink70.xml"/><Relationship Id="rId99" Type="http://schemas.openxmlformats.org/officeDocument/2006/relationships/externalLink" Target="externalLinks/externalLink75.xml"/><Relationship Id="rId101" Type="http://schemas.openxmlformats.org/officeDocument/2006/relationships/externalLink" Target="externalLinks/externalLink77.xml"/><Relationship Id="rId122" Type="http://schemas.openxmlformats.org/officeDocument/2006/relationships/externalLink" Target="externalLinks/externalLink9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5.xml"/><Relationship Id="rId109" Type="http://schemas.openxmlformats.org/officeDocument/2006/relationships/externalLink" Target="externalLinks/externalLink85.xml"/><Relationship Id="rId34" Type="http://schemas.openxmlformats.org/officeDocument/2006/relationships/externalLink" Target="externalLinks/externalLink10.xml"/><Relationship Id="rId50" Type="http://schemas.openxmlformats.org/officeDocument/2006/relationships/externalLink" Target="externalLinks/externalLink26.xml"/><Relationship Id="rId55" Type="http://schemas.openxmlformats.org/officeDocument/2006/relationships/externalLink" Target="externalLinks/externalLink31.xml"/><Relationship Id="rId76" Type="http://schemas.openxmlformats.org/officeDocument/2006/relationships/externalLink" Target="externalLinks/externalLink52.xml"/><Relationship Id="rId97" Type="http://schemas.openxmlformats.org/officeDocument/2006/relationships/externalLink" Target="externalLinks/externalLink73.xml"/><Relationship Id="rId104" Type="http://schemas.openxmlformats.org/officeDocument/2006/relationships/externalLink" Target="externalLinks/externalLink80.xml"/><Relationship Id="rId120" Type="http://schemas.openxmlformats.org/officeDocument/2006/relationships/externalLink" Target="externalLinks/externalLink96.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47.xml"/><Relationship Id="rId92" Type="http://schemas.openxmlformats.org/officeDocument/2006/relationships/externalLink" Target="externalLinks/externalLink68.xml"/><Relationship Id="rId2" Type="http://schemas.openxmlformats.org/officeDocument/2006/relationships/worksheet" Target="worksheets/sheet2.xml"/><Relationship Id="rId29" Type="http://schemas.openxmlformats.org/officeDocument/2006/relationships/externalLink" Target="externalLinks/externalLink5.xml"/><Relationship Id="rId24" Type="http://schemas.openxmlformats.org/officeDocument/2006/relationships/worksheet" Target="worksheets/sheet24.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66" Type="http://schemas.openxmlformats.org/officeDocument/2006/relationships/externalLink" Target="externalLinks/externalLink42.xml"/><Relationship Id="rId87" Type="http://schemas.openxmlformats.org/officeDocument/2006/relationships/externalLink" Target="externalLinks/externalLink63.xml"/><Relationship Id="rId110" Type="http://schemas.openxmlformats.org/officeDocument/2006/relationships/externalLink" Target="externalLinks/externalLink86.xml"/><Relationship Id="rId115" Type="http://schemas.openxmlformats.org/officeDocument/2006/relationships/externalLink" Target="externalLinks/externalLink91.xml"/><Relationship Id="rId61" Type="http://schemas.openxmlformats.org/officeDocument/2006/relationships/externalLink" Target="externalLinks/externalLink37.xml"/><Relationship Id="rId82" Type="http://schemas.openxmlformats.org/officeDocument/2006/relationships/externalLink" Target="externalLinks/externalLink5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866775</xdr:colOff>
      <xdr:row>71</xdr:row>
      <xdr:rowOff>0</xdr:rowOff>
    </xdr:from>
    <xdr:to>
      <xdr:col>15</xdr:col>
      <xdr:colOff>227255</xdr:colOff>
      <xdr:row>107</xdr:row>
      <xdr:rowOff>75462</xdr:rowOff>
    </xdr:to>
    <xdr:pic>
      <xdr:nvPicPr>
        <xdr:cNvPr id="2" name="Picture 1">
          <a:extLst>
            <a:ext uri="{FF2B5EF4-FFF2-40B4-BE49-F238E27FC236}">
              <a16:creationId xmlns:a16="http://schemas.microsoft.com/office/drawing/2014/main" id="{45491C01-B1F0-4D75-A740-CF7446B890C4}"/>
            </a:ext>
          </a:extLst>
        </xdr:cNvPr>
        <xdr:cNvPicPr>
          <a:picLocks noChangeAspect="1"/>
        </xdr:cNvPicPr>
      </xdr:nvPicPr>
      <xdr:blipFill>
        <a:blip xmlns:r="http://schemas.openxmlformats.org/officeDocument/2006/relationships" r:embed="rId1"/>
        <a:stretch>
          <a:fillRect/>
        </a:stretch>
      </xdr:blipFill>
      <xdr:spPr>
        <a:xfrm>
          <a:off x="866775" y="11887200"/>
          <a:ext cx="10761905" cy="5904762"/>
        </a:xfrm>
        <a:prstGeom prst="rect">
          <a:avLst/>
        </a:prstGeom>
      </xdr:spPr>
    </xdr:pic>
    <xdr:clientData/>
  </xdr:twoCellAnchor>
  <xdr:twoCellAnchor editAs="oneCell">
    <xdr:from>
      <xdr:col>0</xdr:col>
      <xdr:colOff>1428750</xdr:colOff>
      <xdr:row>107</xdr:row>
      <xdr:rowOff>66675</xdr:rowOff>
    </xdr:from>
    <xdr:to>
      <xdr:col>15</xdr:col>
      <xdr:colOff>398753</xdr:colOff>
      <xdr:row>126</xdr:row>
      <xdr:rowOff>142481</xdr:rowOff>
    </xdr:to>
    <xdr:pic>
      <xdr:nvPicPr>
        <xdr:cNvPr id="3" name="Picture 2">
          <a:extLst>
            <a:ext uri="{FF2B5EF4-FFF2-40B4-BE49-F238E27FC236}">
              <a16:creationId xmlns:a16="http://schemas.microsoft.com/office/drawing/2014/main" id="{019D1AE4-A802-445E-B0C1-12DE81DF328A}"/>
            </a:ext>
          </a:extLst>
        </xdr:cNvPr>
        <xdr:cNvPicPr>
          <a:picLocks noChangeAspect="1"/>
        </xdr:cNvPicPr>
      </xdr:nvPicPr>
      <xdr:blipFill>
        <a:blip xmlns:r="http://schemas.openxmlformats.org/officeDocument/2006/relationships" r:embed="rId2"/>
        <a:stretch>
          <a:fillRect/>
        </a:stretch>
      </xdr:blipFill>
      <xdr:spPr>
        <a:xfrm>
          <a:off x="1428750" y="17783175"/>
          <a:ext cx="10371428" cy="3152381"/>
        </a:xfrm>
        <a:prstGeom prst="rect">
          <a:avLst/>
        </a:prstGeom>
      </xdr:spPr>
    </xdr:pic>
    <xdr:clientData/>
  </xdr:twoCellAnchor>
  <xdr:twoCellAnchor>
    <xdr:from>
      <xdr:col>0</xdr:col>
      <xdr:colOff>1819275</xdr:colOff>
      <xdr:row>35</xdr:row>
      <xdr:rowOff>114300</xdr:rowOff>
    </xdr:from>
    <xdr:to>
      <xdr:col>15</xdr:col>
      <xdr:colOff>466725</xdr:colOff>
      <xdr:row>65</xdr:row>
      <xdr:rowOff>28575</xdr:rowOff>
    </xdr:to>
    <xdr:pic>
      <xdr:nvPicPr>
        <xdr:cNvPr id="4" name="Picture 4">
          <a:extLst>
            <a:ext uri="{FF2B5EF4-FFF2-40B4-BE49-F238E27FC236}">
              <a16:creationId xmlns:a16="http://schemas.microsoft.com/office/drawing/2014/main" id="{1C7A3E33-674B-45FE-A3F5-630AD36D77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19275" y="6172200"/>
          <a:ext cx="100488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jbailey\Local%20Settings\Temporary%20Internet%20Files\OLKA\JE%20130111%20August%20200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snf1gtsfp01\tls_snf1_grp\My%20Documents\SANALYT\CONS_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C\TAXCOMM\Corptax\2004\04%20April\APR04%20SPP%20accrual%20&amp;%20regulatory%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CLIENTS\Clients\STR\Indirect%20Cost\Conectiv\Contractors\2000%20Orders%20with%20vendo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s\Finance\0992_g038\DC%20DETAIL%202006\Annual%20Ratios%20for%20Rev%20Req\2006%20Rent%20Revenue\Rent%20Revenue%20Analysis%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ervices\Finance\0848_tax_dept\Regulatory\Pepco\Operating%20&amp;%20Nonoperating%20Reclass%20Entries\RPT50MON%2008%20Qrtly%20FERC%20Budg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ervices\Finance\0848_corptaxnorth\tax\accrual\2006\ACE\December\Worksheet%20in%20Basis%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D4\Services\Finance\0848_tax_dept\Regulatory\Pepco\Operating%20&amp;%20Nonoperating%20Reclass%20Entries\RPT50MON%2008%20Qrtly%20FERC%20Budg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09\Nov%20236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LIENTS\Clients\STR\Indirect%20Cost\Conectiv\Contractors\2000%20Orders%20with%20vendo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My%20Documents\depraccrDec20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D4\Services\Finance\0848_tax_dept\TOTIT\Close\Entity%20Sub-Group\PEPCO\Monthly%20Recon\2009\Nov%20236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502765%20GM\2005\WD05_Capital\NQ05_M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Yang.Li\Local%20Settings\Temporary%20Internet%20Files\OLK35\NQ04_M0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25.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ssnf1gtsfp01\tls_snf1_grp\My%20Documents\1997\1996\DEPR9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ssnf1gtsfp01\tls_snf1_grp\Documents%20and%20Settings\bvalmonte001\My%20Documents\R&amp;D\Saes%20Getters\SAES%20Calc%20from%20Hoon%207.31.02\SAES%20Getters%20Calc%208.01.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10\Sept%20236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ervices\Finance\0848_tax_dept\Regulatory\Pepco\FERC%20Workpapers\Fas109%203rd%20Qtr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1\khang\LOCALS~1\Temp\notesC66157\2011%20Q4%20SAP%20Cash%20Payment%20Data.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NJ%20Restructuring\2002%20Budget%20and%20Rates\2002%20High%20Level%20Budget\2002-2006%20TUB%20Forecast%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ww.oasis.oati.com/REGSUPP/FERC/FERC%20-%20OATT/RS1081%20Rate%20Filings/2013%20(2012%20TY)%20ER13-1623/Model%20&amp;%20Filing/Model%20RevReq%202013%20OATT%20-%20Final%20As%20Filed.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20SPPC%202001%20Remove%20Capital%20Direct%20Cost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NPC%20%20Adjustment%20%202001%20Direct%20Capital%20Costs%20Removed%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oasis.oati.com/Data%20(D)/1-Projects/1-%20Projects-Pending/PacifiCorp/Post%20settlement%20Formula%20runs/Issued%20Copy%20of%202013_Projection__Variance_Analysi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1\smallk\LOCALS~1\Temp\notesA188F6\2002True-up%20for%20Sep15th-FIN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um\Viewed\IDD%20%235%20-%20Alliant%20-%20IPL_7.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um\Viewed\DirectoryStructure\Activities\Accounting\Fuel\Fuel_NUCLEAR\2002\1202\nuclear_journal_Decembe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kmapp-na1-02.towers.com:8901/00270/2000mlob/othsys/team/p8001w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_5%20Year%20Plan%202004-08\_June%20Board\Working%20Model%20DTE%20Consol%20Base%20JUNE%20BR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Services\Finance\0865\04tr\Monthly%20Balances%20for%20Cap%20Int%20excluded%20routine%20job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KMARS001\My%20Documents\Clients\Accounting%20Method\AES\2002%20Indirect%20Cost%20Study%20-%20Calculat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um\Viewed\2008%20New%20Method%20263A%20Calculatio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1\KMARS001\LOCALS~1\Temp\notes335BF6\WBS%20by%20Profit%20Center%20CE%20Summary.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1\kfjeldal\LOCALS~1\Temp\notes8160F2\2002-2006%20TUB%20Forecast%2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1\kfjeldal\LOCALS~1\Temp\notes8160F2\2003-2007%20TUB%20Forecast%20Deferral%20Case%20v0801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heathas6-xp\cos0699%20case%203137\EXCEL\TGSgas\WP%20AA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Alliant%20Energy\Dept%20Analysis\AandGAnalysis%20199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Shared\NewJerseyDeferrals\1999%20Deferrals\oct99\OctoberTariff(Ol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PAWATER\WATER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TEMP\Res_Alloc_MBS_Replacement_Projec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Z:\Services\Finance\0991\Formula%20Rate%20Filings\2022-2023%20Filing\2-Annual%20Updates\Rate%20Filing\Draft\ACE%20Jun22May23%20Attachment%20H-9A%20True-up%202021.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Services\Finance\0865\06tr\cap%20int%202006\Cut-In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cp-wpp-in21:60009/Services/Finance/0848_tax_dept/Tax%20Accounting,%20Provisions,%20and%20Reserves/TBBS/10K%20Footnote%20Support/2009/10K%20Support%20GL%20Lookup%20-%20Updated%20with%202009%20Acct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Users\antgallo\AppData\Local\Temp\wz13d3\2008%20Casualty%20Calc%20and%20memos\ACE%202008%20Summary.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FERC%20Deferred%20Rollforward\Q2%202009%20Deferred%20Rollforward.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Documentum\Viewed\DTE%202%20Go%20Live\2007\March%202007\March%20FIT%20R3%20expense%20validation%20-%20%20by%20transaction%20typ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m-ga-fs02\m-ga-projects01\39005\003\Templates%20to%20Compare\Formula%20December%202017%20True-up%20with%20Interest.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WINDOWS\TEMP\Unit%20Data%20Upload\Templates\Hyp.%20Retrieve%20v3.5%20%20-%20May%20%200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www.oatioasis.com/TEMP/FERCFACT.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My%20Documents\SANALYT\CONS_T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www.oasis.oati.com/Kraft/Special%20Projects/OATT/2001/2001%20OATT%20Rates%20TD%20OMadj.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nvision\NPC\NVPWR_BALANCE_SHEET_(2001-12-3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9\PHI%20Consolidated\Q1\Rollforwards,%20Acct%20Recs,%20ETR\PHI%20Consol%20Current-Def'd%20Exp%202009-03%20-%20WORKING.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T:\_5%20Year%20Plan%202004-08\April%2030%202004%20EC\Summary%20for%20Leadership%20Meeting%204-23-0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kmapp-na1-02.towers.com:8901/Documents%20and%20Settings/judar/Local%20Settings/Temp/C.NOTEDATA/fastool.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1\smallk\LOCALS~1\Temp\notesA188F6\DOCUME~1\x0560fs\LOCALS~1\Temp\notes61BBD3\Pepco%2012-31-07%20TBBS%20adjust%20for%20MD%20rate%20change%20updated%20KR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ocumentum\Viewed\DOCUME~1\e50781\LOCALS~1\Temp\Domino%20Web%20Access\3-12-07%20KCK%20-%20For%20Next%20Rate%20Cas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JJanocha\JJanocha\NJ%20Restructuring\2000%20Rates\Rate%20Design\2000%20Rate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www.oasis.oati.com/REGSUPP/FERC/MISO/MISO%20OATT%20Tariff/OpCos%20Attmnt%20O%2010-25-2012%20(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G304\CorpModel\Download\eda_cwip.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Services\Finance\0865\06tr\cap%20int%202006\Interest%20Computation.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Documentum\Viewed\2007\Accounting\March%20Q1\DTE%20YTD%20MARCH%202007%20FIT%20ANALYSI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0\PHI%20Consolidated\Q3\PHI%20Consol%20Current-Defd%20Exp%202010-09%20-%20Working%20Copy.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ntum\Viewed\2004\Companies\Detroit%20Edison\Forecast\Nuclear%20Fuel\Fuel%20Depr%20without%20bonu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Services\Finance\0848_tax_dept\Income%20Tax%20Compliance\Tax%20Year%202009\Federal\Tax%20Return%20(and%20Workpapers)\Power%20Delivery\Pepco\2009%20Depreciation\CPI\CPI%20Rates%20200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8\Power%20Delivery\PEPCO\Q3\Uploads,%20Journal%20Entries\July%20Close\July%202008%20Provision.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2\Power%20Delivery\Pepco\Q3\September\Pepco%202012%20September%20Close%202.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NBNW301\VOL5\STAFF\jdm\misc\2001%202Q\MERGER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Documents%20and%20Settings\KMARS001\Local%20Settings\Temp\wz5907\Expense%20by%20Cost%20Center%20Group%20Reg%20Ind%205-9%202008%20with%20Group%20TDBU%20PC's.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Documentum\Viewed\Financial%20Reports\Rpts2000\1200\UNSEC\DECO10QB.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ACC\TAXCOMM\tax%20returns\2004%20Tax%20Returns\Federal\NVP\NVP%20standalone%2004.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Documents%20and%20Settings\whohol001\My%20Documents\Wade%20Hohol\02-09%20Projects\Agriliance\Agriliance_Master_Calc-new.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H:\ElecRate\Info%20from%20Previous%20Cases\COS\W&amp;S%20Adj.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Documentum\Viewed\NN05\FRED\PLTST99\FINAL\PLTSTDEC.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Documentum\Viewed\Accounting%20Operations\Asset%20Management\AM%20Group%20Documents\TKrysinski\DECo%20Balancing\AQA%20Uploads\2006\Sep06\NN05\FRED\PLTST99\FINAL\PLTSTDEC.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NBNW301\VOL5\STAFF\jdm\KMH\Merge\FERC%20Filing\FERC%20stmts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Nstar\Pools\Summary%20Query%20other%20cos%20-%20full%20list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DOCUME~1\KMARS001\LOCALS~1\Temp\notes335BF6\MEC%20EMPLOYEE%20HEADCOUNT%202006-2009%20updated.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C-WPP-FP05\UD3\yoakumj\My%20Documents\Entry%20Template%20-%20State%20Dropdown.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Documents%20and%20Settings\mangai\Local%20Settings\Temporary%20Internet%20Files\OLK184\Appleton%20Papers%202000-2001_Additional%201040%20exclusions.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Documentum\Viewed\DOCUME~1\WHOHOL~1\LOCALS~1\Temp\notes3C72B0\2006%20Plant%20Statement.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Users\audrey.cobb\AppData\Local\Microsoft\Windows\INetCache\Content.Outlook\04H3ZT9M\A6849424.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U:\WDIR\Desktop\Synforms_4.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Program%20Files\Exchange\MP%20Adds%20200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Pes\Finance\LMK%20Files%202-25-05\2005%20Budget\2005%20PES%20Budget%201-01-05%20FINAL%20.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ata"/>
      <sheetName val="Data Entry"/>
      <sheetName val="Temp Data"/>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RCC Summary"/>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yforward Notes"/>
      <sheetName val="Accrued Deferred Adjs "/>
      <sheetName val="Accrued Current (409) adjs "/>
      <sheetName val="ITC."/>
      <sheetName val="Rolling 12 month balances "/>
      <sheetName val="support for rolling 12 balances"/>
      <sheetName val="ad valorem taxes support T"/>
      <sheetName val="Curr adj - depn basis diff"/>
      <sheetName val="deferred tax queries"/>
      <sheetName val="queries 409 410 411"/>
      <sheetName val="Indirect Cost simplified metho "/>
      <sheetName val="481a amounts     J"/>
      <sheetName val="Amort misc 481a adjs  J1"/>
      <sheetName val="BB reconciliation"/>
      <sheetName val="adj JE template"/>
      <sheetName val="equity in subs"/>
      <sheetName val="ITC.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Revenue"/>
      <sheetName val="Starpower"/>
      <sheetName val="Summary Dec06"/>
    </sheetNames>
    <sheetDataSet>
      <sheetData sheetId="0"/>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row r="11">
          <cell r="I11" t="str">
            <v>Agouron Pharmaceuticals, Inc.</v>
          </cell>
        </row>
      </sheetData>
      <sheetData sheetId="2" refreshError="1">
        <row r="5">
          <cell r="B5" t="str">
            <v>&amp;Model</v>
          </cell>
          <cell r="E5" t="str">
            <v>&amp;QRE's</v>
          </cell>
          <cell r="I5" t="str">
            <v>&amp;Wages by B/U by Year</v>
          </cell>
          <cell r="N5" t="str">
            <v>&amp;SBU Worksheet Help</v>
          </cell>
        </row>
        <row r="6">
          <cell r="B6" t="str">
            <v>&amp;QRE's</v>
          </cell>
          <cell r="E6" t="str">
            <v>&amp;Model</v>
          </cell>
          <cell r="I6" t="str">
            <v>&amp;Supplies by B/U by Year</v>
          </cell>
          <cell r="N6" t="str">
            <v>&amp;QRE Help</v>
          </cell>
        </row>
        <row r="7">
          <cell r="B7" t="str">
            <v>&amp;Gross Receipts</v>
          </cell>
          <cell r="E7" t="str">
            <v>&amp;Gross Receipts</v>
          </cell>
          <cell r="I7" t="str">
            <v>&amp;Contracts by B/U by Year</v>
          </cell>
          <cell r="N7" t="str">
            <v>&amp;Phase I vs Phase II Mode Help</v>
          </cell>
        </row>
        <row r="8">
          <cell r="B8" t="str">
            <v>&amp;Comparison</v>
          </cell>
          <cell r="E8" t="str">
            <v>&amp;Sensitivity QRE's</v>
          </cell>
          <cell r="I8" t="str">
            <v>&amp;QRE's by Type</v>
          </cell>
          <cell r="N8" t="str">
            <v>Help Topic 4</v>
          </cell>
        </row>
        <row r="9">
          <cell r="B9" t="str">
            <v>Report 5</v>
          </cell>
          <cell r="E9" t="str">
            <v>S&amp;ensitivity Model</v>
          </cell>
          <cell r="I9" t="str">
            <v>&amp;Total QRE's by Company</v>
          </cell>
          <cell r="N9" t="str">
            <v>Help Topic 5</v>
          </cell>
        </row>
        <row r="10">
          <cell r="B10" t="str">
            <v>Report 6</v>
          </cell>
          <cell r="E10" t="str">
            <v>Se&amp;nsitivity Gross Receipts</v>
          </cell>
          <cell r="I10" t="str">
            <v>Tax Credit by &amp;Year</v>
          </cell>
          <cell r="N10" t="str">
            <v>Help Topic 6</v>
          </cell>
        </row>
        <row r="11">
          <cell r="B11" t="str">
            <v>Report 7</v>
          </cell>
          <cell r="E11" t="str">
            <v>Sensitivity QRE &amp;Factor</v>
          </cell>
          <cell r="I11" t="str">
            <v>Sensitivity &amp;Analysis</v>
          </cell>
          <cell r="N11" t="str">
            <v>Help Topic 7</v>
          </cell>
        </row>
        <row r="12">
          <cell r="B12" t="str">
            <v>Report 8</v>
          </cell>
          <cell r="E12" t="str">
            <v>Sens Gross Rec. F&amp;actor</v>
          </cell>
          <cell r="I12" t="str">
            <v>Sensitivity Wa&amp;ges</v>
          </cell>
          <cell r="N12" t="str">
            <v>Help Topic 8</v>
          </cell>
        </row>
        <row r="13">
          <cell r="B13" t="str">
            <v>Report 9</v>
          </cell>
          <cell r="E13" t="str">
            <v>Worksheet 9</v>
          </cell>
          <cell r="I13" t="str">
            <v>Chart 9</v>
          </cell>
          <cell r="N13" t="str">
            <v>Help Topic 9</v>
          </cell>
        </row>
        <row r="14">
          <cell r="B14" t="str">
            <v>Report 10</v>
          </cell>
          <cell r="E14" t="str">
            <v>Worksheet 10</v>
          </cell>
          <cell r="I14" t="str">
            <v>Chart 10</v>
          </cell>
          <cell r="N14" t="str">
            <v>Help Topic 10</v>
          </cell>
        </row>
        <row r="15">
          <cell r="B15" t="str">
            <v>Report 11</v>
          </cell>
          <cell r="E15" t="str">
            <v>Worksheet 11</v>
          </cell>
          <cell r="I15" t="str">
            <v>Chart 11</v>
          </cell>
          <cell r="N15" t="str">
            <v>Help Topic 11</v>
          </cell>
        </row>
        <row r="16">
          <cell r="B16" t="str">
            <v>Report 12</v>
          </cell>
          <cell r="E16" t="str">
            <v>Worksheet 12</v>
          </cell>
          <cell r="I16" t="str">
            <v>Chart 12</v>
          </cell>
          <cell r="N16" t="str">
            <v>Help Topic 12</v>
          </cell>
        </row>
        <row r="21">
          <cell r="C21">
            <v>1</v>
          </cell>
          <cell r="F21">
            <v>2</v>
          </cell>
        </row>
        <row r="22">
          <cell r="C22" t="str">
            <v>FACTOR_.75</v>
          </cell>
        </row>
        <row r="23">
          <cell r="C23" t="str">
            <v>0.75</v>
          </cell>
        </row>
        <row r="27">
          <cell r="B27" t="str">
            <v>FACTOR_.75</v>
          </cell>
          <cell r="C27">
            <v>0.75</v>
          </cell>
        </row>
        <row r="28">
          <cell r="B28" t="str">
            <v>FACTOR_.80</v>
          </cell>
          <cell r="C28">
            <v>0.8</v>
          </cell>
        </row>
        <row r="29">
          <cell r="B29" t="str">
            <v>FACTOR_.85</v>
          </cell>
          <cell r="C29">
            <v>0.85</v>
          </cell>
        </row>
        <row r="30">
          <cell r="B30" t="str">
            <v>FACTOR_.90</v>
          </cell>
          <cell r="C30">
            <v>0.9</v>
          </cell>
        </row>
        <row r="31">
          <cell r="B31" t="str">
            <v>FACTOR_.95</v>
          </cell>
          <cell r="C31">
            <v>0.95</v>
          </cell>
        </row>
        <row r="32">
          <cell r="B32" t="str">
            <v>FACTOR_1</v>
          </cell>
          <cell r="C32">
            <v>1</v>
          </cell>
        </row>
        <row r="33">
          <cell r="B33" t="str">
            <v>FACTOR_1.05</v>
          </cell>
          <cell r="C33">
            <v>1.05</v>
          </cell>
        </row>
        <row r="34">
          <cell r="B34" t="str">
            <v>FACTOR_1.1</v>
          </cell>
          <cell r="C34">
            <v>1.1000000000000001</v>
          </cell>
        </row>
        <row r="35">
          <cell r="B35" t="str">
            <v>FACTOR_1.15</v>
          </cell>
          <cell r="C35">
            <v>1.1499999999999999</v>
          </cell>
        </row>
        <row r="36">
          <cell r="B36" t="str">
            <v>FACTOR_1.2</v>
          </cell>
          <cell r="C36">
            <v>1.2</v>
          </cell>
        </row>
        <row r="37">
          <cell r="B37" t="str">
            <v>FACTOR_1.25</v>
          </cell>
          <cell r="C37">
            <v>1.25</v>
          </cell>
        </row>
      </sheetData>
      <sheetData sheetId="3" refreshError="1">
        <row r="8">
          <cell r="A8">
            <v>1998</v>
          </cell>
          <cell r="C8">
            <v>10504391</v>
          </cell>
          <cell r="E8">
            <v>0</v>
          </cell>
          <cell r="G8">
            <v>3547208.5504999999</v>
          </cell>
        </row>
        <row r="18">
          <cell r="I18">
            <v>0.11</v>
          </cell>
        </row>
        <row r="20">
          <cell r="I20">
            <v>772837.97527749999</v>
          </cell>
        </row>
        <row r="22">
          <cell r="G22" t="str">
            <v>280C Reduced CA R&amp;D Credit (at 91.16%)</v>
          </cell>
          <cell r="I22">
            <v>704519.09826296894</v>
          </cell>
        </row>
        <row r="31">
          <cell r="C31">
            <v>1994</v>
          </cell>
          <cell r="E31">
            <v>1995</v>
          </cell>
          <cell r="G31">
            <v>1996</v>
          </cell>
          <cell r="I31">
            <v>1997</v>
          </cell>
        </row>
        <row r="32">
          <cell r="C32">
            <v>81903401</v>
          </cell>
          <cell r="E32">
            <v>68045552</v>
          </cell>
          <cell r="G32">
            <v>76597856.979284361</v>
          </cell>
          <cell r="I32">
            <v>73305142</v>
          </cell>
        </row>
        <row r="41">
          <cell r="C41">
            <v>1655205</v>
          </cell>
          <cell r="E41">
            <v>547263</v>
          </cell>
          <cell r="G41">
            <v>915000</v>
          </cell>
          <cell r="I41">
            <v>915000</v>
          </cell>
          <cell r="K41">
            <v>1798000</v>
          </cell>
        </row>
        <row r="48">
          <cell r="C48">
            <v>41166843</v>
          </cell>
          <cell r="E48">
            <v>52148995</v>
          </cell>
          <cell r="G48">
            <v>54699776</v>
          </cell>
          <cell r="I48">
            <v>64438385</v>
          </cell>
          <cell r="K48">
            <v>67069226</v>
          </cell>
        </row>
      </sheetData>
      <sheetData sheetId="4"/>
      <sheetData sheetId="5" refreshError="1">
        <row r="1">
          <cell r="P1">
            <v>36599.437053703703</v>
          </cell>
          <cell r="Q1">
            <v>36599.437053703703</v>
          </cell>
        </row>
        <row r="2">
          <cell r="A2" t="str">
            <v>Agouron Pharmaceuticals, Inc.</v>
          </cell>
        </row>
        <row r="3">
          <cell r="A3" t="str">
            <v>1990-98 CA R&amp;D Credit Calculation</v>
          </cell>
        </row>
        <row r="4">
          <cell r="A4" t="str">
            <v>Calculation of Gross Receipts (GR) by Year</v>
          </cell>
        </row>
        <row r="6">
          <cell r="A6" t="str">
            <v>GROSS RECEIPTS (GR)</v>
          </cell>
          <cell r="B6" t="str">
            <v>W/P Ref</v>
          </cell>
          <cell r="C6" t="str">
            <v>1984</v>
          </cell>
          <cell r="D6" t="str">
            <v>1985</v>
          </cell>
          <cell r="E6" t="str">
            <v>1986</v>
          </cell>
          <cell r="F6" t="str">
            <v>1987</v>
          </cell>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row>
        <row r="7">
          <cell r="A7" t="str">
            <v>Per Supporting Schedule</v>
          </cell>
          <cell r="B7" t="str">
            <v>GR1</v>
          </cell>
          <cell r="C7">
            <v>90000</v>
          </cell>
          <cell r="D7">
            <v>318000</v>
          </cell>
          <cell r="E7">
            <v>442000</v>
          </cell>
          <cell r="F7">
            <v>1116901</v>
          </cell>
          <cell r="G7">
            <v>2552332</v>
          </cell>
          <cell r="H7">
            <v>2546075</v>
          </cell>
          <cell r="I7">
            <v>4736970</v>
          </cell>
          <cell r="J7">
            <v>5908119</v>
          </cell>
          <cell r="K7">
            <v>8087866</v>
          </cell>
          <cell r="L7">
            <v>20292732</v>
          </cell>
          <cell r="M7">
            <v>25649583</v>
          </cell>
          <cell r="N7">
            <v>61615795</v>
          </cell>
          <cell r="O7">
            <v>18804582</v>
          </cell>
          <cell r="P7">
            <v>62236360</v>
          </cell>
          <cell r="Q7">
            <v>0</v>
          </cell>
        </row>
        <row r="8">
          <cell r="A8" t="str">
            <v xml:space="preserve">  Adjustments:</v>
          </cell>
        </row>
        <row r="11">
          <cell r="A11" t="str">
            <v>Total before Year by Year Adj</v>
          </cell>
          <cell r="C11">
            <v>90000</v>
          </cell>
          <cell r="D11">
            <v>318000</v>
          </cell>
          <cell r="E11">
            <v>442000</v>
          </cell>
          <cell r="F11">
            <v>1116901</v>
          </cell>
          <cell r="G11">
            <v>2552332</v>
          </cell>
          <cell r="H11">
            <v>2546075</v>
          </cell>
          <cell r="I11">
            <v>4736970</v>
          </cell>
          <cell r="J11">
            <v>5908119</v>
          </cell>
          <cell r="K11">
            <v>8087866</v>
          </cell>
          <cell r="L11">
            <v>20292732</v>
          </cell>
          <cell r="M11">
            <v>25649583</v>
          </cell>
          <cell r="N11">
            <v>61615795</v>
          </cell>
          <cell r="O11">
            <v>18804582</v>
          </cell>
          <cell r="P11">
            <v>62236360</v>
          </cell>
          <cell r="Q11">
            <v>0</v>
          </cell>
        </row>
        <row r="12">
          <cell r="A12" t="str">
            <v xml:space="preserve">  Adjustments:</v>
          </cell>
        </row>
        <row r="15">
          <cell r="A15" t="str">
            <v>Total for 1990 Calculation</v>
          </cell>
          <cell r="C15">
            <v>90000</v>
          </cell>
          <cell r="D15">
            <v>318000</v>
          </cell>
          <cell r="E15">
            <v>442000</v>
          </cell>
          <cell r="F15">
            <v>1116901</v>
          </cell>
          <cell r="G15">
            <v>2552332</v>
          </cell>
          <cell r="H15">
            <v>2546075</v>
          </cell>
          <cell r="I15">
            <v>4736970</v>
          </cell>
          <cell r="J15">
            <v>5908119</v>
          </cell>
          <cell r="K15">
            <v>8087866</v>
          </cell>
          <cell r="L15">
            <v>20292732</v>
          </cell>
          <cell r="M15">
            <v>25649583</v>
          </cell>
          <cell r="N15">
            <v>61615795</v>
          </cell>
          <cell r="O15">
            <v>18804582</v>
          </cell>
          <cell r="P15">
            <v>62236360</v>
          </cell>
          <cell r="Q15">
            <v>0</v>
          </cell>
        </row>
        <row r="16">
          <cell r="A16" t="str">
            <v xml:space="preserve">  Adjustments:</v>
          </cell>
        </row>
        <row r="19">
          <cell r="A19" t="str">
            <v>Total For 1991</v>
          </cell>
          <cell r="C19">
            <v>90000</v>
          </cell>
          <cell r="D19">
            <v>318000</v>
          </cell>
          <cell r="E19">
            <v>442000</v>
          </cell>
          <cell r="F19">
            <v>1116901</v>
          </cell>
          <cell r="G19">
            <v>2552332</v>
          </cell>
          <cell r="H19">
            <v>2546075</v>
          </cell>
          <cell r="I19">
            <v>4736970</v>
          </cell>
          <cell r="J19">
            <v>5908119</v>
          </cell>
          <cell r="K19">
            <v>8087866</v>
          </cell>
          <cell r="L19">
            <v>20292732</v>
          </cell>
          <cell r="M19">
            <v>25649583</v>
          </cell>
          <cell r="N19">
            <v>61615795</v>
          </cell>
          <cell r="O19">
            <v>18804582</v>
          </cell>
          <cell r="P19">
            <v>62236360</v>
          </cell>
          <cell r="Q19">
            <v>0</v>
          </cell>
        </row>
        <row r="20">
          <cell r="A20" t="str">
            <v xml:space="preserve">  Adjustments:</v>
          </cell>
        </row>
        <row r="23">
          <cell r="A23" t="str">
            <v>Total For 1992</v>
          </cell>
          <cell r="C23">
            <v>90000</v>
          </cell>
          <cell r="D23">
            <v>318000</v>
          </cell>
          <cell r="E23">
            <v>442000</v>
          </cell>
          <cell r="F23">
            <v>1116901</v>
          </cell>
          <cell r="G23">
            <v>2552332</v>
          </cell>
          <cell r="H23">
            <v>2546075</v>
          </cell>
          <cell r="I23">
            <v>4736970</v>
          </cell>
          <cell r="J23">
            <v>5908119</v>
          </cell>
          <cell r="K23">
            <v>8087866</v>
          </cell>
          <cell r="L23">
            <v>20292732</v>
          </cell>
          <cell r="M23">
            <v>25649583</v>
          </cell>
          <cell r="N23">
            <v>61615795</v>
          </cell>
          <cell r="O23">
            <v>18804582</v>
          </cell>
          <cell r="P23">
            <v>62236360</v>
          </cell>
          <cell r="Q23">
            <v>0</v>
          </cell>
        </row>
        <row r="24">
          <cell r="A24" t="str">
            <v xml:space="preserve">  Adjustments:</v>
          </cell>
        </row>
        <row r="26">
          <cell r="A26" t="str">
            <v>Total For 1993</v>
          </cell>
          <cell r="C26">
            <v>90000</v>
          </cell>
          <cell r="D26">
            <v>318000</v>
          </cell>
          <cell r="E26">
            <v>442000</v>
          </cell>
          <cell r="F26">
            <v>1116901</v>
          </cell>
          <cell r="G26">
            <v>2552332</v>
          </cell>
          <cell r="H26">
            <v>2546075</v>
          </cell>
          <cell r="I26">
            <v>4736970</v>
          </cell>
          <cell r="J26">
            <v>5908119</v>
          </cell>
          <cell r="K26">
            <v>8087866</v>
          </cell>
          <cell r="L26">
            <v>20292732</v>
          </cell>
          <cell r="M26">
            <v>25649583</v>
          </cell>
          <cell r="N26">
            <v>61615795</v>
          </cell>
          <cell r="O26">
            <v>18804582</v>
          </cell>
          <cell r="P26">
            <v>62236360</v>
          </cell>
          <cell r="Q26">
            <v>0</v>
          </cell>
        </row>
        <row r="27">
          <cell r="A27" t="str">
            <v xml:space="preserve">  Adjustments:</v>
          </cell>
        </row>
        <row r="30">
          <cell r="A30" t="str">
            <v>Total For 1994</v>
          </cell>
          <cell r="C30">
            <v>90000</v>
          </cell>
          <cell r="D30">
            <v>318000</v>
          </cell>
          <cell r="E30">
            <v>442000</v>
          </cell>
          <cell r="F30">
            <v>1116901</v>
          </cell>
          <cell r="G30">
            <v>2552332</v>
          </cell>
          <cell r="H30">
            <v>2546075</v>
          </cell>
          <cell r="I30">
            <v>4736970</v>
          </cell>
          <cell r="J30">
            <v>5908119</v>
          </cell>
          <cell r="K30">
            <v>8087866</v>
          </cell>
          <cell r="L30">
            <v>20292732</v>
          </cell>
          <cell r="M30">
            <v>25649583</v>
          </cell>
          <cell r="N30">
            <v>61615795</v>
          </cell>
          <cell r="O30">
            <v>18804582</v>
          </cell>
          <cell r="P30">
            <v>62236360</v>
          </cell>
          <cell r="Q30">
            <v>0</v>
          </cell>
        </row>
        <row r="31">
          <cell r="A31" t="str">
            <v xml:space="preserve">  Adjustments:</v>
          </cell>
        </row>
        <row r="34">
          <cell r="A34" t="str">
            <v>Total For 1995</v>
          </cell>
          <cell r="C34">
            <v>90000</v>
          </cell>
          <cell r="D34">
            <v>318000</v>
          </cell>
          <cell r="E34">
            <v>442000</v>
          </cell>
          <cell r="F34">
            <v>1116901</v>
          </cell>
          <cell r="G34">
            <v>2552332</v>
          </cell>
          <cell r="H34">
            <v>2546075</v>
          </cell>
          <cell r="I34">
            <v>4736970</v>
          </cell>
          <cell r="J34">
            <v>5908119</v>
          </cell>
          <cell r="K34">
            <v>8087866</v>
          </cell>
          <cell r="L34">
            <v>20292732</v>
          </cell>
          <cell r="M34">
            <v>25649583</v>
          </cell>
          <cell r="N34">
            <v>61615795</v>
          </cell>
          <cell r="O34">
            <v>18804582</v>
          </cell>
          <cell r="P34">
            <v>62236360</v>
          </cell>
          <cell r="Q34">
            <v>0</v>
          </cell>
        </row>
        <row r="35">
          <cell r="A35" t="str">
            <v xml:space="preserve">  Adjustments:</v>
          </cell>
        </row>
        <row r="36">
          <cell r="A36" t="str">
            <v xml:space="preserve"> </v>
          </cell>
          <cell r="C36">
            <v>0</v>
          </cell>
          <cell r="D36">
            <v>0</v>
          </cell>
          <cell r="E36">
            <v>0</v>
          </cell>
          <cell r="F36">
            <v>0</v>
          </cell>
          <cell r="G36">
            <v>0</v>
          </cell>
          <cell r="K36">
            <v>0</v>
          </cell>
          <cell r="L36">
            <v>0</v>
          </cell>
          <cell r="M36">
            <v>0</v>
          </cell>
          <cell r="N36">
            <v>0</v>
          </cell>
        </row>
        <row r="38">
          <cell r="A38" t="str">
            <v>Total For 1996</v>
          </cell>
          <cell r="C38">
            <v>90000</v>
          </cell>
          <cell r="D38">
            <v>318000</v>
          </cell>
          <cell r="E38">
            <v>442000</v>
          </cell>
          <cell r="F38">
            <v>1116901</v>
          </cell>
          <cell r="G38">
            <v>2552332</v>
          </cell>
          <cell r="H38">
            <v>2546075</v>
          </cell>
          <cell r="I38">
            <v>4736970</v>
          </cell>
          <cell r="J38">
            <v>5908119</v>
          </cell>
          <cell r="K38">
            <v>8087866</v>
          </cell>
          <cell r="L38">
            <v>20292732</v>
          </cell>
          <cell r="M38">
            <v>25649583</v>
          </cell>
          <cell r="N38">
            <v>61615795</v>
          </cell>
          <cell r="O38">
            <v>18804582</v>
          </cell>
          <cell r="P38">
            <v>62236360</v>
          </cell>
          <cell r="Q38">
            <v>0</v>
          </cell>
        </row>
        <row r="39">
          <cell r="A39" t="str">
            <v xml:space="preserve">  Adjustments:</v>
          </cell>
        </row>
        <row r="40">
          <cell r="C40">
            <v>0</v>
          </cell>
          <cell r="D40">
            <v>0</v>
          </cell>
          <cell r="E40">
            <v>0</v>
          </cell>
          <cell r="F40">
            <v>0</v>
          </cell>
          <cell r="G40">
            <v>0</v>
          </cell>
          <cell r="K40">
            <v>0</v>
          </cell>
          <cell r="L40">
            <v>0</v>
          </cell>
          <cell r="M40">
            <v>0</v>
          </cell>
          <cell r="N40">
            <v>0</v>
          </cell>
          <cell r="O40">
            <v>0</v>
          </cell>
          <cell r="P40" t="str">
            <v xml:space="preserve"> </v>
          </cell>
        </row>
        <row r="41">
          <cell r="C41">
            <v>0</v>
          </cell>
          <cell r="D41">
            <v>0</v>
          </cell>
          <cell r="E41">
            <v>0</v>
          </cell>
          <cell r="F41">
            <v>0</v>
          </cell>
          <cell r="G41">
            <v>0</v>
          </cell>
          <cell r="K41">
            <v>0</v>
          </cell>
          <cell r="L41">
            <v>0</v>
          </cell>
          <cell r="M41">
            <v>0</v>
          </cell>
          <cell r="N41">
            <v>0</v>
          </cell>
          <cell r="O41">
            <v>0</v>
          </cell>
          <cell r="P41">
            <v>0</v>
          </cell>
        </row>
        <row r="42">
          <cell r="C42">
            <v>0</v>
          </cell>
          <cell r="D42">
            <v>0</v>
          </cell>
          <cell r="E42">
            <v>0</v>
          </cell>
          <cell r="F42">
            <v>0</v>
          </cell>
          <cell r="G42">
            <v>0</v>
          </cell>
          <cell r="K42">
            <v>0</v>
          </cell>
          <cell r="L42">
            <v>0</v>
          </cell>
          <cell r="M42">
            <v>0</v>
          </cell>
          <cell r="N42">
            <v>0</v>
          </cell>
          <cell r="O42">
            <v>0</v>
          </cell>
          <cell r="P42">
            <v>0</v>
          </cell>
        </row>
        <row r="44">
          <cell r="A44" t="str">
            <v>Total For 1997</v>
          </cell>
          <cell r="C44">
            <v>90000</v>
          </cell>
          <cell r="D44">
            <v>318000</v>
          </cell>
          <cell r="E44">
            <v>442000</v>
          </cell>
          <cell r="F44">
            <v>1116901</v>
          </cell>
          <cell r="G44">
            <v>2552332</v>
          </cell>
          <cell r="H44">
            <v>2546075</v>
          </cell>
          <cell r="I44">
            <v>4736970</v>
          </cell>
          <cell r="J44">
            <v>5908119</v>
          </cell>
          <cell r="K44">
            <v>8087866</v>
          </cell>
          <cell r="L44">
            <v>20292732</v>
          </cell>
          <cell r="M44">
            <v>25649583</v>
          </cell>
          <cell r="N44">
            <v>61615795</v>
          </cell>
          <cell r="O44">
            <v>18804582</v>
          </cell>
          <cell r="P44">
            <v>62236360</v>
          </cell>
          <cell r="Q44">
            <v>0</v>
          </cell>
        </row>
        <row r="45">
          <cell r="A45" t="str">
            <v xml:space="preserve">  Adjustments:</v>
          </cell>
        </row>
        <row r="46">
          <cell r="B46" t="str">
            <v xml:space="preserve"> </v>
          </cell>
        </row>
        <row r="47">
          <cell r="A47" t="str">
            <v>Total For 1998</v>
          </cell>
          <cell r="C47">
            <v>90000</v>
          </cell>
          <cell r="D47">
            <v>318000</v>
          </cell>
          <cell r="E47">
            <v>442000</v>
          </cell>
          <cell r="F47">
            <v>1116901</v>
          </cell>
          <cell r="G47">
            <v>2552332</v>
          </cell>
          <cell r="H47">
            <v>2546075</v>
          </cell>
          <cell r="I47">
            <v>4736970</v>
          </cell>
          <cell r="J47">
            <v>5908119</v>
          </cell>
          <cell r="K47">
            <v>8087866</v>
          </cell>
          <cell r="L47">
            <v>20292732</v>
          </cell>
          <cell r="M47">
            <v>25649583</v>
          </cell>
          <cell r="N47">
            <v>61615795</v>
          </cell>
          <cell r="O47">
            <v>18804582</v>
          </cell>
          <cell r="P47">
            <v>62236360</v>
          </cell>
          <cell r="Q47">
            <v>0</v>
          </cell>
        </row>
        <row r="49">
          <cell r="A49" t="str">
            <v>Base Period Gross Receipts:</v>
          </cell>
          <cell r="I49" t="str">
            <v>1990</v>
          </cell>
          <cell r="J49" t="str">
            <v>1991</v>
          </cell>
          <cell r="K49" t="str">
            <v>1992</v>
          </cell>
          <cell r="L49" t="str">
            <v>1993</v>
          </cell>
          <cell r="M49" t="str">
            <v>1994</v>
          </cell>
          <cell r="N49" t="str">
            <v>1995</v>
          </cell>
          <cell r="O49" t="str">
            <v>1996</v>
          </cell>
          <cell r="P49" t="str">
            <v>1997</v>
          </cell>
          <cell r="Q49" t="str">
            <v>1998</v>
          </cell>
        </row>
        <row r="50">
          <cell r="A50" t="str">
            <v>1984</v>
          </cell>
          <cell r="B50" t="str">
            <v>Above</v>
          </cell>
          <cell r="I50">
            <v>90000</v>
          </cell>
          <cell r="J50">
            <v>90000</v>
          </cell>
          <cell r="K50">
            <v>90000</v>
          </cell>
          <cell r="L50">
            <v>90000</v>
          </cell>
          <cell r="M50">
            <v>90000</v>
          </cell>
          <cell r="N50">
            <v>90000</v>
          </cell>
          <cell r="O50">
            <v>90000</v>
          </cell>
          <cell r="P50">
            <v>90000</v>
          </cell>
          <cell r="Q50">
            <v>90000</v>
          </cell>
        </row>
        <row r="51">
          <cell r="A51" t="str">
            <v>1985</v>
          </cell>
          <cell r="B51" t="str">
            <v>Above</v>
          </cell>
          <cell r="I51">
            <v>318000</v>
          </cell>
          <cell r="J51">
            <v>318000</v>
          </cell>
          <cell r="K51">
            <v>318000</v>
          </cell>
          <cell r="L51">
            <v>318000</v>
          </cell>
          <cell r="M51">
            <v>318000</v>
          </cell>
          <cell r="N51">
            <v>318000</v>
          </cell>
          <cell r="O51">
            <v>318000</v>
          </cell>
          <cell r="P51">
            <v>318000</v>
          </cell>
          <cell r="Q51">
            <v>318000</v>
          </cell>
        </row>
        <row r="52">
          <cell r="A52" t="str">
            <v>1986</v>
          </cell>
          <cell r="B52" t="str">
            <v>Above</v>
          </cell>
          <cell r="I52">
            <v>442000</v>
          </cell>
          <cell r="J52">
            <v>442000</v>
          </cell>
          <cell r="K52">
            <v>442000</v>
          </cell>
          <cell r="L52">
            <v>442000</v>
          </cell>
          <cell r="M52">
            <v>442000</v>
          </cell>
          <cell r="N52">
            <v>442000</v>
          </cell>
          <cell r="O52">
            <v>442000</v>
          </cell>
          <cell r="P52">
            <v>442000</v>
          </cell>
          <cell r="Q52">
            <v>442000</v>
          </cell>
        </row>
        <row r="53">
          <cell r="A53" t="str">
            <v>1987</v>
          </cell>
          <cell r="B53" t="str">
            <v>Above</v>
          </cell>
          <cell r="I53">
            <v>1116901</v>
          </cell>
          <cell r="J53">
            <v>1116901</v>
          </cell>
          <cell r="K53">
            <v>1116901</v>
          </cell>
          <cell r="L53">
            <v>1116901</v>
          </cell>
          <cell r="M53">
            <v>1116901</v>
          </cell>
          <cell r="N53">
            <v>1116901</v>
          </cell>
          <cell r="O53">
            <v>1116901</v>
          </cell>
          <cell r="P53">
            <v>1116901</v>
          </cell>
          <cell r="Q53">
            <v>1116901</v>
          </cell>
        </row>
        <row r="54">
          <cell r="A54" t="str">
            <v>1988</v>
          </cell>
          <cell r="B54" t="str">
            <v>Above</v>
          </cell>
          <cell r="I54">
            <v>2552332</v>
          </cell>
          <cell r="J54">
            <v>2552332</v>
          </cell>
          <cell r="K54">
            <v>2552332</v>
          </cell>
          <cell r="L54">
            <v>2552332</v>
          </cell>
          <cell r="M54">
            <v>2552332</v>
          </cell>
          <cell r="N54">
            <v>2552332</v>
          </cell>
          <cell r="O54">
            <v>2552332</v>
          </cell>
          <cell r="P54">
            <v>2552332</v>
          </cell>
          <cell r="Q54">
            <v>2552332</v>
          </cell>
        </row>
        <row r="55">
          <cell r="A55" t="str">
            <v xml:space="preserve">     Total</v>
          </cell>
          <cell r="I55">
            <v>4519233</v>
          </cell>
          <cell r="J55">
            <v>4519233</v>
          </cell>
          <cell r="K55">
            <v>4519233</v>
          </cell>
          <cell r="L55">
            <v>4519233</v>
          </cell>
          <cell r="M55">
            <v>4519233</v>
          </cell>
          <cell r="N55">
            <v>4519233</v>
          </cell>
          <cell r="O55">
            <v>4519233</v>
          </cell>
          <cell r="P55">
            <v>4519233</v>
          </cell>
          <cell r="Q55">
            <v>4519233</v>
          </cell>
        </row>
        <row r="57">
          <cell r="A57" t="str">
            <v>Average Gross Receipts:</v>
          </cell>
        </row>
        <row r="58">
          <cell r="A58" t="str">
            <v>1986</v>
          </cell>
          <cell r="B58" t="str">
            <v>Above</v>
          </cell>
          <cell r="I58">
            <v>442000</v>
          </cell>
        </row>
        <row r="59">
          <cell r="A59" t="str">
            <v>1987</v>
          </cell>
          <cell r="B59" t="str">
            <v>Above</v>
          </cell>
          <cell r="I59">
            <v>1116901</v>
          </cell>
          <cell r="J59">
            <v>1116901</v>
          </cell>
        </row>
        <row r="60">
          <cell r="A60" t="str">
            <v>1988</v>
          </cell>
          <cell r="B60" t="str">
            <v>Above</v>
          </cell>
          <cell r="I60">
            <v>2552332</v>
          </cell>
          <cell r="J60">
            <v>2552332</v>
          </cell>
          <cell r="K60">
            <v>2552332</v>
          </cell>
        </row>
        <row r="61">
          <cell r="A61" t="str">
            <v>1989</v>
          </cell>
          <cell r="B61" t="str">
            <v>Above</v>
          </cell>
          <cell r="I61">
            <v>2546075</v>
          </cell>
          <cell r="J61">
            <v>2546075</v>
          </cell>
          <cell r="K61">
            <v>2546075</v>
          </cell>
          <cell r="L61">
            <v>2546075</v>
          </cell>
        </row>
        <row r="62">
          <cell r="A62" t="str">
            <v>1990</v>
          </cell>
          <cell r="B62" t="str">
            <v>Above</v>
          </cell>
          <cell r="J62">
            <v>4736970</v>
          </cell>
          <cell r="K62">
            <v>4736970</v>
          </cell>
          <cell r="L62">
            <v>4736970</v>
          </cell>
          <cell r="M62">
            <v>4736970</v>
          </cell>
        </row>
        <row r="63">
          <cell r="A63" t="str">
            <v>1991</v>
          </cell>
          <cell r="B63" t="str">
            <v>Above</v>
          </cell>
          <cell r="K63">
            <v>5908119</v>
          </cell>
          <cell r="L63">
            <v>5908119</v>
          </cell>
          <cell r="M63">
            <v>5908119</v>
          </cell>
          <cell r="N63">
            <v>5908119</v>
          </cell>
        </row>
        <row r="64">
          <cell r="A64" t="str">
            <v>1992</v>
          </cell>
          <cell r="B64" t="str">
            <v>Above</v>
          </cell>
          <cell r="L64">
            <v>8087866</v>
          </cell>
          <cell r="M64">
            <v>8087866</v>
          </cell>
          <cell r="N64">
            <v>8087866</v>
          </cell>
          <cell r="O64">
            <v>8087866</v>
          </cell>
        </row>
        <row r="65">
          <cell r="A65" t="str">
            <v>1993</v>
          </cell>
          <cell r="B65" t="str">
            <v>Above</v>
          </cell>
          <cell r="M65">
            <v>20292732</v>
          </cell>
          <cell r="N65">
            <v>20292732</v>
          </cell>
          <cell r="O65">
            <v>20292732</v>
          </cell>
          <cell r="P65">
            <v>20292732</v>
          </cell>
        </row>
        <row r="66">
          <cell r="A66" t="str">
            <v>1994</v>
          </cell>
          <cell r="B66" t="str">
            <v>Above</v>
          </cell>
          <cell r="N66">
            <v>25649583</v>
          </cell>
          <cell r="O66">
            <v>25649583</v>
          </cell>
          <cell r="P66">
            <v>25649583</v>
          </cell>
          <cell r="Q66">
            <v>25649583</v>
          </cell>
        </row>
        <row r="67">
          <cell r="A67" t="str">
            <v>1995</v>
          </cell>
          <cell r="B67" t="str">
            <v>Above</v>
          </cell>
          <cell r="O67">
            <v>61615795</v>
          </cell>
          <cell r="P67">
            <v>61615795</v>
          </cell>
          <cell r="Q67">
            <v>61615795</v>
          </cell>
        </row>
        <row r="68">
          <cell r="A68" t="str">
            <v>1996</v>
          </cell>
          <cell r="B68" t="str">
            <v>Above</v>
          </cell>
          <cell r="P68">
            <v>18804582</v>
          </cell>
          <cell r="Q68">
            <v>18804582</v>
          </cell>
        </row>
        <row r="69">
          <cell r="A69" t="str">
            <v>1997</v>
          </cell>
          <cell r="B69" t="str">
            <v>Above</v>
          </cell>
          <cell r="Q69">
            <v>62236360</v>
          </cell>
        </row>
        <row r="70">
          <cell r="A70">
            <v>1998</v>
          </cell>
          <cell r="B70" t="str">
            <v>Above</v>
          </cell>
        </row>
        <row r="71">
          <cell r="A71" t="str">
            <v xml:space="preserve">     Total</v>
          </cell>
          <cell r="I71">
            <v>6657308</v>
          </cell>
          <cell r="J71">
            <v>10952278</v>
          </cell>
          <cell r="K71">
            <v>15743496</v>
          </cell>
          <cell r="L71">
            <v>21279030</v>
          </cell>
          <cell r="M71">
            <v>39025687</v>
          </cell>
          <cell r="N71">
            <v>59938300</v>
          </cell>
          <cell r="O71">
            <v>115645976</v>
          </cell>
          <cell r="P71">
            <v>126362692</v>
          </cell>
          <cell r="Q71">
            <v>168306320</v>
          </cell>
        </row>
        <row r="72">
          <cell r="A72" t="str">
            <v>Average Gross Receipts (/4)</v>
          </cell>
          <cell r="I72">
            <v>1664327</v>
          </cell>
          <cell r="J72">
            <v>2738069.5</v>
          </cell>
          <cell r="K72">
            <v>3935874</v>
          </cell>
          <cell r="L72">
            <v>5319757.5</v>
          </cell>
          <cell r="M72">
            <v>9756421.75</v>
          </cell>
          <cell r="N72">
            <v>14984575</v>
          </cell>
          <cell r="O72">
            <v>28911494</v>
          </cell>
          <cell r="P72">
            <v>31590673</v>
          </cell>
          <cell r="Q72">
            <v>42076580</v>
          </cell>
        </row>
        <row r="74">
          <cell r="A74" t="str">
            <v xml:space="preserve"> </v>
          </cell>
        </row>
        <row r="75">
          <cell r="A75" t="str">
            <v xml:space="preserve"> </v>
          </cell>
        </row>
        <row r="76">
          <cell r="A76" t="str">
            <v>Schedule CC2</v>
          </cell>
          <cell r="P76">
            <v>36599.437053703703</v>
          </cell>
          <cell r="Q76">
            <v>36599.437053703703</v>
          </cell>
        </row>
        <row r="77">
          <cell r="A77" t="str">
            <v>Agouron Pharmaceuticals, Inc.</v>
          </cell>
        </row>
        <row r="78">
          <cell r="A78" t="str">
            <v>1998 CA R&amp;D Credit Calculation</v>
          </cell>
        </row>
        <row r="79">
          <cell r="A79" t="str">
            <v>Calculation of R&amp;D Expenditures (QRE) by Year</v>
          </cell>
        </row>
        <row r="81">
          <cell r="A81" t="str">
            <v>R&amp;D EXPENDITURES (QRE)</v>
          </cell>
          <cell r="B81" t="str">
            <v>W/P Ref</v>
          </cell>
          <cell r="C81" t="str">
            <v>1984</v>
          </cell>
          <cell r="D81" t="str">
            <v>1985</v>
          </cell>
          <cell r="E81" t="str">
            <v>1986</v>
          </cell>
          <cell r="F81" t="str">
            <v>1987</v>
          </cell>
          <cell r="G81" t="str">
            <v>1988</v>
          </cell>
          <cell r="H81" t="str">
            <v>1989</v>
          </cell>
          <cell r="I81" t="str">
            <v>1990</v>
          </cell>
          <cell r="J81" t="str">
            <v>1991</v>
          </cell>
          <cell r="K81" t="str">
            <v>1992</v>
          </cell>
          <cell r="L81" t="str">
            <v>1993</v>
          </cell>
          <cell r="M81" t="str">
            <v>1994</v>
          </cell>
          <cell r="N81" t="str">
            <v>1995</v>
          </cell>
          <cell r="O81" t="str">
            <v>1996</v>
          </cell>
          <cell r="P81" t="str">
            <v>1997</v>
          </cell>
          <cell r="Q81" t="str">
            <v>1998</v>
          </cell>
        </row>
        <row r="82">
          <cell r="A82" t="str">
            <v>Per Supporting Schedule</v>
          </cell>
          <cell r="B82" t="str">
            <v>QRE1</v>
          </cell>
          <cell r="C82">
            <v>20127</v>
          </cell>
          <cell r="D82">
            <v>63138</v>
          </cell>
          <cell r="E82">
            <v>500401</v>
          </cell>
          <cell r="F82">
            <v>1329416</v>
          </cell>
          <cell r="G82">
            <v>3373992</v>
          </cell>
          <cell r="H82">
            <v>3881959</v>
          </cell>
          <cell r="I82">
            <v>3454243.852</v>
          </cell>
          <cell r="J82">
            <v>5569741.7879999997</v>
          </cell>
          <cell r="K82">
            <v>7927846.0099999998</v>
          </cell>
          <cell r="L82">
            <v>11613530.587000001</v>
          </cell>
          <cell r="M82">
            <v>19707135.007000003</v>
          </cell>
          <cell r="N82">
            <v>35935120.957800001</v>
          </cell>
          <cell r="O82">
            <v>25478958.238794774</v>
          </cell>
          <cell r="P82">
            <v>58157347.527499996</v>
          </cell>
          <cell r="Q82">
            <v>56448709.302500002</v>
          </cell>
        </row>
        <row r="83">
          <cell r="A83" t="str">
            <v xml:space="preserve">  Adjustments:</v>
          </cell>
        </row>
        <row r="86">
          <cell r="A86" t="str">
            <v>Total before Yr by Yr Adj</v>
          </cell>
          <cell r="C86">
            <v>20127</v>
          </cell>
          <cell r="D86">
            <v>63138</v>
          </cell>
          <cell r="E86">
            <v>500401</v>
          </cell>
          <cell r="F86">
            <v>1329416</v>
          </cell>
          <cell r="G86">
            <v>3373992</v>
          </cell>
          <cell r="H86">
            <v>3881959</v>
          </cell>
          <cell r="I86">
            <v>3454243.852</v>
          </cell>
          <cell r="J86">
            <v>5569741.7879999997</v>
          </cell>
          <cell r="K86">
            <v>7927846.0099999998</v>
          </cell>
          <cell r="L86">
            <v>11613530.587000001</v>
          </cell>
          <cell r="M86">
            <v>19707135.007000003</v>
          </cell>
          <cell r="N86">
            <v>35935120.957800001</v>
          </cell>
          <cell r="O86">
            <v>25478958.238794774</v>
          </cell>
          <cell r="P86">
            <v>58157347.527499996</v>
          </cell>
          <cell r="Q86">
            <v>56448709.302500002</v>
          </cell>
        </row>
        <row r="87">
          <cell r="A87" t="str">
            <v xml:space="preserve">  Adjustments:</v>
          </cell>
        </row>
        <row r="90">
          <cell r="A90" t="str">
            <v>Total for 1990</v>
          </cell>
          <cell r="C90">
            <v>20127</v>
          </cell>
          <cell r="D90">
            <v>63138</v>
          </cell>
          <cell r="E90">
            <v>500401</v>
          </cell>
          <cell r="F90">
            <v>1329416</v>
          </cell>
          <cell r="G90">
            <v>3373992</v>
          </cell>
          <cell r="H90">
            <v>3881959</v>
          </cell>
          <cell r="I90">
            <v>3454243.852</v>
          </cell>
          <cell r="J90">
            <v>5569741.7879999997</v>
          </cell>
          <cell r="K90">
            <v>7927846.0099999998</v>
          </cell>
          <cell r="L90">
            <v>11613530.587000001</v>
          </cell>
          <cell r="M90">
            <v>19707135.007000003</v>
          </cell>
          <cell r="N90">
            <v>35935120.957800001</v>
          </cell>
          <cell r="O90">
            <v>25478958.238794774</v>
          </cell>
          <cell r="P90">
            <v>58157347.527499996</v>
          </cell>
          <cell r="Q90">
            <v>56448709.302500002</v>
          </cell>
        </row>
        <row r="91">
          <cell r="A91" t="str">
            <v xml:space="preserve">  Adjustments:</v>
          </cell>
        </row>
        <row r="94">
          <cell r="A94" t="str">
            <v>Total For  1991</v>
          </cell>
          <cell r="C94">
            <v>20127</v>
          </cell>
          <cell r="D94">
            <v>63138</v>
          </cell>
          <cell r="E94">
            <v>500401</v>
          </cell>
          <cell r="F94">
            <v>1329416</v>
          </cell>
          <cell r="G94">
            <v>3373992</v>
          </cell>
          <cell r="H94">
            <v>3881959</v>
          </cell>
          <cell r="I94">
            <v>3454243.852</v>
          </cell>
          <cell r="J94">
            <v>5569741.7879999997</v>
          </cell>
          <cell r="K94">
            <v>7927846.0099999998</v>
          </cell>
          <cell r="L94">
            <v>11613530.587000001</v>
          </cell>
          <cell r="M94">
            <v>19707135.007000003</v>
          </cell>
          <cell r="N94">
            <v>35935120.957800001</v>
          </cell>
          <cell r="O94">
            <v>25478958.238794774</v>
          </cell>
          <cell r="P94">
            <v>58157347.527499996</v>
          </cell>
          <cell r="Q94">
            <v>56448709.302500002</v>
          </cell>
        </row>
        <row r="95">
          <cell r="A95" t="str">
            <v xml:space="preserve">  Adjustments:</v>
          </cell>
        </row>
        <row r="98">
          <cell r="A98" t="str">
            <v>Total For 1992</v>
          </cell>
          <cell r="C98">
            <v>20127</v>
          </cell>
          <cell r="D98">
            <v>63138</v>
          </cell>
          <cell r="E98">
            <v>500401</v>
          </cell>
          <cell r="F98">
            <v>1329416</v>
          </cell>
          <cell r="G98">
            <v>3373992</v>
          </cell>
          <cell r="H98">
            <v>3881959</v>
          </cell>
          <cell r="I98">
            <v>3454243.852</v>
          </cell>
          <cell r="J98">
            <v>5569741.7879999997</v>
          </cell>
          <cell r="K98">
            <v>7927846.0099999998</v>
          </cell>
          <cell r="L98">
            <v>11613530.587000001</v>
          </cell>
          <cell r="M98">
            <v>19707135.007000003</v>
          </cell>
          <cell r="N98">
            <v>35935120.957800001</v>
          </cell>
          <cell r="O98">
            <v>25478958.238794774</v>
          </cell>
          <cell r="P98">
            <v>58157347.527499996</v>
          </cell>
          <cell r="Q98">
            <v>56448709.302500002</v>
          </cell>
        </row>
        <row r="99">
          <cell r="A99" t="str">
            <v xml:space="preserve">  Adjustments:</v>
          </cell>
        </row>
        <row r="101">
          <cell r="A101" t="str">
            <v>Total For 1993</v>
          </cell>
          <cell r="C101">
            <v>20127</v>
          </cell>
          <cell r="D101">
            <v>63138</v>
          </cell>
          <cell r="E101">
            <v>500401</v>
          </cell>
          <cell r="F101">
            <v>1329416</v>
          </cell>
          <cell r="G101">
            <v>3373992</v>
          </cell>
          <cell r="H101">
            <v>3881959</v>
          </cell>
          <cell r="I101">
            <v>3454243.852</v>
          </cell>
          <cell r="J101">
            <v>5569741.7879999997</v>
          </cell>
          <cell r="K101">
            <v>7927846.0099999998</v>
          </cell>
          <cell r="L101">
            <v>11613530.587000001</v>
          </cell>
          <cell r="M101">
            <v>19707135.007000003</v>
          </cell>
          <cell r="N101">
            <v>35935120.957800001</v>
          </cell>
          <cell r="O101">
            <v>25478958.238794774</v>
          </cell>
          <cell r="P101">
            <v>58157347.527499996</v>
          </cell>
          <cell r="Q101">
            <v>56448709.302500002</v>
          </cell>
        </row>
        <row r="102">
          <cell r="A102" t="str">
            <v xml:space="preserve">  Adjustments:</v>
          </cell>
        </row>
        <row r="105">
          <cell r="A105" t="str">
            <v>Total For 1994</v>
          </cell>
          <cell r="C105">
            <v>20127</v>
          </cell>
          <cell r="D105">
            <v>63138</v>
          </cell>
          <cell r="E105">
            <v>500401</v>
          </cell>
          <cell r="F105">
            <v>1329416</v>
          </cell>
          <cell r="G105">
            <v>3373992</v>
          </cell>
          <cell r="H105">
            <v>3881959</v>
          </cell>
          <cell r="I105">
            <v>3454243.852</v>
          </cell>
          <cell r="J105">
            <v>5569741.7879999997</v>
          </cell>
          <cell r="K105">
            <v>7927846.0099999998</v>
          </cell>
          <cell r="L105">
            <v>11613530.587000001</v>
          </cell>
          <cell r="M105">
            <v>19707135.007000003</v>
          </cell>
          <cell r="N105">
            <v>35935120.957800001</v>
          </cell>
          <cell r="O105">
            <v>25478958.238794774</v>
          </cell>
          <cell r="P105">
            <v>58157347.527499996</v>
          </cell>
          <cell r="Q105">
            <v>56448709.302500002</v>
          </cell>
        </row>
        <row r="106">
          <cell r="A106" t="str">
            <v xml:space="preserve">  Adjustments:</v>
          </cell>
        </row>
        <row r="109">
          <cell r="A109" t="str">
            <v>Total For 1995</v>
          </cell>
          <cell r="C109">
            <v>20127</v>
          </cell>
          <cell r="D109">
            <v>63138</v>
          </cell>
          <cell r="E109">
            <v>500401</v>
          </cell>
          <cell r="F109">
            <v>1329416</v>
          </cell>
          <cell r="G109">
            <v>3373992</v>
          </cell>
          <cell r="H109">
            <v>3881959</v>
          </cell>
          <cell r="I109">
            <v>3454243.852</v>
          </cell>
          <cell r="J109">
            <v>5569741.7879999997</v>
          </cell>
          <cell r="K109">
            <v>7927846.0099999998</v>
          </cell>
          <cell r="L109">
            <v>11613530.587000001</v>
          </cell>
          <cell r="M109">
            <v>19707135.007000003</v>
          </cell>
          <cell r="N109">
            <v>35935120.957800001</v>
          </cell>
          <cell r="O109">
            <v>25478958.238794774</v>
          </cell>
          <cell r="P109">
            <v>58157347.527499996</v>
          </cell>
          <cell r="Q109">
            <v>56448709.302500002</v>
          </cell>
        </row>
        <row r="110">
          <cell r="A110" t="str">
            <v xml:space="preserve">  Adjustments:</v>
          </cell>
        </row>
        <row r="111">
          <cell r="A111" t="str">
            <v>REIS</v>
          </cell>
          <cell r="C111">
            <v>0</v>
          </cell>
          <cell r="D111">
            <v>0</v>
          </cell>
          <cell r="E111">
            <v>0</v>
          </cell>
          <cell r="F111">
            <v>0</v>
          </cell>
          <cell r="G111">
            <v>0</v>
          </cell>
        </row>
        <row r="113">
          <cell r="A113" t="str">
            <v>Total For 1996</v>
          </cell>
          <cell r="C113">
            <v>20127</v>
          </cell>
          <cell r="D113">
            <v>63138</v>
          </cell>
          <cell r="E113">
            <v>500401</v>
          </cell>
          <cell r="F113">
            <v>1329416</v>
          </cell>
          <cell r="G113">
            <v>3373992</v>
          </cell>
          <cell r="H113">
            <v>3881959</v>
          </cell>
          <cell r="I113">
            <v>3454243.852</v>
          </cell>
          <cell r="J113">
            <v>5569741.7879999997</v>
          </cell>
          <cell r="K113">
            <v>7927846.0099999998</v>
          </cell>
          <cell r="L113">
            <v>11613530.587000001</v>
          </cell>
          <cell r="M113">
            <v>19707135.007000003</v>
          </cell>
          <cell r="N113">
            <v>35935120.957800001</v>
          </cell>
          <cell r="O113">
            <v>25478958.238794774</v>
          </cell>
          <cell r="P113">
            <v>58157347.527499996</v>
          </cell>
          <cell r="Q113">
            <v>56448709.302500002</v>
          </cell>
        </row>
        <row r="114">
          <cell r="A114" t="str">
            <v xml:space="preserve">  Adjustments:</v>
          </cell>
        </row>
        <row r="115">
          <cell r="A115" t="str">
            <v>REIS</v>
          </cell>
          <cell r="C115">
            <v>0</v>
          </cell>
          <cell r="D115">
            <v>0</v>
          </cell>
          <cell r="E115">
            <v>0</v>
          </cell>
          <cell r="F115">
            <v>0</v>
          </cell>
          <cell r="G115">
            <v>0</v>
          </cell>
        </row>
        <row r="116">
          <cell r="A116" t="str">
            <v>DMT</v>
          </cell>
          <cell r="C116">
            <v>0</v>
          </cell>
          <cell r="D116">
            <v>0</v>
          </cell>
          <cell r="E116">
            <v>0</v>
          </cell>
          <cell r="F116">
            <v>0</v>
          </cell>
          <cell r="G116">
            <v>0</v>
          </cell>
          <cell r="O116">
            <v>0</v>
          </cell>
          <cell r="P116">
            <v>0</v>
          </cell>
          <cell r="Q116">
            <v>0</v>
          </cell>
        </row>
        <row r="117">
          <cell r="A117" t="str">
            <v>BRIGAR</v>
          </cell>
          <cell r="C117">
            <v>0</v>
          </cell>
          <cell r="D117">
            <v>0</v>
          </cell>
          <cell r="E117">
            <v>0</v>
          </cell>
          <cell r="F117">
            <v>0</v>
          </cell>
          <cell r="G117">
            <v>0</v>
          </cell>
          <cell r="O117">
            <v>0</v>
          </cell>
          <cell r="P117">
            <v>0</v>
          </cell>
          <cell r="Q117">
            <v>0</v>
          </cell>
        </row>
        <row r="119">
          <cell r="A119" t="str">
            <v>Total For 1997</v>
          </cell>
          <cell r="C119">
            <v>20127</v>
          </cell>
          <cell r="D119">
            <v>63138</v>
          </cell>
          <cell r="E119">
            <v>500401</v>
          </cell>
          <cell r="F119">
            <v>1329416</v>
          </cell>
          <cell r="G119">
            <v>3373992</v>
          </cell>
          <cell r="H119">
            <v>3881959</v>
          </cell>
          <cell r="I119">
            <v>3454243.852</v>
          </cell>
          <cell r="J119">
            <v>5569741.7879999997</v>
          </cell>
          <cell r="K119">
            <v>7927846.0099999998</v>
          </cell>
          <cell r="L119">
            <v>11613530.587000001</v>
          </cell>
          <cell r="M119">
            <v>19707135.007000003</v>
          </cell>
          <cell r="N119">
            <v>35935120.957800001</v>
          </cell>
          <cell r="O119">
            <v>25478958.238794774</v>
          </cell>
          <cell r="P119">
            <v>58157347.527499996</v>
          </cell>
          <cell r="Q119">
            <v>56448709.302500002</v>
          </cell>
        </row>
        <row r="120">
          <cell r="A120" t="str">
            <v xml:space="preserve">  Adjustments:</v>
          </cell>
        </row>
        <row r="121">
          <cell r="A121" t="str">
            <v>Metromail</v>
          </cell>
          <cell r="C121">
            <v>0</v>
          </cell>
          <cell r="D121">
            <v>0</v>
          </cell>
          <cell r="E121">
            <v>0</v>
          </cell>
          <cell r="F121">
            <v>0</v>
          </cell>
          <cell r="G121">
            <v>0</v>
          </cell>
        </row>
        <row r="123">
          <cell r="A123" t="str">
            <v>Total For 1998</v>
          </cell>
          <cell r="C123">
            <v>20127</v>
          </cell>
          <cell r="D123">
            <v>63138</v>
          </cell>
          <cell r="E123">
            <v>500401</v>
          </cell>
          <cell r="F123">
            <v>1329416</v>
          </cell>
          <cell r="G123">
            <v>3373992</v>
          </cell>
          <cell r="H123">
            <v>3881959</v>
          </cell>
          <cell r="I123">
            <v>3454243.852</v>
          </cell>
          <cell r="J123">
            <v>5569741.7879999997</v>
          </cell>
          <cell r="K123">
            <v>7927846.0099999998</v>
          </cell>
          <cell r="L123">
            <v>11613530.587000001</v>
          </cell>
          <cell r="M123">
            <v>19707135.007000003</v>
          </cell>
          <cell r="N123">
            <v>35935120.957800001</v>
          </cell>
          <cell r="O123">
            <v>25478958.238794774</v>
          </cell>
          <cell r="P123">
            <v>58157347.527499996</v>
          </cell>
          <cell r="Q123">
            <v>56448709.302500002</v>
          </cell>
        </row>
        <row r="125">
          <cell r="A125" t="str">
            <v>Base Period QRE:</v>
          </cell>
          <cell r="I125" t="str">
            <v>1990</v>
          </cell>
          <cell r="J125" t="str">
            <v>1991</v>
          </cell>
          <cell r="K125" t="str">
            <v>1992</v>
          </cell>
          <cell r="L125" t="str">
            <v>1993</v>
          </cell>
          <cell r="M125" t="str">
            <v>1994</v>
          </cell>
          <cell r="N125" t="str">
            <v>1995</v>
          </cell>
          <cell r="O125" t="str">
            <v>1996</v>
          </cell>
          <cell r="P125" t="str">
            <v>1997</v>
          </cell>
          <cell r="Q125" t="str">
            <v>1998</v>
          </cell>
        </row>
        <row r="126">
          <cell r="A126" t="str">
            <v>1984</v>
          </cell>
          <cell r="B126" t="str">
            <v>Above</v>
          </cell>
          <cell r="I126">
            <v>20127</v>
          </cell>
          <cell r="J126">
            <v>20127</v>
          </cell>
          <cell r="K126">
            <v>20127</v>
          </cell>
          <cell r="L126">
            <v>20127</v>
          </cell>
          <cell r="M126">
            <v>20127</v>
          </cell>
          <cell r="N126">
            <v>20127</v>
          </cell>
          <cell r="O126">
            <v>20127</v>
          </cell>
          <cell r="P126">
            <v>20127</v>
          </cell>
          <cell r="Q126">
            <v>20127</v>
          </cell>
        </row>
        <row r="127">
          <cell r="A127" t="str">
            <v>1985</v>
          </cell>
          <cell r="B127" t="str">
            <v>Above</v>
          </cell>
          <cell r="I127">
            <v>63138</v>
          </cell>
          <cell r="J127">
            <v>63138</v>
          </cell>
          <cell r="K127">
            <v>63138</v>
          </cell>
          <cell r="L127">
            <v>63138</v>
          </cell>
          <cell r="M127">
            <v>63138</v>
          </cell>
          <cell r="N127">
            <v>63138</v>
          </cell>
          <cell r="O127">
            <v>63138</v>
          </cell>
          <cell r="P127">
            <v>63138</v>
          </cell>
          <cell r="Q127">
            <v>63138</v>
          </cell>
        </row>
        <row r="128">
          <cell r="A128" t="str">
            <v>1986</v>
          </cell>
          <cell r="B128" t="str">
            <v>Above</v>
          </cell>
          <cell r="I128">
            <v>500401</v>
          </cell>
          <cell r="J128">
            <v>500401</v>
          </cell>
          <cell r="K128">
            <v>500401</v>
          </cell>
          <cell r="L128">
            <v>500401</v>
          </cell>
          <cell r="M128">
            <v>500401</v>
          </cell>
          <cell r="N128">
            <v>500401</v>
          </cell>
          <cell r="O128">
            <v>500401</v>
          </cell>
          <cell r="P128">
            <v>500401</v>
          </cell>
          <cell r="Q128">
            <v>500401</v>
          </cell>
        </row>
        <row r="129">
          <cell r="A129" t="str">
            <v>1987</v>
          </cell>
          <cell r="B129" t="str">
            <v>Above</v>
          </cell>
          <cell r="I129">
            <v>1329416</v>
          </cell>
          <cell r="J129">
            <v>1329416</v>
          </cell>
          <cell r="K129">
            <v>1329416</v>
          </cell>
          <cell r="L129">
            <v>1329416</v>
          </cell>
          <cell r="M129">
            <v>1329416</v>
          </cell>
          <cell r="N129">
            <v>1329416</v>
          </cell>
          <cell r="O129">
            <v>1329416</v>
          </cell>
          <cell r="P129">
            <v>1329416</v>
          </cell>
          <cell r="Q129">
            <v>1329416</v>
          </cell>
        </row>
        <row r="130">
          <cell r="A130" t="str">
            <v>1988</v>
          </cell>
          <cell r="B130" t="str">
            <v>Above</v>
          </cell>
          <cell r="I130">
            <v>3373992</v>
          </cell>
          <cell r="J130">
            <v>3373992</v>
          </cell>
          <cell r="K130">
            <v>3373992</v>
          </cell>
          <cell r="L130">
            <v>3373992</v>
          </cell>
          <cell r="M130">
            <v>3373992</v>
          </cell>
          <cell r="N130">
            <v>3373992</v>
          </cell>
          <cell r="O130">
            <v>3373992</v>
          </cell>
          <cell r="P130">
            <v>3373992</v>
          </cell>
          <cell r="Q130">
            <v>3373992</v>
          </cell>
        </row>
        <row r="131">
          <cell r="A131" t="str">
            <v xml:space="preserve">     Total</v>
          </cell>
          <cell r="I131">
            <v>5287074</v>
          </cell>
          <cell r="J131">
            <v>5287074</v>
          </cell>
          <cell r="K131">
            <v>5287074</v>
          </cell>
          <cell r="L131">
            <v>5287074</v>
          </cell>
          <cell r="M131">
            <v>5287074</v>
          </cell>
          <cell r="N131">
            <v>5287074</v>
          </cell>
          <cell r="O131">
            <v>5287074</v>
          </cell>
          <cell r="P131">
            <v>5287074</v>
          </cell>
          <cell r="Q131">
            <v>5287074</v>
          </cell>
        </row>
        <row r="134">
          <cell r="A134" t="str">
            <v>Fixed Base Percentage:</v>
          </cell>
        </row>
        <row r="135">
          <cell r="A135" t="str">
            <v xml:space="preserve">  Base Period QRE</v>
          </cell>
          <cell r="B135" t="str">
            <v>Above</v>
          </cell>
          <cell r="I135">
            <v>5287074</v>
          </cell>
          <cell r="J135">
            <v>5287074</v>
          </cell>
          <cell r="K135">
            <v>5287074</v>
          </cell>
          <cell r="L135">
            <v>5287074</v>
          </cell>
          <cell r="M135">
            <v>5287074</v>
          </cell>
          <cell r="N135">
            <v>5287074</v>
          </cell>
          <cell r="O135">
            <v>5287074</v>
          </cell>
          <cell r="P135">
            <v>5287074</v>
          </cell>
          <cell r="Q135">
            <v>5287074</v>
          </cell>
        </row>
        <row r="136">
          <cell r="A136" t="str">
            <v xml:space="preserve">  Base Period Gr Rec</v>
          </cell>
          <cell r="B136" t="str">
            <v>CC1</v>
          </cell>
          <cell r="I136">
            <v>4519233</v>
          </cell>
          <cell r="J136">
            <v>4519233</v>
          </cell>
          <cell r="K136">
            <v>4519233</v>
          </cell>
          <cell r="L136">
            <v>4519233</v>
          </cell>
          <cell r="M136">
            <v>4519233</v>
          </cell>
          <cell r="N136">
            <v>4519233</v>
          </cell>
          <cell r="O136">
            <v>4519233</v>
          </cell>
          <cell r="P136">
            <v>4519233</v>
          </cell>
          <cell r="Q136">
            <v>4519233</v>
          </cell>
        </row>
        <row r="137">
          <cell r="A137" t="str">
            <v xml:space="preserve">     Fixed Base % (QRE/GR)</v>
          </cell>
          <cell r="B137" t="str">
            <v>(A)</v>
          </cell>
          <cell r="C137" t="str">
            <v>(Note:  The FB% is automatically limited to the maximum of 16%.)</v>
          </cell>
          <cell r="I137">
            <v>0.16</v>
          </cell>
          <cell r="J137">
            <v>0.16</v>
          </cell>
          <cell r="K137">
            <v>0.16</v>
          </cell>
          <cell r="L137">
            <v>0.16</v>
          </cell>
          <cell r="M137">
            <v>0.16</v>
          </cell>
          <cell r="N137">
            <v>0.16</v>
          </cell>
          <cell r="O137">
            <v>0.16</v>
          </cell>
          <cell r="P137">
            <v>0.03</v>
          </cell>
          <cell r="Q137">
            <v>0.03</v>
          </cell>
        </row>
        <row r="140">
          <cell r="A140" t="str">
            <v>Fixed Base Amount:</v>
          </cell>
        </row>
        <row r="141">
          <cell r="A141" t="str">
            <v xml:space="preserve">  Avg Gross Receipts</v>
          </cell>
          <cell r="B141" t="str">
            <v>CC1</v>
          </cell>
          <cell r="I141">
            <v>1664327</v>
          </cell>
          <cell r="J141">
            <v>2738069.5</v>
          </cell>
          <cell r="K141">
            <v>3935874</v>
          </cell>
          <cell r="L141">
            <v>5319757.5</v>
          </cell>
          <cell r="M141">
            <v>9756421.75</v>
          </cell>
          <cell r="N141">
            <v>14984575</v>
          </cell>
          <cell r="O141">
            <v>28911494</v>
          </cell>
          <cell r="P141">
            <v>31590673</v>
          </cell>
          <cell r="Q141">
            <v>42076580</v>
          </cell>
        </row>
        <row r="142">
          <cell r="A142" t="str">
            <v xml:space="preserve">  Fixed Base % (above)</v>
          </cell>
          <cell r="B142" t="str">
            <v>(A)</v>
          </cell>
          <cell r="I142">
            <v>0.16</v>
          </cell>
          <cell r="J142">
            <v>0.16</v>
          </cell>
          <cell r="K142">
            <v>0.16</v>
          </cell>
          <cell r="L142">
            <v>0.16</v>
          </cell>
          <cell r="M142">
            <v>0.16</v>
          </cell>
          <cell r="N142">
            <v>0.16</v>
          </cell>
          <cell r="O142">
            <v>0.16</v>
          </cell>
          <cell r="P142">
            <v>0.03</v>
          </cell>
          <cell r="Q142">
            <v>0.03</v>
          </cell>
        </row>
        <row r="143">
          <cell r="A143" t="str">
            <v xml:space="preserve">    Base Amt (AGR*FB%)</v>
          </cell>
          <cell r="I143">
            <v>266292.32</v>
          </cell>
          <cell r="J143">
            <v>438091.12</v>
          </cell>
          <cell r="K143">
            <v>629739.84</v>
          </cell>
          <cell r="L143">
            <v>851161.20000000007</v>
          </cell>
          <cell r="M143">
            <v>1561027.48</v>
          </cell>
          <cell r="N143">
            <v>2397532</v>
          </cell>
          <cell r="O143">
            <v>4625839.04</v>
          </cell>
          <cell r="P143">
            <v>947720.19</v>
          </cell>
          <cell r="Q143">
            <v>1262297.3999999999</v>
          </cell>
        </row>
        <row r="145">
          <cell r="A145" t="str">
            <v xml:space="preserve"> *** C A U T I O N *** :  ALL TOTALS AND SUBTOTALS ARE SENSITIVE TO EXISTING LOCATIONS OF ROWS AND COLUMNS !!!</v>
          </cell>
        </row>
        <row r="146">
          <cell r="A146" t="str">
            <v xml:space="preserve">                                       IF ANY ELEMENTS OF EXISTING FORMATS ARE CHANGED, ALL TOTALS AND SUBTOTALS MUST BE CHECKED !!!</v>
          </cell>
        </row>
        <row r="152">
          <cell r="A152">
            <v>0</v>
          </cell>
          <cell r="P152">
            <v>36599.437053703703</v>
          </cell>
          <cell r="Q152">
            <v>36599.437053703703</v>
          </cell>
        </row>
        <row r="153">
          <cell r="A153" t="str">
            <v>Agouron Pharmaceuticals, Inc.</v>
          </cell>
        </row>
        <row r="154">
          <cell r="A154" t="str">
            <v>R&amp;D Credit Calculation</v>
          </cell>
        </row>
        <row r="155">
          <cell r="A155" t="str">
            <v>Gross/Net Credit</v>
          </cell>
        </row>
        <row r="157">
          <cell r="A157" t="str">
            <v>R&amp;D TAX CREDIT:</v>
          </cell>
          <cell r="B157" t="str">
            <v>W/P Ref</v>
          </cell>
          <cell r="C157" t="str">
            <v>1984</v>
          </cell>
          <cell r="D157" t="str">
            <v>1985</v>
          </cell>
          <cell r="E157" t="str">
            <v>1986</v>
          </cell>
          <cell r="F157" t="str">
            <v>1987</v>
          </cell>
          <cell r="G157" t="str">
            <v>1988</v>
          </cell>
          <cell r="H157" t="str">
            <v>1989</v>
          </cell>
          <cell r="I157" t="str">
            <v>1990</v>
          </cell>
          <cell r="J157" t="str">
            <v>1991</v>
          </cell>
          <cell r="K157" t="str">
            <v>1992</v>
          </cell>
          <cell r="L157" t="str">
            <v>1993</v>
          </cell>
          <cell r="M157" t="str">
            <v>1994</v>
          </cell>
          <cell r="N157" t="str">
            <v>1995</v>
          </cell>
          <cell r="O157" t="str">
            <v>1996</v>
          </cell>
          <cell r="P157" t="str">
            <v>1997</v>
          </cell>
          <cell r="Q157" t="str">
            <v>1998</v>
          </cell>
        </row>
        <row r="158">
          <cell r="A158" t="str">
            <v>Current Yr QRE: (Post 1989)</v>
          </cell>
          <cell r="B158" t="str">
            <v>CC2</v>
          </cell>
          <cell r="I158">
            <v>3454243.852</v>
          </cell>
          <cell r="J158">
            <v>5569741.7879999997</v>
          </cell>
          <cell r="K158">
            <v>7927846.0099999998</v>
          </cell>
          <cell r="L158">
            <v>11613530.587000001</v>
          </cell>
          <cell r="M158">
            <v>19707135.007000003</v>
          </cell>
          <cell r="N158">
            <v>35935120.957800001</v>
          </cell>
          <cell r="O158">
            <v>25478958.238794774</v>
          </cell>
          <cell r="P158">
            <v>58157347.527499996</v>
          </cell>
          <cell r="Q158">
            <v>56448709.302500002</v>
          </cell>
        </row>
        <row r="160">
          <cell r="A160" t="str">
            <v xml:space="preserve">                               (Pre-1990)</v>
          </cell>
          <cell r="C160">
            <v>0</v>
          </cell>
          <cell r="D160">
            <v>0</v>
          </cell>
          <cell r="E160">
            <v>0</v>
          </cell>
          <cell r="F160">
            <v>0</v>
          </cell>
          <cell r="G160">
            <v>0</v>
          </cell>
          <cell r="H160">
            <v>0</v>
          </cell>
        </row>
        <row r="161">
          <cell r="A161" t="str">
            <v xml:space="preserve">Less Base Amount:  </v>
          </cell>
          <cell r="B161" t="str">
            <v>CC2</v>
          </cell>
          <cell r="I161">
            <v>266292.32</v>
          </cell>
          <cell r="J161">
            <v>438091.12</v>
          </cell>
          <cell r="K161">
            <v>629739.84</v>
          </cell>
          <cell r="L161">
            <v>851161.20000000007</v>
          </cell>
          <cell r="M161">
            <v>1561027.48</v>
          </cell>
          <cell r="N161">
            <v>2397532</v>
          </cell>
          <cell r="O161">
            <v>2451947.4692896176</v>
          </cell>
          <cell r="P161">
            <v>947720.19</v>
          </cell>
          <cell r="Q161">
            <v>1262297.3999999999</v>
          </cell>
        </row>
        <row r="162">
          <cell r="A162" t="str">
            <v xml:space="preserve">  1981 QREs</v>
          </cell>
          <cell r="C162">
            <v>0</v>
          </cell>
        </row>
        <row r="163">
          <cell r="A163" t="str">
            <v xml:space="preserve">  1982 QREs</v>
          </cell>
          <cell r="C163">
            <v>0</v>
          </cell>
          <cell r="D163">
            <v>0</v>
          </cell>
        </row>
        <row r="164">
          <cell r="A164" t="str">
            <v xml:space="preserve">  1983 QREs</v>
          </cell>
          <cell r="C164">
            <v>0</v>
          </cell>
          <cell r="D164">
            <v>0</v>
          </cell>
          <cell r="E164">
            <v>0</v>
          </cell>
        </row>
        <row r="165">
          <cell r="A165" t="str">
            <v xml:space="preserve">  1984 QREs</v>
          </cell>
          <cell r="D165">
            <v>0</v>
          </cell>
          <cell r="E165">
            <v>0</v>
          </cell>
          <cell r="F165">
            <v>0</v>
          </cell>
        </row>
        <row r="166">
          <cell r="A166" t="str">
            <v xml:space="preserve">  1985 QREs</v>
          </cell>
          <cell r="E166">
            <v>0</v>
          </cell>
          <cell r="F166">
            <v>0</v>
          </cell>
          <cell r="G166">
            <v>0</v>
          </cell>
        </row>
        <row r="167">
          <cell r="A167" t="str">
            <v xml:space="preserve">  1986 QREs</v>
          </cell>
          <cell r="F167">
            <v>0</v>
          </cell>
          <cell r="G167">
            <v>0</v>
          </cell>
          <cell r="H167">
            <v>0</v>
          </cell>
        </row>
        <row r="168">
          <cell r="A168" t="str">
            <v xml:space="preserve">  1987 QREs</v>
          </cell>
          <cell r="G168">
            <v>0</v>
          </cell>
          <cell r="H168">
            <v>0</v>
          </cell>
        </row>
        <row r="169">
          <cell r="A169" t="str">
            <v xml:space="preserve">  1988 QREs</v>
          </cell>
          <cell r="H169">
            <v>0</v>
          </cell>
        </row>
        <row r="170">
          <cell r="A170" t="str">
            <v xml:space="preserve">     Total</v>
          </cell>
          <cell r="C170">
            <v>0</v>
          </cell>
          <cell r="D170">
            <v>0</v>
          </cell>
          <cell r="E170">
            <v>0</v>
          </cell>
          <cell r="F170">
            <v>0</v>
          </cell>
          <cell r="G170">
            <v>0</v>
          </cell>
          <cell r="H170">
            <v>0</v>
          </cell>
        </row>
        <row r="171">
          <cell r="A171" t="str">
            <v>Base Amount (/ 3 THRU '89)</v>
          </cell>
          <cell r="C171">
            <v>0</v>
          </cell>
          <cell r="D171">
            <v>0</v>
          </cell>
          <cell r="E171">
            <v>0</v>
          </cell>
          <cell r="F171">
            <v>0</v>
          </cell>
          <cell r="G171">
            <v>0</v>
          </cell>
          <cell r="H171">
            <v>0</v>
          </cell>
          <cell r="I171">
            <v>266292.32</v>
          </cell>
          <cell r="J171">
            <v>438091.12</v>
          </cell>
          <cell r="K171">
            <v>629739.84</v>
          </cell>
          <cell r="L171">
            <v>851161.20000000007</v>
          </cell>
          <cell r="M171">
            <v>1561027.48</v>
          </cell>
          <cell r="N171">
            <v>2397532</v>
          </cell>
          <cell r="O171">
            <v>2451947.4692896176</v>
          </cell>
          <cell r="P171">
            <v>947720.19</v>
          </cell>
          <cell r="Q171">
            <v>1262297.3999999999</v>
          </cell>
        </row>
        <row r="172">
          <cell r="A172" t="str">
            <v>Curr Yr Less Base Amt      (X)</v>
          </cell>
          <cell r="C172">
            <v>0</v>
          </cell>
          <cell r="D172">
            <v>0</v>
          </cell>
          <cell r="E172">
            <v>0</v>
          </cell>
          <cell r="F172">
            <v>0</v>
          </cell>
          <cell r="G172">
            <v>0</v>
          </cell>
          <cell r="H172">
            <v>0</v>
          </cell>
          <cell r="I172">
            <v>3187951.5320000001</v>
          </cell>
          <cell r="J172">
            <v>5131650.6679999996</v>
          </cell>
          <cell r="K172">
            <v>7298106.1699999999</v>
          </cell>
          <cell r="L172">
            <v>10762369.387000002</v>
          </cell>
          <cell r="M172">
            <v>18146107.527000003</v>
          </cell>
          <cell r="N172">
            <v>33537588.957800001</v>
          </cell>
          <cell r="O172">
            <v>23027010.769505158</v>
          </cell>
          <cell r="P172">
            <v>57209627.337499999</v>
          </cell>
          <cell r="Q172">
            <v>55186411.902500004</v>
          </cell>
        </row>
        <row r="173">
          <cell r="A173" t="str">
            <v>50% of Current Year          (Y)</v>
          </cell>
          <cell r="C173">
            <v>0</v>
          </cell>
          <cell r="D173">
            <v>0</v>
          </cell>
          <cell r="E173">
            <v>0</v>
          </cell>
          <cell r="F173">
            <v>0</v>
          </cell>
          <cell r="G173">
            <v>0</v>
          </cell>
          <cell r="H173">
            <v>0</v>
          </cell>
          <cell r="I173">
            <v>1727121.926</v>
          </cell>
          <cell r="J173">
            <v>2784870.8939999999</v>
          </cell>
          <cell r="K173">
            <v>3963923.0049999999</v>
          </cell>
          <cell r="L173">
            <v>5806765.2935000006</v>
          </cell>
          <cell r="M173">
            <v>9853567.5035000015</v>
          </cell>
          <cell r="N173">
            <v>17967560.4789</v>
          </cell>
          <cell r="O173">
            <v>12739479.119397387</v>
          </cell>
          <cell r="P173">
            <v>29078673.763749998</v>
          </cell>
          <cell r="Q173">
            <v>28224354.651250001</v>
          </cell>
        </row>
        <row r="174">
          <cell r="A174" t="str">
            <v>Creditable Amt &lt; of (X) or (Y)</v>
          </cell>
          <cell r="C174">
            <v>0</v>
          </cell>
          <cell r="D174">
            <v>0</v>
          </cell>
          <cell r="E174">
            <v>0</v>
          </cell>
          <cell r="F174">
            <v>0</v>
          </cell>
          <cell r="G174">
            <v>0</v>
          </cell>
          <cell r="H174">
            <v>0</v>
          </cell>
          <cell r="I174">
            <v>1727121.926</v>
          </cell>
          <cell r="J174">
            <v>2784870.8939999999</v>
          </cell>
          <cell r="K174">
            <v>3963923.0049999999</v>
          </cell>
          <cell r="L174">
            <v>5806765.2935000006</v>
          </cell>
          <cell r="M174">
            <v>9853567.5035000015</v>
          </cell>
          <cell r="N174">
            <v>17967560.4789</v>
          </cell>
          <cell r="O174">
            <v>12739479.119397387</v>
          </cell>
          <cell r="P174">
            <v>29078673.763749998</v>
          </cell>
          <cell r="Q174">
            <v>28224354.651250001</v>
          </cell>
        </row>
        <row r="175">
          <cell r="A175" t="str">
            <v>Credit Rate</v>
          </cell>
          <cell r="C175">
            <v>0</v>
          </cell>
          <cell r="D175">
            <v>0</v>
          </cell>
          <cell r="E175">
            <v>0</v>
          </cell>
          <cell r="F175">
            <v>0</v>
          </cell>
          <cell r="G175">
            <v>0</v>
          </cell>
          <cell r="H175">
            <v>0</v>
          </cell>
          <cell r="I175">
            <v>0.08</v>
          </cell>
          <cell r="J175">
            <v>0.08</v>
          </cell>
          <cell r="K175">
            <v>0.08</v>
          </cell>
          <cell r="L175">
            <v>0.08</v>
          </cell>
          <cell r="M175">
            <v>0.08</v>
          </cell>
          <cell r="N175">
            <v>0.08</v>
          </cell>
          <cell r="O175">
            <v>0.08</v>
          </cell>
          <cell r="P175">
            <v>0.11</v>
          </cell>
          <cell r="Q175">
            <v>0.11</v>
          </cell>
        </row>
        <row r="176">
          <cell r="A176" t="str">
            <v>California R&amp;D Tax Credit</v>
          </cell>
          <cell r="C176">
            <v>0</v>
          </cell>
          <cell r="D176">
            <v>0</v>
          </cell>
          <cell r="E176">
            <v>0</v>
          </cell>
          <cell r="F176">
            <v>0</v>
          </cell>
          <cell r="G176">
            <v>0</v>
          </cell>
          <cell r="H176">
            <v>0</v>
          </cell>
          <cell r="I176">
            <v>138169.75408000001</v>
          </cell>
          <cell r="J176">
            <v>222789.67152</v>
          </cell>
          <cell r="K176">
            <v>317113.84039999999</v>
          </cell>
          <cell r="L176">
            <v>464541.22348000004</v>
          </cell>
          <cell r="M176">
            <v>788285.40028000018</v>
          </cell>
          <cell r="N176">
            <v>1437404.838312</v>
          </cell>
          <cell r="O176">
            <v>1019158.329551791</v>
          </cell>
          <cell r="P176">
            <v>3198654.1140124998</v>
          </cell>
          <cell r="Q176">
            <v>3104679.0116375</v>
          </cell>
        </row>
        <row r="181">
          <cell r="G181" t="str">
            <v>California</v>
          </cell>
          <cell r="H181" t="str">
            <v xml:space="preserve">Incremental </v>
          </cell>
        </row>
        <row r="182">
          <cell r="A182" t="str">
            <v>TAX CREDIT SUMMARY:</v>
          </cell>
          <cell r="C182" t="str">
            <v>Gross</v>
          </cell>
          <cell r="D182" t="str">
            <v>280C Reduction</v>
          </cell>
          <cell r="E182" t="str">
            <v>280C Reduced Credit</v>
          </cell>
          <cell r="G182" t="str">
            <v>Credit as Filed</v>
          </cell>
          <cell r="H182" t="str">
            <v>Benefit</v>
          </cell>
        </row>
        <row r="184">
          <cell r="A184" t="str">
            <v>1984</v>
          </cell>
          <cell r="B184" t="str">
            <v>Above</v>
          </cell>
          <cell r="C184">
            <v>0</v>
          </cell>
          <cell r="D184" t="str">
            <v>none</v>
          </cell>
          <cell r="E184">
            <v>0</v>
          </cell>
        </row>
        <row r="185">
          <cell r="A185" t="str">
            <v>1985</v>
          </cell>
          <cell r="B185" t="str">
            <v>Above</v>
          </cell>
          <cell r="C185">
            <v>0</v>
          </cell>
          <cell r="D185" t="str">
            <v>none</v>
          </cell>
          <cell r="E185">
            <v>0</v>
          </cell>
        </row>
        <row r="186">
          <cell r="A186" t="str">
            <v>1986</v>
          </cell>
          <cell r="B186" t="str">
            <v>Above</v>
          </cell>
          <cell r="C186">
            <v>0</v>
          </cell>
          <cell r="D186" t="str">
            <v>none</v>
          </cell>
          <cell r="E186">
            <v>0</v>
          </cell>
        </row>
        <row r="187">
          <cell r="A187" t="str">
            <v>1987</v>
          </cell>
          <cell r="B187" t="str">
            <v>Above</v>
          </cell>
          <cell r="C187">
            <v>0</v>
          </cell>
          <cell r="D187" t="str">
            <v>none</v>
          </cell>
          <cell r="E187">
            <v>0</v>
          </cell>
          <cell r="G187" t="str">
            <v xml:space="preserve"> </v>
          </cell>
        </row>
        <row r="188">
          <cell r="A188" t="str">
            <v>1988</v>
          </cell>
          <cell r="B188" t="str">
            <v>Above</v>
          </cell>
          <cell r="C188">
            <v>0</v>
          </cell>
          <cell r="D188" t="str">
            <v>none</v>
          </cell>
          <cell r="E188">
            <v>0</v>
          </cell>
          <cell r="G188" t="str">
            <v xml:space="preserve"> </v>
          </cell>
        </row>
        <row r="189">
          <cell r="A189" t="str">
            <v>1989</v>
          </cell>
          <cell r="B189" t="str">
            <v>Above</v>
          </cell>
          <cell r="C189">
            <v>0</v>
          </cell>
          <cell r="D189" t="str">
            <v>none</v>
          </cell>
          <cell r="E189">
            <v>0</v>
          </cell>
          <cell r="G189" t="str">
            <v xml:space="preserve"> </v>
          </cell>
        </row>
        <row r="190">
          <cell r="A190" t="str">
            <v>1990</v>
          </cell>
          <cell r="B190" t="str">
            <v>Above</v>
          </cell>
          <cell r="C190">
            <v>138169.75408000001</v>
          </cell>
          <cell r="D190" t="str">
            <v>90.7% of full credit</v>
          </cell>
          <cell r="E190">
            <v>125319.96695056002</v>
          </cell>
          <cell r="G190">
            <v>129856</v>
          </cell>
          <cell r="H190">
            <v>-4536.0330494399823</v>
          </cell>
        </row>
        <row r="191">
          <cell r="A191" t="str">
            <v>1991</v>
          </cell>
          <cell r="B191" t="str">
            <v>Above</v>
          </cell>
          <cell r="C191">
            <v>222789.67152</v>
          </cell>
          <cell r="D191" t="str">
            <v>90.7% of full credit</v>
          </cell>
          <cell r="E191">
            <v>202070.23206864001</v>
          </cell>
          <cell r="G191">
            <v>203230</v>
          </cell>
          <cell r="H191">
            <v>-1159.7679313599947</v>
          </cell>
        </row>
        <row r="192">
          <cell r="A192" t="str">
            <v>1992</v>
          </cell>
          <cell r="B192" t="str">
            <v>Above</v>
          </cell>
          <cell r="C192">
            <v>317113.84039999999</v>
          </cell>
          <cell r="D192" t="str">
            <v>90.7% of full credit</v>
          </cell>
          <cell r="E192">
            <v>287622.25324280001</v>
          </cell>
          <cell r="G192">
            <v>175281</v>
          </cell>
          <cell r="H192">
            <v>112341.25324280001</v>
          </cell>
        </row>
        <row r="193">
          <cell r="A193" t="str">
            <v>1993</v>
          </cell>
          <cell r="B193" t="str">
            <v>Above</v>
          </cell>
          <cell r="C193">
            <v>464541.22348000004</v>
          </cell>
          <cell r="D193" t="str">
            <v>90.7% of full credit</v>
          </cell>
          <cell r="E193">
            <v>421338.88969636004</v>
          </cell>
          <cell r="G193">
            <v>294709</v>
          </cell>
          <cell r="H193">
            <v>126629.88969636004</v>
          </cell>
        </row>
        <row r="194">
          <cell r="A194" t="str">
            <v>1994</v>
          </cell>
          <cell r="B194" t="str">
            <v>Above</v>
          </cell>
          <cell r="C194">
            <v>788285.40028000018</v>
          </cell>
          <cell r="D194" t="str">
            <v>90.7% of full credit</v>
          </cell>
          <cell r="E194">
            <v>714974.85805396014</v>
          </cell>
          <cell r="G194">
            <v>340813</v>
          </cell>
          <cell r="H194">
            <v>374161.85805396014</v>
          </cell>
        </row>
        <row r="195">
          <cell r="A195" t="str">
            <v>1995</v>
          </cell>
          <cell r="B195" t="str">
            <v>Above</v>
          </cell>
          <cell r="C195">
            <v>1437404.838312</v>
          </cell>
          <cell r="D195" t="str">
            <v>90.7% of full credit</v>
          </cell>
          <cell r="E195">
            <v>1303726.1883489841</v>
          </cell>
          <cell r="G195">
            <v>582317</v>
          </cell>
          <cell r="H195">
            <v>721409.18834898411</v>
          </cell>
        </row>
        <row r="196">
          <cell r="A196" t="str">
            <v>1996</v>
          </cell>
          <cell r="B196" t="str">
            <v>Above</v>
          </cell>
          <cell r="C196">
            <v>1019158.329551791</v>
          </cell>
          <cell r="D196" t="str">
            <v>90.7% of full credit</v>
          </cell>
          <cell r="E196">
            <v>924376.60490347445</v>
          </cell>
          <cell r="G196">
            <v>926500</v>
          </cell>
          <cell r="H196">
            <v>-2123.3950965255499</v>
          </cell>
        </row>
        <row r="197">
          <cell r="A197" t="str">
            <v>1997</v>
          </cell>
          <cell r="B197" t="str">
            <v>Above</v>
          </cell>
          <cell r="C197">
            <v>3198654.1140124998</v>
          </cell>
          <cell r="D197" t="str">
            <v>91.16% of full credit</v>
          </cell>
          <cell r="E197">
            <v>2915893.0903337947</v>
          </cell>
          <cell r="G197">
            <v>2876621</v>
          </cell>
          <cell r="H197">
            <v>39272.090333794709</v>
          </cell>
        </row>
        <row r="198">
          <cell r="A198" t="str">
            <v>1998</v>
          </cell>
          <cell r="B198" t="str">
            <v>Above</v>
          </cell>
          <cell r="C198">
            <v>3104679.0116375</v>
          </cell>
          <cell r="D198" t="str">
            <v>91.16% of full credit</v>
          </cell>
          <cell r="E198">
            <v>2830225.3870087448</v>
          </cell>
          <cell r="G198">
            <v>3568615</v>
          </cell>
          <cell r="H198">
            <v>-738389.61299125524</v>
          </cell>
        </row>
        <row r="200">
          <cell r="A200" t="str">
            <v xml:space="preserve">     Total</v>
          </cell>
          <cell r="C200">
            <v>10690796.18327379</v>
          </cell>
          <cell r="E200">
            <v>9725547.470607318</v>
          </cell>
          <cell r="G200">
            <v>9097942</v>
          </cell>
          <cell r="H200">
            <v>627605.47060731798</v>
          </cell>
        </row>
        <row r="202">
          <cell r="A202" t="str">
            <v xml:space="preserve">  NOTE 1 : **CAUTION**  For 1984-1989 calculations: </v>
          </cell>
        </row>
        <row r="203">
          <cell r="A203" t="str">
            <v xml:space="preserve">    1. Current and base year expenditures must be entered in the appropriate cells, and</v>
          </cell>
        </row>
        <row r="204">
          <cell r="A204" t="str">
            <v xml:space="preserve">    2. Current and base year amounts must be adjusted for Acq/Disp.</v>
          </cell>
        </row>
        <row r="206">
          <cell r="A206" t="str">
            <v xml:space="preserve"> **C A U T I O N** :  ALL TOTALS AND SUBTOTALS ARE SENSITIVE TO EXISTING LOCATIONS OF ROWS AND COLUMNS !!!</v>
          </cell>
        </row>
        <row r="207">
          <cell r="A207" t="str">
            <v xml:space="preserve">                                  IF ANY ELEMENTS OF EXISTING FORMATS ARE CHANGED, ALL TOTALS AND SUBTOTALS MUST BE CHECKED !!!</v>
          </cell>
        </row>
      </sheetData>
      <sheetData sheetId="6" refreshError="1">
        <row r="15">
          <cell r="B15" t="str">
            <v>Qualifying Research</v>
          </cell>
          <cell r="C15">
            <v>25478958.238794774</v>
          </cell>
        </row>
      </sheetData>
      <sheetData sheetId="7" refreshError="1">
        <row r="2">
          <cell r="B2" t="str">
            <v>Agouron Pharmaceuticals, Inc.</v>
          </cell>
        </row>
        <row r="3">
          <cell r="B3" t="str">
            <v>1998 CA R&amp;D Credit Calculation</v>
          </cell>
        </row>
        <row r="4">
          <cell r="B4" t="str">
            <v>Gross Receipts (GR) Detail</v>
          </cell>
        </row>
        <row r="6">
          <cell r="B6" t="str">
            <v>DESCRIPTION</v>
          </cell>
          <cell r="C6" t="str">
            <v>W/P Ref</v>
          </cell>
          <cell r="D6">
            <v>1984</v>
          </cell>
          <cell r="E6">
            <v>1985</v>
          </cell>
          <cell r="F6">
            <v>1986</v>
          </cell>
          <cell r="G6">
            <v>1987</v>
          </cell>
          <cell r="H6">
            <v>1988</v>
          </cell>
          <cell r="I6">
            <v>1989</v>
          </cell>
          <cell r="J6">
            <v>1990</v>
          </cell>
          <cell r="K6">
            <v>1991</v>
          </cell>
          <cell r="L6">
            <v>1992</v>
          </cell>
          <cell r="M6">
            <v>1993</v>
          </cell>
        </row>
        <row r="7">
          <cell r="C7" t="str">
            <v xml:space="preserve"> </v>
          </cell>
        </row>
        <row r="8">
          <cell r="A8"/>
          <cell r="B8" t="str">
            <v>Agouron Pharmaceuticals, Inc.</v>
          </cell>
          <cell r="D8">
            <v>90000</v>
          </cell>
          <cell r="E8">
            <v>318000</v>
          </cell>
          <cell r="F8">
            <v>442000</v>
          </cell>
          <cell r="G8">
            <v>1116901</v>
          </cell>
          <cell r="H8">
            <v>2552332</v>
          </cell>
          <cell r="I8">
            <v>2546075</v>
          </cell>
          <cell r="J8">
            <v>4736970</v>
          </cell>
          <cell r="K8">
            <v>5908119</v>
          </cell>
          <cell r="L8">
            <v>8087866</v>
          </cell>
          <cell r="M8">
            <v>20292732</v>
          </cell>
          <cell r="N8">
            <v>25649583</v>
          </cell>
          <cell r="O8">
            <v>61615795</v>
          </cell>
          <cell r="P8">
            <v>18804582</v>
          </cell>
          <cell r="Q8">
            <v>62236360</v>
          </cell>
        </row>
        <row r="9">
          <cell r="A9" t="str">
            <v>||</v>
          </cell>
          <cell r="B9" t="str">
            <v xml:space="preserve"> </v>
          </cell>
        </row>
        <row r="10">
          <cell r="A10" t="str">
            <v>||</v>
          </cell>
          <cell r="B10" t="str">
            <v xml:space="preserve"> </v>
          </cell>
        </row>
        <row r="11">
          <cell r="A11" t="str">
            <v>||</v>
          </cell>
          <cell r="B11" t="str">
            <v xml:space="preserve"> </v>
          </cell>
        </row>
        <row r="12">
          <cell r="A12" t="str">
            <v>||</v>
          </cell>
          <cell r="B12" t="str">
            <v xml:space="preserve"> </v>
          </cell>
        </row>
        <row r="13">
          <cell r="A13" t="str">
            <v>||</v>
          </cell>
          <cell r="B13" t="str">
            <v xml:space="preserve"> </v>
          </cell>
        </row>
        <row r="14">
          <cell r="A14" t="str">
            <v>||</v>
          </cell>
          <cell r="B14" t="str">
            <v xml:space="preserve"> </v>
          </cell>
        </row>
        <row r="15">
          <cell r="A15" t="str">
            <v>||</v>
          </cell>
          <cell r="B15" t="str">
            <v>&lt;&lt;&lt;Company N&gt;&gt;&gt;</v>
          </cell>
          <cell r="R15" t="str">
            <v xml:space="preserve"> </v>
          </cell>
        </row>
        <row r="16">
          <cell r="A16" t="str">
            <v>||</v>
          </cell>
          <cell r="B16" t="str">
            <v>&lt;&lt;&lt;Company O&gt;&gt;&gt;</v>
          </cell>
        </row>
        <row r="17">
          <cell r="A17" t="str">
            <v>||</v>
          </cell>
          <cell r="B17" t="str">
            <v>&lt;&lt;&lt;Company P&gt;&gt;&gt;</v>
          </cell>
        </row>
        <row r="18">
          <cell r="A18" t="str">
            <v>||</v>
          </cell>
          <cell r="B18" t="str">
            <v>&lt;&lt;&lt;Company Q&gt;&gt;&gt;</v>
          </cell>
        </row>
        <row r="19">
          <cell r="A19" t="str">
            <v>||</v>
          </cell>
          <cell r="B19" t="str">
            <v>&lt;&lt;&lt;Company R&gt;&gt;&gt;</v>
          </cell>
        </row>
        <row r="20">
          <cell r="A20" t="str">
            <v>||</v>
          </cell>
          <cell r="B20" t="str">
            <v>&lt;&lt;&lt;Company S&gt;&gt;&gt;</v>
          </cell>
        </row>
        <row r="21">
          <cell r="A21" t="str">
            <v>||</v>
          </cell>
          <cell r="B21" t="str">
            <v>&lt;&lt;&lt;Company T&gt;&gt;&gt;</v>
          </cell>
        </row>
        <row r="22">
          <cell r="A22" t="str">
            <v>||</v>
          </cell>
          <cell r="B22" t="str">
            <v>&lt;&lt;&lt;Company U&gt;&gt;&gt;</v>
          </cell>
        </row>
        <row r="23">
          <cell r="A23" t="str">
            <v>||</v>
          </cell>
          <cell r="B23" t="str">
            <v>&lt;&lt;&lt;Company V&gt;&gt;&gt;</v>
          </cell>
        </row>
        <row r="24">
          <cell r="A24" t="str">
            <v>||</v>
          </cell>
          <cell r="B24" t="str">
            <v>&lt;&lt;&lt;Company W&gt;&gt;&gt;</v>
          </cell>
        </row>
        <row r="25">
          <cell r="A25" t="str">
            <v>||</v>
          </cell>
          <cell r="B25" t="str">
            <v>&lt;&lt;&lt;Company X&gt;&gt;&gt;</v>
          </cell>
        </row>
        <row r="26">
          <cell r="B26" t="str">
            <v>&lt;&lt;&lt;Company Y&gt;&gt;&gt;</v>
          </cell>
        </row>
        <row r="27">
          <cell r="B27" t="str">
            <v>&lt;&lt;&lt;Company Z&gt;&gt;&gt;</v>
          </cell>
        </row>
        <row r="28">
          <cell r="B28" t="str">
            <v>Total Gross Receipts Per 1120s</v>
          </cell>
          <cell r="D28">
            <v>90000</v>
          </cell>
          <cell r="E28">
            <v>318000</v>
          </cell>
          <cell r="F28">
            <v>442000</v>
          </cell>
          <cell r="G28">
            <v>1116901</v>
          </cell>
          <cell r="H28">
            <v>2552332</v>
          </cell>
          <cell r="I28">
            <v>2546075</v>
          </cell>
          <cell r="J28">
            <v>4736970</v>
          </cell>
          <cell r="K28">
            <v>5908119</v>
          </cell>
          <cell r="L28">
            <v>8087866</v>
          </cell>
          <cell r="M28">
            <v>20292732</v>
          </cell>
          <cell r="N28">
            <v>25649583</v>
          </cell>
          <cell r="O28">
            <v>61615795</v>
          </cell>
          <cell r="P28">
            <v>18804582</v>
          </cell>
          <cell r="Q28">
            <v>62236360</v>
          </cell>
        </row>
        <row r="30">
          <cell r="B30" t="str">
            <v xml:space="preserve">  Tax Return Adjustments:</v>
          </cell>
        </row>
        <row r="31">
          <cell r="B31" t="str">
            <v xml:space="preserve">    Amendments</v>
          </cell>
        </row>
        <row r="32">
          <cell r="B32" t="str">
            <v xml:space="preserve">    IRS Adjustments</v>
          </cell>
        </row>
        <row r="34">
          <cell r="B34" t="str">
            <v>Total Adjusted Gross Receipts Per 1120s</v>
          </cell>
          <cell r="D34">
            <v>90000</v>
          </cell>
          <cell r="E34">
            <v>318000</v>
          </cell>
          <cell r="F34">
            <v>442000</v>
          </cell>
          <cell r="G34">
            <v>1116901</v>
          </cell>
          <cell r="H34">
            <v>2552332</v>
          </cell>
          <cell r="I34">
            <v>2546075</v>
          </cell>
          <cell r="J34">
            <v>4736970</v>
          </cell>
          <cell r="K34">
            <v>5908119</v>
          </cell>
          <cell r="L34">
            <v>8087866</v>
          </cell>
          <cell r="M34">
            <v>20292732</v>
          </cell>
          <cell r="N34">
            <v>25649583</v>
          </cell>
          <cell r="O34">
            <v>61615795</v>
          </cell>
          <cell r="P34">
            <v>18804582</v>
          </cell>
          <cell r="Q34">
            <v>62236360</v>
          </cell>
          <cell r="R34" t="str">
            <v xml:space="preserve"> </v>
          </cell>
        </row>
        <row r="36">
          <cell r="B36" t="str">
            <v xml:space="preserve">  Other Adjustments:</v>
          </cell>
        </row>
        <row r="37">
          <cell r="A37" t="str">
            <v>||</v>
          </cell>
          <cell r="B37" t="str">
            <v xml:space="preserve">    Tax Exempt Interest</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B49" t="str">
            <v>Adjusted Gross Receipts</v>
          </cell>
          <cell r="D49">
            <v>90000</v>
          </cell>
          <cell r="E49">
            <v>318000</v>
          </cell>
          <cell r="F49">
            <v>442000</v>
          </cell>
          <cell r="G49">
            <v>1116901</v>
          </cell>
          <cell r="H49">
            <v>2552332</v>
          </cell>
          <cell r="I49">
            <v>2546075</v>
          </cell>
          <cell r="J49">
            <v>4736970</v>
          </cell>
          <cell r="K49">
            <v>5908119</v>
          </cell>
          <cell r="L49">
            <v>8087866</v>
          </cell>
          <cell r="M49">
            <v>20292732</v>
          </cell>
          <cell r="N49">
            <v>25649583</v>
          </cell>
          <cell r="O49">
            <v>61615795</v>
          </cell>
          <cell r="P49">
            <v>18804582</v>
          </cell>
          <cell r="Q49">
            <v>62236360</v>
          </cell>
          <cell r="R49">
            <v>0</v>
          </cell>
        </row>
        <row r="51">
          <cell r="B51" t="str">
            <v xml:space="preserve"> </v>
          </cell>
        </row>
        <row r="52">
          <cell r="B52" t="str">
            <v xml:space="preserve"> </v>
          </cell>
        </row>
      </sheetData>
      <sheetData sheetId="8"/>
      <sheetData sheetId="9"/>
      <sheetData sheetId="10" refreshError="1">
        <row r="1">
          <cell r="Q1">
            <v>36599.437053703703</v>
          </cell>
          <cell r="R1">
            <v>36599.437053703703</v>
          </cell>
        </row>
        <row r="6">
          <cell r="D6">
            <v>1984</v>
          </cell>
          <cell r="E6">
            <v>1985</v>
          </cell>
          <cell r="F6">
            <v>1986</v>
          </cell>
          <cell r="G6">
            <v>1987</v>
          </cell>
          <cell r="H6">
            <v>1988</v>
          </cell>
          <cell r="I6">
            <v>1989</v>
          </cell>
          <cell r="J6">
            <v>1990</v>
          </cell>
          <cell r="K6">
            <v>1991</v>
          </cell>
          <cell r="L6">
            <v>1992</v>
          </cell>
          <cell r="M6">
            <v>1993</v>
          </cell>
          <cell r="N6">
            <v>1994</v>
          </cell>
          <cell r="O6">
            <v>1995</v>
          </cell>
          <cell r="P6">
            <v>1996</v>
          </cell>
          <cell r="Q6">
            <v>1997</v>
          </cell>
          <cell r="R6">
            <v>1998</v>
          </cell>
        </row>
        <row r="7">
          <cell r="A7"/>
          <cell r="B7" t="str">
            <v>&lt;&lt;California Phase II QRE Findings&gt;&gt;</v>
          </cell>
          <cell r="C7" t="str">
            <v>'[california Agouron Supermodel@10%.xls]PHASE II'!$B$2</v>
          </cell>
        </row>
        <row r="8">
          <cell r="A8"/>
          <cell r="B8" t="str">
            <v xml:space="preserve">  Qualifying Wages</v>
          </cell>
          <cell r="C8" t="str">
            <v>BU1</v>
          </cell>
          <cell r="D8">
            <v>11087</v>
          </cell>
          <cell r="E8">
            <v>50015</v>
          </cell>
          <cell r="F8">
            <v>323590</v>
          </cell>
          <cell r="G8">
            <v>899647</v>
          </cell>
          <cell r="H8">
            <v>2067727</v>
          </cell>
          <cell r="I8">
            <v>2741619</v>
          </cell>
          <cell r="J8">
            <v>2299558.0019999999</v>
          </cell>
          <cell r="K8">
            <v>3542463.7879999997</v>
          </cell>
          <cell r="L8">
            <v>5126210.5599999996</v>
          </cell>
          <cell r="M8">
            <v>7134127.5369999995</v>
          </cell>
          <cell r="N8">
            <v>9257454.4570000004</v>
          </cell>
          <cell r="O8">
            <v>17917881</v>
          </cell>
          <cell r="P8">
            <v>29938649</v>
          </cell>
          <cell r="Q8">
            <v>50930323</v>
          </cell>
          <cell r="R8">
            <v>49405882</v>
          </cell>
        </row>
        <row r="9">
          <cell r="A9"/>
          <cell r="B9" t="str">
            <v xml:space="preserve">  Qualifying Supplies</v>
          </cell>
          <cell r="C9" t="str">
            <v>BU1</v>
          </cell>
          <cell r="D9">
            <v>5472</v>
          </cell>
          <cell r="E9">
            <v>12863</v>
          </cell>
          <cell r="F9">
            <v>125054</v>
          </cell>
          <cell r="G9">
            <v>256771</v>
          </cell>
          <cell r="H9">
            <v>535563</v>
          </cell>
          <cell r="I9">
            <v>808521</v>
          </cell>
          <cell r="J9">
            <v>710184</v>
          </cell>
          <cell r="K9">
            <v>1384519</v>
          </cell>
          <cell r="L9">
            <v>1667156</v>
          </cell>
          <cell r="M9">
            <v>2705568</v>
          </cell>
          <cell r="N9">
            <v>7703244</v>
          </cell>
          <cell r="O9">
            <v>13677482.189999999</v>
          </cell>
          <cell r="P9">
            <v>2205524.4</v>
          </cell>
          <cell r="Q9">
            <v>6259486.3000000007</v>
          </cell>
          <cell r="R9">
            <v>7163698.8000000007</v>
          </cell>
        </row>
        <row r="10">
          <cell r="A10"/>
          <cell r="B10" t="str">
            <v xml:space="preserve">  Qualifying Contract (@65%)</v>
          </cell>
          <cell r="C10" t="str">
            <v>BU1</v>
          </cell>
          <cell r="D10">
            <v>3568</v>
          </cell>
          <cell r="E10">
            <v>260</v>
          </cell>
          <cell r="F10">
            <v>51757</v>
          </cell>
          <cell r="G10">
            <v>172998</v>
          </cell>
          <cell r="H10">
            <v>770702</v>
          </cell>
          <cell r="I10">
            <v>331819</v>
          </cell>
          <cell r="J10">
            <v>444501.85</v>
          </cell>
          <cell r="K10">
            <v>642759</v>
          </cell>
          <cell r="L10">
            <v>1134479.4500000002</v>
          </cell>
          <cell r="M10">
            <v>1773835.05</v>
          </cell>
          <cell r="N10">
            <v>2746436.55</v>
          </cell>
          <cell r="O10">
            <v>4339757.7677999996</v>
          </cell>
          <cell r="P10">
            <v>-6665215.1612052238</v>
          </cell>
          <cell r="Q10">
            <v>967538.2274999998</v>
          </cell>
          <cell r="R10">
            <v>-120871.49749999781</v>
          </cell>
        </row>
        <row r="11">
          <cell r="A11" t="str">
            <v>||</v>
          </cell>
          <cell r="B11" t="str">
            <v>B_U_3</v>
          </cell>
          <cell r="C11" t="str">
            <v>'[california Agouron Supermodel@10%.xls]B_U_3'!$B$2</v>
          </cell>
        </row>
        <row r="12">
          <cell r="A12" t="str">
            <v>||</v>
          </cell>
          <cell r="B12" t="str">
            <v xml:space="preserve">  Qualifying Wages</v>
          </cell>
          <cell r="C12" t="str">
            <v>BU3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v>
          </cell>
          <cell r="B13" t="str">
            <v xml:space="preserve">  Qualifying Supplies</v>
          </cell>
          <cell r="C13" t="str">
            <v>BU3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v>
          </cell>
          <cell r="B14" t="str">
            <v xml:space="preserve">  Qualifying Contract (@65%)</v>
          </cell>
          <cell r="C14" t="str">
            <v>BU3</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v>
          </cell>
          <cell r="B15" t="str">
            <v xml:space="preserve"> </v>
          </cell>
          <cell r="C15" t="str">
            <v>'[california Agouron Supermodel@10%.xls]B_U_4'!$B$2</v>
          </cell>
        </row>
        <row r="16">
          <cell r="A16" t="str">
            <v>||</v>
          </cell>
          <cell r="B16" t="str">
            <v xml:space="preserve">  Qualifying Wages</v>
          </cell>
          <cell r="C16" t="str">
            <v>BU4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v>
          </cell>
          <cell r="B17" t="str">
            <v xml:space="preserve">  Qualifying Supplies</v>
          </cell>
          <cell r="C17" t="str">
            <v>BU4</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v>
          </cell>
          <cell r="B18" t="str">
            <v xml:space="preserve">  Qualifying Contract (@65%)</v>
          </cell>
          <cell r="C18" t="str">
            <v>BU4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v>
          </cell>
          <cell r="B19" t="str">
            <v>B_U_5</v>
          </cell>
          <cell r="C19" t="str">
            <v>'[california Agouron Supermodel@10%.xls]B_U_5'!$B$2</v>
          </cell>
        </row>
        <row r="20">
          <cell r="A20" t="str">
            <v>||</v>
          </cell>
          <cell r="B20" t="str">
            <v xml:space="preserve">  Qualifying Wages</v>
          </cell>
          <cell r="C20" t="str">
            <v>BU5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v>
          </cell>
          <cell r="B21" t="str">
            <v xml:space="preserve">  Qualifying Supplies</v>
          </cell>
          <cell r="C21" t="str">
            <v>BU5</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v>
          </cell>
          <cell r="B22" t="str">
            <v xml:space="preserve">  Qualifying Contract (@65%)</v>
          </cell>
          <cell r="C22" t="str">
            <v>BU5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v>
          </cell>
          <cell r="B23" t="str">
            <v>B_U_6</v>
          </cell>
          <cell r="C23" t="str">
            <v>'[california Agouron Supermodel@10%.xls]B_U_6'!$B$2</v>
          </cell>
        </row>
        <row r="24">
          <cell r="A24" t="str">
            <v>||</v>
          </cell>
          <cell r="B24" t="str">
            <v xml:space="preserve">  Qualifying Wages</v>
          </cell>
          <cell r="C24" t="str">
            <v>BU6</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row>
        <row r="25">
          <cell r="A25" t="str">
            <v>||</v>
          </cell>
          <cell r="B25" t="str">
            <v xml:space="preserve">  Qualifying Supplies</v>
          </cell>
          <cell r="C25" t="str">
            <v>BU6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v>
          </cell>
          <cell r="B26" t="str">
            <v xml:space="preserve">  Qualifying Contract (@65%)</v>
          </cell>
          <cell r="C26" t="str">
            <v>BU6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A27" t="str">
            <v>||</v>
          </cell>
          <cell r="B27" t="str">
            <v xml:space="preserve"> </v>
          </cell>
          <cell r="C27" t="str">
            <v>'[california Agouron Supermodel@10%.xls]B_U_7'!$B$2</v>
          </cell>
        </row>
        <row r="28">
          <cell r="A28" t="str">
            <v>||</v>
          </cell>
          <cell r="B28" t="str">
            <v xml:space="preserve">  Qualifying Wages</v>
          </cell>
          <cell r="C28" t="str">
            <v>BU7</v>
          </cell>
          <cell r="D28">
            <v>0</v>
          </cell>
          <cell r="E28">
            <v>0</v>
          </cell>
          <cell r="F28">
            <v>0</v>
          </cell>
          <cell r="G28">
            <v>0</v>
          </cell>
          <cell r="H28">
            <v>0</v>
          </cell>
          <cell r="I28">
            <v>0</v>
          </cell>
          <cell r="J28">
            <v>0</v>
          </cell>
          <cell r="K28">
            <v>0</v>
          </cell>
          <cell r="L28">
            <v>0</v>
          </cell>
          <cell r="M28">
            <v>0</v>
          </cell>
          <cell r="N28">
            <v>0</v>
          </cell>
          <cell r="O28">
            <v>0</v>
          </cell>
          <cell r="P28" t="str">
            <v xml:space="preserve"> </v>
          </cell>
          <cell r="Q28">
            <v>0</v>
          </cell>
          <cell r="R28">
            <v>0</v>
          </cell>
        </row>
        <row r="29">
          <cell r="A29" t="str">
            <v>||</v>
          </cell>
          <cell r="B29" t="str">
            <v xml:space="preserve">  Qualifying Supplies</v>
          </cell>
          <cell r="C29" t="str">
            <v>BU7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v>
          </cell>
          <cell r="B30" t="str">
            <v xml:space="preserve">  Qualifying Contract (@65%)</v>
          </cell>
          <cell r="C30" t="str">
            <v>BU7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
          </cell>
          <cell r="B31" t="str">
            <v>B_U_8</v>
          </cell>
          <cell r="C31" t="str">
            <v>'[california Agouron Supermodel@10%.xls]B_U_8'!$B$2</v>
          </cell>
        </row>
        <row r="32">
          <cell r="A32" t="str">
            <v>||</v>
          </cell>
          <cell r="B32" t="str">
            <v xml:space="preserve">  Qualifying Wages</v>
          </cell>
          <cell r="C32" t="str">
            <v>BU8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v>
          </cell>
          <cell r="B33" t="str">
            <v xml:space="preserve">  Qualifying Supplies</v>
          </cell>
          <cell r="C33" t="str">
            <v>BU8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v>
          </cell>
          <cell r="B34" t="str">
            <v xml:space="preserve">  Qualifying Contract (@65%)</v>
          </cell>
          <cell r="C34" t="str">
            <v>BU8</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v>
          </cell>
          <cell r="B35" t="str">
            <v>B_U_9</v>
          </cell>
          <cell r="C35" t="str">
            <v>'[california Agouron Supermodel@10%.xls]B_U_9'!$B$2</v>
          </cell>
        </row>
        <row r="36">
          <cell r="A36" t="str">
            <v>||</v>
          </cell>
          <cell r="B36" t="str">
            <v xml:space="preserve">  Qualifying Wages</v>
          </cell>
          <cell r="C36" t="str">
            <v>BU9</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v>
          </cell>
          <cell r="B37" t="str">
            <v xml:space="preserve">  Qualifying Supplies</v>
          </cell>
          <cell r="C37" t="str">
            <v>BU9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v>
          </cell>
          <cell r="B38" t="str">
            <v xml:space="preserve">  Qualifying Contract (@65%)</v>
          </cell>
          <cell r="C38" t="str">
            <v>BU9</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v>
          </cell>
          <cell r="B39" t="str">
            <v>B_U_10</v>
          </cell>
          <cell r="C39" t="str">
            <v>'[california Agouron Supermodel@10%.xls]B_U_10'!$B$2</v>
          </cell>
        </row>
        <row r="40">
          <cell r="A40" t="str">
            <v>||</v>
          </cell>
          <cell r="B40" t="str">
            <v xml:space="preserve">  Qualifying Wages</v>
          </cell>
          <cell r="C40" t="str">
            <v>BU10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A41" t="str">
            <v>||</v>
          </cell>
          <cell r="B41" t="str">
            <v xml:space="preserve">  Qualifying Supplies</v>
          </cell>
          <cell r="C41" t="str">
            <v>BU10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v>
          </cell>
          <cell r="B42" t="str">
            <v xml:space="preserve">  Qualifying Contract (@65%)</v>
          </cell>
          <cell r="C42" t="str">
            <v>BU10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A43" t="str">
            <v>||</v>
          </cell>
          <cell r="B43" t="str">
            <v>B_U_11</v>
          </cell>
          <cell r="C43" t="str">
            <v>'[california Agouron Supermodel@10%.xls]B_U_11'!$B$2</v>
          </cell>
        </row>
        <row r="44">
          <cell r="A44" t="str">
            <v>||</v>
          </cell>
          <cell r="B44" t="str">
            <v xml:space="preserve">  Qualifying Wages</v>
          </cell>
          <cell r="C44" t="str">
            <v>BU11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v>
          </cell>
          <cell r="B45" t="str">
            <v xml:space="preserve">  Qualifying Supplies</v>
          </cell>
          <cell r="C45" t="str">
            <v>BU11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v>
          </cell>
          <cell r="B46" t="str">
            <v xml:space="preserve">  Qualifying Contract (@65%)</v>
          </cell>
          <cell r="C46" t="str">
            <v>BU11</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A47" t="str">
            <v>||</v>
          </cell>
          <cell r="B47" t="str">
            <v>B_U_12</v>
          </cell>
          <cell r="C47" t="str">
            <v>'[california Agouron Supermodel@10%.xls]B_U_12'!$B$2</v>
          </cell>
        </row>
        <row r="48">
          <cell r="A48" t="str">
            <v>||</v>
          </cell>
          <cell r="B48" t="str">
            <v xml:space="preserve">  Qualifying Wages</v>
          </cell>
          <cell r="C48" t="str">
            <v>BU12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A49" t="str">
            <v>||</v>
          </cell>
          <cell r="B49" t="str">
            <v xml:space="preserve">  Qualifying Supplies</v>
          </cell>
          <cell r="C49" t="str">
            <v>BU12</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A50" t="str">
            <v>||</v>
          </cell>
          <cell r="B50" t="str">
            <v xml:space="preserve">  Qualifying Contract (@65%)</v>
          </cell>
          <cell r="C50" t="str">
            <v>BU12</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A51" t="str">
            <v>||</v>
          </cell>
          <cell r="B51" t="str">
            <v>B_U_13</v>
          </cell>
          <cell r="C51" t="str">
            <v>'[california Agouron Supermodel@10%.xls]B_U_13'!$B$2</v>
          </cell>
        </row>
        <row r="52">
          <cell r="A52" t="str">
            <v>||</v>
          </cell>
          <cell r="B52" t="str">
            <v xml:space="preserve">  Qualifying Wages</v>
          </cell>
          <cell r="C52" t="str">
            <v>BU13</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A53" t="str">
            <v>||</v>
          </cell>
          <cell r="B53" t="str">
            <v xml:space="preserve">  Qualifying Supplies</v>
          </cell>
          <cell r="C53" t="str">
            <v>BU13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v>
          </cell>
          <cell r="B54" t="str">
            <v xml:space="preserve">  Qualifying Contract (@65%)</v>
          </cell>
          <cell r="C54" t="str">
            <v>BU13</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A55" t="str">
            <v>||</v>
          </cell>
          <cell r="B55" t="str">
            <v>B_U_14</v>
          </cell>
          <cell r="C55" t="str">
            <v>'[california Agouron Supermodel@10%.xls]B_U_14'!$B$2</v>
          </cell>
        </row>
        <row r="56">
          <cell r="A56" t="str">
            <v>||</v>
          </cell>
          <cell r="B56" t="str">
            <v xml:space="preserve">  Qualifying Wages</v>
          </cell>
          <cell r="C56" t="str">
            <v>BU14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A57" t="str">
            <v>||</v>
          </cell>
          <cell r="B57" t="str">
            <v xml:space="preserve">  Qualifying Supplies</v>
          </cell>
          <cell r="C57" t="str">
            <v>BU14</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v>
          </cell>
          <cell r="B58" t="str">
            <v xml:space="preserve">  Qualifying Contract (@65%)</v>
          </cell>
          <cell r="C58" t="str">
            <v>BU14</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v>
          </cell>
          <cell r="B59" t="str">
            <v>B_U_15</v>
          </cell>
          <cell r="C59" t="str">
            <v>'[california Agouron Supermodel@10%.xls]B_U_15'!$B$2</v>
          </cell>
        </row>
        <row r="60">
          <cell r="A60" t="str">
            <v>||</v>
          </cell>
          <cell r="B60" t="str">
            <v xml:space="preserve">  Qualifying Wages</v>
          </cell>
          <cell r="C60" t="str">
            <v>BU15</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A61" t="str">
            <v>||</v>
          </cell>
          <cell r="B61" t="str">
            <v xml:space="preserve">  Qualifying Supplies</v>
          </cell>
          <cell r="C61" t="str">
            <v>BU15</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v>
          </cell>
          <cell r="B62" t="str">
            <v xml:space="preserve">  Qualifying Contract (@65%)</v>
          </cell>
          <cell r="C62" t="str">
            <v>BU15</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row>
        <row r="63">
          <cell r="A63" t="str">
            <v>||</v>
          </cell>
          <cell r="B63" t="str">
            <v>B_U_16</v>
          </cell>
          <cell r="C63" t="str">
            <v>'[california Agouron Supermodel@10%.xls]B_U_16'!$B$2</v>
          </cell>
        </row>
        <row r="64">
          <cell r="A64" t="str">
            <v>||</v>
          </cell>
          <cell r="B64" t="str">
            <v xml:space="preserve">  Qualifying Wages</v>
          </cell>
          <cell r="C64" t="str">
            <v>BU16</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A65" t="str">
            <v>||</v>
          </cell>
          <cell r="B65" t="str">
            <v xml:space="preserve">  Qualifying Supplies</v>
          </cell>
          <cell r="C65" t="str">
            <v>BU16</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A66" t="str">
            <v>||</v>
          </cell>
          <cell r="B66" t="str">
            <v xml:space="preserve">  Qualifying Contract (@65%)</v>
          </cell>
          <cell r="C66" t="str">
            <v>BU16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row>
        <row r="67">
          <cell r="A67" t="str">
            <v>||</v>
          </cell>
          <cell r="B67" t="str">
            <v>B_U_17</v>
          </cell>
          <cell r="C67" t="str">
            <v>'[california Agouron Supermodel@10%.xls]B_U_17'!$B$2</v>
          </cell>
        </row>
        <row r="68">
          <cell r="A68" t="str">
            <v>||</v>
          </cell>
          <cell r="B68" t="str">
            <v xml:space="preserve">  Qualifying Wages</v>
          </cell>
          <cell r="C68" t="str">
            <v>BU17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A69" t="str">
            <v>||</v>
          </cell>
          <cell r="B69" t="str">
            <v xml:space="preserve">  Qualifying Supplies</v>
          </cell>
          <cell r="C69" t="str">
            <v>BU17</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A70" t="str">
            <v>||</v>
          </cell>
          <cell r="B70" t="str">
            <v xml:space="preserve">  Qualifying Contract (@65%)</v>
          </cell>
          <cell r="C70" t="str">
            <v>BU17</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v>
          </cell>
          <cell r="B71" t="str">
            <v>B_U_18</v>
          </cell>
          <cell r="C71" t="str">
            <v>'[california Agouron Supermodel@10%.xls]B_U_18'!$B$2</v>
          </cell>
        </row>
        <row r="72">
          <cell r="A72" t="str">
            <v>||</v>
          </cell>
          <cell r="B72" t="str">
            <v xml:space="preserve">  Qualifying Wages</v>
          </cell>
          <cell r="C72" t="str">
            <v>BU18</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v>
          </cell>
          <cell r="B73" t="str">
            <v xml:space="preserve">  Qualifying Supplies</v>
          </cell>
          <cell r="C73" t="str">
            <v>BU18</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v>
          </cell>
          <cell r="B74" t="str">
            <v xml:space="preserve">  Qualifying Contract (@65%)</v>
          </cell>
          <cell r="C74" t="str">
            <v>BU18</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v>
          </cell>
          <cell r="B75" t="str">
            <v>B_U_19</v>
          </cell>
          <cell r="C75" t="str">
            <v>'[california Agouron Supermodel@10%.xls]B_U_19'!$B$2</v>
          </cell>
        </row>
        <row r="76">
          <cell r="A76" t="str">
            <v>||</v>
          </cell>
          <cell r="B76" t="str">
            <v xml:space="preserve">  Qualifying Wages</v>
          </cell>
          <cell r="C76" t="str">
            <v>BU19</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v>
          </cell>
          <cell r="B77" t="str">
            <v xml:space="preserve">  Qualifying Supplies</v>
          </cell>
          <cell r="C77" t="str">
            <v>BU19</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v>
          </cell>
          <cell r="B78" t="str">
            <v xml:space="preserve">  Qualifying Contract (@65%)</v>
          </cell>
          <cell r="C78" t="str">
            <v>BU19</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v>
          </cell>
          <cell r="B79" t="str">
            <v>B_U_20</v>
          </cell>
          <cell r="C79" t="str">
            <v>'[california Agouron Supermodel@10%.xls]B_U_20'!$B$2</v>
          </cell>
        </row>
        <row r="80">
          <cell r="A80" t="str">
            <v>||</v>
          </cell>
          <cell r="B80" t="str">
            <v xml:space="preserve">  Qualifying Wages</v>
          </cell>
          <cell r="C80" t="str">
            <v>BU20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row>
        <row r="81">
          <cell r="A81" t="str">
            <v>||</v>
          </cell>
          <cell r="B81" t="str">
            <v xml:space="preserve">  Qualifying Supplies</v>
          </cell>
          <cell r="C81" t="str">
            <v>BU20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v>
          </cell>
          <cell r="B82" t="str">
            <v xml:space="preserve">  Qualifying Contract (@65%)</v>
          </cell>
          <cell r="C82" t="str">
            <v>BU20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v>
          </cell>
          <cell r="B83" t="str">
            <v>B_U_21</v>
          </cell>
          <cell r="C83" t="str">
            <v>'[california Agouron Supermodel@10%.xls]B_U_21'!$B$2</v>
          </cell>
        </row>
        <row r="84">
          <cell r="A84" t="str">
            <v>||</v>
          </cell>
          <cell r="B84" t="str">
            <v xml:space="preserve">  Qualifying Wages</v>
          </cell>
          <cell r="C84" t="str">
            <v>BU21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A85" t="str">
            <v>||</v>
          </cell>
          <cell r="B85" t="str">
            <v xml:space="preserve">  Qualifying Supplies</v>
          </cell>
          <cell r="C85" t="str">
            <v>BU21</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v>
          </cell>
          <cell r="B86" t="str">
            <v xml:space="preserve">  Qualifying Contract (@65%)</v>
          </cell>
          <cell r="C86" t="str">
            <v>BU21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row>
        <row r="87">
          <cell r="A87" t="str">
            <v>||</v>
          </cell>
          <cell r="B87" t="str">
            <v>B_U_22</v>
          </cell>
          <cell r="C87" t="str">
            <v>'[california Agouron Supermodel@10%.xls]B_U_22'!$B$2</v>
          </cell>
        </row>
        <row r="88">
          <cell r="A88" t="str">
            <v>||</v>
          </cell>
          <cell r="B88" t="str">
            <v xml:space="preserve">  Qualifying Wages</v>
          </cell>
          <cell r="C88" t="str">
            <v>BU22</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A89" t="str">
            <v>||</v>
          </cell>
          <cell r="B89" t="str">
            <v xml:space="preserve">  Qualifying Supplies</v>
          </cell>
          <cell r="C89" t="str">
            <v>BU22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v>
          </cell>
          <cell r="B90" t="str">
            <v xml:space="preserve">  Qualifying Contract (@65%)</v>
          </cell>
          <cell r="C90" t="str">
            <v>BU22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v>
          </cell>
          <cell r="B91" t="str">
            <v>B_U_23</v>
          </cell>
          <cell r="C91" t="str">
            <v>'[california Agouron Supermodel@10%.xls]B_U_23'!$B$2</v>
          </cell>
        </row>
        <row r="92">
          <cell r="A92" t="str">
            <v>||</v>
          </cell>
          <cell r="B92" t="str">
            <v xml:space="preserve">  Qualifying Wages</v>
          </cell>
          <cell r="C92" t="str">
            <v>BU23</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A93" t="str">
            <v>||</v>
          </cell>
          <cell r="B93" t="str">
            <v xml:space="preserve">  Qualifying Supplies</v>
          </cell>
          <cell r="C93" t="str">
            <v>BU23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v>
          </cell>
          <cell r="B94" t="str">
            <v xml:space="preserve">  Qualifying Contract (@65%)</v>
          </cell>
          <cell r="C94" t="str">
            <v>BU23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6">
          <cell r="B96" t="str">
            <v>Totals</v>
          </cell>
          <cell r="D96">
            <v>20127</v>
          </cell>
          <cell r="E96">
            <v>63138</v>
          </cell>
          <cell r="F96">
            <v>500401</v>
          </cell>
          <cell r="G96">
            <v>1329416</v>
          </cell>
          <cell r="H96">
            <v>3373992</v>
          </cell>
          <cell r="I96">
            <v>3881959</v>
          </cell>
          <cell r="J96">
            <v>3454243.852</v>
          </cell>
          <cell r="K96">
            <v>5569741.7879999997</v>
          </cell>
          <cell r="L96">
            <v>7927846.0099999998</v>
          </cell>
          <cell r="M96">
            <v>11613530.587000001</v>
          </cell>
          <cell r="N96">
            <v>19707135.007000003</v>
          </cell>
          <cell r="O96">
            <v>35935120.957800001</v>
          </cell>
          <cell r="P96">
            <v>25478958.238794774</v>
          </cell>
          <cell r="Q96">
            <v>58157347.527499996</v>
          </cell>
          <cell r="R96">
            <v>56448709.302500002</v>
          </cell>
        </row>
        <row r="98">
          <cell r="B98" t="str">
            <v>PHASE II Summary:</v>
          </cell>
        </row>
        <row r="99">
          <cell r="B99" t="str">
            <v>Total Qualifying Wages</v>
          </cell>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B100" t="str">
            <v>Total Qualifying Supplies</v>
          </cell>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B101" t="str">
            <v>Total Qualifying Contract (@65%)</v>
          </cell>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row r="102">
          <cell r="B102" t="str">
            <v xml:space="preserve">  Total Qualifying Expenses</v>
          </cell>
          <cell r="D102">
            <v>20127</v>
          </cell>
          <cell r="E102">
            <v>63138</v>
          </cell>
          <cell r="F102">
            <v>500401</v>
          </cell>
          <cell r="G102">
            <v>1329416</v>
          </cell>
          <cell r="H102">
            <v>3373992</v>
          </cell>
          <cell r="I102">
            <v>3881959</v>
          </cell>
          <cell r="J102">
            <v>3454243.852</v>
          </cell>
          <cell r="K102">
            <v>5569741.7879999997</v>
          </cell>
          <cell r="L102">
            <v>7927846.0099999998</v>
          </cell>
          <cell r="M102">
            <v>11613530.587000001</v>
          </cell>
          <cell r="N102">
            <v>19707135.007000003</v>
          </cell>
          <cell r="O102">
            <v>35935120.957800001</v>
          </cell>
          <cell r="P102">
            <v>25478958.238794774</v>
          </cell>
          <cell r="Q102">
            <v>58157347.527499996</v>
          </cell>
          <cell r="R102">
            <v>56448709.302500002</v>
          </cell>
        </row>
        <row r="103">
          <cell r="B103" t="str">
            <v xml:space="preserve"> </v>
          </cell>
          <cell r="D103"/>
          <cell r="E103"/>
          <cell r="F103"/>
          <cell r="G103"/>
          <cell r="H103"/>
          <cell r="I103"/>
          <cell r="J103"/>
          <cell r="K103"/>
          <cell r="L103"/>
          <cell r="M103"/>
          <cell r="N103"/>
          <cell r="O103"/>
          <cell r="P103"/>
          <cell r="Q103"/>
          <cell r="R103"/>
        </row>
        <row r="104">
          <cell r="B104" t="str">
            <v xml:space="preserve"> *** C A U T I O N *** :  ALL TOTALS AND SUBTOTALS ARE SENSITIVE TO EXISTING LOCATIONS OF ROWS AND COLUMNS !!!</v>
          </cell>
          <cell r="I104" t="str">
            <v xml:space="preserve"> </v>
          </cell>
          <cell r="J104" t="str">
            <v xml:space="preserve"> </v>
          </cell>
          <cell r="K104" t="str">
            <v xml:space="preserve"> </v>
          </cell>
          <cell r="L104" t="str">
            <v xml:space="preserve"> </v>
          </cell>
          <cell r="M104" t="str">
            <v xml:space="preserve"> </v>
          </cell>
          <cell r="N104" t="str">
            <v xml:space="preserve"> </v>
          </cell>
        </row>
        <row r="105">
          <cell r="B105" t="str">
            <v xml:space="preserve">                                       IF ANY ELEMENTS OF EXISTING FORMATS ARE CHANGED, ALL TOTALS AND SUBTOTALS MUST BE CHECKED !!!</v>
          </cell>
        </row>
        <row r="108">
          <cell r="C108" t="str">
            <v>W/P Ref</v>
          </cell>
          <cell r="D108">
            <v>1984</v>
          </cell>
          <cell r="E108">
            <v>1985</v>
          </cell>
          <cell r="F108">
            <v>1986</v>
          </cell>
          <cell r="G108">
            <v>1987</v>
          </cell>
          <cell r="H108">
            <v>1988</v>
          </cell>
          <cell r="I108">
            <v>1989</v>
          </cell>
          <cell r="J108">
            <v>1990</v>
          </cell>
          <cell r="K108">
            <v>1991</v>
          </cell>
          <cell r="L108">
            <v>1992</v>
          </cell>
          <cell r="M108">
            <v>1993</v>
          </cell>
          <cell r="N108">
            <v>1994</v>
          </cell>
          <cell r="O108">
            <v>1995</v>
          </cell>
          <cell r="P108">
            <v>1996</v>
          </cell>
          <cell r="Q108">
            <v>1997</v>
          </cell>
          <cell r="R108">
            <v>1998</v>
          </cell>
        </row>
        <row r="109">
          <cell r="B109" t="str">
            <v>Total Qualifying Wages</v>
          </cell>
          <cell r="D109">
            <v>11087</v>
          </cell>
          <cell r="E109">
            <v>50015</v>
          </cell>
          <cell r="F109">
            <v>323590</v>
          </cell>
          <cell r="G109">
            <v>899647</v>
          </cell>
          <cell r="H109">
            <v>2067727</v>
          </cell>
          <cell r="I109">
            <v>2741619</v>
          </cell>
          <cell r="J109">
            <v>2299558.0019999999</v>
          </cell>
          <cell r="K109">
            <v>3542463.7879999997</v>
          </cell>
          <cell r="L109">
            <v>5126210.5599999996</v>
          </cell>
          <cell r="M109">
            <v>7134127.5369999995</v>
          </cell>
          <cell r="N109">
            <v>9257454.4570000004</v>
          </cell>
          <cell r="O109">
            <v>17917881</v>
          </cell>
          <cell r="P109">
            <v>29938649</v>
          </cell>
          <cell r="Q109">
            <v>50930323</v>
          </cell>
          <cell r="R109">
            <v>49405882</v>
          </cell>
        </row>
        <row r="110">
          <cell r="B110" t="str">
            <v>Total Qualifying Supplies</v>
          </cell>
          <cell r="D110">
            <v>5472</v>
          </cell>
          <cell r="E110">
            <v>12863</v>
          </cell>
          <cell r="F110">
            <v>125054</v>
          </cell>
          <cell r="G110">
            <v>256771</v>
          </cell>
          <cell r="H110">
            <v>535563</v>
          </cell>
          <cell r="I110">
            <v>808521</v>
          </cell>
          <cell r="J110">
            <v>710184</v>
          </cell>
          <cell r="K110">
            <v>1384519</v>
          </cell>
          <cell r="L110">
            <v>1667156</v>
          </cell>
          <cell r="M110">
            <v>2705568</v>
          </cell>
          <cell r="N110">
            <v>7703244</v>
          </cell>
          <cell r="O110">
            <v>13677482.189999999</v>
          </cell>
          <cell r="P110">
            <v>2205524.4</v>
          </cell>
          <cell r="Q110">
            <v>6259486.3000000007</v>
          </cell>
          <cell r="R110">
            <v>7163698.8000000007</v>
          </cell>
        </row>
        <row r="111">
          <cell r="B111" t="str">
            <v>Total Qualifying Contract (@65%)</v>
          </cell>
          <cell r="D111">
            <v>3568</v>
          </cell>
          <cell r="E111">
            <v>260</v>
          </cell>
          <cell r="F111">
            <v>51757</v>
          </cell>
          <cell r="G111">
            <v>172998</v>
          </cell>
          <cell r="H111">
            <v>770702</v>
          </cell>
          <cell r="I111">
            <v>331819</v>
          </cell>
          <cell r="J111">
            <v>444501.85</v>
          </cell>
          <cell r="K111">
            <v>642759</v>
          </cell>
          <cell r="L111">
            <v>1134479.4500000002</v>
          </cell>
          <cell r="M111">
            <v>1773835.05</v>
          </cell>
          <cell r="N111">
            <v>2746436.55</v>
          </cell>
          <cell r="O111">
            <v>4339757.7677999996</v>
          </cell>
          <cell r="P111">
            <v>-6665215.1612052238</v>
          </cell>
          <cell r="Q111">
            <v>967538.2274999998</v>
          </cell>
          <cell r="R111">
            <v>-120871.49749999781</v>
          </cell>
        </row>
        <row r="112">
          <cell r="B112" t="str">
            <v xml:space="preserve">  Total Qualifying Expenses</v>
          </cell>
          <cell r="D112">
            <v>20127</v>
          </cell>
          <cell r="E112">
            <v>63138</v>
          </cell>
          <cell r="F112">
            <v>500401</v>
          </cell>
          <cell r="G112">
            <v>1329416</v>
          </cell>
          <cell r="H112">
            <v>3373992</v>
          </cell>
          <cell r="I112">
            <v>3881959</v>
          </cell>
          <cell r="J112">
            <v>3454243.852</v>
          </cell>
          <cell r="K112">
            <v>5569741.7879999997</v>
          </cell>
          <cell r="L112">
            <v>7927846.0099999998</v>
          </cell>
          <cell r="M112">
            <v>11613530.587000001</v>
          </cell>
          <cell r="N112">
            <v>19707135.007000003</v>
          </cell>
          <cell r="O112">
            <v>35935120.957800001</v>
          </cell>
          <cell r="P112">
            <v>25478958.238794774</v>
          </cell>
          <cell r="Q112">
            <v>58157347.527499996</v>
          </cell>
          <cell r="R112">
            <v>56448709.302500002</v>
          </cell>
        </row>
        <row r="115">
          <cell r="D115">
            <v>84</v>
          </cell>
          <cell r="E115">
            <v>85</v>
          </cell>
          <cell r="F115">
            <v>86</v>
          </cell>
          <cell r="G115">
            <v>87</v>
          </cell>
          <cell r="H115">
            <v>88</v>
          </cell>
          <cell r="I115">
            <v>89</v>
          </cell>
          <cell r="J115">
            <v>90</v>
          </cell>
          <cell r="K115">
            <v>91</v>
          </cell>
          <cell r="L115">
            <v>92</v>
          </cell>
          <cell r="M115">
            <v>93</v>
          </cell>
          <cell r="N115">
            <v>94</v>
          </cell>
          <cell r="O115">
            <v>95</v>
          </cell>
          <cell r="P115">
            <v>96</v>
          </cell>
          <cell r="Q115">
            <v>97</v>
          </cell>
          <cell r="R115">
            <v>98</v>
          </cell>
        </row>
        <row r="116">
          <cell r="D116">
            <v>20127</v>
          </cell>
          <cell r="E116">
            <v>63138</v>
          </cell>
          <cell r="F116">
            <v>500401</v>
          </cell>
          <cell r="G116">
            <v>1329416</v>
          </cell>
          <cell r="H116">
            <v>3373992</v>
          </cell>
          <cell r="I116">
            <v>3881959</v>
          </cell>
          <cell r="J116">
            <v>3454243.852</v>
          </cell>
          <cell r="K116">
            <v>5569741.7879999997</v>
          </cell>
          <cell r="L116">
            <v>7927846.0099999998</v>
          </cell>
          <cell r="M116">
            <v>11613530.587000001</v>
          </cell>
          <cell r="N116">
            <v>19707135.007000003</v>
          </cell>
          <cell r="O116">
            <v>35935120.957800001</v>
          </cell>
          <cell r="P116">
            <v>25478958.238794774</v>
          </cell>
          <cell r="Q116">
            <v>58157347.527499996</v>
          </cell>
          <cell r="R116">
            <v>56448709.302500002</v>
          </cell>
        </row>
      </sheetData>
      <sheetData sheetId="11" refreshError="1">
        <row r="216">
          <cell r="D216">
            <v>1984</v>
          </cell>
          <cell r="E216">
            <v>1985</v>
          </cell>
          <cell r="F216">
            <v>1986</v>
          </cell>
          <cell r="G216">
            <v>1987</v>
          </cell>
          <cell r="H216">
            <v>1988</v>
          </cell>
          <cell r="I216">
            <v>1989</v>
          </cell>
          <cell r="J216">
            <v>1990</v>
          </cell>
          <cell r="K216">
            <v>1991</v>
          </cell>
          <cell r="L216">
            <v>1992</v>
          </cell>
          <cell r="M216">
            <v>1993</v>
          </cell>
          <cell r="N216">
            <v>1994</v>
          </cell>
          <cell r="O216">
            <v>1995</v>
          </cell>
          <cell r="P216">
            <v>1996</v>
          </cell>
          <cell r="Q216">
            <v>1997</v>
          </cell>
          <cell r="R216">
            <v>1998</v>
          </cell>
        </row>
        <row r="217">
          <cell r="C217" t="str">
            <v>Wages</v>
          </cell>
          <cell r="D217">
            <v>11.087</v>
          </cell>
          <cell r="E217">
            <v>50.015000000000001</v>
          </cell>
          <cell r="F217">
            <v>323.58999999999997</v>
          </cell>
          <cell r="G217">
            <v>899.64700000000005</v>
          </cell>
          <cell r="H217">
            <v>2067.7269999999999</v>
          </cell>
          <cell r="I217">
            <v>2741.6190000000001</v>
          </cell>
          <cell r="J217">
            <v>2299.5580019999998</v>
          </cell>
          <cell r="K217">
            <v>3542.4637879999996</v>
          </cell>
          <cell r="L217">
            <v>5126.2105599999995</v>
          </cell>
          <cell r="M217">
            <v>7134.1275369999994</v>
          </cell>
          <cell r="N217">
            <v>9257.4544569999998</v>
          </cell>
          <cell r="O217">
            <v>17917.881000000001</v>
          </cell>
          <cell r="P217">
            <v>29938.649000000001</v>
          </cell>
          <cell r="Q217">
            <v>50930.322999999997</v>
          </cell>
          <cell r="R217">
            <v>49405.881999999998</v>
          </cell>
        </row>
        <row r="218">
          <cell r="C218" t="str">
            <v>Supplies</v>
          </cell>
          <cell r="D218">
            <v>5.4720000000000004</v>
          </cell>
          <cell r="E218">
            <v>12.863</v>
          </cell>
          <cell r="F218">
            <v>125.054</v>
          </cell>
          <cell r="G218">
            <v>256.77100000000002</v>
          </cell>
          <cell r="H218">
            <v>535.56299999999999</v>
          </cell>
          <cell r="I218">
            <v>808.52099999999996</v>
          </cell>
          <cell r="J218">
            <v>710.18399999999997</v>
          </cell>
          <cell r="K218">
            <v>1384.519</v>
          </cell>
          <cell r="L218">
            <v>1667.1559999999999</v>
          </cell>
          <cell r="M218">
            <v>2705.5680000000002</v>
          </cell>
          <cell r="N218">
            <v>7703.2439999999997</v>
          </cell>
          <cell r="O218">
            <v>13677.482189999999</v>
          </cell>
          <cell r="P218">
            <v>2205.5243999999998</v>
          </cell>
          <cell r="Q218">
            <v>6259.4863000000005</v>
          </cell>
          <cell r="R218">
            <v>7163.698800000001</v>
          </cell>
        </row>
        <row r="219">
          <cell r="C219" t="str">
            <v>Contracts</v>
          </cell>
          <cell r="D219">
            <v>3.5680000000000001</v>
          </cell>
          <cell r="E219">
            <v>0.26</v>
          </cell>
          <cell r="F219">
            <v>51.756999999999998</v>
          </cell>
          <cell r="G219">
            <v>172.99799999999999</v>
          </cell>
          <cell r="H219">
            <v>770.702</v>
          </cell>
          <cell r="I219">
            <v>331.81900000000002</v>
          </cell>
          <cell r="J219">
            <v>444.50184999999999</v>
          </cell>
          <cell r="K219">
            <v>642.75900000000001</v>
          </cell>
          <cell r="L219">
            <v>1134.4794500000003</v>
          </cell>
          <cell r="M219">
            <v>1773.8350500000001</v>
          </cell>
          <cell r="N219">
            <v>2746.4365499999999</v>
          </cell>
          <cell r="O219">
            <v>4339.7577677999998</v>
          </cell>
          <cell r="P219">
            <v>-6665.2151612052239</v>
          </cell>
          <cell r="Q219">
            <v>967.53822749999983</v>
          </cell>
          <cell r="R219">
            <v>-120.87149749999782</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C223" t="str">
            <v>Phase II Findings</v>
          </cell>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C224" t="str">
            <v xml:space="preserve">As Filed QRE </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C225"/>
          <cell r="D225"/>
          <cell r="E225"/>
          <cell r="F225"/>
          <cell r="G225"/>
          <cell r="H225"/>
          <cell r="I225"/>
          <cell r="J225"/>
          <cell r="K225"/>
          <cell r="L225"/>
          <cell r="M225"/>
          <cell r="N225"/>
          <cell r="O225"/>
          <cell r="P225"/>
          <cell r="Q225"/>
          <cell r="R225"/>
        </row>
        <row r="226">
          <cell r="C226"/>
          <cell r="D226"/>
          <cell r="E226"/>
          <cell r="F226"/>
          <cell r="G226"/>
          <cell r="H226"/>
          <cell r="I226"/>
          <cell r="J226"/>
          <cell r="K226"/>
          <cell r="L226"/>
          <cell r="M226"/>
          <cell r="N226"/>
          <cell r="O226"/>
          <cell r="P226"/>
          <cell r="Q226"/>
          <cell r="R226"/>
        </row>
        <row r="227">
          <cell r="C227"/>
          <cell r="D227"/>
          <cell r="E227"/>
          <cell r="F227"/>
          <cell r="G227"/>
          <cell r="H227"/>
          <cell r="I227"/>
          <cell r="J227"/>
          <cell r="K227"/>
          <cell r="L227"/>
          <cell r="M227"/>
          <cell r="N227"/>
          <cell r="O227"/>
          <cell r="P227"/>
          <cell r="Q227"/>
          <cell r="R227"/>
        </row>
        <row r="228">
          <cell r="C228"/>
          <cell r="D228"/>
          <cell r="E228"/>
          <cell r="F228"/>
          <cell r="G228"/>
          <cell r="H228"/>
          <cell r="I228"/>
          <cell r="J228"/>
          <cell r="K228"/>
          <cell r="L228"/>
          <cell r="M228"/>
          <cell r="N228"/>
          <cell r="O228"/>
          <cell r="P228"/>
          <cell r="Q228"/>
          <cell r="R228"/>
        </row>
        <row r="229">
          <cell r="C229"/>
          <cell r="D229"/>
          <cell r="E229"/>
          <cell r="F229"/>
          <cell r="G229"/>
          <cell r="H229"/>
          <cell r="I229"/>
          <cell r="J229"/>
          <cell r="K229"/>
          <cell r="L229"/>
          <cell r="M229"/>
          <cell r="N229"/>
          <cell r="O229"/>
          <cell r="P229"/>
          <cell r="Q229"/>
          <cell r="R229"/>
        </row>
        <row r="230">
          <cell r="C230"/>
          <cell r="D230"/>
          <cell r="E230"/>
          <cell r="F230"/>
          <cell r="G230"/>
          <cell r="H230"/>
          <cell r="I230"/>
          <cell r="J230"/>
          <cell r="K230"/>
          <cell r="L230"/>
          <cell r="M230"/>
          <cell r="N230"/>
          <cell r="O230"/>
          <cell r="P230"/>
          <cell r="Q230"/>
          <cell r="R230"/>
        </row>
        <row r="231">
          <cell r="C231"/>
          <cell r="D231"/>
          <cell r="E231"/>
          <cell r="F231"/>
          <cell r="G231"/>
          <cell r="H231"/>
          <cell r="I231"/>
          <cell r="J231"/>
          <cell r="K231"/>
          <cell r="L231"/>
          <cell r="M231"/>
          <cell r="N231"/>
          <cell r="O231"/>
          <cell r="P231"/>
          <cell r="Q231"/>
          <cell r="R231"/>
        </row>
        <row r="232">
          <cell r="C232"/>
          <cell r="D232"/>
          <cell r="E232"/>
          <cell r="F232"/>
          <cell r="G232"/>
          <cell r="H232"/>
          <cell r="I232"/>
          <cell r="J232"/>
          <cell r="K232"/>
          <cell r="L232"/>
          <cell r="M232"/>
          <cell r="N232"/>
          <cell r="O232"/>
          <cell r="P232"/>
          <cell r="Q232"/>
          <cell r="R232"/>
        </row>
        <row r="233">
          <cell r="C233"/>
          <cell r="D233"/>
          <cell r="E233"/>
          <cell r="F233"/>
          <cell r="G233"/>
          <cell r="H233"/>
          <cell r="I233"/>
          <cell r="J233"/>
          <cell r="K233"/>
          <cell r="L233"/>
          <cell r="M233"/>
          <cell r="N233"/>
          <cell r="O233"/>
          <cell r="P233"/>
          <cell r="Q233"/>
          <cell r="R233"/>
        </row>
        <row r="234">
          <cell r="C234"/>
          <cell r="D234"/>
          <cell r="E234"/>
          <cell r="F234"/>
          <cell r="G234"/>
          <cell r="H234"/>
          <cell r="I234"/>
          <cell r="J234"/>
          <cell r="K234"/>
          <cell r="L234"/>
          <cell r="M234"/>
          <cell r="N234"/>
          <cell r="O234"/>
          <cell r="P234"/>
          <cell r="Q234"/>
          <cell r="R234"/>
        </row>
        <row r="235">
          <cell r="C235"/>
          <cell r="D235"/>
          <cell r="E235"/>
          <cell r="F235"/>
          <cell r="G235"/>
          <cell r="H235"/>
          <cell r="I235"/>
          <cell r="J235"/>
          <cell r="K235"/>
          <cell r="L235"/>
          <cell r="M235"/>
          <cell r="N235"/>
          <cell r="O235"/>
          <cell r="P235"/>
          <cell r="Q235"/>
          <cell r="R235"/>
        </row>
        <row r="236">
          <cell r="C236"/>
          <cell r="D236"/>
          <cell r="E236"/>
          <cell r="F236"/>
          <cell r="G236"/>
          <cell r="H236"/>
          <cell r="I236"/>
          <cell r="J236"/>
          <cell r="K236"/>
          <cell r="L236"/>
          <cell r="M236"/>
          <cell r="N236"/>
          <cell r="O236"/>
          <cell r="P236"/>
          <cell r="Q236"/>
          <cell r="R236"/>
        </row>
        <row r="237">
          <cell r="C237"/>
          <cell r="D237"/>
          <cell r="E237"/>
          <cell r="F237"/>
          <cell r="G237"/>
          <cell r="H237"/>
          <cell r="I237"/>
          <cell r="J237"/>
          <cell r="K237"/>
          <cell r="L237"/>
          <cell r="M237"/>
          <cell r="N237"/>
          <cell r="O237"/>
          <cell r="P237"/>
          <cell r="Q237"/>
          <cell r="R237"/>
        </row>
        <row r="238">
          <cell r="C238"/>
          <cell r="D238"/>
          <cell r="E238"/>
          <cell r="F238"/>
          <cell r="G238"/>
          <cell r="H238"/>
          <cell r="I238"/>
          <cell r="J238"/>
          <cell r="K238"/>
          <cell r="L238"/>
          <cell r="M238"/>
          <cell r="N238"/>
          <cell r="O238"/>
          <cell r="P238"/>
          <cell r="Q238"/>
          <cell r="R238"/>
        </row>
        <row r="239">
          <cell r="C239"/>
          <cell r="D239"/>
          <cell r="E239"/>
          <cell r="F239"/>
          <cell r="G239"/>
          <cell r="H239"/>
          <cell r="I239"/>
          <cell r="J239"/>
          <cell r="K239"/>
          <cell r="L239"/>
          <cell r="M239"/>
          <cell r="N239"/>
          <cell r="O239"/>
          <cell r="P239"/>
          <cell r="Q239"/>
          <cell r="R239"/>
        </row>
        <row r="240">
          <cell r="C240"/>
          <cell r="D240"/>
          <cell r="E240"/>
          <cell r="F240"/>
          <cell r="G240"/>
          <cell r="H240"/>
          <cell r="I240"/>
          <cell r="J240"/>
          <cell r="K240"/>
          <cell r="L240"/>
          <cell r="M240"/>
          <cell r="N240"/>
          <cell r="O240"/>
          <cell r="P240"/>
          <cell r="Q240"/>
          <cell r="R240"/>
        </row>
        <row r="241">
          <cell r="C241"/>
          <cell r="D241"/>
          <cell r="E241"/>
          <cell r="F241"/>
          <cell r="G241"/>
          <cell r="H241"/>
          <cell r="I241"/>
          <cell r="J241"/>
          <cell r="K241"/>
          <cell r="L241"/>
          <cell r="M241"/>
          <cell r="N241"/>
          <cell r="O241"/>
          <cell r="P241"/>
          <cell r="Q241"/>
          <cell r="R241"/>
        </row>
        <row r="242">
          <cell r="C242"/>
          <cell r="D242"/>
          <cell r="E242"/>
          <cell r="F242"/>
          <cell r="G242"/>
          <cell r="H242"/>
          <cell r="I242"/>
          <cell r="J242"/>
          <cell r="K242"/>
          <cell r="L242"/>
          <cell r="M242"/>
          <cell r="N242"/>
          <cell r="O242"/>
          <cell r="P242"/>
          <cell r="Q242"/>
          <cell r="R242"/>
        </row>
        <row r="243">
          <cell r="C243"/>
          <cell r="D243"/>
          <cell r="E243"/>
          <cell r="F243"/>
          <cell r="G243"/>
          <cell r="H243"/>
          <cell r="I243"/>
          <cell r="J243"/>
          <cell r="K243"/>
          <cell r="L243"/>
          <cell r="M243"/>
          <cell r="N243"/>
          <cell r="O243"/>
          <cell r="P243"/>
          <cell r="Q243"/>
          <cell r="R243"/>
        </row>
        <row r="244">
          <cell r="C244"/>
          <cell r="D244"/>
          <cell r="E244"/>
          <cell r="F244"/>
          <cell r="G244"/>
          <cell r="H244"/>
          <cell r="I244"/>
          <cell r="J244"/>
          <cell r="K244"/>
          <cell r="L244"/>
          <cell r="M244"/>
          <cell r="N244"/>
          <cell r="O244"/>
          <cell r="P244"/>
          <cell r="Q244"/>
          <cell r="R244"/>
        </row>
        <row r="245">
          <cell r="C245"/>
          <cell r="D245"/>
          <cell r="E245"/>
          <cell r="F245"/>
          <cell r="G245"/>
          <cell r="H245"/>
          <cell r="I245"/>
          <cell r="J245"/>
          <cell r="K245"/>
          <cell r="L245"/>
          <cell r="M245"/>
          <cell r="N245"/>
          <cell r="O245"/>
          <cell r="P245"/>
          <cell r="Q245"/>
          <cell r="R245"/>
        </row>
        <row r="248">
          <cell r="D248">
            <v>1984</v>
          </cell>
          <cell r="E248">
            <v>1985</v>
          </cell>
          <cell r="F248">
            <v>1986</v>
          </cell>
          <cell r="G248">
            <v>1987</v>
          </cell>
          <cell r="H248">
            <v>1988</v>
          </cell>
          <cell r="I248">
            <v>1989</v>
          </cell>
          <cell r="J248">
            <v>1990</v>
          </cell>
          <cell r="K248">
            <v>1991</v>
          </cell>
          <cell r="L248">
            <v>1992</v>
          </cell>
          <cell r="M248">
            <v>1993</v>
          </cell>
          <cell r="N248">
            <v>1994</v>
          </cell>
          <cell r="O248">
            <v>1995</v>
          </cell>
          <cell r="P248">
            <v>1996</v>
          </cell>
          <cell r="Q248">
            <v>1997</v>
          </cell>
          <cell r="R248">
            <v>1998</v>
          </cell>
        </row>
        <row r="249">
          <cell r="C249" t="str">
            <v>Phase II Findings</v>
          </cell>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cell r="R249">
            <v>7163.698800000001</v>
          </cell>
        </row>
        <row r="250">
          <cell r="C250" t="str">
            <v xml:space="preserve">As Filed QRE </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row>
        <row r="251">
          <cell r="C251"/>
          <cell r="D251"/>
          <cell r="E251"/>
          <cell r="F251"/>
          <cell r="G251"/>
          <cell r="H251"/>
          <cell r="I251"/>
          <cell r="J251"/>
          <cell r="K251"/>
          <cell r="L251"/>
          <cell r="M251"/>
          <cell r="N251"/>
          <cell r="O251"/>
          <cell r="P251"/>
          <cell r="Q251"/>
          <cell r="R251"/>
        </row>
        <row r="252">
          <cell r="C252"/>
          <cell r="D252"/>
          <cell r="E252"/>
          <cell r="F252"/>
          <cell r="G252"/>
          <cell r="H252"/>
          <cell r="I252"/>
          <cell r="J252"/>
          <cell r="K252"/>
          <cell r="L252"/>
          <cell r="M252"/>
          <cell r="N252"/>
          <cell r="O252"/>
          <cell r="P252"/>
          <cell r="Q252"/>
          <cell r="R252"/>
        </row>
        <row r="253">
          <cell r="C253"/>
          <cell r="D253"/>
          <cell r="E253"/>
          <cell r="F253"/>
          <cell r="G253"/>
          <cell r="H253"/>
          <cell r="I253"/>
          <cell r="J253"/>
          <cell r="K253"/>
          <cell r="L253"/>
          <cell r="M253"/>
          <cell r="N253"/>
          <cell r="O253"/>
          <cell r="P253"/>
          <cell r="Q253"/>
          <cell r="R253"/>
        </row>
        <row r="254">
          <cell r="C254"/>
          <cell r="D254"/>
          <cell r="E254"/>
          <cell r="F254"/>
          <cell r="G254"/>
          <cell r="H254"/>
          <cell r="I254"/>
          <cell r="J254"/>
          <cell r="K254"/>
          <cell r="L254"/>
          <cell r="M254"/>
          <cell r="N254"/>
          <cell r="O254"/>
          <cell r="P254"/>
          <cell r="Q254"/>
          <cell r="R254"/>
        </row>
        <row r="255">
          <cell r="C255"/>
          <cell r="D255"/>
          <cell r="E255"/>
          <cell r="F255"/>
          <cell r="G255"/>
          <cell r="H255"/>
          <cell r="I255"/>
          <cell r="J255"/>
          <cell r="K255"/>
          <cell r="L255"/>
          <cell r="M255"/>
          <cell r="N255"/>
          <cell r="O255"/>
          <cell r="P255"/>
          <cell r="Q255"/>
          <cell r="R255"/>
        </row>
        <row r="256">
          <cell r="C256"/>
          <cell r="D256"/>
          <cell r="E256"/>
          <cell r="F256"/>
          <cell r="G256"/>
          <cell r="H256"/>
          <cell r="I256"/>
          <cell r="J256"/>
          <cell r="K256"/>
          <cell r="L256"/>
          <cell r="M256"/>
          <cell r="N256"/>
          <cell r="O256"/>
          <cell r="P256"/>
          <cell r="Q256"/>
          <cell r="R256"/>
        </row>
        <row r="257">
          <cell r="C257"/>
          <cell r="D257"/>
          <cell r="E257"/>
          <cell r="F257"/>
          <cell r="G257"/>
          <cell r="H257"/>
          <cell r="I257"/>
          <cell r="J257"/>
          <cell r="K257"/>
          <cell r="L257"/>
          <cell r="M257"/>
          <cell r="N257"/>
          <cell r="O257"/>
          <cell r="P257"/>
          <cell r="Q257"/>
          <cell r="R257"/>
        </row>
        <row r="258">
          <cell r="C258"/>
          <cell r="D258"/>
          <cell r="E258"/>
          <cell r="F258"/>
          <cell r="G258"/>
          <cell r="H258"/>
          <cell r="I258"/>
          <cell r="J258"/>
          <cell r="K258"/>
          <cell r="L258"/>
          <cell r="M258"/>
          <cell r="N258"/>
          <cell r="O258"/>
          <cell r="P258"/>
          <cell r="Q258"/>
          <cell r="R258"/>
        </row>
        <row r="259">
          <cell r="C259"/>
          <cell r="D259"/>
          <cell r="E259"/>
          <cell r="F259"/>
          <cell r="G259"/>
          <cell r="H259"/>
          <cell r="I259"/>
          <cell r="J259"/>
          <cell r="K259"/>
          <cell r="L259"/>
          <cell r="M259"/>
          <cell r="N259"/>
          <cell r="O259"/>
          <cell r="P259"/>
          <cell r="Q259"/>
          <cell r="R259"/>
        </row>
        <row r="260">
          <cell r="C260"/>
          <cell r="D260"/>
          <cell r="E260"/>
          <cell r="F260"/>
          <cell r="G260"/>
          <cell r="H260"/>
          <cell r="I260"/>
          <cell r="J260"/>
          <cell r="K260"/>
          <cell r="L260"/>
          <cell r="M260"/>
          <cell r="N260"/>
          <cell r="O260"/>
          <cell r="P260"/>
          <cell r="Q260"/>
          <cell r="R260"/>
        </row>
        <row r="261">
          <cell r="C261"/>
          <cell r="D261"/>
          <cell r="E261"/>
          <cell r="F261"/>
          <cell r="G261"/>
          <cell r="H261"/>
          <cell r="I261"/>
          <cell r="J261"/>
          <cell r="K261"/>
          <cell r="L261"/>
          <cell r="M261"/>
          <cell r="N261"/>
          <cell r="O261"/>
          <cell r="P261"/>
          <cell r="Q261"/>
          <cell r="R261"/>
        </row>
        <row r="262">
          <cell r="C262"/>
          <cell r="D262"/>
          <cell r="E262"/>
          <cell r="F262"/>
          <cell r="G262"/>
          <cell r="H262"/>
          <cell r="I262"/>
          <cell r="J262"/>
          <cell r="K262"/>
          <cell r="L262"/>
          <cell r="M262"/>
          <cell r="N262"/>
          <cell r="O262"/>
          <cell r="P262"/>
          <cell r="Q262"/>
          <cell r="R262"/>
        </row>
        <row r="263">
          <cell r="C263"/>
          <cell r="D263"/>
          <cell r="E263"/>
          <cell r="F263"/>
          <cell r="G263"/>
          <cell r="H263"/>
          <cell r="I263"/>
          <cell r="J263"/>
          <cell r="K263"/>
          <cell r="L263"/>
          <cell r="M263"/>
          <cell r="N263"/>
          <cell r="O263"/>
          <cell r="P263"/>
          <cell r="Q263"/>
          <cell r="R263"/>
        </row>
        <row r="264">
          <cell r="C264"/>
          <cell r="D264"/>
          <cell r="E264"/>
          <cell r="F264"/>
          <cell r="G264"/>
          <cell r="H264"/>
          <cell r="I264"/>
          <cell r="J264"/>
          <cell r="K264"/>
          <cell r="L264"/>
          <cell r="M264"/>
          <cell r="N264"/>
          <cell r="O264"/>
          <cell r="P264"/>
          <cell r="Q264"/>
          <cell r="R264"/>
        </row>
        <row r="265">
          <cell r="C265"/>
          <cell r="D265"/>
          <cell r="E265"/>
          <cell r="F265"/>
          <cell r="G265"/>
          <cell r="H265"/>
          <cell r="I265"/>
          <cell r="J265"/>
          <cell r="K265"/>
          <cell r="L265"/>
          <cell r="M265"/>
          <cell r="N265"/>
          <cell r="O265"/>
          <cell r="P265"/>
          <cell r="Q265"/>
          <cell r="R265"/>
        </row>
        <row r="266">
          <cell r="C266"/>
          <cell r="D266"/>
          <cell r="E266"/>
          <cell r="F266"/>
          <cell r="G266"/>
          <cell r="H266"/>
          <cell r="I266"/>
          <cell r="J266"/>
          <cell r="K266"/>
          <cell r="L266"/>
          <cell r="M266"/>
          <cell r="N266"/>
          <cell r="O266"/>
          <cell r="P266"/>
          <cell r="Q266"/>
          <cell r="R266"/>
        </row>
        <row r="267">
          <cell r="C267"/>
          <cell r="D267"/>
          <cell r="E267"/>
          <cell r="F267"/>
          <cell r="G267"/>
          <cell r="H267"/>
          <cell r="I267"/>
          <cell r="J267"/>
          <cell r="K267"/>
          <cell r="L267"/>
          <cell r="M267"/>
          <cell r="N267"/>
          <cell r="O267"/>
          <cell r="P267"/>
          <cell r="Q267"/>
          <cell r="R267"/>
        </row>
        <row r="268">
          <cell r="C268"/>
          <cell r="D268"/>
          <cell r="E268"/>
          <cell r="F268"/>
          <cell r="G268"/>
          <cell r="H268"/>
          <cell r="I268"/>
          <cell r="J268"/>
          <cell r="K268"/>
          <cell r="L268"/>
          <cell r="M268"/>
          <cell r="N268"/>
          <cell r="O268"/>
          <cell r="P268"/>
          <cell r="Q268"/>
          <cell r="R268"/>
        </row>
        <row r="269">
          <cell r="C269"/>
          <cell r="D269"/>
          <cell r="E269"/>
          <cell r="F269"/>
          <cell r="G269"/>
          <cell r="H269"/>
          <cell r="I269"/>
          <cell r="J269"/>
          <cell r="K269"/>
          <cell r="L269"/>
          <cell r="M269"/>
          <cell r="N269"/>
          <cell r="O269"/>
          <cell r="P269"/>
          <cell r="Q269"/>
          <cell r="R269"/>
        </row>
        <row r="270">
          <cell r="C270"/>
          <cell r="D270"/>
          <cell r="E270"/>
          <cell r="F270"/>
          <cell r="G270"/>
          <cell r="H270"/>
          <cell r="I270"/>
          <cell r="J270"/>
          <cell r="K270"/>
          <cell r="L270"/>
          <cell r="M270"/>
          <cell r="N270"/>
          <cell r="O270"/>
          <cell r="P270"/>
          <cell r="Q270"/>
          <cell r="R270"/>
        </row>
        <row r="271">
          <cell r="C271"/>
          <cell r="D271"/>
          <cell r="E271"/>
          <cell r="F271"/>
          <cell r="G271"/>
          <cell r="H271"/>
          <cell r="I271"/>
          <cell r="J271"/>
          <cell r="K271"/>
          <cell r="L271"/>
          <cell r="M271"/>
          <cell r="N271"/>
          <cell r="O271"/>
          <cell r="P271"/>
          <cell r="Q271"/>
          <cell r="R271"/>
        </row>
        <row r="274">
          <cell r="D274">
            <v>1984</v>
          </cell>
          <cell r="E274">
            <v>1985</v>
          </cell>
          <cell r="F274">
            <v>1986</v>
          </cell>
          <cell r="G274">
            <v>1987</v>
          </cell>
          <cell r="H274">
            <v>1988</v>
          </cell>
          <cell r="I274">
            <v>1989</v>
          </cell>
          <cell r="J274">
            <v>1990</v>
          </cell>
          <cell r="K274">
            <v>1991</v>
          </cell>
          <cell r="L274">
            <v>1992</v>
          </cell>
          <cell r="M274">
            <v>1993</v>
          </cell>
          <cell r="N274">
            <v>1994</v>
          </cell>
          <cell r="O274">
            <v>1995</v>
          </cell>
          <cell r="P274">
            <v>1996</v>
          </cell>
          <cell r="Q274">
            <v>1997</v>
          </cell>
          <cell r="R274">
            <v>1998</v>
          </cell>
        </row>
        <row r="275">
          <cell r="C275" t="str">
            <v>Phase II Findings</v>
          </cell>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cell r="R275">
            <v>-120.87149749999782</v>
          </cell>
        </row>
        <row r="276">
          <cell r="C276" t="str">
            <v xml:space="preserve">As Filed QRE </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row>
        <row r="277">
          <cell r="C277"/>
          <cell r="D277"/>
          <cell r="E277"/>
          <cell r="F277"/>
          <cell r="G277"/>
          <cell r="H277"/>
          <cell r="I277"/>
          <cell r="J277"/>
          <cell r="K277"/>
          <cell r="L277"/>
          <cell r="M277"/>
          <cell r="N277"/>
          <cell r="O277"/>
          <cell r="P277"/>
          <cell r="Q277"/>
          <cell r="R277"/>
        </row>
        <row r="278">
          <cell r="C278"/>
          <cell r="D278"/>
          <cell r="E278"/>
          <cell r="F278"/>
          <cell r="G278"/>
          <cell r="H278"/>
          <cell r="I278"/>
          <cell r="J278"/>
          <cell r="K278"/>
          <cell r="L278"/>
          <cell r="M278"/>
          <cell r="N278"/>
          <cell r="O278"/>
          <cell r="P278"/>
          <cell r="Q278"/>
          <cell r="R278"/>
        </row>
        <row r="279">
          <cell r="C279"/>
          <cell r="D279"/>
          <cell r="E279"/>
          <cell r="F279"/>
          <cell r="G279"/>
          <cell r="H279"/>
          <cell r="I279"/>
          <cell r="J279"/>
          <cell r="K279"/>
          <cell r="L279"/>
          <cell r="M279"/>
          <cell r="N279"/>
          <cell r="O279"/>
          <cell r="P279"/>
          <cell r="Q279"/>
          <cell r="R279"/>
        </row>
        <row r="280">
          <cell r="C280"/>
          <cell r="D280"/>
          <cell r="E280"/>
          <cell r="F280"/>
          <cell r="G280"/>
          <cell r="H280"/>
          <cell r="I280"/>
          <cell r="J280"/>
          <cell r="K280"/>
          <cell r="L280"/>
          <cell r="M280"/>
          <cell r="N280"/>
          <cell r="O280"/>
          <cell r="P280"/>
          <cell r="Q280"/>
          <cell r="R280"/>
        </row>
        <row r="281">
          <cell r="C281"/>
          <cell r="D281"/>
          <cell r="E281"/>
          <cell r="F281"/>
          <cell r="G281"/>
          <cell r="H281"/>
          <cell r="I281"/>
          <cell r="J281"/>
          <cell r="K281"/>
          <cell r="L281"/>
          <cell r="M281"/>
          <cell r="N281"/>
          <cell r="O281"/>
          <cell r="P281"/>
          <cell r="Q281"/>
          <cell r="R281"/>
        </row>
        <row r="282">
          <cell r="C282"/>
          <cell r="D282"/>
          <cell r="E282"/>
          <cell r="F282"/>
          <cell r="G282"/>
          <cell r="H282"/>
          <cell r="I282"/>
          <cell r="J282"/>
          <cell r="K282"/>
          <cell r="L282"/>
          <cell r="M282"/>
          <cell r="N282"/>
          <cell r="O282"/>
          <cell r="P282"/>
          <cell r="Q282"/>
          <cell r="R282"/>
        </row>
        <row r="283">
          <cell r="C283"/>
          <cell r="D283"/>
          <cell r="E283"/>
          <cell r="F283"/>
          <cell r="G283"/>
          <cell r="H283"/>
          <cell r="I283"/>
          <cell r="J283"/>
          <cell r="K283"/>
          <cell r="L283"/>
          <cell r="M283"/>
          <cell r="N283"/>
          <cell r="O283"/>
          <cell r="P283"/>
          <cell r="Q283"/>
          <cell r="R283"/>
        </row>
        <row r="284">
          <cell r="C284"/>
          <cell r="D284"/>
          <cell r="E284"/>
          <cell r="F284"/>
          <cell r="G284"/>
          <cell r="H284"/>
          <cell r="I284"/>
          <cell r="J284"/>
          <cell r="K284"/>
          <cell r="L284"/>
          <cell r="M284"/>
          <cell r="N284"/>
          <cell r="O284"/>
          <cell r="P284"/>
          <cell r="Q284"/>
          <cell r="R284"/>
        </row>
        <row r="285">
          <cell r="C285"/>
          <cell r="D285"/>
          <cell r="E285"/>
          <cell r="F285"/>
          <cell r="G285"/>
          <cell r="H285"/>
          <cell r="I285"/>
          <cell r="J285"/>
          <cell r="K285"/>
          <cell r="L285"/>
          <cell r="M285"/>
          <cell r="N285"/>
          <cell r="O285"/>
          <cell r="P285"/>
          <cell r="Q285"/>
          <cell r="R285"/>
        </row>
        <row r="286">
          <cell r="C286"/>
          <cell r="D286"/>
          <cell r="E286"/>
          <cell r="F286"/>
          <cell r="G286"/>
          <cell r="H286"/>
          <cell r="I286"/>
          <cell r="J286"/>
          <cell r="K286"/>
          <cell r="L286"/>
          <cell r="M286"/>
          <cell r="N286"/>
          <cell r="O286"/>
          <cell r="P286"/>
          <cell r="Q286"/>
          <cell r="R286"/>
        </row>
        <row r="287">
          <cell r="C287"/>
          <cell r="D287"/>
          <cell r="E287"/>
          <cell r="F287"/>
          <cell r="G287"/>
          <cell r="H287"/>
          <cell r="I287"/>
          <cell r="J287"/>
          <cell r="K287"/>
          <cell r="L287"/>
          <cell r="M287"/>
          <cell r="N287"/>
          <cell r="O287"/>
          <cell r="P287"/>
          <cell r="Q287"/>
          <cell r="R287"/>
        </row>
        <row r="288">
          <cell r="C288"/>
          <cell r="D288"/>
          <cell r="E288"/>
          <cell r="F288"/>
          <cell r="G288"/>
          <cell r="H288"/>
          <cell r="I288"/>
          <cell r="J288"/>
          <cell r="K288"/>
          <cell r="L288"/>
          <cell r="M288"/>
          <cell r="N288"/>
          <cell r="O288"/>
          <cell r="P288"/>
          <cell r="Q288"/>
          <cell r="R288"/>
        </row>
        <row r="289">
          <cell r="C289"/>
          <cell r="D289"/>
          <cell r="E289"/>
          <cell r="F289"/>
          <cell r="G289"/>
          <cell r="H289"/>
          <cell r="I289"/>
          <cell r="J289"/>
          <cell r="K289"/>
          <cell r="L289"/>
          <cell r="M289"/>
          <cell r="N289"/>
          <cell r="O289"/>
          <cell r="P289"/>
          <cell r="Q289"/>
          <cell r="R289"/>
        </row>
        <row r="290">
          <cell r="C290"/>
          <cell r="D290"/>
          <cell r="E290"/>
          <cell r="F290"/>
          <cell r="G290"/>
          <cell r="H290"/>
          <cell r="I290"/>
          <cell r="J290"/>
          <cell r="K290"/>
          <cell r="L290"/>
          <cell r="M290"/>
          <cell r="N290"/>
          <cell r="O290"/>
          <cell r="P290"/>
          <cell r="Q290"/>
          <cell r="R290"/>
        </row>
        <row r="291">
          <cell r="C291"/>
          <cell r="D291"/>
          <cell r="E291"/>
          <cell r="F291"/>
          <cell r="G291"/>
          <cell r="H291"/>
          <cell r="I291"/>
          <cell r="J291"/>
          <cell r="K291"/>
          <cell r="L291"/>
          <cell r="M291"/>
          <cell r="N291"/>
          <cell r="O291"/>
          <cell r="P291"/>
          <cell r="Q291"/>
          <cell r="R291"/>
        </row>
        <row r="292">
          <cell r="C292"/>
          <cell r="D292"/>
          <cell r="E292"/>
          <cell r="F292"/>
          <cell r="G292"/>
          <cell r="H292"/>
          <cell r="I292"/>
          <cell r="J292"/>
          <cell r="K292"/>
          <cell r="L292"/>
          <cell r="M292"/>
          <cell r="N292"/>
          <cell r="O292"/>
          <cell r="P292"/>
          <cell r="Q292"/>
          <cell r="R292"/>
        </row>
        <row r="293">
          <cell r="C293"/>
          <cell r="D293"/>
          <cell r="E293"/>
          <cell r="F293"/>
          <cell r="G293"/>
          <cell r="H293"/>
          <cell r="I293"/>
          <cell r="J293"/>
          <cell r="K293"/>
          <cell r="L293"/>
          <cell r="M293"/>
          <cell r="N293"/>
          <cell r="O293"/>
          <cell r="P293"/>
          <cell r="Q293"/>
          <cell r="R293"/>
        </row>
        <row r="294">
          <cell r="C294"/>
          <cell r="D294"/>
          <cell r="E294"/>
          <cell r="F294"/>
          <cell r="G294"/>
          <cell r="H294"/>
          <cell r="I294"/>
          <cell r="J294"/>
          <cell r="K294"/>
          <cell r="L294"/>
          <cell r="M294"/>
          <cell r="N294"/>
          <cell r="O294"/>
          <cell r="P294"/>
          <cell r="Q294"/>
          <cell r="R294"/>
        </row>
        <row r="295">
          <cell r="C295"/>
          <cell r="D295"/>
          <cell r="E295"/>
          <cell r="F295"/>
          <cell r="G295"/>
          <cell r="H295"/>
          <cell r="I295"/>
          <cell r="J295"/>
          <cell r="K295"/>
          <cell r="L295"/>
          <cell r="M295"/>
          <cell r="N295"/>
          <cell r="O295"/>
          <cell r="P295"/>
          <cell r="Q295"/>
          <cell r="R295"/>
        </row>
        <row r="296">
          <cell r="C296"/>
          <cell r="D296"/>
          <cell r="E296"/>
          <cell r="F296"/>
          <cell r="G296"/>
          <cell r="H296"/>
          <cell r="I296"/>
          <cell r="J296"/>
          <cell r="K296"/>
          <cell r="L296"/>
          <cell r="M296"/>
          <cell r="N296"/>
          <cell r="O296"/>
          <cell r="P296"/>
          <cell r="Q296"/>
          <cell r="R296"/>
        </row>
        <row r="297">
          <cell r="C297"/>
          <cell r="D297"/>
          <cell r="E297"/>
          <cell r="F297"/>
          <cell r="G297"/>
          <cell r="H297"/>
          <cell r="I297"/>
          <cell r="J297"/>
          <cell r="K297"/>
          <cell r="L297"/>
          <cell r="M297"/>
          <cell r="N297"/>
          <cell r="O297"/>
          <cell r="P297"/>
          <cell r="Q297"/>
          <cell r="R297"/>
        </row>
        <row r="300">
          <cell r="D300">
            <v>1984</v>
          </cell>
          <cell r="E300">
            <v>1985</v>
          </cell>
          <cell r="F300">
            <v>1986</v>
          </cell>
          <cell r="G300">
            <v>1987</v>
          </cell>
          <cell r="H300">
            <v>1988</v>
          </cell>
          <cell r="I300">
            <v>1989</v>
          </cell>
          <cell r="J300">
            <v>1990</v>
          </cell>
          <cell r="K300">
            <v>1991</v>
          </cell>
          <cell r="L300">
            <v>1992</v>
          </cell>
          <cell r="M300">
            <v>1993</v>
          </cell>
          <cell r="N300">
            <v>1994</v>
          </cell>
          <cell r="O300">
            <v>1995</v>
          </cell>
          <cell r="P300">
            <v>1996</v>
          </cell>
          <cell r="Q300">
            <v>1997</v>
          </cell>
          <cell r="R300">
            <v>1998</v>
          </cell>
        </row>
        <row r="301">
          <cell r="C301" t="str">
            <v>Phase II Findings</v>
          </cell>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C302" t="str">
            <v xml:space="preserve">As Filed QRE </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C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C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C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C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07">
          <cell r="C307"/>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row>
        <row r="308">
          <cell r="C308"/>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row>
        <row r="309">
          <cell r="C309"/>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row>
        <row r="310">
          <cell r="C310"/>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C311"/>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C312"/>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C313"/>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4">
          <cell r="C314"/>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row>
        <row r="315">
          <cell r="C315"/>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row>
        <row r="316">
          <cell r="C316"/>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row>
        <row r="317">
          <cell r="C317"/>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row>
        <row r="318">
          <cell r="C318"/>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row>
        <row r="319">
          <cell r="C319"/>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row>
        <row r="320">
          <cell r="C320"/>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row>
        <row r="321">
          <cell r="C321"/>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row>
        <row r="322">
          <cell r="C322"/>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row>
        <row r="323">
          <cell r="C323"/>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row>
        <row r="327">
          <cell r="D327" t="str">
            <v>Gross</v>
          </cell>
          <cell r="E327" t="str">
            <v>Reduced</v>
          </cell>
        </row>
        <row r="328">
          <cell r="C328" t="str">
            <v>1987</v>
          </cell>
          <cell r="D328" t="e">
            <v>#REF!</v>
          </cell>
          <cell r="E328" t="e">
            <v>#REF!</v>
          </cell>
        </row>
        <row r="329">
          <cell r="C329" t="str">
            <v>1988</v>
          </cell>
          <cell r="D329" t="e">
            <v>#REF!</v>
          </cell>
          <cell r="E329" t="e">
            <v>#REF!</v>
          </cell>
        </row>
        <row r="330">
          <cell r="C330" t="str">
            <v>1989</v>
          </cell>
          <cell r="D330" t="e">
            <v>#REF!</v>
          </cell>
          <cell r="E330" t="e">
            <v>#REF!</v>
          </cell>
        </row>
        <row r="331">
          <cell r="C331" t="str">
            <v>1990</v>
          </cell>
          <cell r="D331" t="e">
            <v>#REF!</v>
          </cell>
          <cell r="E331" t="e">
            <v>#REF!</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row r="372">
          <cell r="E372">
            <v>-0.25</v>
          </cell>
          <cell r="F372">
            <v>-0.2</v>
          </cell>
          <cell r="G372">
            <v>-0.15</v>
          </cell>
          <cell r="H372">
            <v>-0.1</v>
          </cell>
          <cell r="I372">
            <v>-0.05</v>
          </cell>
          <cell r="J372">
            <v>0</v>
          </cell>
          <cell r="K372">
            <v>0.05</v>
          </cell>
          <cell r="L372">
            <v>0.1</v>
          </cell>
          <cell r="M372">
            <v>0.15</v>
          </cell>
          <cell r="N372">
            <v>0.2</v>
          </cell>
          <cell r="O372">
            <v>0.25</v>
          </cell>
        </row>
        <row r="373">
          <cell r="D373" t="str">
            <v>All QREs</v>
          </cell>
          <cell r="E373">
            <v>11922.04169</v>
          </cell>
          <cell r="F373">
            <v>12694.779039999999</v>
          </cell>
          <cell r="G373">
            <v>13456.63305</v>
          </cell>
          <cell r="H373">
            <v>14229.37039</v>
          </cell>
          <cell r="I373">
            <v>14996.09304</v>
          </cell>
          <cell r="J373">
            <v>15763.96175</v>
          </cell>
          <cell r="K373">
            <v>16653.546259999999</v>
          </cell>
          <cell r="L373">
            <v>18240.241770000001</v>
          </cell>
          <cell r="M373">
            <v>19826.937280000002</v>
          </cell>
          <cell r="N373">
            <v>21376.616959999999</v>
          </cell>
          <cell r="O373">
            <v>22870.053800000002</v>
          </cell>
        </row>
        <row r="374">
          <cell r="D374" t="str">
            <v>Base Year QREs</v>
          </cell>
          <cell r="E374">
            <v>19227.246629999998</v>
          </cell>
          <cell r="F374">
            <v>18774.650579999998</v>
          </cell>
          <cell r="G374">
            <v>18140.893010000003</v>
          </cell>
          <cell r="H374">
            <v>17402.761409999999</v>
          </cell>
          <cell r="I374">
            <v>16582.788550000001</v>
          </cell>
          <cell r="J374">
            <v>15763.96175</v>
          </cell>
          <cell r="K374">
            <v>15066.85075</v>
          </cell>
          <cell r="L374">
            <v>15066.85075</v>
          </cell>
          <cell r="M374">
            <v>15066.85075</v>
          </cell>
          <cell r="N374">
            <v>15066.85075</v>
          </cell>
          <cell r="O374">
            <v>15066.85075</v>
          </cell>
        </row>
        <row r="375">
          <cell r="D375" t="str">
            <v>Cur. Year QREs</v>
          </cell>
          <cell r="E375">
            <v>7727.8069100000002</v>
          </cell>
          <cell r="F375">
            <v>9417.1797200000001</v>
          </cell>
          <cell r="G375">
            <v>11003.87523</v>
          </cell>
          <cell r="H375">
            <v>12590.570740000001</v>
          </cell>
          <cell r="I375">
            <v>14177.266250000001</v>
          </cell>
          <cell r="J375">
            <v>15763.96175</v>
          </cell>
          <cell r="K375">
            <v>17350.65726</v>
          </cell>
          <cell r="L375">
            <v>18937.352770000001</v>
          </cell>
          <cell r="M375">
            <v>20478.36635</v>
          </cell>
          <cell r="N375">
            <v>21960.539430000001</v>
          </cell>
          <cell r="O375">
            <v>23371.872800000001</v>
          </cell>
        </row>
      </sheetData>
      <sheetData sheetId="12" refreshError="1">
        <row r="8">
          <cell r="B8"/>
        </row>
        <row r="9">
          <cell r="B9"/>
          <cell r="E9">
            <v>11087</v>
          </cell>
          <cell r="F9">
            <v>11087</v>
          </cell>
          <cell r="I9">
            <v>50015</v>
          </cell>
          <cell r="J9">
            <v>50015</v>
          </cell>
          <cell r="M9">
            <v>323590</v>
          </cell>
          <cell r="N9">
            <v>323590</v>
          </cell>
          <cell r="Q9">
            <v>899647</v>
          </cell>
          <cell r="R9">
            <v>899647</v>
          </cell>
          <cell r="U9">
            <v>2067727</v>
          </cell>
          <cell r="V9">
            <v>2067727</v>
          </cell>
          <cell r="W9">
            <v>0</v>
          </cell>
          <cell r="X9">
            <v>0</v>
          </cell>
          <cell r="Y9">
            <v>3352066</v>
          </cell>
          <cell r="Z9">
            <v>3352066</v>
          </cell>
          <cell r="AA9">
            <v>0</v>
          </cell>
          <cell r="AB9">
            <v>1</v>
          </cell>
          <cell r="AD9">
            <v>2741619</v>
          </cell>
          <cell r="AE9">
            <v>2741619</v>
          </cell>
          <cell r="AF9">
            <v>1</v>
          </cell>
          <cell r="AH9">
            <v>2364968.878</v>
          </cell>
          <cell r="AI9">
            <v>2299558.0019999999</v>
          </cell>
          <cell r="AJ9">
            <v>1</v>
          </cell>
          <cell r="AL9">
            <v>3426032.9020000002</v>
          </cell>
          <cell r="AM9">
            <v>3542463.7879999997</v>
          </cell>
          <cell r="AN9">
            <v>1</v>
          </cell>
          <cell r="AP9">
            <v>4621040.9079999998</v>
          </cell>
          <cell r="AQ9">
            <v>5126210.5599999996</v>
          </cell>
          <cell r="AR9">
            <v>1</v>
          </cell>
          <cell r="AT9">
            <v>7353704.7200000007</v>
          </cell>
          <cell r="AU9">
            <v>7134127.5369999995</v>
          </cell>
          <cell r="AV9">
            <v>1</v>
          </cell>
          <cell r="AX9">
            <v>9134388.2870000005</v>
          </cell>
          <cell r="AY9">
            <v>9257454.4570000004</v>
          </cell>
          <cell r="AZ9">
            <v>1</v>
          </cell>
          <cell r="BB9">
            <v>17761685.096699994</v>
          </cell>
          <cell r="BC9">
            <v>17917881</v>
          </cell>
          <cell r="BF9">
            <v>29422280.493699975</v>
          </cell>
          <cell r="BG9">
            <v>29938649</v>
          </cell>
          <cell r="BJ9">
            <v>50557924.736599997</v>
          </cell>
          <cell r="BK9">
            <v>50930323</v>
          </cell>
          <cell r="BN9">
            <v>49233100.005600043</v>
          </cell>
          <cell r="BO9">
            <v>49405882</v>
          </cell>
          <cell r="BP9">
            <v>7</v>
          </cell>
          <cell r="BQ9">
            <v>0</v>
          </cell>
          <cell r="BR9">
            <v>176616745.02760002</v>
          </cell>
          <cell r="BS9">
            <v>178294168.34399998</v>
          </cell>
          <cell r="BT9">
            <v>1677423.3163999617</v>
          </cell>
        </row>
        <row r="10">
          <cell r="B10"/>
          <cell r="E10">
            <v>5472</v>
          </cell>
          <cell r="F10">
            <v>5472</v>
          </cell>
          <cell r="I10">
            <v>12863</v>
          </cell>
          <cell r="J10">
            <v>12863</v>
          </cell>
          <cell r="M10">
            <v>125054</v>
          </cell>
          <cell r="N10">
            <v>125054</v>
          </cell>
          <cell r="Q10">
            <v>256771</v>
          </cell>
          <cell r="R10">
            <v>256771</v>
          </cell>
          <cell r="U10">
            <v>535563</v>
          </cell>
          <cell r="V10">
            <v>535563</v>
          </cell>
          <cell r="W10">
            <v>0</v>
          </cell>
          <cell r="X10">
            <v>0</v>
          </cell>
          <cell r="Y10">
            <v>935723</v>
          </cell>
          <cell r="Z10">
            <v>935723</v>
          </cell>
          <cell r="AA10">
            <v>0</v>
          </cell>
          <cell r="AD10">
            <v>808521</v>
          </cell>
          <cell r="AE10">
            <v>808521</v>
          </cell>
          <cell r="AH10">
            <v>714239</v>
          </cell>
          <cell r="AI10">
            <v>710184</v>
          </cell>
          <cell r="AL10">
            <v>1397172</v>
          </cell>
          <cell r="AM10">
            <v>1384519</v>
          </cell>
          <cell r="AP10">
            <v>1683615</v>
          </cell>
          <cell r="AQ10">
            <v>1667156</v>
          </cell>
          <cell r="AT10">
            <v>2726531</v>
          </cell>
          <cell r="AU10">
            <v>2705568</v>
          </cell>
          <cell r="AX10">
            <v>7723880</v>
          </cell>
          <cell r="AY10">
            <v>7703244</v>
          </cell>
          <cell r="BB10">
            <v>24610983</v>
          </cell>
          <cell r="BC10">
            <v>13677482.189999999</v>
          </cell>
          <cell r="BF10">
            <v>2232470.7999999998</v>
          </cell>
          <cell r="BG10">
            <v>2205524.4</v>
          </cell>
          <cell r="BJ10">
            <v>8856932.6999999993</v>
          </cell>
          <cell r="BK10">
            <v>6259486.3000000007</v>
          </cell>
          <cell r="BN10">
            <v>13919145</v>
          </cell>
          <cell r="BO10">
            <v>7163698.8000000007</v>
          </cell>
          <cell r="BP10">
            <v>0</v>
          </cell>
          <cell r="BQ10">
            <v>0</v>
          </cell>
          <cell r="BR10">
            <v>64673489.5</v>
          </cell>
          <cell r="BS10">
            <v>44285383.689999998</v>
          </cell>
          <cell r="BT10">
            <v>-20388105.810000002</v>
          </cell>
        </row>
        <row r="11">
          <cell r="B11"/>
          <cell r="E11">
            <v>3568</v>
          </cell>
          <cell r="F11">
            <v>3568</v>
          </cell>
          <cell r="I11">
            <v>260</v>
          </cell>
          <cell r="J11">
            <v>260</v>
          </cell>
          <cell r="M11">
            <v>51757</v>
          </cell>
          <cell r="N11">
            <v>51757</v>
          </cell>
          <cell r="Q11">
            <v>172998</v>
          </cell>
          <cell r="R11">
            <v>172998</v>
          </cell>
          <cell r="U11">
            <v>770702</v>
          </cell>
          <cell r="V11">
            <v>770702</v>
          </cell>
          <cell r="W11">
            <v>0</v>
          </cell>
          <cell r="X11">
            <v>0</v>
          </cell>
          <cell r="Y11">
            <v>999285</v>
          </cell>
          <cell r="Z11">
            <v>999285</v>
          </cell>
          <cell r="AA11">
            <v>0</v>
          </cell>
          <cell r="AD11">
            <v>331819</v>
          </cell>
          <cell r="AE11">
            <v>331819</v>
          </cell>
          <cell r="AH11">
            <v>363805.65</v>
          </cell>
          <cell r="AI11">
            <v>444501.85</v>
          </cell>
          <cell r="AL11">
            <v>464111.05</v>
          </cell>
          <cell r="AM11">
            <v>642759</v>
          </cell>
          <cell r="AP11">
            <v>759462.6</v>
          </cell>
          <cell r="AQ11">
            <v>1134479.4500000002</v>
          </cell>
          <cell r="AT11">
            <v>1383510.05</v>
          </cell>
          <cell r="AU11">
            <v>1773835.05</v>
          </cell>
          <cell r="AX11">
            <v>2427295</v>
          </cell>
          <cell r="AY11">
            <v>2746436.55</v>
          </cell>
          <cell r="BB11">
            <v>5976756.6377999987</v>
          </cell>
          <cell r="BC11">
            <v>4339757.7677999996</v>
          </cell>
          <cell r="BF11">
            <v>6597332.0587947778</v>
          </cell>
          <cell r="BG11">
            <v>-6665215.1612052238</v>
          </cell>
          <cell r="BJ11">
            <v>11089853.157499999</v>
          </cell>
          <cell r="BK11">
            <v>967538.2274999998</v>
          </cell>
          <cell r="BN11">
            <v>10010021.612500001</v>
          </cell>
          <cell r="BO11">
            <v>-120871.49749999781</v>
          </cell>
          <cell r="BP11">
            <v>0</v>
          </cell>
          <cell r="BQ11">
            <v>0</v>
          </cell>
          <cell r="BR11">
            <v>39403966.816594779</v>
          </cell>
          <cell r="BS11">
            <v>5595040.2365947785</v>
          </cell>
          <cell r="BT11">
            <v>-33808926.579999998</v>
          </cell>
        </row>
        <row r="12">
          <cell r="B12"/>
          <cell r="W12">
            <v>0</v>
          </cell>
          <cell r="X12">
            <v>0</v>
          </cell>
          <cell r="Y12">
            <v>0</v>
          </cell>
          <cell r="Z12">
            <v>0</v>
          </cell>
          <cell r="AA12">
            <v>0</v>
          </cell>
          <cell r="BP12">
            <v>0</v>
          </cell>
          <cell r="BQ12">
            <v>0</v>
          </cell>
          <cell r="BR12">
            <v>0</v>
          </cell>
          <cell r="BS12">
            <v>0</v>
          </cell>
          <cell r="BT12">
            <v>0</v>
          </cell>
        </row>
        <row r="13">
          <cell r="B13"/>
          <cell r="C13">
            <v>0</v>
          </cell>
          <cell r="D13">
            <v>0</v>
          </cell>
          <cell r="E13">
            <v>20127</v>
          </cell>
          <cell r="F13">
            <v>20127</v>
          </cell>
          <cell r="G13">
            <v>0</v>
          </cell>
          <cell r="H13">
            <v>0</v>
          </cell>
          <cell r="I13">
            <v>63138</v>
          </cell>
          <cell r="J13">
            <v>63138</v>
          </cell>
          <cell r="K13">
            <v>0</v>
          </cell>
          <cell r="L13">
            <v>0</v>
          </cell>
          <cell r="M13">
            <v>500401</v>
          </cell>
          <cell r="N13">
            <v>500401</v>
          </cell>
          <cell r="O13">
            <v>0</v>
          </cell>
          <cell r="P13">
            <v>0</v>
          </cell>
          <cell r="Q13">
            <v>1329416</v>
          </cell>
          <cell r="R13">
            <v>1329416</v>
          </cell>
          <cell r="S13">
            <v>0</v>
          </cell>
          <cell r="T13">
            <v>0</v>
          </cell>
          <cell r="U13">
            <v>3373992</v>
          </cell>
          <cell r="V13">
            <v>3373992</v>
          </cell>
          <cell r="W13">
            <v>0</v>
          </cell>
          <cell r="X13">
            <v>0</v>
          </cell>
          <cell r="Y13">
            <v>5287074</v>
          </cell>
          <cell r="Z13">
            <v>5287074</v>
          </cell>
          <cell r="AA13">
            <v>0</v>
          </cell>
          <cell r="AB13">
            <v>1</v>
          </cell>
          <cell r="AC13">
            <v>0</v>
          </cell>
          <cell r="AD13">
            <v>3881959</v>
          </cell>
          <cell r="AE13">
            <v>3881959</v>
          </cell>
          <cell r="AF13">
            <v>1</v>
          </cell>
          <cell r="AG13">
            <v>0</v>
          </cell>
          <cell r="AH13">
            <v>3443013.5279999999</v>
          </cell>
          <cell r="AI13">
            <v>3454243.852</v>
          </cell>
          <cell r="AJ13">
            <v>1</v>
          </cell>
          <cell r="AK13">
            <v>0</v>
          </cell>
          <cell r="AL13">
            <v>5287315.9520000005</v>
          </cell>
          <cell r="AM13">
            <v>5569741.7879999997</v>
          </cell>
          <cell r="AN13">
            <v>1</v>
          </cell>
          <cell r="AO13">
            <v>0</v>
          </cell>
          <cell r="AP13">
            <v>7064118.5079999994</v>
          </cell>
          <cell r="AQ13">
            <v>7927846.0099999998</v>
          </cell>
          <cell r="AR13">
            <v>1</v>
          </cell>
          <cell r="AS13">
            <v>0</v>
          </cell>
          <cell r="AT13">
            <v>11463745.770000001</v>
          </cell>
          <cell r="AU13">
            <v>11613530.587000001</v>
          </cell>
          <cell r="AV13">
            <v>1</v>
          </cell>
          <cell r="AW13">
            <v>0</v>
          </cell>
          <cell r="AX13">
            <v>19285563.287</v>
          </cell>
          <cell r="AY13">
            <v>19707135.007000003</v>
          </cell>
          <cell r="AZ13">
            <v>1</v>
          </cell>
          <cell r="BA13">
            <v>0</v>
          </cell>
          <cell r="BB13">
            <v>48349424.734499998</v>
          </cell>
          <cell r="BC13">
            <v>35935120.957800001</v>
          </cell>
          <cell r="BD13">
            <v>0</v>
          </cell>
          <cell r="BE13">
            <v>0</v>
          </cell>
          <cell r="BF13">
            <v>38252083.352494754</v>
          </cell>
          <cell r="BG13">
            <v>25478958.238794774</v>
          </cell>
          <cell r="BH13">
            <v>0</v>
          </cell>
          <cell r="BI13">
            <v>0</v>
          </cell>
          <cell r="BJ13">
            <v>70504710.594099998</v>
          </cell>
          <cell r="BK13">
            <v>58157347.527499996</v>
          </cell>
          <cell r="BL13">
            <v>0</v>
          </cell>
          <cell r="BM13">
            <v>0</v>
          </cell>
          <cell r="BN13">
            <v>73162266.618100047</v>
          </cell>
          <cell r="BO13">
            <v>56448709.302500002</v>
          </cell>
          <cell r="BP13">
            <v>7</v>
          </cell>
          <cell r="BQ13">
            <v>0</v>
          </cell>
          <cell r="BR13">
            <v>280694201.34419477</v>
          </cell>
          <cell r="BS13">
            <v>228174592.27059475</v>
          </cell>
          <cell r="BT13">
            <v>-52519609.073600039</v>
          </cell>
        </row>
        <row r="14">
          <cell r="B14"/>
        </row>
        <row r="15">
          <cell r="B15" t="e">
            <v>#REF!</v>
          </cell>
        </row>
        <row r="16">
          <cell r="B16" t="e">
            <v>#REF!</v>
          </cell>
          <cell r="E16">
            <v>11087</v>
          </cell>
          <cell r="F16" t="e">
            <v>#REF!</v>
          </cell>
          <cell r="I16">
            <v>50015</v>
          </cell>
          <cell r="J16" t="e">
            <v>#REF!</v>
          </cell>
          <cell r="M16">
            <v>323590</v>
          </cell>
          <cell r="N16" t="e">
            <v>#REF!</v>
          </cell>
          <cell r="Q16">
            <v>899647</v>
          </cell>
          <cell r="R16" t="e">
            <v>#REF!</v>
          </cell>
          <cell r="U16">
            <v>2067727</v>
          </cell>
          <cell r="V16" t="e">
            <v>#REF!</v>
          </cell>
          <cell r="W16">
            <v>0</v>
          </cell>
          <cell r="X16">
            <v>0</v>
          </cell>
          <cell r="Y16">
            <v>3352066</v>
          </cell>
          <cell r="Z16" t="e">
            <v>#REF!</v>
          </cell>
          <cell r="AA16" t="e">
            <v>#REF!</v>
          </cell>
          <cell r="AD16">
            <v>2741619</v>
          </cell>
          <cell r="AE16" t="e">
            <v>#REF!</v>
          </cell>
          <cell r="AH16">
            <v>2809588</v>
          </cell>
          <cell r="AI16" t="e">
            <v>#REF!</v>
          </cell>
          <cell r="AL16">
            <v>4377397</v>
          </cell>
          <cell r="AM16" t="e">
            <v>#REF!</v>
          </cell>
          <cell r="AP16">
            <v>4698444</v>
          </cell>
          <cell r="AQ16" t="e">
            <v>#REF!</v>
          </cell>
          <cell r="AT16">
            <v>4319648</v>
          </cell>
          <cell r="AU16" t="e">
            <v>#REF!</v>
          </cell>
          <cell r="AX16">
            <v>5302315</v>
          </cell>
          <cell r="AY16" t="e">
            <v>#REF!</v>
          </cell>
          <cell r="BB16">
            <v>9586719</v>
          </cell>
          <cell r="BC16" t="e">
            <v>#REF!</v>
          </cell>
          <cell r="BF16">
            <v>13854048</v>
          </cell>
          <cell r="BG16" t="e">
            <v>#REF!</v>
          </cell>
          <cell r="BJ16">
            <v>33436790</v>
          </cell>
          <cell r="BK16" t="e">
            <v>#REF!</v>
          </cell>
          <cell r="BN16">
            <v>51732983</v>
          </cell>
          <cell r="BO16" t="e">
            <v>#REF!</v>
          </cell>
          <cell r="BP16">
            <v>0</v>
          </cell>
          <cell r="BQ16">
            <v>0</v>
          </cell>
          <cell r="BR16">
            <v>132859551</v>
          </cell>
          <cell r="BS16" t="e">
            <v>#REF!</v>
          </cell>
          <cell r="BT16" t="e">
            <v>#REF!</v>
          </cell>
        </row>
        <row r="17">
          <cell r="B17" t="e">
            <v>#REF!</v>
          </cell>
          <cell r="E17">
            <v>5472</v>
          </cell>
          <cell r="F17" t="e">
            <v>#REF!</v>
          </cell>
          <cell r="I17">
            <v>12863</v>
          </cell>
          <cell r="J17" t="e">
            <v>#REF!</v>
          </cell>
          <cell r="M17">
            <v>125054</v>
          </cell>
          <cell r="N17" t="e">
            <v>#REF!</v>
          </cell>
          <cell r="Q17">
            <v>256771</v>
          </cell>
          <cell r="R17" t="e">
            <v>#REF!</v>
          </cell>
          <cell r="U17">
            <v>535563</v>
          </cell>
          <cell r="V17" t="e">
            <v>#REF!</v>
          </cell>
          <cell r="W17">
            <v>0</v>
          </cell>
          <cell r="X17">
            <v>0</v>
          </cell>
          <cell r="Y17">
            <v>935723</v>
          </cell>
          <cell r="Z17" t="e">
            <v>#REF!</v>
          </cell>
          <cell r="AA17" t="e">
            <v>#REF!</v>
          </cell>
          <cell r="AD17">
            <v>808521</v>
          </cell>
          <cell r="AE17" t="e">
            <v>#REF!</v>
          </cell>
          <cell r="AH17">
            <v>827290</v>
          </cell>
          <cell r="AI17" t="e">
            <v>#REF!</v>
          </cell>
          <cell r="AL17">
            <v>1405466</v>
          </cell>
          <cell r="AM17" t="e">
            <v>#REF!</v>
          </cell>
          <cell r="AP17">
            <v>1631124</v>
          </cell>
          <cell r="AQ17" t="e">
            <v>#REF!</v>
          </cell>
          <cell r="AT17">
            <v>1155473</v>
          </cell>
          <cell r="AU17" t="e">
            <v>#REF!</v>
          </cell>
          <cell r="AX17">
            <v>1311723</v>
          </cell>
          <cell r="AY17" t="e">
            <v>#REF!</v>
          </cell>
          <cell r="BB17">
            <v>1387634</v>
          </cell>
          <cell r="BC17" t="e">
            <v>#REF!</v>
          </cell>
          <cell r="BF17">
            <v>3296508</v>
          </cell>
          <cell r="BG17" t="e">
            <v>#REF!</v>
          </cell>
          <cell r="BJ17">
            <v>6844107</v>
          </cell>
          <cell r="BK17" t="e">
            <v>#REF!</v>
          </cell>
          <cell r="BN17">
            <v>6280173</v>
          </cell>
          <cell r="BO17" t="e">
            <v>#REF!</v>
          </cell>
          <cell r="BP17">
            <v>0</v>
          </cell>
          <cell r="BQ17">
            <v>0</v>
          </cell>
          <cell r="BR17">
            <v>24948019</v>
          </cell>
          <cell r="BS17" t="e">
            <v>#REF!</v>
          </cell>
          <cell r="BT17" t="e">
            <v>#REF!</v>
          </cell>
        </row>
        <row r="18">
          <cell r="B18" t="e">
            <v>#REF!</v>
          </cell>
          <cell r="E18">
            <v>3568</v>
          </cell>
          <cell r="F18" t="e">
            <v>#REF!</v>
          </cell>
          <cell r="I18">
            <v>260</v>
          </cell>
          <cell r="J18" t="e">
            <v>#REF!</v>
          </cell>
          <cell r="M18">
            <v>51757</v>
          </cell>
          <cell r="N18" t="e">
            <v>#REF!</v>
          </cell>
          <cell r="Q18">
            <v>172998</v>
          </cell>
          <cell r="R18" t="e">
            <v>#REF!</v>
          </cell>
          <cell r="U18">
            <v>770702</v>
          </cell>
          <cell r="V18" t="e">
            <v>#REF!</v>
          </cell>
          <cell r="W18">
            <v>0</v>
          </cell>
          <cell r="X18">
            <v>0</v>
          </cell>
          <cell r="Y18">
            <v>999285</v>
          </cell>
          <cell r="Z18" t="e">
            <v>#REF!</v>
          </cell>
          <cell r="AA18" t="e">
            <v>#REF!</v>
          </cell>
          <cell r="AD18">
            <v>331819</v>
          </cell>
          <cell r="AE18" t="e">
            <v>#REF!</v>
          </cell>
          <cell r="AH18">
            <v>380220</v>
          </cell>
          <cell r="AI18" t="e">
            <v>#REF!</v>
          </cell>
          <cell r="AL18">
            <v>566408</v>
          </cell>
          <cell r="AM18" t="e">
            <v>#REF!</v>
          </cell>
          <cell r="AP18">
            <v>835546</v>
          </cell>
          <cell r="AQ18" t="e">
            <v>#REF!</v>
          </cell>
          <cell r="AT18">
            <v>1892597</v>
          </cell>
          <cell r="AU18" t="e">
            <v>#REF!</v>
          </cell>
          <cell r="AX18">
            <v>1906287</v>
          </cell>
          <cell r="AY18" t="e">
            <v>#REF!</v>
          </cell>
          <cell r="BB18">
            <v>3583572</v>
          </cell>
          <cell r="BC18" t="e">
            <v>#REF!</v>
          </cell>
          <cell r="BF18">
            <v>8386911</v>
          </cell>
          <cell r="BG18" t="e">
            <v>#REF!</v>
          </cell>
          <cell r="BJ18">
            <v>12021298</v>
          </cell>
          <cell r="BK18" t="e">
            <v>#REF!</v>
          </cell>
          <cell r="BN18">
            <v>13162696</v>
          </cell>
          <cell r="BO18" t="e">
            <v>#REF!</v>
          </cell>
          <cell r="BP18">
            <v>0</v>
          </cell>
          <cell r="BQ18">
            <v>0</v>
          </cell>
          <cell r="BR18">
            <v>43067354</v>
          </cell>
          <cell r="BS18" t="e">
            <v>#REF!</v>
          </cell>
          <cell r="BT18" t="e">
            <v>#REF!</v>
          </cell>
        </row>
        <row r="19">
          <cell r="B19" t="e">
            <v>#REF!</v>
          </cell>
          <cell r="W19">
            <v>0</v>
          </cell>
          <cell r="X19">
            <v>0</v>
          </cell>
          <cell r="Y19">
            <v>0</v>
          </cell>
          <cell r="Z19">
            <v>0</v>
          </cell>
          <cell r="AA19">
            <v>0</v>
          </cell>
          <cell r="BP19">
            <v>0</v>
          </cell>
          <cell r="BQ19">
            <v>0</v>
          </cell>
          <cell r="BR19">
            <v>0</v>
          </cell>
          <cell r="BS19">
            <v>0</v>
          </cell>
          <cell r="BT19">
            <v>0</v>
          </cell>
        </row>
        <row r="20">
          <cell r="B20" t="e">
            <v>#REF!</v>
          </cell>
          <cell r="C20">
            <v>0</v>
          </cell>
          <cell r="D20">
            <v>0</v>
          </cell>
          <cell r="E20">
            <v>20127</v>
          </cell>
          <cell r="F20" t="e">
            <v>#REF!</v>
          </cell>
          <cell r="G20">
            <v>0</v>
          </cell>
          <cell r="H20">
            <v>0</v>
          </cell>
          <cell r="I20">
            <v>63138</v>
          </cell>
          <cell r="J20" t="e">
            <v>#REF!</v>
          </cell>
          <cell r="K20">
            <v>0</v>
          </cell>
          <cell r="L20">
            <v>0</v>
          </cell>
          <cell r="M20">
            <v>500401</v>
          </cell>
          <cell r="N20" t="e">
            <v>#REF!</v>
          </cell>
          <cell r="O20">
            <v>0</v>
          </cell>
          <cell r="P20">
            <v>0</v>
          </cell>
          <cell r="Q20">
            <v>1329416</v>
          </cell>
          <cell r="R20" t="e">
            <v>#REF!</v>
          </cell>
          <cell r="S20">
            <v>0</v>
          </cell>
          <cell r="T20">
            <v>0</v>
          </cell>
          <cell r="U20">
            <v>3373992</v>
          </cell>
          <cell r="V20" t="e">
            <v>#REF!</v>
          </cell>
          <cell r="W20">
            <v>0</v>
          </cell>
          <cell r="X20">
            <v>0</v>
          </cell>
          <cell r="Y20">
            <v>5287074</v>
          </cell>
          <cell r="Z20" t="e">
            <v>#REF!</v>
          </cell>
          <cell r="AA20" t="e">
            <v>#REF!</v>
          </cell>
          <cell r="AB20">
            <v>0</v>
          </cell>
          <cell r="AC20">
            <v>0</v>
          </cell>
          <cell r="AD20">
            <v>3881959</v>
          </cell>
          <cell r="AE20" t="e">
            <v>#REF!</v>
          </cell>
          <cell r="AF20">
            <v>0</v>
          </cell>
          <cell r="AG20">
            <v>0</v>
          </cell>
          <cell r="AH20">
            <v>4017098</v>
          </cell>
          <cell r="AI20" t="e">
            <v>#REF!</v>
          </cell>
          <cell r="AJ20">
            <v>0</v>
          </cell>
          <cell r="AK20">
            <v>0</v>
          </cell>
          <cell r="AL20">
            <v>6349271</v>
          </cell>
          <cell r="AM20" t="e">
            <v>#REF!</v>
          </cell>
          <cell r="AN20">
            <v>0</v>
          </cell>
          <cell r="AO20">
            <v>0</v>
          </cell>
          <cell r="AP20">
            <v>7165114</v>
          </cell>
          <cell r="AQ20" t="e">
            <v>#REF!</v>
          </cell>
          <cell r="AR20">
            <v>0</v>
          </cell>
          <cell r="AS20">
            <v>0</v>
          </cell>
          <cell r="AT20">
            <v>7367718</v>
          </cell>
          <cell r="AU20" t="e">
            <v>#REF!</v>
          </cell>
          <cell r="AV20">
            <v>0</v>
          </cell>
          <cell r="AW20">
            <v>0</v>
          </cell>
          <cell r="AX20">
            <v>8520325</v>
          </cell>
          <cell r="AY20" t="e">
            <v>#REF!</v>
          </cell>
          <cell r="AZ20">
            <v>0</v>
          </cell>
          <cell r="BA20">
            <v>0</v>
          </cell>
          <cell r="BB20">
            <v>14557925</v>
          </cell>
          <cell r="BC20" t="e">
            <v>#REF!</v>
          </cell>
          <cell r="BD20">
            <v>0</v>
          </cell>
          <cell r="BE20">
            <v>0</v>
          </cell>
          <cell r="BF20">
            <v>25537467</v>
          </cell>
          <cell r="BG20" t="e">
            <v>#REF!</v>
          </cell>
          <cell r="BH20">
            <v>0</v>
          </cell>
          <cell r="BI20">
            <v>0</v>
          </cell>
          <cell r="BJ20">
            <v>52302195</v>
          </cell>
          <cell r="BK20" t="e">
            <v>#REF!</v>
          </cell>
          <cell r="BL20">
            <v>0</v>
          </cell>
          <cell r="BM20">
            <v>0</v>
          </cell>
          <cell r="BN20">
            <v>71175852</v>
          </cell>
          <cell r="BO20" t="e">
            <v>#REF!</v>
          </cell>
          <cell r="BP20">
            <v>0</v>
          </cell>
          <cell r="BQ20">
            <v>0</v>
          </cell>
          <cell r="BR20">
            <v>200874924</v>
          </cell>
          <cell r="BS20" t="e">
            <v>#REF!</v>
          </cell>
          <cell r="BT20" t="e">
            <v>#REF!</v>
          </cell>
        </row>
        <row r="21">
          <cell r="B21" t="e">
            <v>#REF!</v>
          </cell>
        </row>
        <row r="22">
          <cell r="B22" t="str">
            <v>||</v>
          </cell>
        </row>
        <row r="23">
          <cell r="B23" t="str">
            <v>||</v>
          </cell>
          <cell r="E23">
            <v>0</v>
          </cell>
          <cell r="F23">
            <v>0</v>
          </cell>
          <cell r="I23">
            <v>0</v>
          </cell>
          <cell r="J23">
            <v>0</v>
          </cell>
          <cell r="M23">
            <v>0</v>
          </cell>
          <cell r="N23">
            <v>0</v>
          </cell>
          <cell r="Q23">
            <v>0</v>
          </cell>
          <cell r="R23">
            <v>0</v>
          </cell>
          <cell r="U23">
            <v>0</v>
          </cell>
          <cell r="V23">
            <v>0</v>
          </cell>
          <cell r="W23">
            <v>0</v>
          </cell>
          <cell r="X23">
            <v>0</v>
          </cell>
          <cell r="Y23">
            <v>0</v>
          </cell>
          <cell r="Z23">
            <v>0</v>
          </cell>
          <cell r="AA23">
            <v>0</v>
          </cell>
          <cell r="AD23">
            <v>0</v>
          </cell>
          <cell r="AE23">
            <v>0</v>
          </cell>
          <cell r="AH23">
            <v>0</v>
          </cell>
          <cell r="AI23">
            <v>0</v>
          </cell>
          <cell r="AL23">
            <v>0</v>
          </cell>
          <cell r="AM23">
            <v>0</v>
          </cell>
          <cell r="AP23">
            <v>0</v>
          </cell>
          <cell r="AQ23">
            <v>0</v>
          </cell>
          <cell r="AT23">
            <v>0</v>
          </cell>
          <cell r="AU23">
            <v>0</v>
          </cell>
          <cell r="AX23">
            <v>0</v>
          </cell>
          <cell r="AY23">
            <v>0</v>
          </cell>
          <cell r="BB23">
            <v>0</v>
          </cell>
          <cell r="BC23">
            <v>0</v>
          </cell>
          <cell r="BF23">
            <v>0</v>
          </cell>
          <cell r="BG23">
            <v>0</v>
          </cell>
          <cell r="BJ23">
            <v>0</v>
          </cell>
          <cell r="BK23">
            <v>0</v>
          </cell>
          <cell r="BN23">
            <v>0</v>
          </cell>
          <cell r="BO23">
            <v>0</v>
          </cell>
          <cell r="BP23">
            <v>0</v>
          </cell>
          <cell r="BQ23">
            <v>0</v>
          </cell>
          <cell r="BR23">
            <v>0</v>
          </cell>
          <cell r="BS23">
            <v>0</v>
          </cell>
          <cell r="BT23">
            <v>0</v>
          </cell>
        </row>
        <row r="24">
          <cell r="B24" t="str">
            <v>||</v>
          </cell>
          <cell r="E24">
            <v>0</v>
          </cell>
          <cell r="F24">
            <v>0</v>
          </cell>
          <cell r="I24">
            <v>0</v>
          </cell>
          <cell r="J24">
            <v>0</v>
          </cell>
          <cell r="M24">
            <v>0</v>
          </cell>
          <cell r="N24">
            <v>0</v>
          </cell>
          <cell r="Q24">
            <v>0</v>
          </cell>
          <cell r="R24">
            <v>0</v>
          </cell>
          <cell r="U24">
            <v>0</v>
          </cell>
          <cell r="V24">
            <v>0</v>
          </cell>
          <cell r="W24">
            <v>0</v>
          </cell>
          <cell r="X24">
            <v>0</v>
          </cell>
          <cell r="Y24">
            <v>0</v>
          </cell>
          <cell r="Z24">
            <v>0</v>
          </cell>
          <cell r="AA24">
            <v>0</v>
          </cell>
          <cell r="AD24">
            <v>0</v>
          </cell>
          <cell r="AE24">
            <v>0</v>
          </cell>
          <cell r="AH24">
            <v>0</v>
          </cell>
          <cell r="AI24">
            <v>0</v>
          </cell>
          <cell r="AL24">
            <v>0</v>
          </cell>
          <cell r="AM24">
            <v>0</v>
          </cell>
          <cell r="AP24">
            <v>0</v>
          </cell>
          <cell r="AQ24">
            <v>0</v>
          </cell>
          <cell r="AT24">
            <v>0</v>
          </cell>
          <cell r="AU24">
            <v>0</v>
          </cell>
          <cell r="AX24">
            <v>0</v>
          </cell>
          <cell r="AY24">
            <v>0</v>
          </cell>
          <cell r="BB24">
            <v>0</v>
          </cell>
          <cell r="BC24">
            <v>0</v>
          </cell>
          <cell r="BF24">
            <v>0</v>
          </cell>
          <cell r="BG24">
            <v>0</v>
          </cell>
          <cell r="BJ24">
            <v>0</v>
          </cell>
          <cell r="BK24">
            <v>0</v>
          </cell>
          <cell r="BN24">
            <v>0</v>
          </cell>
          <cell r="BO24">
            <v>0</v>
          </cell>
          <cell r="BP24">
            <v>0</v>
          </cell>
          <cell r="BQ24">
            <v>0</v>
          </cell>
          <cell r="BR24">
            <v>0</v>
          </cell>
          <cell r="BS24">
            <v>0</v>
          </cell>
          <cell r="BT24">
            <v>0</v>
          </cell>
        </row>
        <row r="25">
          <cell r="B25" t="str">
            <v>||</v>
          </cell>
          <cell r="E25">
            <v>0</v>
          </cell>
          <cell r="F25">
            <v>0</v>
          </cell>
          <cell r="I25">
            <v>0</v>
          </cell>
          <cell r="J25">
            <v>0</v>
          </cell>
          <cell r="M25">
            <v>0</v>
          </cell>
          <cell r="N25">
            <v>0</v>
          </cell>
          <cell r="Q25">
            <v>0</v>
          </cell>
          <cell r="R25">
            <v>0</v>
          </cell>
          <cell r="U25">
            <v>0</v>
          </cell>
          <cell r="V25">
            <v>0</v>
          </cell>
          <cell r="W25">
            <v>0</v>
          </cell>
          <cell r="X25">
            <v>0</v>
          </cell>
          <cell r="Y25">
            <v>0</v>
          </cell>
          <cell r="Z25">
            <v>0</v>
          </cell>
          <cell r="AA25">
            <v>0</v>
          </cell>
          <cell r="AD25">
            <v>0</v>
          </cell>
          <cell r="AE25">
            <v>0</v>
          </cell>
          <cell r="AH25">
            <v>0</v>
          </cell>
          <cell r="AI25">
            <v>0</v>
          </cell>
          <cell r="AL25">
            <v>0</v>
          </cell>
          <cell r="AM25">
            <v>0</v>
          </cell>
          <cell r="AP25">
            <v>0</v>
          </cell>
          <cell r="AQ25">
            <v>0</v>
          </cell>
          <cell r="AT25">
            <v>0</v>
          </cell>
          <cell r="AU25">
            <v>0</v>
          </cell>
          <cell r="AX25">
            <v>0</v>
          </cell>
          <cell r="AY25">
            <v>0</v>
          </cell>
          <cell r="BB25">
            <v>0</v>
          </cell>
          <cell r="BC25">
            <v>0</v>
          </cell>
          <cell r="BF25">
            <v>0</v>
          </cell>
          <cell r="BG25">
            <v>0</v>
          </cell>
          <cell r="BJ25">
            <v>0</v>
          </cell>
          <cell r="BK25">
            <v>0</v>
          </cell>
          <cell r="BN25">
            <v>0</v>
          </cell>
          <cell r="BO25">
            <v>0</v>
          </cell>
          <cell r="BP25">
            <v>0</v>
          </cell>
          <cell r="BQ25">
            <v>0</v>
          </cell>
          <cell r="BR25">
            <v>0</v>
          </cell>
          <cell r="BS25">
            <v>0</v>
          </cell>
          <cell r="BT25">
            <v>0</v>
          </cell>
        </row>
        <row r="26">
          <cell r="B26" t="str">
            <v>||</v>
          </cell>
          <cell r="W26">
            <v>0</v>
          </cell>
          <cell r="X26">
            <v>0</v>
          </cell>
          <cell r="Y26">
            <v>0</v>
          </cell>
          <cell r="Z26">
            <v>0</v>
          </cell>
          <cell r="AA26">
            <v>0</v>
          </cell>
          <cell r="BP26">
            <v>0</v>
          </cell>
          <cell r="BQ26">
            <v>0</v>
          </cell>
          <cell r="BR26">
            <v>0</v>
          </cell>
          <cell r="BS26">
            <v>0</v>
          </cell>
          <cell r="BT26">
            <v>0</v>
          </cell>
        </row>
        <row r="27">
          <cell r="B27" t="str">
            <v>||</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B28" t="str">
            <v>||</v>
          </cell>
        </row>
        <row r="29">
          <cell r="B29" t="str">
            <v>||</v>
          </cell>
        </row>
        <row r="30">
          <cell r="B30" t="str">
            <v>||</v>
          </cell>
          <cell r="E30">
            <v>0</v>
          </cell>
          <cell r="F30">
            <v>0</v>
          </cell>
          <cell r="I30">
            <v>0</v>
          </cell>
          <cell r="J30">
            <v>0</v>
          </cell>
          <cell r="M30">
            <v>0</v>
          </cell>
          <cell r="N30">
            <v>0</v>
          </cell>
          <cell r="Q30">
            <v>0</v>
          </cell>
          <cell r="R30">
            <v>0</v>
          </cell>
          <cell r="U30">
            <v>0</v>
          </cell>
          <cell r="V30">
            <v>0</v>
          </cell>
          <cell r="W30">
            <v>0</v>
          </cell>
          <cell r="X30">
            <v>0</v>
          </cell>
          <cell r="Y30">
            <v>0</v>
          </cell>
          <cell r="Z30">
            <v>0</v>
          </cell>
          <cell r="AA30">
            <v>0</v>
          </cell>
          <cell r="AD30">
            <v>0</v>
          </cell>
          <cell r="AE30">
            <v>0</v>
          </cell>
          <cell r="AH30">
            <v>0</v>
          </cell>
          <cell r="AI30">
            <v>0</v>
          </cell>
          <cell r="AL30">
            <v>0</v>
          </cell>
          <cell r="AM30">
            <v>0</v>
          </cell>
          <cell r="AP30">
            <v>0</v>
          </cell>
          <cell r="AQ30">
            <v>0</v>
          </cell>
          <cell r="AT30">
            <v>0</v>
          </cell>
          <cell r="AU30">
            <v>0</v>
          </cell>
          <cell r="AX30">
            <v>0</v>
          </cell>
          <cell r="AY30">
            <v>0</v>
          </cell>
          <cell r="BB30">
            <v>0</v>
          </cell>
          <cell r="BC30">
            <v>0</v>
          </cell>
          <cell r="BF30">
            <v>0</v>
          </cell>
          <cell r="BG30">
            <v>0</v>
          </cell>
          <cell r="BJ30">
            <v>0</v>
          </cell>
          <cell r="BK30">
            <v>0</v>
          </cell>
          <cell r="BN30">
            <v>0</v>
          </cell>
          <cell r="BO30">
            <v>0</v>
          </cell>
          <cell r="BP30">
            <v>0</v>
          </cell>
          <cell r="BQ30">
            <v>0</v>
          </cell>
          <cell r="BR30">
            <v>0</v>
          </cell>
          <cell r="BS30">
            <v>0</v>
          </cell>
          <cell r="BT30">
            <v>0</v>
          </cell>
        </row>
        <row r="31">
          <cell r="B31" t="str">
            <v>||</v>
          </cell>
          <cell r="E31">
            <v>0</v>
          </cell>
          <cell r="F31">
            <v>0</v>
          </cell>
          <cell r="I31">
            <v>0</v>
          </cell>
          <cell r="J31">
            <v>0</v>
          </cell>
          <cell r="M31">
            <v>0</v>
          </cell>
          <cell r="N31">
            <v>0</v>
          </cell>
          <cell r="Q31">
            <v>0</v>
          </cell>
          <cell r="R31">
            <v>0</v>
          </cell>
          <cell r="U31">
            <v>0</v>
          </cell>
          <cell r="V31">
            <v>0</v>
          </cell>
          <cell r="W31">
            <v>0</v>
          </cell>
          <cell r="X31">
            <v>0</v>
          </cell>
          <cell r="Y31">
            <v>0</v>
          </cell>
          <cell r="Z31">
            <v>0</v>
          </cell>
          <cell r="AA31">
            <v>0</v>
          </cell>
          <cell r="AD31">
            <v>0</v>
          </cell>
          <cell r="AE31">
            <v>0</v>
          </cell>
          <cell r="AH31">
            <v>0</v>
          </cell>
          <cell r="AI31">
            <v>0</v>
          </cell>
          <cell r="AL31">
            <v>0</v>
          </cell>
          <cell r="AM31">
            <v>0</v>
          </cell>
          <cell r="AP31">
            <v>0</v>
          </cell>
          <cell r="AQ31">
            <v>0</v>
          </cell>
          <cell r="AT31">
            <v>0</v>
          </cell>
          <cell r="AU31">
            <v>0</v>
          </cell>
          <cell r="AX31">
            <v>0</v>
          </cell>
          <cell r="AY31">
            <v>0</v>
          </cell>
          <cell r="BB31">
            <v>0</v>
          </cell>
          <cell r="BC31">
            <v>0</v>
          </cell>
          <cell r="BF31">
            <v>0</v>
          </cell>
          <cell r="BG31">
            <v>0</v>
          </cell>
          <cell r="BJ31">
            <v>0</v>
          </cell>
          <cell r="BK31">
            <v>0</v>
          </cell>
          <cell r="BN31">
            <v>0</v>
          </cell>
          <cell r="BO31">
            <v>0</v>
          </cell>
          <cell r="BP31">
            <v>0</v>
          </cell>
          <cell r="BQ31">
            <v>0</v>
          </cell>
          <cell r="BR31">
            <v>0</v>
          </cell>
          <cell r="BS31">
            <v>0</v>
          </cell>
          <cell r="BT31">
            <v>0</v>
          </cell>
        </row>
        <row r="32">
          <cell r="B32" t="str">
            <v>||</v>
          </cell>
          <cell r="E32">
            <v>0</v>
          </cell>
          <cell r="F32">
            <v>0</v>
          </cell>
          <cell r="I32">
            <v>0</v>
          </cell>
          <cell r="J32">
            <v>0</v>
          </cell>
          <cell r="M32">
            <v>0</v>
          </cell>
          <cell r="N32">
            <v>0</v>
          </cell>
          <cell r="Q32">
            <v>0</v>
          </cell>
          <cell r="R32">
            <v>0</v>
          </cell>
          <cell r="U32">
            <v>0</v>
          </cell>
          <cell r="V32">
            <v>0</v>
          </cell>
          <cell r="W32">
            <v>0</v>
          </cell>
          <cell r="X32">
            <v>0</v>
          </cell>
          <cell r="Y32">
            <v>0</v>
          </cell>
          <cell r="Z32">
            <v>0</v>
          </cell>
          <cell r="AA32">
            <v>0</v>
          </cell>
          <cell r="AD32">
            <v>0</v>
          </cell>
          <cell r="AE32">
            <v>0</v>
          </cell>
          <cell r="AH32">
            <v>0</v>
          </cell>
          <cell r="AI32">
            <v>0</v>
          </cell>
          <cell r="AL32">
            <v>0</v>
          </cell>
          <cell r="AM32">
            <v>0</v>
          </cell>
          <cell r="AP32">
            <v>0</v>
          </cell>
          <cell r="AQ32">
            <v>0</v>
          </cell>
          <cell r="AT32">
            <v>0</v>
          </cell>
          <cell r="AU32">
            <v>0</v>
          </cell>
          <cell r="AX32">
            <v>0</v>
          </cell>
          <cell r="AY32">
            <v>0</v>
          </cell>
          <cell r="BB32">
            <v>0</v>
          </cell>
          <cell r="BC32">
            <v>0</v>
          </cell>
          <cell r="BF32">
            <v>0</v>
          </cell>
          <cell r="BG32">
            <v>0</v>
          </cell>
          <cell r="BJ32">
            <v>0</v>
          </cell>
          <cell r="BK32">
            <v>0</v>
          </cell>
          <cell r="BN32">
            <v>0</v>
          </cell>
          <cell r="BO32">
            <v>0</v>
          </cell>
          <cell r="BP32">
            <v>0</v>
          </cell>
          <cell r="BQ32">
            <v>0</v>
          </cell>
          <cell r="BR32">
            <v>0</v>
          </cell>
          <cell r="BS32">
            <v>0</v>
          </cell>
          <cell r="BT32">
            <v>0</v>
          </cell>
        </row>
        <row r="33">
          <cell r="B33" t="str">
            <v>||</v>
          </cell>
          <cell r="W33">
            <v>0</v>
          </cell>
          <cell r="X33">
            <v>0</v>
          </cell>
          <cell r="Y33">
            <v>0</v>
          </cell>
          <cell r="Z33">
            <v>0</v>
          </cell>
          <cell r="AA33">
            <v>0</v>
          </cell>
          <cell r="BP33">
            <v>0</v>
          </cell>
          <cell r="BQ33">
            <v>0</v>
          </cell>
          <cell r="BR33">
            <v>0</v>
          </cell>
          <cell r="BS33">
            <v>0</v>
          </cell>
          <cell r="BT33">
            <v>0</v>
          </cell>
        </row>
        <row r="34">
          <cell r="B34" t="str">
            <v>||</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B35" t="str">
            <v>||</v>
          </cell>
        </row>
        <row r="36">
          <cell r="B36" t="str">
            <v>||</v>
          </cell>
        </row>
        <row r="37">
          <cell r="B37" t="str">
            <v>||</v>
          </cell>
          <cell r="E37">
            <v>0</v>
          </cell>
          <cell r="F37">
            <v>0</v>
          </cell>
          <cell r="I37">
            <v>0</v>
          </cell>
          <cell r="J37">
            <v>0</v>
          </cell>
          <cell r="M37">
            <v>0</v>
          </cell>
          <cell r="N37">
            <v>0</v>
          </cell>
          <cell r="Q37">
            <v>0</v>
          </cell>
          <cell r="R37">
            <v>0</v>
          </cell>
          <cell r="U37">
            <v>0</v>
          </cell>
          <cell r="V37">
            <v>0</v>
          </cell>
          <cell r="W37">
            <v>0</v>
          </cell>
          <cell r="X37">
            <v>0</v>
          </cell>
          <cell r="Y37">
            <v>0</v>
          </cell>
          <cell r="Z37">
            <v>0</v>
          </cell>
          <cell r="AA37">
            <v>0</v>
          </cell>
          <cell r="AD37">
            <v>0</v>
          </cell>
          <cell r="AE37">
            <v>0</v>
          </cell>
          <cell r="AH37">
            <v>0</v>
          </cell>
          <cell r="AI37">
            <v>0</v>
          </cell>
          <cell r="AL37">
            <v>0</v>
          </cell>
          <cell r="AM37">
            <v>0</v>
          </cell>
          <cell r="AP37">
            <v>0</v>
          </cell>
          <cell r="AQ37">
            <v>0</v>
          </cell>
          <cell r="AT37">
            <v>0</v>
          </cell>
          <cell r="AU37">
            <v>0</v>
          </cell>
          <cell r="AX37">
            <v>0</v>
          </cell>
          <cell r="AY37">
            <v>0</v>
          </cell>
          <cell r="BB37">
            <v>0</v>
          </cell>
          <cell r="BC37">
            <v>0</v>
          </cell>
          <cell r="BF37">
            <v>0</v>
          </cell>
          <cell r="BG37">
            <v>0</v>
          </cell>
          <cell r="BJ37">
            <v>0</v>
          </cell>
          <cell r="BK37">
            <v>0</v>
          </cell>
          <cell r="BN37">
            <v>0</v>
          </cell>
          <cell r="BO37">
            <v>0</v>
          </cell>
          <cell r="BP37">
            <v>0</v>
          </cell>
          <cell r="BQ37">
            <v>0</v>
          </cell>
          <cell r="BR37">
            <v>0</v>
          </cell>
          <cell r="BS37">
            <v>0</v>
          </cell>
          <cell r="BT37">
            <v>0</v>
          </cell>
        </row>
        <row r="38">
          <cell r="B38" t="str">
            <v>||</v>
          </cell>
          <cell r="E38">
            <v>0</v>
          </cell>
          <cell r="F38">
            <v>0</v>
          </cell>
          <cell r="I38">
            <v>0</v>
          </cell>
          <cell r="J38">
            <v>0</v>
          </cell>
          <cell r="M38">
            <v>0</v>
          </cell>
          <cell r="N38">
            <v>0</v>
          </cell>
          <cell r="Q38">
            <v>0</v>
          </cell>
          <cell r="R38">
            <v>0</v>
          </cell>
          <cell r="U38">
            <v>0</v>
          </cell>
          <cell r="V38">
            <v>0</v>
          </cell>
          <cell r="W38">
            <v>0</v>
          </cell>
          <cell r="X38">
            <v>0</v>
          </cell>
          <cell r="Y38">
            <v>0</v>
          </cell>
          <cell r="Z38">
            <v>0</v>
          </cell>
          <cell r="AA38">
            <v>0</v>
          </cell>
          <cell r="AD38">
            <v>0</v>
          </cell>
          <cell r="AE38">
            <v>0</v>
          </cell>
          <cell r="AH38">
            <v>0</v>
          </cell>
          <cell r="AI38">
            <v>0</v>
          </cell>
          <cell r="AL38">
            <v>0</v>
          </cell>
          <cell r="AM38">
            <v>0</v>
          </cell>
          <cell r="AP38">
            <v>0</v>
          </cell>
          <cell r="AQ38">
            <v>0</v>
          </cell>
          <cell r="AT38">
            <v>0</v>
          </cell>
          <cell r="AU38">
            <v>0</v>
          </cell>
          <cell r="AX38">
            <v>0</v>
          </cell>
          <cell r="AY38">
            <v>0</v>
          </cell>
          <cell r="BB38">
            <v>0</v>
          </cell>
          <cell r="BC38">
            <v>0</v>
          </cell>
          <cell r="BF38">
            <v>0</v>
          </cell>
          <cell r="BG38">
            <v>0</v>
          </cell>
          <cell r="BJ38">
            <v>0</v>
          </cell>
          <cell r="BK38">
            <v>0</v>
          </cell>
          <cell r="BN38">
            <v>0</v>
          </cell>
          <cell r="BO38">
            <v>0</v>
          </cell>
          <cell r="BP38">
            <v>0</v>
          </cell>
          <cell r="BQ38">
            <v>0</v>
          </cell>
          <cell r="BR38">
            <v>0</v>
          </cell>
          <cell r="BS38">
            <v>0</v>
          </cell>
          <cell r="BT38">
            <v>0</v>
          </cell>
        </row>
        <row r="39">
          <cell r="B39" t="str">
            <v>||</v>
          </cell>
          <cell r="E39">
            <v>0</v>
          </cell>
          <cell r="F39">
            <v>0</v>
          </cell>
          <cell r="I39">
            <v>0</v>
          </cell>
          <cell r="J39">
            <v>0</v>
          </cell>
          <cell r="M39">
            <v>0</v>
          </cell>
          <cell r="N39">
            <v>0</v>
          </cell>
          <cell r="Q39">
            <v>0</v>
          </cell>
          <cell r="R39">
            <v>0</v>
          </cell>
          <cell r="U39">
            <v>0</v>
          </cell>
          <cell r="V39">
            <v>0</v>
          </cell>
          <cell r="W39">
            <v>0</v>
          </cell>
          <cell r="X39">
            <v>0</v>
          </cell>
          <cell r="Y39">
            <v>0</v>
          </cell>
          <cell r="Z39">
            <v>0</v>
          </cell>
          <cell r="AA39">
            <v>0</v>
          </cell>
          <cell r="AD39">
            <v>0</v>
          </cell>
          <cell r="AE39">
            <v>0</v>
          </cell>
          <cell r="AH39">
            <v>0</v>
          </cell>
          <cell r="AI39">
            <v>0</v>
          </cell>
          <cell r="AL39">
            <v>0</v>
          </cell>
          <cell r="AM39">
            <v>0</v>
          </cell>
          <cell r="AP39">
            <v>0</v>
          </cell>
          <cell r="AQ39">
            <v>0</v>
          </cell>
          <cell r="AT39">
            <v>0</v>
          </cell>
          <cell r="AU39">
            <v>0</v>
          </cell>
          <cell r="AX39">
            <v>0</v>
          </cell>
          <cell r="AY39">
            <v>0</v>
          </cell>
          <cell r="BB39">
            <v>0</v>
          </cell>
          <cell r="BC39">
            <v>0</v>
          </cell>
          <cell r="BF39">
            <v>0</v>
          </cell>
          <cell r="BG39">
            <v>0</v>
          </cell>
          <cell r="BJ39">
            <v>0</v>
          </cell>
          <cell r="BK39">
            <v>0</v>
          </cell>
          <cell r="BN39">
            <v>0</v>
          </cell>
          <cell r="BO39">
            <v>0</v>
          </cell>
          <cell r="BP39">
            <v>0</v>
          </cell>
          <cell r="BQ39">
            <v>0</v>
          </cell>
          <cell r="BR39">
            <v>0</v>
          </cell>
          <cell r="BS39">
            <v>0</v>
          </cell>
          <cell r="BT39">
            <v>0</v>
          </cell>
        </row>
        <row r="40">
          <cell r="B40" t="str">
            <v>||</v>
          </cell>
          <cell r="W40">
            <v>0</v>
          </cell>
          <cell r="X40">
            <v>0</v>
          </cell>
          <cell r="Y40">
            <v>0</v>
          </cell>
          <cell r="Z40">
            <v>0</v>
          </cell>
          <cell r="AA40">
            <v>0</v>
          </cell>
          <cell r="BP40">
            <v>0</v>
          </cell>
          <cell r="BQ40">
            <v>0</v>
          </cell>
          <cell r="BR40">
            <v>0</v>
          </cell>
          <cell r="BS40">
            <v>0</v>
          </cell>
          <cell r="BT40">
            <v>0</v>
          </cell>
        </row>
        <row r="41">
          <cell r="B41" t="str">
            <v>||</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row r="42">
          <cell r="B42" t="str">
            <v>||</v>
          </cell>
        </row>
        <row r="43">
          <cell r="B43" t="str">
            <v>||</v>
          </cell>
        </row>
        <row r="44">
          <cell r="B44" t="str">
            <v>||</v>
          </cell>
          <cell r="E44">
            <v>0</v>
          </cell>
          <cell r="F44">
            <v>0</v>
          </cell>
          <cell r="I44">
            <v>0</v>
          </cell>
          <cell r="J44">
            <v>0</v>
          </cell>
          <cell r="M44">
            <v>0</v>
          </cell>
          <cell r="N44">
            <v>0</v>
          </cell>
          <cell r="Q44">
            <v>0</v>
          </cell>
          <cell r="R44">
            <v>0</v>
          </cell>
          <cell r="U44">
            <v>0</v>
          </cell>
          <cell r="V44">
            <v>0</v>
          </cell>
          <cell r="W44">
            <v>0</v>
          </cell>
          <cell r="X44">
            <v>0</v>
          </cell>
          <cell r="Y44">
            <v>0</v>
          </cell>
          <cell r="Z44">
            <v>0</v>
          </cell>
          <cell r="AA44">
            <v>0</v>
          </cell>
          <cell r="AD44">
            <v>0</v>
          </cell>
          <cell r="AE44">
            <v>0</v>
          </cell>
          <cell r="AH44">
            <v>0</v>
          </cell>
          <cell r="AI44">
            <v>0</v>
          </cell>
          <cell r="AL44">
            <v>0</v>
          </cell>
          <cell r="AM44">
            <v>0</v>
          </cell>
          <cell r="AP44">
            <v>0</v>
          </cell>
          <cell r="AQ44">
            <v>0</v>
          </cell>
          <cell r="AT44">
            <v>0</v>
          </cell>
          <cell r="AU44">
            <v>0</v>
          </cell>
          <cell r="AX44">
            <v>0</v>
          </cell>
          <cell r="AY44">
            <v>0</v>
          </cell>
          <cell r="BB44">
            <v>0</v>
          </cell>
          <cell r="BC44">
            <v>0</v>
          </cell>
          <cell r="BF44">
            <v>0</v>
          </cell>
          <cell r="BG44">
            <v>0</v>
          </cell>
          <cell r="BJ44">
            <v>0</v>
          </cell>
          <cell r="BK44">
            <v>0</v>
          </cell>
          <cell r="BN44">
            <v>0</v>
          </cell>
          <cell r="BO44">
            <v>0</v>
          </cell>
          <cell r="BP44">
            <v>0</v>
          </cell>
          <cell r="BQ44">
            <v>0</v>
          </cell>
          <cell r="BR44">
            <v>0</v>
          </cell>
          <cell r="BS44">
            <v>0</v>
          </cell>
          <cell r="BT44">
            <v>0</v>
          </cell>
        </row>
        <row r="45">
          <cell r="B45" t="str">
            <v>||</v>
          </cell>
          <cell r="E45">
            <v>0</v>
          </cell>
          <cell r="F45">
            <v>0</v>
          </cell>
          <cell r="I45">
            <v>0</v>
          </cell>
          <cell r="J45">
            <v>0</v>
          </cell>
          <cell r="M45">
            <v>0</v>
          </cell>
          <cell r="N45">
            <v>0</v>
          </cell>
          <cell r="Q45">
            <v>0</v>
          </cell>
          <cell r="R45">
            <v>0</v>
          </cell>
          <cell r="U45">
            <v>0</v>
          </cell>
          <cell r="V45">
            <v>0</v>
          </cell>
          <cell r="W45">
            <v>0</v>
          </cell>
          <cell r="X45">
            <v>0</v>
          </cell>
          <cell r="Y45">
            <v>0</v>
          </cell>
          <cell r="Z45">
            <v>0</v>
          </cell>
          <cell r="AA45">
            <v>0</v>
          </cell>
          <cell r="AD45">
            <v>0</v>
          </cell>
          <cell r="AE45">
            <v>0</v>
          </cell>
          <cell r="AH45">
            <v>0</v>
          </cell>
          <cell r="AI45">
            <v>0</v>
          </cell>
          <cell r="AL45">
            <v>0</v>
          </cell>
          <cell r="AM45">
            <v>0</v>
          </cell>
          <cell r="AP45">
            <v>0</v>
          </cell>
          <cell r="AQ45">
            <v>0</v>
          </cell>
          <cell r="AT45">
            <v>0</v>
          </cell>
          <cell r="AU45">
            <v>0</v>
          </cell>
          <cell r="AX45">
            <v>0</v>
          </cell>
          <cell r="AY45">
            <v>0</v>
          </cell>
          <cell r="BB45">
            <v>0</v>
          </cell>
          <cell r="BC45">
            <v>0</v>
          </cell>
          <cell r="BF45">
            <v>0</v>
          </cell>
          <cell r="BG45">
            <v>0</v>
          </cell>
          <cell r="BJ45">
            <v>0</v>
          </cell>
          <cell r="BK45">
            <v>0</v>
          </cell>
          <cell r="BN45">
            <v>0</v>
          </cell>
          <cell r="BO45">
            <v>0</v>
          </cell>
          <cell r="BP45">
            <v>0</v>
          </cell>
          <cell r="BQ45">
            <v>0</v>
          </cell>
          <cell r="BR45">
            <v>0</v>
          </cell>
          <cell r="BS45">
            <v>0</v>
          </cell>
          <cell r="BT45">
            <v>0</v>
          </cell>
        </row>
        <row r="46">
          <cell r="B46" t="str">
            <v>||</v>
          </cell>
          <cell r="E46">
            <v>0</v>
          </cell>
          <cell r="F46">
            <v>0</v>
          </cell>
          <cell r="I46">
            <v>0</v>
          </cell>
          <cell r="J46">
            <v>0</v>
          </cell>
          <cell r="M46">
            <v>0</v>
          </cell>
          <cell r="N46">
            <v>0</v>
          </cell>
          <cell r="Q46">
            <v>0</v>
          </cell>
          <cell r="R46">
            <v>0</v>
          </cell>
          <cell r="U46">
            <v>0</v>
          </cell>
          <cell r="V46">
            <v>0</v>
          </cell>
          <cell r="W46">
            <v>0</v>
          </cell>
          <cell r="X46">
            <v>0</v>
          </cell>
          <cell r="Y46">
            <v>0</v>
          </cell>
          <cell r="Z46">
            <v>0</v>
          </cell>
          <cell r="AA46">
            <v>0</v>
          </cell>
          <cell r="AD46">
            <v>0</v>
          </cell>
          <cell r="AE46">
            <v>0</v>
          </cell>
          <cell r="AH46">
            <v>0</v>
          </cell>
          <cell r="AI46">
            <v>0</v>
          </cell>
          <cell r="AL46">
            <v>0</v>
          </cell>
          <cell r="AM46">
            <v>0</v>
          </cell>
          <cell r="AP46">
            <v>0</v>
          </cell>
          <cell r="AQ46">
            <v>0</v>
          </cell>
          <cell r="AT46">
            <v>0</v>
          </cell>
          <cell r="AU46">
            <v>0</v>
          </cell>
          <cell r="AX46">
            <v>0</v>
          </cell>
          <cell r="AY46">
            <v>0</v>
          </cell>
          <cell r="BB46">
            <v>0</v>
          </cell>
          <cell r="BC46">
            <v>0</v>
          </cell>
          <cell r="BF46">
            <v>0</v>
          </cell>
          <cell r="BG46">
            <v>0</v>
          </cell>
          <cell r="BJ46">
            <v>0</v>
          </cell>
          <cell r="BK46">
            <v>0</v>
          </cell>
          <cell r="BN46">
            <v>0</v>
          </cell>
          <cell r="BO46">
            <v>0</v>
          </cell>
          <cell r="BP46">
            <v>0</v>
          </cell>
          <cell r="BQ46">
            <v>0</v>
          </cell>
          <cell r="BR46">
            <v>0</v>
          </cell>
          <cell r="BS46">
            <v>0</v>
          </cell>
          <cell r="BT46">
            <v>0</v>
          </cell>
        </row>
        <row r="47">
          <cell r="B47" t="str">
            <v>||</v>
          </cell>
          <cell r="W47">
            <v>0</v>
          </cell>
          <cell r="X47">
            <v>0</v>
          </cell>
          <cell r="Y47">
            <v>0</v>
          </cell>
          <cell r="Z47">
            <v>0</v>
          </cell>
          <cell r="AA47">
            <v>0</v>
          </cell>
          <cell r="BP47">
            <v>0</v>
          </cell>
          <cell r="BQ47">
            <v>0</v>
          </cell>
          <cell r="BR47">
            <v>0</v>
          </cell>
          <cell r="BS47">
            <v>0</v>
          </cell>
          <cell r="BT47">
            <v>0</v>
          </cell>
        </row>
        <row r="48">
          <cell r="B48" t="str">
            <v>||</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B49" t="str">
            <v>||</v>
          </cell>
        </row>
        <row r="50">
          <cell r="B50" t="str">
            <v>||</v>
          </cell>
        </row>
        <row r="51">
          <cell r="B51" t="str">
            <v>||</v>
          </cell>
          <cell r="E51">
            <v>0</v>
          </cell>
          <cell r="F51">
            <v>0</v>
          </cell>
          <cell r="I51">
            <v>0</v>
          </cell>
          <cell r="J51">
            <v>0</v>
          </cell>
          <cell r="M51">
            <v>0</v>
          </cell>
          <cell r="N51">
            <v>0</v>
          </cell>
          <cell r="Q51">
            <v>0</v>
          </cell>
          <cell r="R51">
            <v>0</v>
          </cell>
          <cell r="U51">
            <v>0</v>
          </cell>
          <cell r="V51">
            <v>0</v>
          </cell>
          <cell r="W51">
            <v>0</v>
          </cell>
          <cell r="X51">
            <v>0</v>
          </cell>
          <cell r="Y51">
            <v>0</v>
          </cell>
          <cell r="Z51">
            <v>0</v>
          </cell>
          <cell r="AA51">
            <v>0</v>
          </cell>
          <cell r="AD51">
            <v>0</v>
          </cell>
          <cell r="AE51">
            <v>0</v>
          </cell>
          <cell r="AH51">
            <v>0</v>
          </cell>
          <cell r="AI51">
            <v>0</v>
          </cell>
          <cell r="AL51">
            <v>0</v>
          </cell>
          <cell r="AM51">
            <v>0</v>
          </cell>
          <cell r="AP51">
            <v>0</v>
          </cell>
          <cell r="AQ51">
            <v>0</v>
          </cell>
          <cell r="AT51">
            <v>0</v>
          </cell>
          <cell r="AU51">
            <v>0</v>
          </cell>
          <cell r="AX51">
            <v>0</v>
          </cell>
          <cell r="AY51">
            <v>0</v>
          </cell>
          <cell r="BB51">
            <v>0</v>
          </cell>
          <cell r="BC51">
            <v>0</v>
          </cell>
          <cell r="BF51" t="str">
            <v xml:space="preserve"> </v>
          </cell>
          <cell r="BG51" t="str">
            <v xml:space="preserve"> </v>
          </cell>
          <cell r="BJ51">
            <v>0</v>
          </cell>
          <cell r="BK51">
            <v>0</v>
          </cell>
          <cell r="BN51">
            <v>0</v>
          </cell>
          <cell r="BO51">
            <v>0</v>
          </cell>
          <cell r="BP51">
            <v>0</v>
          </cell>
          <cell r="BQ51">
            <v>0</v>
          </cell>
          <cell r="BR51">
            <v>0</v>
          </cell>
          <cell r="BS51">
            <v>0</v>
          </cell>
          <cell r="BT51">
            <v>0</v>
          </cell>
        </row>
        <row r="52">
          <cell r="B52" t="str">
            <v>||</v>
          </cell>
          <cell r="E52">
            <v>0</v>
          </cell>
          <cell r="F52">
            <v>0</v>
          </cell>
          <cell r="I52">
            <v>0</v>
          </cell>
          <cell r="J52">
            <v>0</v>
          </cell>
          <cell r="M52">
            <v>0</v>
          </cell>
          <cell r="N52">
            <v>0</v>
          </cell>
          <cell r="Q52">
            <v>0</v>
          </cell>
          <cell r="R52">
            <v>0</v>
          </cell>
          <cell r="U52">
            <v>0</v>
          </cell>
          <cell r="V52">
            <v>0</v>
          </cell>
          <cell r="W52">
            <v>0</v>
          </cell>
          <cell r="X52">
            <v>0</v>
          </cell>
          <cell r="Y52">
            <v>0</v>
          </cell>
          <cell r="Z52">
            <v>0</v>
          </cell>
          <cell r="AA52">
            <v>0</v>
          </cell>
          <cell r="AD52">
            <v>0</v>
          </cell>
          <cell r="AE52">
            <v>0</v>
          </cell>
          <cell r="AH52">
            <v>0</v>
          </cell>
          <cell r="AI52">
            <v>0</v>
          </cell>
          <cell r="AL52">
            <v>0</v>
          </cell>
          <cell r="AM52">
            <v>0</v>
          </cell>
          <cell r="AP52">
            <v>0</v>
          </cell>
          <cell r="AQ52">
            <v>0</v>
          </cell>
          <cell r="AT52">
            <v>0</v>
          </cell>
          <cell r="AU52">
            <v>0</v>
          </cell>
          <cell r="AX52">
            <v>0</v>
          </cell>
          <cell r="AY52">
            <v>0</v>
          </cell>
          <cell r="BB52">
            <v>0</v>
          </cell>
          <cell r="BC52">
            <v>0</v>
          </cell>
          <cell r="BF52">
            <v>0</v>
          </cell>
          <cell r="BG52">
            <v>0</v>
          </cell>
          <cell r="BJ52">
            <v>0</v>
          </cell>
          <cell r="BK52">
            <v>0</v>
          </cell>
          <cell r="BN52">
            <v>0</v>
          </cell>
          <cell r="BO52">
            <v>0</v>
          </cell>
          <cell r="BP52">
            <v>0</v>
          </cell>
          <cell r="BQ52">
            <v>0</v>
          </cell>
          <cell r="BR52">
            <v>0</v>
          </cell>
          <cell r="BS52">
            <v>0</v>
          </cell>
          <cell r="BT52">
            <v>0</v>
          </cell>
        </row>
        <row r="53">
          <cell r="B53" t="str">
            <v>||</v>
          </cell>
          <cell r="E53">
            <v>0</v>
          </cell>
          <cell r="F53">
            <v>0</v>
          </cell>
          <cell r="I53">
            <v>0</v>
          </cell>
          <cell r="J53">
            <v>0</v>
          </cell>
          <cell r="M53">
            <v>0</v>
          </cell>
          <cell r="N53">
            <v>0</v>
          </cell>
          <cell r="Q53">
            <v>0</v>
          </cell>
          <cell r="R53">
            <v>0</v>
          </cell>
          <cell r="U53">
            <v>0</v>
          </cell>
          <cell r="V53">
            <v>0</v>
          </cell>
          <cell r="W53">
            <v>0</v>
          </cell>
          <cell r="X53">
            <v>0</v>
          </cell>
          <cell r="Y53">
            <v>0</v>
          </cell>
          <cell r="Z53">
            <v>0</v>
          </cell>
          <cell r="AA53">
            <v>0</v>
          </cell>
          <cell r="AD53">
            <v>0</v>
          </cell>
          <cell r="AE53">
            <v>0</v>
          </cell>
          <cell r="AH53">
            <v>0</v>
          </cell>
          <cell r="AI53">
            <v>0</v>
          </cell>
          <cell r="AL53">
            <v>0</v>
          </cell>
          <cell r="AM53">
            <v>0</v>
          </cell>
          <cell r="AP53">
            <v>0</v>
          </cell>
          <cell r="AQ53">
            <v>0</v>
          </cell>
          <cell r="AT53">
            <v>0</v>
          </cell>
          <cell r="AU53">
            <v>0</v>
          </cell>
          <cell r="AX53">
            <v>0</v>
          </cell>
          <cell r="AY53">
            <v>0</v>
          </cell>
          <cell r="BB53">
            <v>0</v>
          </cell>
          <cell r="BC53">
            <v>0</v>
          </cell>
          <cell r="BF53">
            <v>0</v>
          </cell>
          <cell r="BG53">
            <v>0</v>
          </cell>
          <cell r="BJ53">
            <v>0</v>
          </cell>
          <cell r="BK53">
            <v>0</v>
          </cell>
          <cell r="BN53">
            <v>0</v>
          </cell>
          <cell r="BO53">
            <v>0</v>
          </cell>
          <cell r="BP53">
            <v>0</v>
          </cell>
          <cell r="BQ53">
            <v>0</v>
          </cell>
          <cell r="BR53">
            <v>0</v>
          </cell>
          <cell r="BS53">
            <v>0</v>
          </cell>
          <cell r="BT53">
            <v>0</v>
          </cell>
        </row>
        <row r="54">
          <cell r="B54" t="str">
            <v>||</v>
          </cell>
          <cell r="W54">
            <v>0</v>
          </cell>
          <cell r="X54">
            <v>0</v>
          </cell>
          <cell r="Y54">
            <v>0</v>
          </cell>
          <cell r="Z54">
            <v>0</v>
          </cell>
          <cell r="AA54">
            <v>0</v>
          </cell>
          <cell r="BP54">
            <v>0</v>
          </cell>
          <cell r="BQ54">
            <v>0</v>
          </cell>
          <cell r="BR54">
            <v>0</v>
          </cell>
          <cell r="BS54">
            <v>0</v>
          </cell>
          <cell r="BT54">
            <v>0</v>
          </cell>
        </row>
        <row r="55">
          <cell r="B55" t="str">
            <v>||</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row>
        <row r="56">
          <cell r="B56" t="str">
            <v>||</v>
          </cell>
        </row>
        <row r="57">
          <cell r="B57" t="str">
            <v>||</v>
          </cell>
        </row>
        <row r="58">
          <cell r="B58" t="str">
            <v>||</v>
          </cell>
          <cell r="E58">
            <v>0</v>
          </cell>
          <cell r="F58">
            <v>0</v>
          </cell>
          <cell r="I58">
            <v>0</v>
          </cell>
          <cell r="J58">
            <v>0</v>
          </cell>
          <cell r="M58">
            <v>0</v>
          </cell>
          <cell r="N58">
            <v>0</v>
          </cell>
          <cell r="Q58">
            <v>0</v>
          </cell>
          <cell r="R58">
            <v>0</v>
          </cell>
          <cell r="U58">
            <v>0</v>
          </cell>
          <cell r="V58">
            <v>0</v>
          </cell>
          <cell r="W58">
            <v>0</v>
          </cell>
          <cell r="X58">
            <v>0</v>
          </cell>
          <cell r="Y58">
            <v>0</v>
          </cell>
          <cell r="Z58">
            <v>0</v>
          </cell>
          <cell r="AA58">
            <v>0</v>
          </cell>
          <cell r="AD58">
            <v>0</v>
          </cell>
          <cell r="AE58">
            <v>0</v>
          </cell>
          <cell r="AH58">
            <v>0</v>
          </cell>
          <cell r="AI58">
            <v>0</v>
          </cell>
          <cell r="AL58">
            <v>0</v>
          </cell>
          <cell r="AM58">
            <v>0</v>
          </cell>
          <cell r="AP58">
            <v>0</v>
          </cell>
          <cell r="AQ58">
            <v>0</v>
          </cell>
          <cell r="AT58">
            <v>0</v>
          </cell>
          <cell r="AU58">
            <v>0</v>
          </cell>
          <cell r="AX58">
            <v>0</v>
          </cell>
          <cell r="AY58">
            <v>0</v>
          </cell>
          <cell r="BB58">
            <v>0</v>
          </cell>
          <cell r="BC58">
            <v>0</v>
          </cell>
          <cell r="BF58">
            <v>0</v>
          </cell>
          <cell r="BG58">
            <v>0</v>
          </cell>
          <cell r="BJ58">
            <v>0</v>
          </cell>
          <cell r="BK58">
            <v>0</v>
          </cell>
          <cell r="BN58">
            <v>0</v>
          </cell>
          <cell r="BO58">
            <v>0</v>
          </cell>
          <cell r="BP58">
            <v>0</v>
          </cell>
          <cell r="BQ58">
            <v>0</v>
          </cell>
          <cell r="BR58">
            <v>0</v>
          </cell>
          <cell r="BS58">
            <v>0</v>
          </cell>
          <cell r="BT58">
            <v>0</v>
          </cell>
        </row>
        <row r="59">
          <cell r="B59" t="str">
            <v>||</v>
          </cell>
          <cell r="E59">
            <v>0</v>
          </cell>
          <cell r="F59">
            <v>0</v>
          </cell>
          <cell r="I59">
            <v>0</v>
          </cell>
          <cell r="J59">
            <v>0</v>
          </cell>
          <cell r="M59">
            <v>0</v>
          </cell>
          <cell r="N59">
            <v>0</v>
          </cell>
          <cell r="Q59">
            <v>0</v>
          </cell>
          <cell r="R59">
            <v>0</v>
          </cell>
          <cell r="U59">
            <v>0</v>
          </cell>
          <cell r="V59">
            <v>0</v>
          </cell>
          <cell r="W59">
            <v>0</v>
          </cell>
          <cell r="X59">
            <v>0</v>
          </cell>
          <cell r="Y59">
            <v>0</v>
          </cell>
          <cell r="Z59">
            <v>0</v>
          </cell>
          <cell r="AA59">
            <v>0</v>
          </cell>
          <cell r="AD59">
            <v>0</v>
          </cell>
          <cell r="AE59">
            <v>0</v>
          </cell>
          <cell r="AH59">
            <v>0</v>
          </cell>
          <cell r="AI59">
            <v>0</v>
          </cell>
          <cell r="AL59">
            <v>0</v>
          </cell>
          <cell r="AM59">
            <v>0</v>
          </cell>
          <cell r="AP59">
            <v>0</v>
          </cell>
          <cell r="AQ59">
            <v>0</v>
          </cell>
          <cell r="AT59">
            <v>0</v>
          </cell>
          <cell r="AU59">
            <v>0</v>
          </cell>
          <cell r="AX59">
            <v>0</v>
          </cell>
          <cell r="AY59">
            <v>0</v>
          </cell>
          <cell r="BB59">
            <v>0</v>
          </cell>
          <cell r="BC59">
            <v>0</v>
          </cell>
          <cell r="BF59">
            <v>0</v>
          </cell>
          <cell r="BG59">
            <v>0</v>
          </cell>
          <cell r="BJ59">
            <v>0</v>
          </cell>
          <cell r="BK59">
            <v>0</v>
          </cell>
          <cell r="BN59">
            <v>0</v>
          </cell>
          <cell r="BO59">
            <v>0</v>
          </cell>
          <cell r="BP59">
            <v>0</v>
          </cell>
          <cell r="BQ59">
            <v>0</v>
          </cell>
          <cell r="BR59">
            <v>0</v>
          </cell>
          <cell r="BS59">
            <v>0</v>
          </cell>
          <cell r="BT59">
            <v>0</v>
          </cell>
        </row>
        <row r="60">
          <cell r="B60" t="str">
            <v>||</v>
          </cell>
          <cell r="E60">
            <v>0</v>
          </cell>
          <cell r="F60">
            <v>0</v>
          </cell>
          <cell r="I60">
            <v>0</v>
          </cell>
          <cell r="J60">
            <v>0</v>
          </cell>
          <cell r="M60">
            <v>0</v>
          </cell>
          <cell r="N60">
            <v>0</v>
          </cell>
          <cell r="Q60">
            <v>0</v>
          </cell>
          <cell r="R60">
            <v>0</v>
          </cell>
          <cell r="U60">
            <v>0</v>
          </cell>
          <cell r="V60">
            <v>0</v>
          </cell>
          <cell r="W60">
            <v>0</v>
          </cell>
          <cell r="X60">
            <v>0</v>
          </cell>
          <cell r="Y60">
            <v>0</v>
          </cell>
          <cell r="Z60">
            <v>0</v>
          </cell>
          <cell r="AA60">
            <v>0</v>
          </cell>
          <cell r="AD60">
            <v>0</v>
          </cell>
          <cell r="AE60">
            <v>0</v>
          </cell>
          <cell r="AH60">
            <v>0</v>
          </cell>
          <cell r="AI60">
            <v>0</v>
          </cell>
          <cell r="AL60">
            <v>0</v>
          </cell>
          <cell r="AM60">
            <v>0</v>
          </cell>
          <cell r="AP60">
            <v>0</v>
          </cell>
          <cell r="AQ60">
            <v>0</v>
          </cell>
          <cell r="AT60">
            <v>0</v>
          </cell>
          <cell r="AU60">
            <v>0</v>
          </cell>
          <cell r="AX60">
            <v>0</v>
          </cell>
          <cell r="AY60">
            <v>0</v>
          </cell>
          <cell r="BB60">
            <v>0</v>
          </cell>
          <cell r="BC60">
            <v>0</v>
          </cell>
          <cell r="BF60">
            <v>0</v>
          </cell>
          <cell r="BG60">
            <v>0</v>
          </cell>
          <cell r="BJ60">
            <v>0</v>
          </cell>
          <cell r="BK60">
            <v>0</v>
          </cell>
          <cell r="BN60">
            <v>0</v>
          </cell>
          <cell r="BO60">
            <v>0</v>
          </cell>
          <cell r="BP60">
            <v>0</v>
          </cell>
          <cell r="BQ60">
            <v>0</v>
          </cell>
          <cell r="BR60">
            <v>0</v>
          </cell>
          <cell r="BS60">
            <v>0</v>
          </cell>
          <cell r="BT60">
            <v>0</v>
          </cell>
        </row>
        <row r="61">
          <cell r="B61" t="str">
            <v>||</v>
          </cell>
          <cell r="W61">
            <v>0</v>
          </cell>
          <cell r="X61">
            <v>0</v>
          </cell>
          <cell r="Y61">
            <v>0</v>
          </cell>
          <cell r="Z61">
            <v>0</v>
          </cell>
          <cell r="AA61">
            <v>0</v>
          </cell>
          <cell r="BP61">
            <v>0</v>
          </cell>
          <cell r="BQ61">
            <v>0</v>
          </cell>
          <cell r="BR61">
            <v>0</v>
          </cell>
          <cell r="BS61">
            <v>0</v>
          </cell>
          <cell r="BT61">
            <v>0</v>
          </cell>
        </row>
        <row r="62">
          <cell r="B62" t="str">
            <v>||</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row>
        <row r="63">
          <cell r="B63" t="str">
            <v>||</v>
          </cell>
        </row>
        <row r="64">
          <cell r="B64" t="str">
            <v>||</v>
          </cell>
        </row>
        <row r="65">
          <cell r="B65" t="str">
            <v>||</v>
          </cell>
          <cell r="E65">
            <v>0</v>
          </cell>
          <cell r="F65">
            <v>0</v>
          </cell>
          <cell r="I65">
            <v>0</v>
          </cell>
          <cell r="J65">
            <v>0</v>
          </cell>
          <cell r="M65">
            <v>0</v>
          </cell>
          <cell r="N65">
            <v>0</v>
          </cell>
          <cell r="Q65">
            <v>0</v>
          </cell>
          <cell r="R65">
            <v>0</v>
          </cell>
          <cell r="U65">
            <v>0</v>
          </cell>
          <cell r="V65">
            <v>0</v>
          </cell>
          <cell r="W65">
            <v>0</v>
          </cell>
          <cell r="X65">
            <v>0</v>
          </cell>
          <cell r="Y65">
            <v>0</v>
          </cell>
          <cell r="Z65">
            <v>0</v>
          </cell>
          <cell r="AA65">
            <v>0</v>
          </cell>
          <cell r="AD65">
            <v>0</v>
          </cell>
          <cell r="AE65">
            <v>0</v>
          </cell>
          <cell r="AH65">
            <v>0</v>
          </cell>
          <cell r="AI65">
            <v>0</v>
          </cell>
          <cell r="AL65">
            <v>0</v>
          </cell>
          <cell r="AM65">
            <v>0</v>
          </cell>
          <cell r="AP65">
            <v>0</v>
          </cell>
          <cell r="AQ65">
            <v>0</v>
          </cell>
          <cell r="AT65">
            <v>0</v>
          </cell>
          <cell r="AU65">
            <v>0</v>
          </cell>
          <cell r="AX65">
            <v>0</v>
          </cell>
          <cell r="AY65">
            <v>0</v>
          </cell>
          <cell r="BB65">
            <v>0</v>
          </cell>
          <cell r="BC65">
            <v>0</v>
          </cell>
          <cell r="BF65">
            <v>0</v>
          </cell>
          <cell r="BG65">
            <v>0</v>
          </cell>
          <cell r="BJ65">
            <v>0</v>
          </cell>
          <cell r="BK65">
            <v>0</v>
          </cell>
          <cell r="BN65">
            <v>0</v>
          </cell>
          <cell r="BO65">
            <v>0</v>
          </cell>
          <cell r="BP65">
            <v>0</v>
          </cell>
          <cell r="BQ65">
            <v>0</v>
          </cell>
          <cell r="BR65">
            <v>0</v>
          </cell>
          <cell r="BS65">
            <v>0</v>
          </cell>
          <cell r="BT65">
            <v>0</v>
          </cell>
        </row>
        <row r="66">
          <cell r="B66" t="str">
            <v>||</v>
          </cell>
          <cell r="E66">
            <v>0</v>
          </cell>
          <cell r="F66">
            <v>0</v>
          </cell>
          <cell r="I66">
            <v>0</v>
          </cell>
          <cell r="J66">
            <v>0</v>
          </cell>
          <cell r="M66">
            <v>0</v>
          </cell>
          <cell r="N66">
            <v>0</v>
          </cell>
          <cell r="Q66">
            <v>0</v>
          </cell>
          <cell r="R66">
            <v>0</v>
          </cell>
          <cell r="U66">
            <v>0</v>
          </cell>
          <cell r="V66">
            <v>0</v>
          </cell>
          <cell r="W66">
            <v>0</v>
          </cell>
          <cell r="X66">
            <v>0</v>
          </cell>
          <cell r="Y66">
            <v>0</v>
          </cell>
          <cell r="Z66">
            <v>0</v>
          </cell>
          <cell r="AA66">
            <v>0</v>
          </cell>
          <cell r="AD66">
            <v>0</v>
          </cell>
          <cell r="AE66">
            <v>0</v>
          </cell>
          <cell r="AH66">
            <v>0</v>
          </cell>
          <cell r="AI66">
            <v>0</v>
          </cell>
          <cell r="AL66">
            <v>0</v>
          </cell>
          <cell r="AM66">
            <v>0</v>
          </cell>
          <cell r="AP66">
            <v>0</v>
          </cell>
          <cell r="AQ66">
            <v>0</v>
          </cell>
          <cell r="AT66">
            <v>0</v>
          </cell>
          <cell r="AU66">
            <v>0</v>
          </cell>
          <cell r="AX66">
            <v>0</v>
          </cell>
          <cell r="AY66">
            <v>0</v>
          </cell>
          <cell r="BB66">
            <v>0</v>
          </cell>
          <cell r="BC66">
            <v>0</v>
          </cell>
          <cell r="BF66">
            <v>0</v>
          </cell>
          <cell r="BG66">
            <v>0</v>
          </cell>
          <cell r="BJ66">
            <v>0</v>
          </cell>
          <cell r="BK66">
            <v>0</v>
          </cell>
          <cell r="BN66">
            <v>0</v>
          </cell>
          <cell r="BO66">
            <v>0</v>
          </cell>
          <cell r="BP66">
            <v>0</v>
          </cell>
          <cell r="BQ66">
            <v>0</v>
          </cell>
          <cell r="BR66">
            <v>0</v>
          </cell>
          <cell r="BS66">
            <v>0</v>
          </cell>
          <cell r="BT66">
            <v>0</v>
          </cell>
        </row>
        <row r="67">
          <cell r="B67" t="str">
            <v>||</v>
          </cell>
          <cell r="E67">
            <v>0</v>
          </cell>
          <cell r="F67">
            <v>0</v>
          </cell>
          <cell r="I67">
            <v>0</v>
          </cell>
          <cell r="J67">
            <v>0</v>
          </cell>
          <cell r="M67">
            <v>0</v>
          </cell>
          <cell r="N67">
            <v>0</v>
          </cell>
          <cell r="Q67">
            <v>0</v>
          </cell>
          <cell r="R67">
            <v>0</v>
          </cell>
          <cell r="U67">
            <v>0</v>
          </cell>
          <cell r="V67">
            <v>0</v>
          </cell>
          <cell r="W67">
            <v>0</v>
          </cell>
          <cell r="X67">
            <v>0</v>
          </cell>
          <cell r="Y67">
            <v>0</v>
          </cell>
          <cell r="Z67">
            <v>0</v>
          </cell>
          <cell r="AA67">
            <v>0</v>
          </cell>
          <cell r="AD67">
            <v>0</v>
          </cell>
          <cell r="AE67">
            <v>0</v>
          </cell>
          <cell r="AH67">
            <v>0</v>
          </cell>
          <cell r="AI67">
            <v>0</v>
          </cell>
          <cell r="AL67">
            <v>0</v>
          </cell>
          <cell r="AM67">
            <v>0</v>
          </cell>
          <cell r="AP67">
            <v>0</v>
          </cell>
          <cell r="AQ67">
            <v>0</v>
          </cell>
          <cell r="AT67">
            <v>0</v>
          </cell>
          <cell r="AU67">
            <v>0</v>
          </cell>
          <cell r="AX67">
            <v>0</v>
          </cell>
          <cell r="AY67">
            <v>0</v>
          </cell>
          <cell r="BB67">
            <v>0</v>
          </cell>
          <cell r="BC67">
            <v>0</v>
          </cell>
          <cell r="BF67">
            <v>0</v>
          </cell>
          <cell r="BG67">
            <v>0</v>
          </cell>
          <cell r="BJ67">
            <v>0</v>
          </cell>
          <cell r="BK67">
            <v>0</v>
          </cell>
          <cell r="BN67">
            <v>0</v>
          </cell>
          <cell r="BO67">
            <v>0</v>
          </cell>
          <cell r="BP67">
            <v>0</v>
          </cell>
          <cell r="BQ67">
            <v>0</v>
          </cell>
          <cell r="BR67">
            <v>0</v>
          </cell>
          <cell r="BS67">
            <v>0</v>
          </cell>
          <cell r="BT67">
            <v>0</v>
          </cell>
        </row>
        <row r="68">
          <cell r="B68" t="str">
            <v>||</v>
          </cell>
          <cell r="W68">
            <v>0</v>
          </cell>
          <cell r="X68">
            <v>0</v>
          </cell>
          <cell r="Y68">
            <v>0</v>
          </cell>
          <cell r="Z68">
            <v>0</v>
          </cell>
          <cell r="AA68">
            <v>0</v>
          </cell>
          <cell r="BP68">
            <v>0</v>
          </cell>
          <cell r="BQ68">
            <v>0</v>
          </cell>
          <cell r="BR68">
            <v>0</v>
          </cell>
          <cell r="BS68">
            <v>0</v>
          </cell>
          <cell r="BT68">
            <v>0</v>
          </cell>
        </row>
        <row r="69">
          <cell r="B69" t="str">
            <v>||</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row>
        <row r="70">
          <cell r="B70" t="str">
            <v>||</v>
          </cell>
        </row>
        <row r="71">
          <cell r="B71" t="str">
            <v>||</v>
          </cell>
        </row>
        <row r="72">
          <cell r="B72" t="str">
            <v>||</v>
          </cell>
          <cell r="E72">
            <v>0</v>
          </cell>
          <cell r="F72">
            <v>0</v>
          </cell>
          <cell r="I72">
            <v>0</v>
          </cell>
          <cell r="J72">
            <v>0</v>
          </cell>
          <cell r="M72">
            <v>0</v>
          </cell>
          <cell r="N72">
            <v>0</v>
          </cell>
          <cell r="Q72">
            <v>0</v>
          </cell>
          <cell r="R72">
            <v>0</v>
          </cell>
          <cell r="U72">
            <v>0</v>
          </cell>
          <cell r="V72">
            <v>0</v>
          </cell>
          <cell r="W72">
            <v>0</v>
          </cell>
          <cell r="X72">
            <v>0</v>
          </cell>
          <cell r="Y72">
            <v>0</v>
          </cell>
          <cell r="Z72">
            <v>0</v>
          </cell>
          <cell r="AA72">
            <v>0</v>
          </cell>
          <cell r="AD72">
            <v>0</v>
          </cell>
          <cell r="AE72">
            <v>0</v>
          </cell>
          <cell r="AH72">
            <v>0</v>
          </cell>
          <cell r="AI72">
            <v>0</v>
          </cell>
          <cell r="AL72">
            <v>0</v>
          </cell>
          <cell r="AM72">
            <v>0</v>
          </cell>
          <cell r="AP72">
            <v>0</v>
          </cell>
          <cell r="AQ72">
            <v>0</v>
          </cell>
          <cell r="AT72">
            <v>0</v>
          </cell>
          <cell r="AU72">
            <v>0</v>
          </cell>
          <cell r="AX72">
            <v>0</v>
          </cell>
          <cell r="AY72">
            <v>0</v>
          </cell>
          <cell r="BB72">
            <v>0</v>
          </cell>
          <cell r="BC72">
            <v>0</v>
          </cell>
          <cell r="BF72">
            <v>0</v>
          </cell>
          <cell r="BG72">
            <v>0</v>
          </cell>
          <cell r="BJ72">
            <v>0</v>
          </cell>
          <cell r="BK72">
            <v>0</v>
          </cell>
          <cell r="BN72">
            <v>0</v>
          </cell>
          <cell r="BO72">
            <v>0</v>
          </cell>
          <cell r="BP72">
            <v>0</v>
          </cell>
          <cell r="BQ72">
            <v>0</v>
          </cell>
          <cell r="BR72">
            <v>0</v>
          </cell>
          <cell r="BS72">
            <v>0</v>
          </cell>
          <cell r="BT72">
            <v>0</v>
          </cell>
        </row>
        <row r="73">
          <cell r="B73" t="str">
            <v>||</v>
          </cell>
          <cell r="E73">
            <v>0</v>
          </cell>
          <cell r="F73">
            <v>0</v>
          </cell>
          <cell r="I73">
            <v>0</v>
          </cell>
          <cell r="J73">
            <v>0</v>
          </cell>
          <cell r="M73">
            <v>0</v>
          </cell>
          <cell r="N73">
            <v>0</v>
          </cell>
          <cell r="Q73">
            <v>0</v>
          </cell>
          <cell r="R73">
            <v>0</v>
          </cell>
          <cell r="U73">
            <v>0</v>
          </cell>
          <cell r="V73">
            <v>0</v>
          </cell>
          <cell r="W73">
            <v>0</v>
          </cell>
          <cell r="X73">
            <v>0</v>
          </cell>
          <cell r="Y73">
            <v>0</v>
          </cell>
          <cell r="Z73">
            <v>0</v>
          </cell>
          <cell r="AA73">
            <v>0</v>
          </cell>
          <cell r="AD73">
            <v>0</v>
          </cell>
          <cell r="AE73">
            <v>0</v>
          </cell>
          <cell r="AH73">
            <v>0</v>
          </cell>
          <cell r="AI73">
            <v>0</v>
          </cell>
          <cell r="AL73">
            <v>0</v>
          </cell>
          <cell r="AM73">
            <v>0</v>
          </cell>
          <cell r="AP73">
            <v>0</v>
          </cell>
          <cell r="AQ73">
            <v>0</v>
          </cell>
          <cell r="AT73">
            <v>0</v>
          </cell>
          <cell r="AU73">
            <v>0</v>
          </cell>
          <cell r="AX73">
            <v>0</v>
          </cell>
          <cell r="AY73">
            <v>0</v>
          </cell>
          <cell r="BB73">
            <v>0</v>
          </cell>
          <cell r="BC73">
            <v>0</v>
          </cell>
          <cell r="BF73">
            <v>0</v>
          </cell>
          <cell r="BG73">
            <v>0</v>
          </cell>
          <cell r="BJ73">
            <v>0</v>
          </cell>
          <cell r="BK73">
            <v>0</v>
          </cell>
          <cell r="BN73">
            <v>0</v>
          </cell>
          <cell r="BO73">
            <v>0</v>
          </cell>
          <cell r="BP73">
            <v>0</v>
          </cell>
          <cell r="BQ73">
            <v>0</v>
          </cell>
          <cell r="BR73">
            <v>0</v>
          </cell>
          <cell r="BS73">
            <v>0</v>
          </cell>
          <cell r="BT73">
            <v>0</v>
          </cell>
        </row>
        <row r="74">
          <cell r="B74" t="str">
            <v>||</v>
          </cell>
          <cell r="E74">
            <v>0</v>
          </cell>
          <cell r="F74">
            <v>0</v>
          </cell>
          <cell r="I74">
            <v>0</v>
          </cell>
          <cell r="J74">
            <v>0</v>
          </cell>
          <cell r="M74">
            <v>0</v>
          </cell>
          <cell r="N74">
            <v>0</v>
          </cell>
          <cell r="Q74">
            <v>0</v>
          </cell>
          <cell r="R74">
            <v>0</v>
          </cell>
          <cell r="U74">
            <v>0</v>
          </cell>
          <cell r="V74">
            <v>0</v>
          </cell>
          <cell r="W74">
            <v>0</v>
          </cell>
          <cell r="X74">
            <v>0</v>
          </cell>
          <cell r="Y74">
            <v>0</v>
          </cell>
          <cell r="Z74">
            <v>0</v>
          </cell>
          <cell r="AA74">
            <v>0</v>
          </cell>
          <cell r="AD74">
            <v>0</v>
          </cell>
          <cell r="AE74">
            <v>0</v>
          </cell>
          <cell r="AH74">
            <v>0</v>
          </cell>
          <cell r="AI74">
            <v>0</v>
          </cell>
          <cell r="AL74">
            <v>0</v>
          </cell>
          <cell r="AM74">
            <v>0</v>
          </cell>
          <cell r="AP74">
            <v>0</v>
          </cell>
          <cell r="AQ74">
            <v>0</v>
          </cell>
          <cell r="AT74">
            <v>0</v>
          </cell>
          <cell r="AU74">
            <v>0</v>
          </cell>
          <cell r="AX74">
            <v>0</v>
          </cell>
          <cell r="AY74">
            <v>0</v>
          </cell>
          <cell r="BB74">
            <v>0</v>
          </cell>
          <cell r="BC74">
            <v>0</v>
          </cell>
          <cell r="BF74">
            <v>0</v>
          </cell>
          <cell r="BG74">
            <v>0</v>
          </cell>
          <cell r="BJ74">
            <v>0</v>
          </cell>
          <cell r="BK74">
            <v>0</v>
          </cell>
          <cell r="BN74">
            <v>0</v>
          </cell>
          <cell r="BO74">
            <v>0</v>
          </cell>
          <cell r="BP74">
            <v>0</v>
          </cell>
          <cell r="BQ74">
            <v>0</v>
          </cell>
          <cell r="BR74">
            <v>0</v>
          </cell>
          <cell r="BS74">
            <v>0</v>
          </cell>
          <cell r="BT74">
            <v>0</v>
          </cell>
        </row>
        <row r="75">
          <cell r="B75" t="str">
            <v>||</v>
          </cell>
          <cell r="W75">
            <v>0</v>
          </cell>
          <cell r="X75">
            <v>0</v>
          </cell>
          <cell r="Y75">
            <v>0</v>
          </cell>
          <cell r="Z75">
            <v>0</v>
          </cell>
          <cell r="AA75">
            <v>0</v>
          </cell>
          <cell r="BP75">
            <v>0</v>
          </cell>
          <cell r="BQ75">
            <v>0</v>
          </cell>
          <cell r="BR75">
            <v>0</v>
          </cell>
          <cell r="BS75">
            <v>0</v>
          </cell>
          <cell r="BT75">
            <v>0</v>
          </cell>
        </row>
        <row r="76">
          <cell r="B76" t="str">
            <v>||</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B77" t="str">
            <v>||</v>
          </cell>
        </row>
        <row r="78">
          <cell r="B78" t="str">
            <v>||</v>
          </cell>
        </row>
        <row r="79">
          <cell r="B79" t="str">
            <v>||</v>
          </cell>
          <cell r="E79">
            <v>0</v>
          </cell>
          <cell r="F79">
            <v>0</v>
          </cell>
          <cell r="I79">
            <v>0</v>
          </cell>
          <cell r="J79">
            <v>0</v>
          </cell>
          <cell r="M79">
            <v>0</v>
          </cell>
          <cell r="N79">
            <v>0</v>
          </cell>
          <cell r="Q79">
            <v>0</v>
          </cell>
          <cell r="R79">
            <v>0</v>
          </cell>
          <cell r="U79">
            <v>0</v>
          </cell>
          <cell r="V79">
            <v>0</v>
          </cell>
          <cell r="W79">
            <v>0</v>
          </cell>
          <cell r="X79">
            <v>0</v>
          </cell>
          <cell r="Y79">
            <v>0</v>
          </cell>
          <cell r="Z79">
            <v>0</v>
          </cell>
          <cell r="AA79">
            <v>0</v>
          </cell>
          <cell r="AD79">
            <v>0</v>
          </cell>
          <cell r="AE79">
            <v>0</v>
          </cell>
          <cell r="AH79">
            <v>0</v>
          </cell>
          <cell r="AI79">
            <v>0</v>
          </cell>
          <cell r="AL79">
            <v>0</v>
          </cell>
          <cell r="AM79">
            <v>0</v>
          </cell>
          <cell r="AP79">
            <v>0</v>
          </cell>
          <cell r="AQ79">
            <v>0</v>
          </cell>
          <cell r="AT79">
            <v>0</v>
          </cell>
          <cell r="AU79">
            <v>0</v>
          </cell>
          <cell r="AX79">
            <v>0</v>
          </cell>
          <cell r="AY79">
            <v>0</v>
          </cell>
          <cell r="BB79">
            <v>0</v>
          </cell>
          <cell r="BC79">
            <v>0</v>
          </cell>
          <cell r="BF79">
            <v>0</v>
          </cell>
          <cell r="BG79">
            <v>0</v>
          </cell>
          <cell r="BJ79">
            <v>0</v>
          </cell>
          <cell r="BK79">
            <v>0</v>
          </cell>
          <cell r="BN79">
            <v>0</v>
          </cell>
          <cell r="BO79">
            <v>0</v>
          </cell>
          <cell r="BP79">
            <v>0</v>
          </cell>
          <cell r="BQ79">
            <v>0</v>
          </cell>
          <cell r="BR79">
            <v>0</v>
          </cell>
          <cell r="BS79">
            <v>0</v>
          </cell>
          <cell r="BT79">
            <v>0</v>
          </cell>
        </row>
        <row r="80">
          <cell r="B80" t="str">
            <v>||</v>
          </cell>
          <cell r="E80">
            <v>0</v>
          </cell>
          <cell r="F80">
            <v>0</v>
          </cell>
          <cell r="I80">
            <v>0</v>
          </cell>
          <cell r="J80">
            <v>0</v>
          </cell>
          <cell r="M80">
            <v>0</v>
          </cell>
          <cell r="N80">
            <v>0</v>
          </cell>
          <cell r="Q80">
            <v>0</v>
          </cell>
          <cell r="R80">
            <v>0</v>
          </cell>
          <cell r="U80">
            <v>0</v>
          </cell>
          <cell r="V80">
            <v>0</v>
          </cell>
          <cell r="W80">
            <v>0</v>
          </cell>
          <cell r="X80">
            <v>0</v>
          </cell>
          <cell r="Y80">
            <v>0</v>
          </cell>
          <cell r="Z80">
            <v>0</v>
          </cell>
          <cell r="AA80">
            <v>0</v>
          </cell>
          <cell r="AD80">
            <v>0</v>
          </cell>
          <cell r="AE80">
            <v>0</v>
          </cell>
          <cell r="AH80">
            <v>0</v>
          </cell>
          <cell r="AI80">
            <v>0</v>
          </cell>
          <cell r="AL80">
            <v>0</v>
          </cell>
          <cell r="AM80">
            <v>0</v>
          </cell>
          <cell r="AP80">
            <v>0</v>
          </cell>
          <cell r="AQ80">
            <v>0</v>
          </cell>
          <cell r="AT80">
            <v>0</v>
          </cell>
          <cell r="AU80">
            <v>0</v>
          </cell>
          <cell r="AX80">
            <v>0</v>
          </cell>
          <cell r="AY80">
            <v>0</v>
          </cell>
          <cell r="BB80">
            <v>0</v>
          </cell>
          <cell r="BC80">
            <v>0</v>
          </cell>
          <cell r="BF80">
            <v>0</v>
          </cell>
          <cell r="BG80">
            <v>0</v>
          </cell>
          <cell r="BJ80">
            <v>0</v>
          </cell>
          <cell r="BK80">
            <v>0</v>
          </cell>
          <cell r="BN80">
            <v>0</v>
          </cell>
          <cell r="BO80">
            <v>0</v>
          </cell>
          <cell r="BP80">
            <v>0</v>
          </cell>
          <cell r="BQ80">
            <v>0</v>
          </cell>
          <cell r="BR80">
            <v>0</v>
          </cell>
          <cell r="BS80">
            <v>0</v>
          </cell>
          <cell r="BT80">
            <v>0</v>
          </cell>
        </row>
        <row r="81">
          <cell r="B81" t="str">
            <v>||</v>
          </cell>
          <cell r="E81">
            <v>0</v>
          </cell>
          <cell r="F81">
            <v>0</v>
          </cell>
          <cell r="I81">
            <v>0</v>
          </cell>
          <cell r="J81">
            <v>0</v>
          </cell>
          <cell r="M81">
            <v>0</v>
          </cell>
          <cell r="N81">
            <v>0</v>
          </cell>
          <cell r="Q81">
            <v>0</v>
          </cell>
          <cell r="R81">
            <v>0</v>
          </cell>
          <cell r="U81">
            <v>0</v>
          </cell>
          <cell r="V81">
            <v>0</v>
          </cell>
          <cell r="W81">
            <v>0</v>
          </cell>
          <cell r="X81">
            <v>0</v>
          </cell>
          <cell r="Y81">
            <v>0</v>
          </cell>
          <cell r="Z81">
            <v>0</v>
          </cell>
          <cell r="AA81">
            <v>0</v>
          </cell>
          <cell r="AD81">
            <v>0</v>
          </cell>
          <cell r="AE81">
            <v>0</v>
          </cell>
          <cell r="AH81">
            <v>0</v>
          </cell>
          <cell r="AI81">
            <v>0</v>
          </cell>
          <cell r="AL81">
            <v>0</v>
          </cell>
          <cell r="AM81">
            <v>0</v>
          </cell>
          <cell r="AP81">
            <v>0</v>
          </cell>
          <cell r="AQ81">
            <v>0</v>
          </cell>
          <cell r="AT81">
            <v>0</v>
          </cell>
          <cell r="AU81">
            <v>0</v>
          </cell>
          <cell r="AX81">
            <v>0</v>
          </cell>
          <cell r="AY81">
            <v>0</v>
          </cell>
          <cell r="BB81">
            <v>0</v>
          </cell>
          <cell r="BC81">
            <v>0</v>
          </cell>
          <cell r="BF81">
            <v>0</v>
          </cell>
          <cell r="BG81">
            <v>0</v>
          </cell>
          <cell r="BJ81">
            <v>0</v>
          </cell>
          <cell r="BK81">
            <v>0</v>
          </cell>
          <cell r="BN81">
            <v>0</v>
          </cell>
          <cell r="BO81">
            <v>0</v>
          </cell>
          <cell r="BP81">
            <v>0</v>
          </cell>
          <cell r="BQ81">
            <v>0</v>
          </cell>
          <cell r="BR81">
            <v>0</v>
          </cell>
          <cell r="BS81">
            <v>0</v>
          </cell>
          <cell r="BT81">
            <v>0</v>
          </cell>
        </row>
        <row r="82">
          <cell r="B82" t="str">
            <v>||</v>
          </cell>
          <cell r="W82">
            <v>0</v>
          </cell>
          <cell r="X82">
            <v>0</v>
          </cell>
          <cell r="Y82">
            <v>0</v>
          </cell>
          <cell r="Z82">
            <v>0</v>
          </cell>
          <cell r="AA82">
            <v>0</v>
          </cell>
          <cell r="BP82">
            <v>0</v>
          </cell>
          <cell r="BQ82">
            <v>0</v>
          </cell>
          <cell r="BR82">
            <v>0</v>
          </cell>
          <cell r="BS82">
            <v>0</v>
          </cell>
          <cell r="BT82">
            <v>0</v>
          </cell>
        </row>
        <row r="83">
          <cell r="B83" t="str">
            <v>||</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B84" t="str">
            <v>||</v>
          </cell>
        </row>
        <row r="85">
          <cell r="B85" t="str">
            <v>||</v>
          </cell>
        </row>
        <row r="86">
          <cell r="B86" t="str">
            <v>||</v>
          </cell>
          <cell r="E86">
            <v>0</v>
          </cell>
          <cell r="F86">
            <v>0</v>
          </cell>
          <cell r="I86">
            <v>0</v>
          </cell>
          <cell r="J86">
            <v>0</v>
          </cell>
          <cell r="M86">
            <v>0</v>
          </cell>
          <cell r="N86">
            <v>0</v>
          </cell>
          <cell r="Q86">
            <v>0</v>
          </cell>
          <cell r="R86">
            <v>0</v>
          </cell>
          <cell r="U86">
            <v>0</v>
          </cell>
          <cell r="V86">
            <v>0</v>
          </cell>
          <cell r="W86">
            <v>0</v>
          </cell>
          <cell r="X86">
            <v>0</v>
          </cell>
          <cell r="Y86">
            <v>0</v>
          </cell>
          <cell r="Z86">
            <v>0</v>
          </cell>
          <cell r="AA86">
            <v>0</v>
          </cell>
          <cell r="AD86">
            <v>0</v>
          </cell>
          <cell r="AE86">
            <v>0</v>
          </cell>
          <cell r="AH86">
            <v>0</v>
          </cell>
          <cell r="AI86">
            <v>0</v>
          </cell>
          <cell r="AL86">
            <v>0</v>
          </cell>
          <cell r="AM86">
            <v>0</v>
          </cell>
          <cell r="AP86">
            <v>0</v>
          </cell>
          <cell r="AQ86">
            <v>0</v>
          </cell>
          <cell r="AT86">
            <v>0</v>
          </cell>
          <cell r="AU86">
            <v>0</v>
          </cell>
          <cell r="AX86">
            <v>0</v>
          </cell>
          <cell r="AY86">
            <v>0</v>
          </cell>
          <cell r="BB86">
            <v>0</v>
          </cell>
          <cell r="BC86">
            <v>0</v>
          </cell>
          <cell r="BF86">
            <v>0</v>
          </cell>
          <cell r="BG86">
            <v>0</v>
          </cell>
          <cell r="BJ86">
            <v>0</v>
          </cell>
          <cell r="BK86">
            <v>0</v>
          </cell>
          <cell r="BN86">
            <v>0</v>
          </cell>
          <cell r="BO86">
            <v>0</v>
          </cell>
          <cell r="BP86">
            <v>0</v>
          </cell>
          <cell r="BQ86">
            <v>0</v>
          </cell>
          <cell r="BR86">
            <v>0</v>
          </cell>
          <cell r="BS86">
            <v>0</v>
          </cell>
          <cell r="BT86">
            <v>0</v>
          </cell>
        </row>
        <row r="87">
          <cell r="B87" t="str">
            <v>||</v>
          </cell>
          <cell r="E87">
            <v>0</v>
          </cell>
          <cell r="F87">
            <v>0</v>
          </cell>
          <cell r="I87">
            <v>0</v>
          </cell>
          <cell r="J87">
            <v>0</v>
          </cell>
          <cell r="M87">
            <v>0</v>
          </cell>
          <cell r="N87">
            <v>0</v>
          </cell>
          <cell r="Q87">
            <v>0</v>
          </cell>
          <cell r="R87">
            <v>0</v>
          </cell>
          <cell r="U87">
            <v>0</v>
          </cell>
          <cell r="V87">
            <v>0</v>
          </cell>
          <cell r="W87">
            <v>0</v>
          </cell>
          <cell r="X87">
            <v>0</v>
          </cell>
          <cell r="Y87">
            <v>0</v>
          </cell>
          <cell r="Z87">
            <v>0</v>
          </cell>
          <cell r="AA87">
            <v>0</v>
          </cell>
          <cell r="AD87">
            <v>0</v>
          </cell>
          <cell r="AE87">
            <v>0</v>
          </cell>
          <cell r="AH87">
            <v>0</v>
          </cell>
          <cell r="AI87">
            <v>0</v>
          </cell>
          <cell r="AL87">
            <v>0</v>
          </cell>
          <cell r="AM87">
            <v>0</v>
          </cell>
          <cell r="AP87">
            <v>0</v>
          </cell>
          <cell r="AQ87">
            <v>0</v>
          </cell>
          <cell r="AT87">
            <v>0</v>
          </cell>
          <cell r="AU87">
            <v>0</v>
          </cell>
          <cell r="AX87">
            <v>0</v>
          </cell>
          <cell r="AY87">
            <v>0</v>
          </cell>
          <cell r="BB87">
            <v>0</v>
          </cell>
          <cell r="BC87">
            <v>0</v>
          </cell>
          <cell r="BF87">
            <v>0</v>
          </cell>
          <cell r="BG87">
            <v>0</v>
          </cell>
          <cell r="BJ87">
            <v>0</v>
          </cell>
          <cell r="BK87">
            <v>0</v>
          </cell>
          <cell r="BN87">
            <v>0</v>
          </cell>
          <cell r="BO87">
            <v>0</v>
          </cell>
          <cell r="BP87">
            <v>0</v>
          </cell>
          <cell r="BQ87">
            <v>0</v>
          </cell>
          <cell r="BR87">
            <v>0</v>
          </cell>
          <cell r="BS87">
            <v>0</v>
          </cell>
          <cell r="BT87">
            <v>0</v>
          </cell>
        </row>
        <row r="88">
          <cell r="B88" t="str">
            <v>||</v>
          </cell>
          <cell r="E88">
            <v>0</v>
          </cell>
          <cell r="F88">
            <v>0</v>
          </cell>
          <cell r="I88">
            <v>0</v>
          </cell>
          <cell r="J88">
            <v>0</v>
          </cell>
          <cell r="M88">
            <v>0</v>
          </cell>
          <cell r="N88">
            <v>0</v>
          </cell>
          <cell r="Q88">
            <v>0</v>
          </cell>
          <cell r="R88">
            <v>0</v>
          </cell>
          <cell r="U88">
            <v>0</v>
          </cell>
          <cell r="V88">
            <v>0</v>
          </cell>
          <cell r="W88">
            <v>0</v>
          </cell>
          <cell r="X88">
            <v>0</v>
          </cell>
          <cell r="Y88">
            <v>0</v>
          </cell>
          <cell r="Z88">
            <v>0</v>
          </cell>
          <cell r="AA88">
            <v>0</v>
          </cell>
          <cell r="AD88">
            <v>0</v>
          </cell>
          <cell r="AE88">
            <v>0</v>
          </cell>
          <cell r="AH88">
            <v>0</v>
          </cell>
          <cell r="AI88">
            <v>0</v>
          </cell>
          <cell r="AL88">
            <v>0</v>
          </cell>
          <cell r="AM88">
            <v>0</v>
          </cell>
          <cell r="AP88">
            <v>0</v>
          </cell>
          <cell r="AQ88">
            <v>0</v>
          </cell>
          <cell r="AT88">
            <v>0</v>
          </cell>
          <cell r="AU88">
            <v>0</v>
          </cell>
          <cell r="AX88">
            <v>0</v>
          </cell>
          <cell r="AY88">
            <v>0</v>
          </cell>
          <cell r="BB88">
            <v>0</v>
          </cell>
          <cell r="BC88">
            <v>0</v>
          </cell>
          <cell r="BF88">
            <v>0</v>
          </cell>
          <cell r="BG88">
            <v>0</v>
          </cell>
          <cell r="BJ88">
            <v>0</v>
          </cell>
          <cell r="BK88">
            <v>0</v>
          </cell>
          <cell r="BN88">
            <v>0</v>
          </cell>
          <cell r="BO88">
            <v>0</v>
          </cell>
          <cell r="BP88">
            <v>0</v>
          </cell>
          <cell r="BQ88">
            <v>0</v>
          </cell>
          <cell r="BR88">
            <v>0</v>
          </cell>
          <cell r="BS88">
            <v>0</v>
          </cell>
          <cell r="BT88">
            <v>0</v>
          </cell>
        </row>
        <row r="89">
          <cell r="B89" t="str">
            <v>||</v>
          </cell>
          <cell r="W89">
            <v>0</v>
          </cell>
          <cell r="X89">
            <v>0</v>
          </cell>
          <cell r="Y89">
            <v>0</v>
          </cell>
          <cell r="Z89">
            <v>0</v>
          </cell>
          <cell r="AA89">
            <v>0</v>
          </cell>
          <cell r="BP89">
            <v>0</v>
          </cell>
          <cell r="BQ89">
            <v>0</v>
          </cell>
          <cell r="BR89">
            <v>0</v>
          </cell>
          <cell r="BS89">
            <v>0</v>
          </cell>
          <cell r="BT89">
            <v>0</v>
          </cell>
        </row>
        <row r="90">
          <cell r="B90" t="str">
            <v>||</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row>
        <row r="91">
          <cell r="B91" t="str">
            <v>||</v>
          </cell>
        </row>
        <row r="92">
          <cell r="B92" t="str">
            <v>||</v>
          </cell>
        </row>
        <row r="93">
          <cell r="B93" t="str">
            <v>||</v>
          </cell>
          <cell r="E93">
            <v>0</v>
          </cell>
          <cell r="F93">
            <v>0</v>
          </cell>
          <cell r="I93">
            <v>0</v>
          </cell>
          <cell r="J93">
            <v>0</v>
          </cell>
          <cell r="M93">
            <v>0</v>
          </cell>
          <cell r="N93">
            <v>0</v>
          </cell>
          <cell r="Q93">
            <v>0</v>
          </cell>
          <cell r="R93">
            <v>0</v>
          </cell>
          <cell r="U93">
            <v>0</v>
          </cell>
          <cell r="V93">
            <v>0</v>
          </cell>
          <cell r="W93">
            <v>0</v>
          </cell>
          <cell r="X93">
            <v>0</v>
          </cell>
          <cell r="Y93">
            <v>0</v>
          </cell>
          <cell r="Z93">
            <v>0</v>
          </cell>
          <cell r="AA93">
            <v>0</v>
          </cell>
          <cell r="AD93">
            <v>0</v>
          </cell>
          <cell r="AE93">
            <v>0</v>
          </cell>
          <cell r="AH93">
            <v>0</v>
          </cell>
          <cell r="AI93">
            <v>0</v>
          </cell>
          <cell r="AL93">
            <v>0</v>
          </cell>
          <cell r="AM93">
            <v>0</v>
          </cell>
          <cell r="AP93">
            <v>0</v>
          </cell>
          <cell r="AQ93">
            <v>0</v>
          </cell>
          <cell r="AT93">
            <v>0</v>
          </cell>
          <cell r="AU93">
            <v>0</v>
          </cell>
          <cell r="AX93">
            <v>0</v>
          </cell>
          <cell r="AY93">
            <v>0</v>
          </cell>
          <cell r="BB93">
            <v>0</v>
          </cell>
          <cell r="BC93">
            <v>0</v>
          </cell>
          <cell r="BF93">
            <v>0</v>
          </cell>
          <cell r="BG93">
            <v>0</v>
          </cell>
          <cell r="BJ93">
            <v>0</v>
          </cell>
          <cell r="BK93">
            <v>0</v>
          </cell>
          <cell r="BN93">
            <v>0</v>
          </cell>
          <cell r="BO93">
            <v>0</v>
          </cell>
          <cell r="BP93">
            <v>0</v>
          </cell>
          <cell r="BQ93">
            <v>0</v>
          </cell>
          <cell r="BR93">
            <v>0</v>
          </cell>
          <cell r="BS93">
            <v>0</v>
          </cell>
          <cell r="BT93">
            <v>0</v>
          </cell>
        </row>
        <row r="94">
          <cell r="B94" t="str">
            <v>||</v>
          </cell>
          <cell r="E94">
            <v>0</v>
          </cell>
          <cell r="F94">
            <v>0</v>
          </cell>
          <cell r="I94">
            <v>0</v>
          </cell>
          <cell r="J94">
            <v>0</v>
          </cell>
          <cell r="M94">
            <v>0</v>
          </cell>
          <cell r="N94">
            <v>0</v>
          </cell>
          <cell r="Q94">
            <v>0</v>
          </cell>
          <cell r="R94">
            <v>0</v>
          </cell>
          <cell r="U94">
            <v>0</v>
          </cell>
          <cell r="V94">
            <v>0</v>
          </cell>
          <cell r="W94">
            <v>0</v>
          </cell>
          <cell r="X94">
            <v>0</v>
          </cell>
          <cell r="Y94">
            <v>0</v>
          </cell>
          <cell r="Z94">
            <v>0</v>
          </cell>
          <cell r="AA94">
            <v>0</v>
          </cell>
          <cell r="AD94">
            <v>0</v>
          </cell>
          <cell r="AE94">
            <v>0</v>
          </cell>
          <cell r="AH94">
            <v>0</v>
          </cell>
          <cell r="AI94">
            <v>0</v>
          </cell>
          <cell r="AL94">
            <v>0</v>
          </cell>
          <cell r="AM94">
            <v>0</v>
          </cell>
          <cell r="AP94">
            <v>0</v>
          </cell>
          <cell r="AQ94">
            <v>0</v>
          </cell>
          <cell r="AT94">
            <v>0</v>
          </cell>
          <cell r="AU94">
            <v>0</v>
          </cell>
          <cell r="AX94">
            <v>0</v>
          </cell>
          <cell r="AY94">
            <v>0</v>
          </cell>
          <cell r="BB94">
            <v>0</v>
          </cell>
          <cell r="BC94">
            <v>0</v>
          </cell>
          <cell r="BF94">
            <v>0</v>
          </cell>
          <cell r="BG94">
            <v>0</v>
          </cell>
          <cell r="BJ94">
            <v>0</v>
          </cell>
          <cell r="BK94">
            <v>0</v>
          </cell>
          <cell r="BN94">
            <v>0</v>
          </cell>
          <cell r="BO94">
            <v>0</v>
          </cell>
          <cell r="BP94">
            <v>0</v>
          </cell>
          <cell r="BQ94">
            <v>0</v>
          </cell>
          <cell r="BR94">
            <v>0</v>
          </cell>
          <cell r="BS94">
            <v>0</v>
          </cell>
          <cell r="BT94">
            <v>0</v>
          </cell>
        </row>
        <row r="95">
          <cell r="B95" t="str">
            <v>||</v>
          </cell>
          <cell r="E95">
            <v>0</v>
          </cell>
          <cell r="F95">
            <v>0</v>
          </cell>
          <cell r="I95">
            <v>0</v>
          </cell>
          <cell r="J95">
            <v>0</v>
          </cell>
          <cell r="M95">
            <v>0</v>
          </cell>
          <cell r="N95">
            <v>0</v>
          </cell>
          <cell r="Q95">
            <v>0</v>
          </cell>
          <cell r="R95">
            <v>0</v>
          </cell>
          <cell r="U95">
            <v>0</v>
          </cell>
          <cell r="V95">
            <v>0</v>
          </cell>
          <cell r="W95">
            <v>0</v>
          </cell>
          <cell r="X95">
            <v>0</v>
          </cell>
          <cell r="Y95">
            <v>0</v>
          </cell>
          <cell r="Z95">
            <v>0</v>
          </cell>
          <cell r="AA95">
            <v>0</v>
          </cell>
          <cell r="AD95">
            <v>0</v>
          </cell>
          <cell r="AE95">
            <v>0</v>
          </cell>
          <cell r="AH95">
            <v>0</v>
          </cell>
          <cell r="AI95">
            <v>0</v>
          </cell>
          <cell r="AL95">
            <v>0</v>
          </cell>
          <cell r="AM95">
            <v>0</v>
          </cell>
          <cell r="AP95">
            <v>0</v>
          </cell>
          <cell r="AQ95">
            <v>0</v>
          </cell>
          <cell r="AT95">
            <v>0</v>
          </cell>
          <cell r="AU95">
            <v>0</v>
          </cell>
          <cell r="AX95">
            <v>0</v>
          </cell>
          <cell r="AY95">
            <v>0</v>
          </cell>
          <cell r="BB95">
            <v>0</v>
          </cell>
          <cell r="BC95">
            <v>0</v>
          </cell>
          <cell r="BF95">
            <v>0</v>
          </cell>
          <cell r="BG95">
            <v>0</v>
          </cell>
          <cell r="BJ95">
            <v>0</v>
          </cell>
          <cell r="BK95">
            <v>0</v>
          </cell>
          <cell r="BN95">
            <v>0</v>
          </cell>
          <cell r="BO95">
            <v>0</v>
          </cell>
          <cell r="BP95">
            <v>0</v>
          </cell>
          <cell r="BQ95">
            <v>0</v>
          </cell>
          <cell r="BR95">
            <v>0</v>
          </cell>
          <cell r="BS95">
            <v>0</v>
          </cell>
          <cell r="BT95">
            <v>0</v>
          </cell>
        </row>
        <row r="96">
          <cell r="B96" t="str">
            <v>||</v>
          </cell>
          <cell r="W96">
            <v>0</v>
          </cell>
          <cell r="X96">
            <v>0</v>
          </cell>
          <cell r="Y96">
            <v>0</v>
          </cell>
          <cell r="Z96">
            <v>0</v>
          </cell>
          <cell r="AA96">
            <v>0</v>
          </cell>
          <cell r="BP96">
            <v>0</v>
          </cell>
          <cell r="BQ96">
            <v>0</v>
          </cell>
          <cell r="BR96">
            <v>0</v>
          </cell>
          <cell r="BS96">
            <v>0</v>
          </cell>
          <cell r="BT96">
            <v>0</v>
          </cell>
        </row>
        <row r="97">
          <cell r="B97" t="str">
            <v>||</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B98" t="str">
            <v>||</v>
          </cell>
        </row>
        <row r="99">
          <cell r="B99" t="str">
            <v>||</v>
          </cell>
        </row>
        <row r="100">
          <cell r="B100" t="str">
            <v>||</v>
          </cell>
          <cell r="E100">
            <v>0</v>
          </cell>
          <cell r="F100">
            <v>0</v>
          </cell>
          <cell r="I100">
            <v>0</v>
          </cell>
          <cell r="J100">
            <v>0</v>
          </cell>
          <cell r="M100">
            <v>0</v>
          </cell>
          <cell r="N100">
            <v>0</v>
          </cell>
          <cell r="Q100">
            <v>0</v>
          </cell>
          <cell r="R100">
            <v>0</v>
          </cell>
          <cell r="U100">
            <v>0</v>
          </cell>
          <cell r="V100">
            <v>0</v>
          </cell>
          <cell r="W100">
            <v>0</v>
          </cell>
          <cell r="X100">
            <v>0</v>
          </cell>
          <cell r="Y100">
            <v>0</v>
          </cell>
          <cell r="Z100">
            <v>0</v>
          </cell>
          <cell r="AA100">
            <v>0</v>
          </cell>
          <cell r="AD100">
            <v>0</v>
          </cell>
          <cell r="AE100">
            <v>0</v>
          </cell>
          <cell r="AH100">
            <v>0</v>
          </cell>
          <cell r="AI100">
            <v>0</v>
          </cell>
          <cell r="AL100">
            <v>0</v>
          </cell>
          <cell r="AM100">
            <v>0</v>
          </cell>
          <cell r="AP100">
            <v>0</v>
          </cell>
          <cell r="AQ100">
            <v>0</v>
          </cell>
          <cell r="AT100">
            <v>0</v>
          </cell>
          <cell r="AU100">
            <v>0</v>
          </cell>
          <cell r="AX100">
            <v>0</v>
          </cell>
          <cell r="AY100">
            <v>0</v>
          </cell>
          <cell r="BB100">
            <v>0</v>
          </cell>
          <cell r="BC100">
            <v>0</v>
          </cell>
          <cell r="BF100">
            <v>0</v>
          </cell>
          <cell r="BG100">
            <v>0</v>
          </cell>
          <cell r="BJ100">
            <v>0</v>
          </cell>
          <cell r="BK100">
            <v>0</v>
          </cell>
          <cell r="BN100">
            <v>0</v>
          </cell>
          <cell r="BO100">
            <v>0</v>
          </cell>
          <cell r="BP100">
            <v>0</v>
          </cell>
          <cell r="BQ100">
            <v>0</v>
          </cell>
          <cell r="BR100">
            <v>0</v>
          </cell>
          <cell r="BS100">
            <v>0</v>
          </cell>
          <cell r="BT100">
            <v>0</v>
          </cell>
        </row>
        <row r="101">
          <cell r="B101" t="str">
            <v>||</v>
          </cell>
          <cell r="E101">
            <v>0</v>
          </cell>
          <cell r="F101">
            <v>0</v>
          </cell>
          <cell r="I101">
            <v>0</v>
          </cell>
          <cell r="J101">
            <v>0</v>
          </cell>
          <cell r="M101">
            <v>0</v>
          </cell>
          <cell r="N101">
            <v>0</v>
          </cell>
          <cell r="Q101">
            <v>0</v>
          </cell>
          <cell r="R101">
            <v>0</v>
          </cell>
          <cell r="U101">
            <v>0</v>
          </cell>
          <cell r="V101">
            <v>0</v>
          </cell>
          <cell r="W101">
            <v>0</v>
          </cell>
          <cell r="X101">
            <v>0</v>
          </cell>
          <cell r="Y101">
            <v>0</v>
          </cell>
          <cell r="Z101">
            <v>0</v>
          </cell>
          <cell r="AA101">
            <v>0</v>
          </cell>
          <cell r="AD101">
            <v>0</v>
          </cell>
          <cell r="AE101">
            <v>0</v>
          </cell>
          <cell r="AH101">
            <v>0</v>
          </cell>
          <cell r="AI101">
            <v>0</v>
          </cell>
          <cell r="AL101">
            <v>0</v>
          </cell>
          <cell r="AM101">
            <v>0</v>
          </cell>
          <cell r="AP101">
            <v>0</v>
          </cell>
          <cell r="AQ101">
            <v>0</v>
          </cell>
          <cell r="AT101">
            <v>0</v>
          </cell>
          <cell r="AU101">
            <v>0</v>
          </cell>
          <cell r="AX101">
            <v>0</v>
          </cell>
          <cell r="AY101">
            <v>0</v>
          </cell>
          <cell r="BB101">
            <v>0</v>
          </cell>
          <cell r="BC101">
            <v>0</v>
          </cell>
          <cell r="BF101">
            <v>0</v>
          </cell>
          <cell r="BG101">
            <v>0</v>
          </cell>
          <cell r="BJ101">
            <v>0</v>
          </cell>
          <cell r="BK101">
            <v>0</v>
          </cell>
          <cell r="BN101">
            <v>0</v>
          </cell>
          <cell r="BO101">
            <v>0</v>
          </cell>
          <cell r="BP101">
            <v>0</v>
          </cell>
          <cell r="BQ101">
            <v>0</v>
          </cell>
          <cell r="BR101">
            <v>0</v>
          </cell>
          <cell r="BS101">
            <v>0</v>
          </cell>
          <cell r="BT101">
            <v>0</v>
          </cell>
        </row>
        <row r="102">
          <cell r="B102" t="str">
            <v>||</v>
          </cell>
          <cell r="E102">
            <v>0</v>
          </cell>
          <cell r="F102">
            <v>0</v>
          </cell>
          <cell r="I102">
            <v>0</v>
          </cell>
          <cell r="J102">
            <v>0</v>
          </cell>
          <cell r="M102">
            <v>0</v>
          </cell>
          <cell r="N102">
            <v>0</v>
          </cell>
          <cell r="Q102">
            <v>0</v>
          </cell>
          <cell r="R102">
            <v>0</v>
          </cell>
          <cell r="U102">
            <v>0</v>
          </cell>
          <cell r="V102">
            <v>0</v>
          </cell>
          <cell r="W102">
            <v>0</v>
          </cell>
          <cell r="X102">
            <v>0</v>
          </cell>
          <cell r="Y102">
            <v>0</v>
          </cell>
          <cell r="Z102">
            <v>0</v>
          </cell>
          <cell r="AA102">
            <v>0</v>
          </cell>
          <cell r="AD102">
            <v>0</v>
          </cell>
          <cell r="AE102">
            <v>0</v>
          </cell>
          <cell r="AH102">
            <v>0</v>
          </cell>
          <cell r="AI102">
            <v>0</v>
          </cell>
          <cell r="AL102">
            <v>0</v>
          </cell>
          <cell r="AM102">
            <v>0</v>
          </cell>
          <cell r="AP102">
            <v>0</v>
          </cell>
          <cell r="AQ102">
            <v>0</v>
          </cell>
          <cell r="AT102">
            <v>0</v>
          </cell>
          <cell r="AU102">
            <v>0</v>
          </cell>
          <cell r="AX102">
            <v>0</v>
          </cell>
          <cell r="AY102">
            <v>0</v>
          </cell>
          <cell r="BB102">
            <v>0</v>
          </cell>
          <cell r="BC102">
            <v>0</v>
          </cell>
          <cell r="BF102">
            <v>0</v>
          </cell>
          <cell r="BG102">
            <v>0</v>
          </cell>
          <cell r="BJ102">
            <v>0</v>
          </cell>
          <cell r="BK102">
            <v>0</v>
          </cell>
          <cell r="BN102">
            <v>0</v>
          </cell>
          <cell r="BO102">
            <v>0</v>
          </cell>
          <cell r="BP102">
            <v>0</v>
          </cell>
          <cell r="BQ102">
            <v>0</v>
          </cell>
          <cell r="BR102">
            <v>0</v>
          </cell>
          <cell r="BS102">
            <v>0</v>
          </cell>
          <cell r="BT102">
            <v>0</v>
          </cell>
        </row>
        <row r="103">
          <cell r="B103" t="str">
            <v>||</v>
          </cell>
          <cell r="W103">
            <v>0</v>
          </cell>
          <cell r="X103">
            <v>0</v>
          </cell>
          <cell r="Y103">
            <v>0</v>
          </cell>
          <cell r="Z103">
            <v>0</v>
          </cell>
          <cell r="AA103">
            <v>0</v>
          </cell>
          <cell r="BP103">
            <v>0</v>
          </cell>
          <cell r="BQ103">
            <v>0</v>
          </cell>
          <cell r="BR103">
            <v>0</v>
          </cell>
          <cell r="BS103">
            <v>0</v>
          </cell>
          <cell r="BT103">
            <v>0</v>
          </cell>
        </row>
        <row r="104">
          <cell r="B104" t="str">
            <v>||</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row>
        <row r="105">
          <cell r="B105" t="str">
            <v>||</v>
          </cell>
        </row>
        <row r="106">
          <cell r="B106" t="str">
            <v>||</v>
          </cell>
        </row>
        <row r="107">
          <cell r="B107" t="str">
            <v>||</v>
          </cell>
          <cell r="E107">
            <v>0</v>
          </cell>
          <cell r="F107">
            <v>0</v>
          </cell>
          <cell r="I107">
            <v>0</v>
          </cell>
          <cell r="J107">
            <v>0</v>
          </cell>
          <cell r="M107">
            <v>0</v>
          </cell>
          <cell r="N107">
            <v>0</v>
          </cell>
          <cell r="Q107">
            <v>0</v>
          </cell>
          <cell r="R107">
            <v>0</v>
          </cell>
          <cell r="U107">
            <v>0</v>
          </cell>
          <cell r="V107">
            <v>0</v>
          </cell>
          <cell r="W107">
            <v>0</v>
          </cell>
          <cell r="X107">
            <v>0</v>
          </cell>
          <cell r="Y107">
            <v>0</v>
          </cell>
          <cell r="Z107">
            <v>0</v>
          </cell>
          <cell r="AA107">
            <v>0</v>
          </cell>
          <cell r="AD107">
            <v>0</v>
          </cell>
          <cell r="AE107">
            <v>0</v>
          </cell>
          <cell r="AH107">
            <v>0</v>
          </cell>
          <cell r="AI107">
            <v>0</v>
          </cell>
          <cell r="AL107">
            <v>0</v>
          </cell>
          <cell r="AM107">
            <v>0</v>
          </cell>
          <cell r="AP107">
            <v>0</v>
          </cell>
          <cell r="AQ107">
            <v>0</v>
          </cell>
          <cell r="AT107">
            <v>0</v>
          </cell>
          <cell r="AU107">
            <v>0</v>
          </cell>
          <cell r="AX107">
            <v>0</v>
          </cell>
          <cell r="AY107">
            <v>0</v>
          </cell>
          <cell r="BB107">
            <v>0</v>
          </cell>
          <cell r="BC107">
            <v>0</v>
          </cell>
          <cell r="BF107">
            <v>0</v>
          </cell>
          <cell r="BG107">
            <v>0</v>
          </cell>
          <cell r="BJ107">
            <v>0</v>
          </cell>
          <cell r="BK107">
            <v>0</v>
          </cell>
          <cell r="BN107">
            <v>0</v>
          </cell>
          <cell r="BO107">
            <v>0</v>
          </cell>
          <cell r="BP107">
            <v>0</v>
          </cell>
          <cell r="BQ107">
            <v>0</v>
          </cell>
          <cell r="BR107">
            <v>0</v>
          </cell>
          <cell r="BS107">
            <v>0</v>
          </cell>
          <cell r="BT107">
            <v>0</v>
          </cell>
        </row>
        <row r="108">
          <cell r="B108" t="str">
            <v>||</v>
          </cell>
          <cell r="E108">
            <v>0</v>
          </cell>
          <cell r="F108">
            <v>0</v>
          </cell>
          <cell r="I108">
            <v>0</v>
          </cell>
          <cell r="J108">
            <v>0</v>
          </cell>
          <cell r="M108">
            <v>0</v>
          </cell>
          <cell r="N108">
            <v>0</v>
          </cell>
          <cell r="Q108">
            <v>0</v>
          </cell>
          <cell r="R108">
            <v>0</v>
          </cell>
          <cell r="U108">
            <v>0</v>
          </cell>
          <cell r="V108">
            <v>0</v>
          </cell>
          <cell r="W108">
            <v>0</v>
          </cell>
          <cell r="X108">
            <v>0</v>
          </cell>
          <cell r="Y108">
            <v>0</v>
          </cell>
          <cell r="Z108">
            <v>0</v>
          </cell>
          <cell r="AA108">
            <v>0</v>
          </cell>
          <cell r="AD108">
            <v>0</v>
          </cell>
          <cell r="AE108">
            <v>0</v>
          </cell>
          <cell r="AH108">
            <v>0</v>
          </cell>
          <cell r="AI108">
            <v>0</v>
          </cell>
          <cell r="AL108">
            <v>0</v>
          </cell>
          <cell r="AM108">
            <v>0</v>
          </cell>
          <cell r="AP108">
            <v>0</v>
          </cell>
          <cell r="AQ108">
            <v>0</v>
          </cell>
          <cell r="AT108">
            <v>0</v>
          </cell>
          <cell r="AU108">
            <v>0</v>
          </cell>
          <cell r="AX108">
            <v>0</v>
          </cell>
          <cell r="AY108">
            <v>0</v>
          </cell>
          <cell r="BB108">
            <v>0</v>
          </cell>
          <cell r="BC108">
            <v>0</v>
          </cell>
          <cell r="BF108">
            <v>0</v>
          </cell>
          <cell r="BG108">
            <v>0</v>
          </cell>
          <cell r="BJ108">
            <v>0</v>
          </cell>
          <cell r="BK108">
            <v>0</v>
          </cell>
          <cell r="BN108">
            <v>0</v>
          </cell>
          <cell r="BO108">
            <v>0</v>
          </cell>
          <cell r="BP108">
            <v>0</v>
          </cell>
          <cell r="BQ108">
            <v>0</v>
          </cell>
          <cell r="BR108">
            <v>0</v>
          </cell>
          <cell r="BS108">
            <v>0</v>
          </cell>
          <cell r="BT108">
            <v>0</v>
          </cell>
        </row>
        <row r="109">
          <cell r="B109" t="str">
            <v>||</v>
          </cell>
          <cell r="E109">
            <v>0</v>
          </cell>
          <cell r="F109">
            <v>0</v>
          </cell>
          <cell r="I109">
            <v>0</v>
          </cell>
          <cell r="J109">
            <v>0</v>
          </cell>
          <cell r="M109">
            <v>0</v>
          </cell>
          <cell r="N109">
            <v>0</v>
          </cell>
          <cell r="Q109">
            <v>0</v>
          </cell>
          <cell r="R109">
            <v>0</v>
          </cell>
          <cell r="U109">
            <v>0</v>
          </cell>
          <cell r="V109">
            <v>0</v>
          </cell>
          <cell r="W109">
            <v>0</v>
          </cell>
          <cell r="X109">
            <v>0</v>
          </cell>
          <cell r="Y109">
            <v>0</v>
          </cell>
          <cell r="Z109">
            <v>0</v>
          </cell>
          <cell r="AA109">
            <v>0</v>
          </cell>
          <cell r="AD109">
            <v>0</v>
          </cell>
          <cell r="AE109">
            <v>0</v>
          </cell>
          <cell r="AH109">
            <v>0</v>
          </cell>
          <cell r="AI109">
            <v>0</v>
          </cell>
          <cell r="AL109">
            <v>0</v>
          </cell>
          <cell r="AM109">
            <v>0</v>
          </cell>
          <cell r="AP109">
            <v>0</v>
          </cell>
          <cell r="AQ109">
            <v>0</v>
          </cell>
          <cell r="AT109">
            <v>0</v>
          </cell>
          <cell r="AU109">
            <v>0</v>
          </cell>
          <cell r="AX109">
            <v>0</v>
          </cell>
          <cell r="AY109">
            <v>0</v>
          </cell>
          <cell r="BB109">
            <v>0</v>
          </cell>
          <cell r="BC109">
            <v>0</v>
          </cell>
          <cell r="BF109">
            <v>0</v>
          </cell>
          <cell r="BG109">
            <v>0</v>
          </cell>
          <cell r="BJ109">
            <v>0</v>
          </cell>
          <cell r="BK109">
            <v>0</v>
          </cell>
          <cell r="BN109">
            <v>0</v>
          </cell>
          <cell r="BO109">
            <v>0</v>
          </cell>
          <cell r="BP109">
            <v>0</v>
          </cell>
          <cell r="BQ109">
            <v>0</v>
          </cell>
          <cell r="BR109">
            <v>0</v>
          </cell>
          <cell r="BS109">
            <v>0</v>
          </cell>
          <cell r="BT109">
            <v>0</v>
          </cell>
        </row>
        <row r="110">
          <cell r="B110" t="str">
            <v>||</v>
          </cell>
          <cell r="W110">
            <v>0</v>
          </cell>
          <cell r="X110">
            <v>0</v>
          </cell>
          <cell r="Y110">
            <v>0</v>
          </cell>
          <cell r="Z110">
            <v>0</v>
          </cell>
          <cell r="AA110">
            <v>0</v>
          </cell>
          <cell r="BP110">
            <v>0</v>
          </cell>
          <cell r="BQ110">
            <v>0</v>
          </cell>
          <cell r="BR110">
            <v>0</v>
          </cell>
          <cell r="BS110">
            <v>0</v>
          </cell>
          <cell r="BT110">
            <v>0</v>
          </cell>
        </row>
        <row r="111">
          <cell r="B111" t="str">
            <v>||</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12">
          <cell r="B112" t="str">
            <v>||</v>
          </cell>
        </row>
        <row r="113">
          <cell r="B113" t="str">
            <v>||</v>
          </cell>
        </row>
        <row r="114">
          <cell r="B114" t="str">
            <v>||</v>
          </cell>
          <cell r="E114">
            <v>0</v>
          </cell>
          <cell r="F114">
            <v>0</v>
          </cell>
          <cell r="I114">
            <v>0</v>
          </cell>
          <cell r="J114">
            <v>0</v>
          </cell>
          <cell r="M114">
            <v>0</v>
          </cell>
          <cell r="N114">
            <v>0</v>
          </cell>
          <cell r="Q114">
            <v>0</v>
          </cell>
          <cell r="R114">
            <v>0</v>
          </cell>
          <cell r="U114">
            <v>0</v>
          </cell>
          <cell r="V114">
            <v>0</v>
          </cell>
          <cell r="W114">
            <v>0</v>
          </cell>
          <cell r="X114">
            <v>0</v>
          </cell>
          <cell r="Y114">
            <v>0</v>
          </cell>
          <cell r="Z114">
            <v>0</v>
          </cell>
          <cell r="AA114">
            <v>0</v>
          </cell>
          <cell r="AD114">
            <v>0</v>
          </cell>
          <cell r="AE114">
            <v>0</v>
          </cell>
          <cell r="AH114">
            <v>0</v>
          </cell>
          <cell r="AI114">
            <v>0</v>
          </cell>
          <cell r="AL114">
            <v>0</v>
          </cell>
          <cell r="AM114">
            <v>0</v>
          </cell>
          <cell r="AP114">
            <v>0</v>
          </cell>
          <cell r="AQ114">
            <v>0</v>
          </cell>
          <cell r="AT114">
            <v>0</v>
          </cell>
          <cell r="AU114">
            <v>0</v>
          </cell>
          <cell r="AX114">
            <v>0</v>
          </cell>
          <cell r="AY114">
            <v>0</v>
          </cell>
          <cell r="BB114">
            <v>0</v>
          </cell>
          <cell r="BC114">
            <v>0</v>
          </cell>
          <cell r="BF114">
            <v>0</v>
          </cell>
          <cell r="BG114">
            <v>0</v>
          </cell>
          <cell r="BJ114">
            <v>0</v>
          </cell>
          <cell r="BK114">
            <v>0</v>
          </cell>
          <cell r="BN114">
            <v>0</v>
          </cell>
          <cell r="BO114">
            <v>0</v>
          </cell>
          <cell r="BP114">
            <v>0</v>
          </cell>
          <cell r="BQ114">
            <v>0</v>
          </cell>
          <cell r="BR114">
            <v>0</v>
          </cell>
          <cell r="BS114">
            <v>0</v>
          </cell>
          <cell r="BT114">
            <v>0</v>
          </cell>
        </row>
        <row r="115">
          <cell r="B115" t="str">
            <v>||</v>
          </cell>
          <cell r="E115">
            <v>0</v>
          </cell>
          <cell r="F115">
            <v>0</v>
          </cell>
          <cell r="I115">
            <v>0</v>
          </cell>
          <cell r="J115">
            <v>0</v>
          </cell>
          <cell r="M115">
            <v>0</v>
          </cell>
          <cell r="N115">
            <v>0</v>
          </cell>
          <cell r="Q115">
            <v>0</v>
          </cell>
          <cell r="R115">
            <v>0</v>
          </cell>
          <cell r="U115">
            <v>0</v>
          </cell>
          <cell r="V115">
            <v>0</v>
          </cell>
          <cell r="W115">
            <v>0</v>
          </cell>
          <cell r="X115">
            <v>0</v>
          </cell>
          <cell r="Y115">
            <v>0</v>
          </cell>
          <cell r="Z115">
            <v>0</v>
          </cell>
          <cell r="AA115">
            <v>0</v>
          </cell>
          <cell r="AD115">
            <v>0</v>
          </cell>
          <cell r="AE115">
            <v>0</v>
          </cell>
          <cell r="AH115">
            <v>0</v>
          </cell>
          <cell r="AI115">
            <v>0</v>
          </cell>
          <cell r="AL115">
            <v>0</v>
          </cell>
          <cell r="AM115">
            <v>0</v>
          </cell>
          <cell r="AP115">
            <v>0</v>
          </cell>
          <cell r="AQ115">
            <v>0</v>
          </cell>
          <cell r="AT115">
            <v>0</v>
          </cell>
          <cell r="AU115">
            <v>0</v>
          </cell>
          <cell r="AX115">
            <v>0</v>
          </cell>
          <cell r="AY115">
            <v>0</v>
          </cell>
          <cell r="BB115">
            <v>0</v>
          </cell>
          <cell r="BC115">
            <v>0</v>
          </cell>
          <cell r="BF115">
            <v>0</v>
          </cell>
          <cell r="BG115">
            <v>0</v>
          </cell>
          <cell r="BJ115">
            <v>0</v>
          </cell>
          <cell r="BK115">
            <v>0</v>
          </cell>
          <cell r="BN115">
            <v>0</v>
          </cell>
          <cell r="BO115">
            <v>0</v>
          </cell>
          <cell r="BP115">
            <v>0</v>
          </cell>
          <cell r="BQ115">
            <v>0</v>
          </cell>
          <cell r="BR115">
            <v>0</v>
          </cell>
          <cell r="BS115">
            <v>0</v>
          </cell>
          <cell r="BT115">
            <v>0</v>
          </cell>
        </row>
        <row r="116">
          <cell r="B116" t="str">
            <v>||</v>
          </cell>
          <cell r="E116">
            <v>0</v>
          </cell>
          <cell r="F116">
            <v>0</v>
          </cell>
          <cell r="I116">
            <v>0</v>
          </cell>
          <cell r="J116">
            <v>0</v>
          </cell>
          <cell r="M116">
            <v>0</v>
          </cell>
          <cell r="N116">
            <v>0</v>
          </cell>
          <cell r="Q116">
            <v>0</v>
          </cell>
          <cell r="R116">
            <v>0</v>
          </cell>
          <cell r="U116">
            <v>0</v>
          </cell>
          <cell r="V116">
            <v>0</v>
          </cell>
          <cell r="W116">
            <v>0</v>
          </cell>
          <cell r="X116">
            <v>0</v>
          </cell>
          <cell r="Y116">
            <v>0</v>
          </cell>
          <cell r="Z116">
            <v>0</v>
          </cell>
          <cell r="AA116">
            <v>0</v>
          </cell>
          <cell r="AD116">
            <v>0</v>
          </cell>
          <cell r="AE116">
            <v>0</v>
          </cell>
          <cell r="AH116">
            <v>0</v>
          </cell>
          <cell r="AI116">
            <v>0</v>
          </cell>
          <cell r="AL116">
            <v>0</v>
          </cell>
          <cell r="AM116">
            <v>0</v>
          </cell>
          <cell r="AP116">
            <v>0</v>
          </cell>
          <cell r="AQ116">
            <v>0</v>
          </cell>
          <cell r="AT116">
            <v>0</v>
          </cell>
          <cell r="AU116">
            <v>0</v>
          </cell>
          <cell r="AX116">
            <v>0</v>
          </cell>
          <cell r="AY116">
            <v>0</v>
          </cell>
          <cell r="BB116">
            <v>0</v>
          </cell>
          <cell r="BC116">
            <v>0</v>
          </cell>
          <cell r="BF116">
            <v>0</v>
          </cell>
          <cell r="BG116">
            <v>0</v>
          </cell>
          <cell r="BJ116">
            <v>0</v>
          </cell>
          <cell r="BK116">
            <v>0</v>
          </cell>
          <cell r="BN116">
            <v>0</v>
          </cell>
          <cell r="BO116">
            <v>0</v>
          </cell>
          <cell r="BP116">
            <v>0</v>
          </cell>
          <cell r="BQ116">
            <v>0</v>
          </cell>
          <cell r="BR116">
            <v>0</v>
          </cell>
          <cell r="BS116">
            <v>0</v>
          </cell>
          <cell r="BT116">
            <v>0</v>
          </cell>
        </row>
        <row r="117">
          <cell r="B117" t="str">
            <v>||</v>
          </cell>
          <cell r="W117">
            <v>0</v>
          </cell>
          <cell r="X117">
            <v>0</v>
          </cell>
          <cell r="Y117">
            <v>0</v>
          </cell>
          <cell r="Z117">
            <v>0</v>
          </cell>
          <cell r="AA117">
            <v>0</v>
          </cell>
          <cell r="BP117">
            <v>0</v>
          </cell>
          <cell r="BQ117">
            <v>0</v>
          </cell>
          <cell r="BR117">
            <v>0</v>
          </cell>
          <cell r="BS117">
            <v>0</v>
          </cell>
          <cell r="BT117">
            <v>0</v>
          </cell>
        </row>
        <row r="118">
          <cell r="B118" t="str">
            <v>||</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19">
          <cell r="B119" t="str">
            <v>||</v>
          </cell>
        </row>
        <row r="120">
          <cell r="B120" t="str">
            <v>||</v>
          </cell>
        </row>
        <row r="121">
          <cell r="B121" t="str">
            <v>||</v>
          </cell>
          <cell r="E121">
            <v>0</v>
          </cell>
          <cell r="F121">
            <v>0</v>
          </cell>
          <cell r="I121">
            <v>0</v>
          </cell>
          <cell r="J121">
            <v>0</v>
          </cell>
          <cell r="M121">
            <v>0</v>
          </cell>
          <cell r="N121">
            <v>0</v>
          </cell>
          <cell r="Q121">
            <v>0</v>
          </cell>
          <cell r="R121">
            <v>0</v>
          </cell>
          <cell r="U121">
            <v>0</v>
          </cell>
          <cell r="V121">
            <v>0</v>
          </cell>
          <cell r="W121">
            <v>0</v>
          </cell>
          <cell r="X121">
            <v>0</v>
          </cell>
          <cell r="Y121">
            <v>0</v>
          </cell>
          <cell r="Z121">
            <v>0</v>
          </cell>
          <cell r="AA121">
            <v>0</v>
          </cell>
          <cell r="AD121">
            <v>0</v>
          </cell>
          <cell r="AE121">
            <v>0</v>
          </cell>
          <cell r="AH121">
            <v>0</v>
          </cell>
          <cell r="AI121">
            <v>0</v>
          </cell>
          <cell r="AL121">
            <v>0</v>
          </cell>
          <cell r="AM121">
            <v>0</v>
          </cell>
          <cell r="AP121">
            <v>0</v>
          </cell>
          <cell r="AQ121">
            <v>0</v>
          </cell>
          <cell r="AT121">
            <v>0</v>
          </cell>
          <cell r="AU121">
            <v>0</v>
          </cell>
          <cell r="AX121">
            <v>0</v>
          </cell>
          <cell r="AY121">
            <v>0</v>
          </cell>
          <cell r="BB121">
            <v>0</v>
          </cell>
          <cell r="BC121">
            <v>0</v>
          </cell>
          <cell r="BF121">
            <v>0</v>
          </cell>
          <cell r="BG121">
            <v>0</v>
          </cell>
          <cell r="BJ121">
            <v>0</v>
          </cell>
          <cell r="BK121">
            <v>0</v>
          </cell>
          <cell r="BN121">
            <v>0</v>
          </cell>
          <cell r="BO121">
            <v>0</v>
          </cell>
          <cell r="BP121">
            <v>0</v>
          </cell>
          <cell r="BQ121">
            <v>0</v>
          </cell>
          <cell r="BR121">
            <v>0</v>
          </cell>
          <cell r="BS121">
            <v>0</v>
          </cell>
          <cell r="BT121">
            <v>0</v>
          </cell>
        </row>
        <row r="122">
          <cell r="B122" t="str">
            <v>||</v>
          </cell>
          <cell r="E122">
            <v>0</v>
          </cell>
          <cell r="F122">
            <v>0</v>
          </cell>
          <cell r="I122">
            <v>0</v>
          </cell>
          <cell r="J122">
            <v>0</v>
          </cell>
          <cell r="M122">
            <v>0</v>
          </cell>
          <cell r="N122">
            <v>0</v>
          </cell>
          <cell r="Q122">
            <v>0</v>
          </cell>
          <cell r="R122">
            <v>0</v>
          </cell>
          <cell r="U122">
            <v>0</v>
          </cell>
          <cell r="V122">
            <v>0</v>
          </cell>
          <cell r="W122">
            <v>0</v>
          </cell>
          <cell r="X122">
            <v>0</v>
          </cell>
          <cell r="Y122">
            <v>0</v>
          </cell>
          <cell r="Z122">
            <v>0</v>
          </cell>
          <cell r="AA122">
            <v>0</v>
          </cell>
          <cell r="AD122">
            <v>0</v>
          </cell>
          <cell r="AE122">
            <v>0</v>
          </cell>
          <cell r="AH122">
            <v>0</v>
          </cell>
          <cell r="AI122">
            <v>0</v>
          </cell>
          <cell r="AL122">
            <v>0</v>
          </cell>
          <cell r="AM122">
            <v>0</v>
          </cell>
          <cell r="AP122">
            <v>0</v>
          </cell>
          <cell r="AQ122">
            <v>0</v>
          </cell>
          <cell r="AT122">
            <v>0</v>
          </cell>
          <cell r="AU122">
            <v>0</v>
          </cell>
          <cell r="AX122">
            <v>0</v>
          </cell>
          <cell r="AY122">
            <v>0</v>
          </cell>
          <cell r="BB122">
            <v>0</v>
          </cell>
          <cell r="BC122">
            <v>0</v>
          </cell>
          <cell r="BF122">
            <v>0</v>
          </cell>
          <cell r="BG122">
            <v>0</v>
          </cell>
          <cell r="BJ122">
            <v>0</v>
          </cell>
          <cell r="BK122">
            <v>0</v>
          </cell>
          <cell r="BN122">
            <v>0</v>
          </cell>
          <cell r="BO122">
            <v>0</v>
          </cell>
          <cell r="BP122">
            <v>0</v>
          </cell>
          <cell r="BQ122">
            <v>0</v>
          </cell>
          <cell r="BR122">
            <v>0</v>
          </cell>
          <cell r="BS122">
            <v>0</v>
          </cell>
          <cell r="BT122">
            <v>0</v>
          </cell>
        </row>
        <row r="123">
          <cell r="B123" t="str">
            <v>||</v>
          </cell>
          <cell r="E123">
            <v>0</v>
          </cell>
          <cell r="F123">
            <v>0</v>
          </cell>
          <cell r="I123">
            <v>0</v>
          </cell>
          <cell r="J123">
            <v>0</v>
          </cell>
          <cell r="M123">
            <v>0</v>
          </cell>
          <cell r="N123">
            <v>0</v>
          </cell>
          <cell r="Q123">
            <v>0</v>
          </cell>
          <cell r="R123">
            <v>0</v>
          </cell>
          <cell r="U123">
            <v>0</v>
          </cell>
          <cell r="V123">
            <v>0</v>
          </cell>
          <cell r="W123">
            <v>0</v>
          </cell>
          <cell r="X123">
            <v>0</v>
          </cell>
          <cell r="Y123">
            <v>0</v>
          </cell>
          <cell r="Z123">
            <v>0</v>
          </cell>
          <cell r="AA123">
            <v>0</v>
          </cell>
          <cell r="AD123">
            <v>0</v>
          </cell>
          <cell r="AE123">
            <v>0</v>
          </cell>
          <cell r="AH123">
            <v>0</v>
          </cell>
          <cell r="AI123">
            <v>0</v>
          </cell>
          <cell r="AL123">
            <v>0</v>
          </cell>
          <cell r="AM123">
            <v>0</v>
          </cell>
          <cell r="AP123">
            <v>0</v>
          </cell>
          <cell r="AQ123">
            <v>0</v>
          </cell>
          <cell r="AT123">
            <v>0</v>
          </cell>
          <cell r="AU123">
            <v>0</v>
          </cell>
          <cell r="AX123">
            <v>0</v>
          </cell>
          <cell r="AY123">
            <v>0</v>
          </cell>
          <cell r="BB123">
            <v>0</v>
          </cell>
          <cell r="BC123">
            <v>0</v>
          </cell>
          <cell r="BF123">
            <v>0</v>
          </cell>
          <cell r="BG123">
            <v>0</v>
          </cell>
          <cell r="BJ123">
            <v>0</v>
          </cell>
          <cell r="BK123">
            <v>0</v>
          </cell>
          <cell r="BN123">
            <v>0</v>
          </cell>
          <cell r="BO123">
            <v>0</v>
          </cell>
          <cell r="BP123">
            <v>0</v>
          </cell>
          <cell r="BQ123">
            <v>0</v>
          </cell>
          <cell r="BR123">
            <v>0</v>
          </cell>
          <cell r="BS123">
            <v>0</v>
          </cell>
          <cell r="BT123">
            <v>0</v>
          </cell>
        </row>
        <row r="124">
          <cell r="B124" t="str">
            <v>||</v>
          </cell>
          <cell r="W124">
            <v>0</v>
          </cell>
          <cell r="X124">
            <v>0</v>
          </cell>
          <cell r="Y124">
            <v>0</v>
          </cell>
          <cell r="Z124">
            <v>0</v>
          </cell>
          <cell r="AA124">
            <v>0</v>
          </cell>
          <cell r="BP124">
            <v>0</v>
          </cell>
          <cell r="BQ124">
            <v>0</v>
          </cell>
          <cell r="BR124">
            <v>0</v>
          </cell>
          <cell r="BS124">
            <v>0</v>
          </cell>
          <cell r="BT124">
            <v>0</v>
          </cell>
        </row>
        <row r="125">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B126" t="str">
            <v>||</v>
          </cell>
        </row>
        <row r="127">
          <cell r="B127" t="str">
            <v>||</v>
          </cell>
        </row>
        <row r="128">
          <cell r="B128" t="str">
            <v>||</v>
          </cell>
          <cell r="E128">
            <v>0</v>
          </cell>
          <cell r="F128">
            <v>0</v>
          </cell>
          <cell r="I128">
            <v>0</v>
          </cell>
          <cell r="J128">
            <v>0</v>
          </cell>
          <cell r="M128">
            <v>0</v>
          </cell>
          <cell r="N128">
            <v>0</v>
          </cell>
          <cell r="Q128">
            <v>0</v>
          </cell>
          <cell r="R128">
            <v>0</v>
          </cell>
          <cell r="U128">
            <v>0</v>
          </cell>
          <cell r="V128">
            <v>0</v>
          </cell>
          <cell r="W128">
            <v>0</v>
          </cell>
          <cell r="X128">
            <v>0</v>
          </cell>
          <cell r="Y128">
            <v>0</v>
          </cell>
          <cell r="Z128">
            <v>0</v>
          </cell>
          <cell r="AA128">
            <v>0</v>
          </cell>
          <cell r="AD128">
            <v>0</v>
          </cell>
          <cell r="AE128">
            <v>0</v>
          </cell>
          <cell r="AH128">
            <v>0</v>
          </cell>
          <cell r="AI128">
            <v>0</v>
          </cell>
          <cell r="AL128">
            <v>0</v>
          </cell>
          <cell r="AM128">
            <v>0</v>
          </cell>
          <cell r="AP128">
            <v>0</v>
          </cell>
          <cell r="AQ128">
            <v>0</v>
          </cell>
          <cell r="AT128">
            <v>0</v>
          </cell>
          <cell r="AU128">
            <v>0</v>
          </cell>
          <cell r="AX128">
            <v>0</v>
          </cell>
          <cell r="AY128">
            <v>0</v>
          </cell>
          <cell r="BB128">
            <v>0</v>
          </cell>
          <cell r="BC128">
            <v>0</v>
          </cell>
          <cell r="BF128">
            <v>0</v>
          </cell>
          <cell r="BG128">
            <v>0</v>
          </cell>
          <cell r="BJ128">
            <v>0</v>
          </cell>
          <cell r="BK128">
            <v>0</v>
          </cell>
          <cell r="BN128">
            <v>0</v>
          </cell>
          <cell r="BO128">
            <v>0</v>
          </cell>
          <cell r="BP128">
            <v>0</v>
          </cell>
          <cell r="BQ128">
            <v>0</v>
          </cell>
          <cell r="BR128">
            <v>0</v>
          </cell>
          <cell r="BS128">
            <v>0</v>
          </cell>
          <cell r="BT128">
            <v>0</v>
          </cell>
        </row>
        <row r="129">
          <cell r="B129" t="str">
            <v>||</v>
          </cell>
          <cell r="E129">
            <v>0</v>
          </cell>
          <cell r="F129">
            <v>0</v>
          </cell>
          <cell r="I129">
            <v>0</v>
          </cell>
          <cell r="J129">
            <v>0</v>
          </cell>
          <cell r="M129">
            <v>0</v>
          </cell>
          <cell r="N129">
            <v>0</v>
          </cell>
          <cell r="Q129">
            <v>0</v>
          </cell>
          <cell r="R129">
            <v>0</v>
          </cell>
          <cell r="U129">
            <v>0</v>
          </cell>
          <cell r="V129">
            <v>0</v>
          </cell>
          <cell r="W129">
            <v>0</v>
          </cell>
          <cell r="X129">
            <v>0</v>
          </cell>
          <cell r="Y129">
            <v>0</v>
          </cell>
          <cell r="Z129">
            <v>0</v>
          </cell>
          <cell r="AA129">
            <v>0</v>
          </cell>
          <cell r="AD129">
            <v>0</v>
          </cell>
          <cell r="AE129">
            <v>0</v>
          </cell>
          <cell r="AH129">
            <v>0</v>
          </cell>
          <cell r="AI129">
            <v>0</v>
          </cell>
          <cell r="AL129">
            <v>0</v>
          </cell>
          <cell r="AM129">
            <v>0</v>
          </cell>
          <cell r="AP129">
            <v>0</v>
          </cell>
          <cell r="AQ129">
            <v>0</v>
          </cell>
          <cell r="AT129">
            <v>0</v>
          </cell>
          <cell r="AU129">
            <v>0</v>
          </cell>
          <cell r="AX129">
            <v>0</v>
          </cell>
          <cell r="AY129">
            <v>0</v>
          </cell>
          <cell r="BB129">
            <v>0</v>
          </cell>
          <cell r="BC129">
            <v>0</v>
          </cell>
          <cell r="BF129">
            <v>0</v>
          </cell>
          <cell r="BG129">
            <v>0</v>
          </cell>
          <cell r="BJ129">
            <v>0</v>
          </cell>
          <cell r="BK129">
            <v>0</v>
          </cell>
          <cell r="BN129">
            <v>0</v>
          </cell>
          <cell r="BO129">
            <v>0</v>
          </cell>
          <cell r="BP129">
            <v>0</v>
          </cell>
          <cell r="BQ129">
            <v>0</v>
          </cell>
          <cell r="BR129">
            <v>0</v>
          </cell>
          <cell r="BS129">
            <v>0</v>
          </cell>
          <cell r="BT129">
            <v>0</v>
          </cell>
        </row>
        <row r="130">
          <cell r="B130" t="str">
            <v>||</v>
          </cell>
          <cell r="E130">
            <v>0</v>
          </cell>
          <cell r="F130">
            <v>0</v>
          </cell>
          <cell r="I130">
            <v>0</v>
          </cell>
          <cell r="J130">
            <v>0</v>
          </cell>
          <cell r="M130">
            <v>0</v>
          </cell>
          <cell r="N130">
            <v>0</v>
          </cell>
          <cell r="Q130">
            <v>0</v>
          </cell>
          <cell r="R130">
            <v>0</v>
          </cell>
          <cell r="U130">
            <v>0</v>
          </cell>
          <cell r="V130">
            <v>0</v>
          </cell>
          <cell r="W130">
            <v>0</v>
          </cell>
          <cell r="X130">
            <v>0</v>
          </cell>
          <cell r="Y130">
            <v>0</v>
          </cell>
          <cell r="Z130">
            <v>0</v>
          </cell>
          <cell r="AA130">
            <v>0</v>
          </cell>
          <cell r="AD130">
            <v>0</v>
          </cell>
          <cell r="AE130">
            <v>0</v>
          </cell>
          <cell r="AH130">
            <v>0</v>
          </cell>
          <cell r="AI130">
            <v>0</v>
          </cell>
          <cell r="AL130">
            <v>0</v>
          </cell>
          <cell r="AM130">
            <v>0</v>
          </cell>
          <cell r="AP130">
            <v>0</v>
          </cell>
          <cell r="AQ130">
            <v>0</v>
          </cell>
          <cell r="AT130">
            <v>0</v>
          </cell>
          <cell r="AU130">
            <v>0</v>
          </cell>
          <cell r="AX130">
            <v>0</v>
          </cell>
          <cell r="AY130">
            <v>0</v>
          </cell>
          <cell r="BB130">
            <v>0</v>
          </cell>
          <cell r="BC130">
            <v>0</v>
          </cell>
          <cell r="BF130">
            <v>0</v>
          </cell>
          <cell r="BG130">
            <v>0</v>
          </cell>
          <cell r="BJ130">
            <v>0</v>
          </cell>
          <cell r="BK130">
            <v>0</v>
          </cell>
          <cell r="BN130">
            <v>0</v>
          </cell>
          <cell r="BO130">
            <v>0</v>
          </cell>
          <cell r="BP130">
            <v>0</v>
          </cell>
          <cell r="BQ130">
            <v>0</v>
          </cell>
          <cell r="BR130">
            <v>0</v>
          </cell>
          <cell r="BS130">
            <v>0</v>
          </cell>
          <cell r="BT130">
            <v>0</v>
          </cell>
        </row>
        <row r="131">
          <cell r="B131" t="str">
            <v>||</v>
          </cell>
          <cell r="W131">
            <v>0</v>
          </cell>
          <cell r="X131">
            <v>0</v>
          </cell>
          <cell r="Y131">
            <v>0</v>
          </cell>
          <cell r="Z131">
            <v>0</v>
          </cell>
          <cell r="AA131">
            <v>0</v>
          </cell>
          <cell r="BP131">
            <v>0</v>
          </cell>
          <cell r="BQ131">
            <v>0</v>
          </cell>
          <cell r="BR131">
            <v>0</v>
          </cell>
          <cell r="BS131">
            <v>0</v>
          </cell>
          <cell r="BT131">
            <v>0</v>
          </cell>
        </row>
        <row r="132">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row>
        <row r="133">
          <cell r="B133" t="str">
            <v>||</v>
          </cell>
        </row>
        <row r="134">
          <cell r="B134" t="str">
            <v>||</v>
          </cell>
        </row>
        <row r="135">
          <cell r="B135" t="str">
            <v>||</v>
          </cell>
          <cell r="E135">
            <v>0</v>
          </cell>
          <cell r="F135">
            <v>0</v>
          </cell>
          <cell r="I135">
            <v>0</v>
          </cell>
          <cell r="J135">
            <v>0</v>
          </cell>
          <cell r="M135">
            <v>0</v>
          </cell>
          <cell r="N135">
            <v>0</v>
          </cell>
          <cell r="Q135">
            <v>0</v>
          </cell>
          <cell r="R135">
            <v>0</v>
          </cell>
          <cell r="U135">
            <v>0</v>
          </cell>
          <cell r="V135">
            <v>0</v>
          </cell>
          <cell r="W135">
            <v>0</v>
          </cell>
          <cell r="X135">
            <v>0</v>
          </cell>
          <cell r="Y135">
            <v>0</v>
          </cell>
          <cell r="Z135">
            <v>0</v>
          </cell>
          <cell r="AA135">
            <v>0</v>
          </cell>
          <cell r="AD135">
            <v>0</v>
          </cell>
          <cell r="AE135">
            <v>0</v>
          </cell>
          <cell r="AH135">
            <v>0</v>
          </cell>
          <cell r="AI135">
            <v>0</v>
          </cell>
          <cell r="AL135">
            <v>0</v>
          </cell>
          <cell r="AM135">
            <v>0</v>
          </cell>
          <cell r="AP135">
            <v>0</v>
          </cell>
          <cell r="AQ135">
            <v>0</v>
          </cell>
          <cell r="AT135">
            <v>0</v>
          </cell>
          <cell r="AU135">
            <v>0</v>
          </cell>
          <cell r="AX135">
            <v>0</v>
          </cell>
          <cell r="AY135">
            <v>0</v>
          </cell>
          <cell r="BB135">
            <v>0</v>
          </cell>
          <cell r="BC135">
            <v>0</v>
          </cell>
          <cell r="BF135">
            <v>0</v>
          </cell>
          <cell r="BG135">
            <v>0</v>
          </cell>
          <cell r="BJ135">
            <v>0</v>
          </cell>
          <cell r="BK135">
            <v>0</v>
          </cell>
          <cell r="BN135">
            <v>0</v>
          </cell>
          <cell r="BO135">
            <v>0</v>
          </cell>
          <cell r="BP135">
            <v>0</v>
          </cell>
          <cell r="BQ135">
            <v>0</v>
          </cell>
          <cell r="BR135">
            <v>0</v>
          </cell>
          <cell r="BS135">
            <v>0</v>
          </cell>
          <cell r="BT135">
            <v>0</v>
          </cell>
        </row>
        <row r="136">
          <cell r="B136" t="str">
            <v>||</v>
          </cell>
          <cell r="E136">
            <v>0</v>
          </cell>
          <cell r="F136">
            <v>0</v>
          </cell>
          <cell r="I136">
            <v>0</v>
          </cell>
          <cell r="J136">
            <v>0</v>
          </cell>
          <cell r="M136">
            <v>0</v>
          </cell>
          <cell r="N136">
            <v>0</v>
          </cell>
          <cell r="Q136">
            <v>0</v>
          </cell>
          <cell r="R136">
            <v>0</v>
          </cell>
          <cell r="U136">
            <v>0</v>
          </cell>
          <cell r="V136">
            <v>0</v>
          </cell>
          <cell r="W136">
            <v>0</v>
          </cell>
          <cell r="X136">
            <v>0</v>
          </cell>
          <cell r="Y136">
            <v>0</v>
          </cell>
          <cell r="Z136">
            <v>0</v>
          </cell>
          <cell r="AA136">
            <v>0</v>
          </cell>
          <cell r="AD136">
            <v>0</v>
          </cell>
          <cell r="AE136">
            <v>0</v>
          </cell>
          <cell r="AH136">
            <v>0</v>
          </cell>
          <cell r="AI136">
            <v>0</v>
          </cell>
          <cell r="AL136">
            <v>0</v>
          </cell>
          <cell r="AM136">
            <v>0</v>
          </cell>
          <cell r="AP136">
            <v>0</v>
          </cell>
          <cell r="AQ136">
            <v>0</v>
          </cell>
          <cell r="AT136">
            <v>0</v>
          </cell>
          <cell r="AU136">
            <v>0</v>
          </cell>
          <cell r="AX136">
            <v>0</v>
          </cell>
          <cell r="AY136">
            <v>0</v>
          </cell>
          <cell r="BB136">
            <v>0</v>
          </cell>
          <cell r="BC136">
            <v>0</v>
          </cell>
          <cell r="BF136">
            <v>0</v>
          </cell>
          <cell r="BG136">
            <v>0</v>
          </cell>
          <cell r="BJ136">
            <v>0</v>
          </cell>
          <cell r="BK136">
            <v>0</v>
          </cell>
          <cell r="BN136">
            <v>0</v>
          </cell>
          <cell r="BO136">
            <v>0</v>
          </cell>
          <cell r="BP136">
            <v>0</v>
          </cell>
          <cell r="BQ136">
            <v>0</v>
          </cell>
          <cell r="BR136">
            <v>0</v>
          </cell>
          <cell r="BS136">
            <v>0</v>
          </cell>
          <cell r="BT136">
            <v>0</v>
          </cell>
        </row>
        <row r="137">
          <cell r="B137" t="str">
            <v>||</v>
          </cell>
          <cell r="E137">
            <v>0</v>
          </cell>
          <cell r="F137">
            <v>0</v>
          </cell>
          <cell r="I137">
            <v>0</v>
          </cell>
          <cell r="J137">
            <v>0</v>
          </cell>
          <cell r="M137">
            <v>0</v>
          </cell>
          <cell r="N137">
            <v>0</v>
          </cell>
          <cell r="Q137">
            <v>0</v>
          </cell>
          <cell r="R137">
            <v>0</v>
          </cell>
          <cell r="U137">
            <v>0</v>
          </cell>
          <cell r="V137">
            <v>0</v>
          </cell>
          <cell r="W137">
            <v>0</v>
          </cell>
          <cell r="X137">
            <v>0</v>
          </cell>
          <cell r="Y137">
            <v>0</v>
          </cell>
          <cell r="Z137">
            <v>0</v>
          </cell>
          <cell r="AA137">
            <v>0</v>
          </cell>
          <cell r="AD137">
            <v>0</v>
          </cell>
          <cell r="AE137">
            <v>0</v>
          </cell>
          <cell r="AH137">
            <v>0</v>
          </cell>
          <cell r="AI137">
            <v>0</v>
          </cell>
          <cell r="AL137">
            <v>0</v>
          </cell>
          <cell r="AM137">
            <v>0</v>
          </cell>
          <cell r="AP137">
            <v>0</v>
          </cell>
          <cell r="AQ137">
            <v>0</v>
          </cell>
          <cell r="AT137">
            <v>0</v>
          </cell>
          <cell r="AU137">
            <v>0</v>
          </cell>
          <cell r="AX137">
            <v>0</v>
          </cell>
          <cell r="AY137">
            <v>0</v>
          </cell>
          <cell r="BB137">
            <v>0</v>
          </cell>
          <cell r="BC137">
            <v>0</v>
          </cell>
          <cell r="BF137">
            <v>0</v>
          </cell>
          <cell r="BG137">
            <v>0</v>
          </cell>
          <cell r="BJ137">
            <v>0</v>
          </cell>
          <cell r="BK137">
            <v>0</v>
          </cell>
          <cell r="BN137">
            <v>0</v>
          </cell>
          <cell r="BO137">
            <v>0</v>
          </cell>
          <cell r="BP137">
            <v>0</v>
          </cell>
          <cell r="BQ137">
            <v>0</v>
          </cell>
          <cell r="BR137">
            <v>0</v>
          </cell>
          <cell r="BS137">
            <v>0</v>
          </cell>
          <cell r="BT137">
            <v>0</v>
          </cell>
        </row>
        <row r="138">
          <cell r="B138" t="str">
            <v>||</v>
          </cell>
          <cell r="W138">
            <v>0</v>
          </cell>
          <cell r="X138">
            <v>0</v>
          </cell>
          <cell r="Y138">
            <v>0</v>
          </cell>
          <cell r="Z138">
            <v>0</v>
          </cell>
          <cell r="AA138">
            <v>0</v>
          </cell>
          <cell r="BP138">
            <v>0</v>
          </cell>
          <cell r="BQ138">
            <v>0</v>
          </cell>
          <cell r="BR138">
            <v>0</v>
          </cell>
          <cell r="BS138">
            <v>0</v>
          </cell>
          <cell r="BT138">
            <v>0</v>
          </cell>
        </row>
        <row r="139">
          <cell r="B139" t="str">
            <v>||</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B140" t="str">
            <v>||</v>
          </cell>
        </row>
        <row r="141">
          <cell r="B141" t="str">
            <v>||</v>
          </cell>
        </row>
        <row r="142">
          <cell r="B142" t="str">
            <v>||</v>
          </cell>
          <cell r="E142">
            <v>0</v>
          </cell>
          <cell r="F142">
            <v>0</v>
          </cell>
          <cell r="I142">
            <v>0</v>
          </cell>
          <cell r="J142">
            <v>0</v>
          </cell>
          <cell r="M142">
            <v>0</v>
          </cell>
          <cell r="N142">
            <v>0</v>
          </cell>
          <cell r="Q142">
            <v>0</v>
          </cell>
          <cell r="R142">
            <v>0</v>
          </cell>
          <cell r="U142">
            <v>0</v>
          </cell>
          <cell r="V142">
            <v>0</v>
          </cell>
          <cell r="W142">
            <v>0</v>
          </cell>
          <cell r="X142">
            <v>0</v>
          </cell>
          <cell r="Y142">
            <v>0</v>
          </cell>
          <cell r="Z142">
            <v>0</v>
          </cell>
          <cell r="AA142">
            <v>0</v>
          </cell>
          <cell r="AD142">
            <v>0</v>
          </cell>
          <cell r="AE142">
            <v>0</v>
          </cell>
          <cell r="AH142">
            <v>0</v>
          </cell>
          <cell r="AI142">
            <v>0</v>
          </cell>
          <cell r="AL142">
            <v>0</v>
          </cell>
          <cell r="AM142">
            <v>0</v>
          </cell>
          <cell r="AP142">
            <v>0</v>
          </cell>
          <cell r="AQ142">
            <v>0</v>
          </cell>
          <cell r="AT142">
            <v>0</v>
          </cell>
          <cell r="AU142">
            <v>0</v>
          </cell>
          <cell r="AX142">
            <v>0</v>
          </cell>
          <cell r="AY142">
            <v>0</v>
          </cell>
          <cell r="BB142">
            <v>0</v>
          </cell>
          <cell r="BC142">
            <v>0</v>
          </cell>
          <cell r="BF142">
            <v>0</v>
          </cell>
          <cell r="BG142">
            <v>0</v>
          </cell>
          <cell r="BJ142">
            <v>0</v>
          </cell>
          <cell r="BK142">
            <v>0</v>
          </cell>
          <cell r="BN142">
            <v>0</v>
          </cell>
          <cell r="BO142">
            <v>0</v>
          </cell>
          <cell r="BP142">
            <v>0</v>
          </cell>
          <cell r="BQ142">
            <v>0</v>
          </cell>
          <cell r="BR142">
            <v>0</v>
          </cell>
          <cell r="BS142">
            <v>0</v>
          </cell>
          <cell r="BT142">
            <v>0</v>
          </cell>
        </row>
        <row r="143">
          <cell r="B143" t="str">
            <v>||</v>
          </cell>
          <cell r="E143">
            <v>0</v>
          </cell>
          <cell r="F143">
            <v>0</v>
          </cell>
          <cell r="I143">
            <v>0</v>
          </cell>
          <cell r="J143">
            <v>0</v>
          </cell>
          <cell r="M143">
            <v>0</v>
          </cell>
          <cell r="N143">
            <v>0</v>
          </cell>
          <cell r="Q143">
            <v>0</v>
          </cell>
          <cell r="R143">
            <v>0</v>
          </cell>
          <cell r="U143">
            <v>0</v>
          </cell>
          <cell r="V143">
            <v>0</v>
          </cell>
          <cell r="W143">
            <v>0</v>
          </cell>
          <cell r="X143">
            <v>0</v>
          </cell>
          <cell r="Y143">
            <v>0</v>
          </cell>
          <cell r="Z143">
            <v>0</v>
          </cell>
          <cell r="AA143">
            <v>0</v>
          </cell>
          <cell r="AD143">
            <v>0</v>
          </cell>
          <cell r="AE143">
            <v>0</v>
          </cell>
          <cell r="AH143">
            <v>0</v>
          </cell>
          <cell r="AI143">
            <v>0</v>
          </cell>
          <cell r="AL143">
            <v>0</v>
          </cell>
          <cell r="AM143">
            <v>0</v>
          </cell>
          <cell r="AP143">
            <v>0</v>
          </cell>
          <cell r="AQ143">
            <v>0</v>
          </cell>
          <cell r="AT143">
            <v>0</v>
          </cell>
          <cell r="AU143">
            <v>0</v>
          </cell>
          <cell r="AX143">
            <v>0</v>
          </cell>
          <cell r="AY143">
            <v>0</v>
          </cell>
          <cell r="BB143">
            <v>0</v>
          </cell>
          <cell r="BC143">
            <v>0</v>
          </cell>
          <cell r="BF143">
            <v>0</v>
          </cell>
          <cell r="BG143">
            <v>0</v>
          </cell>
          <cell r="BJ143">
            <v>0</v>
          </cell>
          <cell r="BK143">
            <v>0</v>
          </cell>
          <cell r="BN143">
            <v>0</v>
          </cell>
          <cell r="BO143">
            <v>0</v>
          </cell>
          <cell r="BP143">
            <v>0</v>
          </cell>
          <cell r="BQ143">
            <v>0</v>
          </cell>
          <cell r="BR143">
            <v>0</v>
          </cell>
          <cell r="BS143">
            <v>0</v>
          </cell>
          <cell r="BT143">
            <v>0</v>
          </cell>
        </row>
        <row r="144">
          <cell r="B144" t="str">
            <v>||</v>
          </cell>
          <cell r="E144">
            <v>0</v>
          </cell>
          <cell r="F144">
            <v>0</v>
          </cell>
          <cell r="I144">
            <v>0</v>
          </cell>
          <cell r="J144">
            <v>0</v>
          </cell>
          <cell r="M144">
            <v>0</v>
          </cell>
          <cell r="N144">
            <v>0</v>
          </cell>
          <cell r="Q144">
            <v>0</v>
          </cell>
          <cell r="R144">
            <v>0</v>
          </cell>
          <cell r="U144">
            <v>0</v>
          </cell>
          <cell r="V144">
            <v>0</v>
          </cell>
          <cell r="W144">
            <v>0</v>
          </cell>
          <cell r="X144">
            <v>0</v>
          </cell>
          <cell r="Y144">
            <v>0</v>
          </cell>
          <cell r="Z144">
            <v>0</v>
          </cell>
          <cell r="AA144">
            <v>0</v>
          </cell>
          <cell r="AD144">
            <v>0</v>
          </cell>
          <cell r="AE144">
            <v>0</v>
          </cell>
          <cell r="AH144">
            <v>0</v>
          </cell>
          <cell r="AI144">
            <v>0</v>
          </cell>
          <cell r="AL144">
            <v>0</v>
          </cell>
          <cell r="AM144">
            <v>0</v>
          </cell>
          <cell r="AP144">
            <v>0</v>
          </cell>
          <cell r="AQ144">
            <v>0</v>
          </cell>
          <cell r="AT144">
            <v>0</v>
          </cell>
          <cell r="AU144">
            <v>0</v>
          </cell>
          <cell r="AX144">
            <v>0</v>
          </cell>
          <cell r="AY144">
            <v>0</v>
          </cell>
          <cell r="BB144">
            <v>0</v>
          </cell>
          <cell r="BC144">
            <v>0</v>
          </cell>
          <cell r="BF144">
            <v>0</v>
          </cell>
          <cell r="BG144">
            <v>0</v>
          </cell>
          <cell r="BJ144">
            <v>0</v>
          </cell>
          <cell r="BK144">
            <v>0</v>
          </cell>
          <cell r="BN144">
            <v>0</v>
          </cell>
          <cell r="BO144">
            <v>0</v>
          </cell>
          <cell r="BP144">
            <v>0</v>
          </cell>
          <cell r="BQ144">
            <v>0</v>
          </cell>
          <cell r="BR144">
            <v>0</v>
          </cell>
          <cell r="BS144">
            <v>0</v>
          </cell>
          <cell r="BT144">
            <v>0</v>
          </cell>
        </row>
        <row r="145">
          <cell r="B145" t="str">
            <v>||</v>
          </cell>
          <cell r="W145">
            <v>0</v>
          </cell>
          <cell r="X145">
            <v>0</v>
          </cell>
          <cell r="Y145">
            <v>0</v>
          </cell>
          <cell r="Z145">
            <v>0</v>
          </cell>
          <cell r="AA145">
            <v>0</v>
          </cell>
          <cell r="BP145">
            <v>0</v>
          </cell>
          <cell r="BQ145">
            <v>0</v>
          </cell>
          <cell r="BR145">
            <v>0</v>
          </cell>
          <cell r="BS145">
            <v>0</v>
          </cell>
          <cell r="BT145">
            <v>0</v>
          </cell>
        </row>
        <row r="146">
          <cell r="B146" t="str">
            <v>||</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B147" t="str">
            <v>||</v>
          </cell>
        </row>
        <row r="148">
          <cell r="B148" t="str">
            <v>||</v>
          </cell>
        </row>
        <row r="149">
          <cell r="B149" t="str">
            <v>||</v>
          </cell>
          <cell r="E149">
            <v>0</v>
          </cell>
          <cell r="F149">
            <v>0</v>
          </cell>
          <cell r="I149">
            <v>0</v>
          </cell>
          <cell r="J149">
            <v>0</v>
          </cell>
          <cell r="M149">
            <v>0</v>
          </cell>
          <cell r="N149">
            <v>0</v>
          </cell>
          <cell r="Q149">
            <v>0</v>
          </cell>
          <cell r="R149">
            <v>0</v>
          </cell>
          <cell r="U149">
            <v>0</v>
          </cell>
          <cell r="V149">
            <v>0</v>
          </cell>
          <cell r="W149">
            <v>0</v>
          </cell>
          <cell r="X149">
            <v>0</v>
          </cell>
          <cell r="Y149">
            <v>0</v>
          </cell>
          <cell r="Z149">
            <v>0</v>
          </cell>
          <cell r="AA149">
            <v>0</v>
          </cell>
          <cell r="AD149">
            <v>0</v>
          </cell>
          <cell r="AE149">
            <v>0</v>
          </cell>
          <cell r="AH149">
            <v>0</v>
          </cell>
          <cell r="AI149">
            <v>0</v>
          </cell>
          <cell r="AL149">
            <v>0</v>
          </cell>
          <cell r="AM149">
            <v>0</v>
          </cell>
          <cell r="AP149">
            <v>0</v>
          </cell>
          <cell r="AQ149">
            <v>0</v>
          </cell>
          <cell r="AT149">
            <v>0</v>
          </cell>
          <cell r="AU149">
            <v>0</v>
          </cell>
          <cell r="AX149">
            <v>0</v>
          </cell>
          <cell r="AY149">
            <v>0</v>
          </cell>
          <cell r="BB149">
            <v>0</v>
          </cell>
          <cell r="BC149">
            <v>0</v>
          </cell>
          <cell r="BF149">
            <v>0</v>
          </cell>
          <cell r="BG149">
            <v>0</v>
          </cell>
          <cell r="BJ149">
            <v>0</v>
          </cell>
          <cell r="BK149">
            <v>0</v>
          </cell>
          <cell r="BN149">
            <v>0</v>
          </cell>
          <cell r="BO149">
            <v>0</v>
          </cell>
          <cell r="BP149">
            <v>0</v>
          </cell>
          <cell r="BQ149">
            <v>0</v>
          </cell>
          <cell r="BR149">
            <v>0</v>
          </cell>
          <cell r="BS149">
            <v>0</v>
          </cell>
          <cell r="BT149">
            <v>0</v>
          </cell>
        </row>
        <row r="150">
          <cell r="B150" t="str">
            <v>||</v>
          </cell>
          <cell r="E150">
            <v>0</v>
          </cell>
          <cell r="F150">
            <v>0</v>
          </cell>
          <cell r="I150">
            <v>0</v>
          </cell>
          <cell r="J150">
            <v>0</v>
          </cell>
          <cell r="M150">
            <v>0</v>
          </cell>
          <cell r="N150">
            <v>0</v>
          </cell>
          <cell r="Q150">
            <v>0</v>
          </cell>
          <cell r="R150">
            <v>0</v>
          </cell>
          <cell r="U150">
            <v>0</v>
          </cell>
          <cell r="V150">
            <v>0</v>
          </cell>
          <cell r="W150">
            <v>0</v>
          </cell>
          <cell r="X150">
            <v>0</v>
          </cell>
          <cell r="Y150">
            <v>0</v>
          </cell>
          <cell r="Z150">
            <v>0</v>
          </cell>
          <cell r="AA150">
            <v>0</v>
          </cell>
          <cell r="AD150">
            <v>0</v>
          </cell>
          <cell r="AE150">
            <v>0</v>
          </cell>
          <cell r="AH150">
            <v>0</v>
          </cell>
          <cell r="AI150">
            <v>0</v>
          </cell>
          <cell r="AL150">
            <v>0</v>
          </cell>
          <cell r="AM150">
            <v>0</v>
          </cell>
          <cell r="AP150">
            <v>0</v>
          </cell>
          <cell r="AQ150">
            <v>0</v>
          </cell>
          <cell r="AT150">
            <v>0</v>
          </cell>
          <cell r="AU150">
            <v>0</v>
          </cell>
          <cell r="AX150">
            <v>0</v>
          </cell>
          <cell r="AY150">
            <v>0</v>
          </cell>
          <cell r="BB150">
            <v>0</v>
          </cell>
          <cell r="BC150">
            <v>0</v>
          </cell>
          <cell r="BF150">
            <v>0</v>
          </cell>
          <cell r="BG150">
            <v>0</v>
          </cell>
          <cell r="BJ150">
            <v>0</v>
          </cell>
          <cell r="BK150">
            <v>0</v>
          </cell>
          <cell r="BN150">
            <v>0</v>
          </cell>
          <cell r="BO150">
            <v>0</v>
          </cell>
          <cell r="BP150">
            <v>0</v>
          </cell>
          <cell r="BQ150">
            <v>0</v>
          </cell>
          <cell r="BR150">
            <v>0</v>
          </cell>
          <cell r="BS150">
            <v>0</v>
          </cell>
          <cell r="BT150">
            <v>0</v>
          </cell>
        </row>
        <row r="151">
          <cell r="B151" t="str">
            <v>||</v>
          </cell>
          <cell r="E151">
            <v>0</v>
          </cell>
          <cell r="F151">
            <v>0</v>
          </cell>
          <cell r="I151">
            <v>0</v>
          </cell>
          <cell r="J151">
            <v>0</v>
          </cell>
          <cell r="M151">
            <v>0</v>
          </cell>
          <cell r="N151">
            <v>0</v>
          </cell>
          <cell r="Q151">
            <v>0</v>
          </cell>
          <cell r="R151">
            <v>0</v>
          </cell>
          <cell r="U151">
            <v>0</v>
          </cell>
          <cell r="V151">
            <v>0</v>
          </cell>
          <cell r="W151">
            <v>0</v>
          </cell>
          <cell r="X151">
            <v>0</v>
          </cell>
          <cell r="Y151">
            <v>0</v>
          </cell>
          <cell r="Z151">
            <v>0</v>
          </cell>
          <cell r="AA151">
            <v>0</v>
          </cell>
          <cell r="AD151">
            <v>0</v>
          </cell>
          <cell r="AE151">
            <v>0</v>
          </cell>
          <cell r="AH151">
            <v>0</v>
          </cell>
          <cell r="AI151">
            <v>0</v>
          </cell>
          <cell r="AL151">
            <v>0</v>
          </cell>
          <cell r="AM151">
            <v>0</v>
          </cell>
          <cell r="AP151">
            <v>0</v>
          </cell>
          <cell r="AQ151">
            <v>0</v>
          </cell>
          <cell r="AT151">
            <v>0</v>
          </cell>
          <cell r="AU151">
            <v>0</v>
          </cell>
          <cell r="AX151">
            <v>0</v>
          </cell>
          <cell r="AY151">
            <v>0</v>
          </cell>
          <cell r="BB151">
            <v>0</v>
          </cell>
          <cell r="BC151">
            <v>0</v>
          </cell>
          <cell r="BF151">
            <v>0</v>
          </cell>
          <cell r="BG151">
            <v>0</v>
          </cell>
          <cell r="BJ151">
            <v>0</v>
          </cell>
          <cell r="BK151">
            <v>0</v>
          </cell>
          <cell r="BN151">
            <v>0</v>
          </cell>
          <cell r="BO151">
            <v>0</v>
          </cell>
          <cell r="BP151">
            <v>0</v>
          </cell>
          <cell r="BQ151">
            <v>0</v>
          </cell>
          <cell r="BR151">
            <v>0</v>
          </cell>
          <cell r="BS151">
            <v>0</v>
          </cell>
          <cell r="BT151">
            <v>0</v>
          </cell>
        </row>
        <row r="152">
          <cell r="B152" t="str">
            <v>||</v>
          </cell>
          <cell r="W152">
            <v>0</v>
          </cell>
          <cell r="X152">
            <v>0</v>
          </cell>
          <cell r="Y152">
            <v>0</v>
          </cell>
          <cell r="Z152">
            <v>0</v>
          </cell>
          <cell r="AA152">
            <v>0</v>
          </cell>
          <cell r="BP152">
            <v>0</v>
          </cell>
          <cell r="BQ152">
            <v>0</v>
          </cell>
          <cell r="BR152">
            <v>0</v>
          </cell>
          <cell r="BS152">
            <v>0</v>
          </cell>
          <cell r="BT152">
            <v>0</v>
          </cell>
        </row>
        <row r="153">
          <cell r="B153" t="str">
            <v>||</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B154" t="str">
            <v>||</v>
          </cell>
        </row>
        <row r="155">
          <cell r="B155" t="str">
            <v>||</v>
          </cell>
        </row>
        <row r="156">
          <cell r="B156" t="str">
            <v>||</v>
          </cell>
          <cell r="E156">
            <v>0</v>
          </cell>
          <cell r="F156">
            <v>0</v>
          </cell>
          <cell r="I156">
            <v>0</v>
          </cell>
          <cell r="J156">
            <v>0</v>
          </cell>
          <cell r="M156">
            <v>0</v>
          </cell>
          <cell r="N156">
            <v>0</v>
          </cell>
          <cell r="Q156">
            <v>0</v>
          </cell>
          <cell r="R156">
            <v>0</v>
          </cell>
          <cell r="U156">
            <v>0</v>
          </cell>
          <cell r="V156">
            <v>0</v>
          </cell>
          <cell r="W156">
            <v>0</v>
          </cell>
          <cell r="X156">
            <v>0</v>
          </cell>
          <cell r="Y156">
            <v>0</v>
          </cell>
          <cell r="Z156">
            <v>0</v>
          </cell>
          <cell r="AA156">
            <v>0</v>
          </cell>
          <cell r="AD156">
            <v>0</v>
          </cell>
          <cell r="AE156">
            <v>0</v>
          </cell>
          <cell r="AH156">
            <v>0</v>
          </cell>
          <cell r="AI156">
            <v>0</v>
          </cell>
          <cell r="AL156">
            <v>0</v>
          </cell>
          <cell r="AM156">
            <v>0</v>
          </cell>
          <cell r="AP156">
            <v>0</v>
          </cell>
          <cell r="AQ156">
            <v>0</v>
          </cell>
          <cell r="AT156">
            <v>0</v>
          </cell>
          <cell r="AU156">
            <v>0</v>
          </cell>
          <cell r="AX156">
            <v>0</v>
          </cell>
          <cell r="AY156">
            <v>0</v>
          </cell>
          <cell r="BB156">
            <v>0</v>
          </cell>
          <cell r="BC156">
            <v>0</v>
          </cell>
          <cell r="BF156">
            <v>0</v>
          </cell>
          <cell r="BG156">
            <v>0</v>
          </cell>
          <cell r="BJ156">
            <v>0</v>
          </cell>
          <cell r="BK156">
            <v>0</v>
          </cell>
          <cell r="BN156">
            <v>0</v>
          </cell>
          <cell r="BO156">
            <v>0</v>
          </cell>
          <cell r="BP156">
            <v>0</v>
          </cell>
          <cell r="BQ156">
            <v>0</v>
          </cell>
          <cell r="BR156">
            <v>0</v>
          </cell>
          <cell r="BS156">
            <v>0</v>
          </cell>
          <cell r="BT156">
            <v>0</v>
          </cell>
        </row>
        <row r="157">
          <cell r="B157" t="str">
            <v>||</v>
          </cell>
          <cell r="E157">
            <v>0</v>
          </cell>
          <cell r="F157">
            <v>0</v>
          </cell>
          <cell r="I157">
            <v>0</v>
          </cell>
          <cell r="J157">
            <v>0</v>
          </cell>
          <cell r="M157">
            <v>0</v>
          </cell>
          <cell r="N157">
            <v>0</v>
          </cell>
          <cell r="Q157">
            <v>0</v>
          </cell>
          <cell r="R157">
            <v>0</v>
          </cell>
          <cell r="U157">
            <v>0</v>
          </cell>
          <cell r="V157">
            <v>0</v>
          </cell>
          <cell r="W157">
            <v>0</v>
          </cell>
          <cell r="X157">
            <v>0</v>
          </cell>
          <cell r="Y157">
            <v>0</v>
          </cell>
          <cell r="Z157">
            <v>0</v>
          </cell>
          <cell r="AA157">
            <v>0</v>
          </cell>
          <cell r="AD157">
            <v>0</v>
          </cell>
          <cell r="AE157">
            <v>0</v>
          </cell>
          <cell r="AH157">
            <v>0</v>
          </cell>
          <cell r="AI157">
            <v>0</v>
          </cell>
          <cell r="AL157">
            <v>0</v>
          </cell>
          <cell r="AM157">
            <v>0</v>
          </cell>
          <cell r="AP157">
            <v>0</v>
          </cell>
          <cell r="AQ157">
            <v>0</v>
          </cell>
          <cell r="AT157">
            <v>0</v>
          </cell>
          <cell r="AU157">
            <v>0</v>
          </cell>
          <cell r="AX157">
            <v>0</v>
          </cell>
          <cell r="AY157">
            <v>0</v>
          </cell>
          <cell r="BB157">
            <v>0</v>
          </cell>
          <cell r="BC157">
            <v>0</v>
          </cell>
          <cell r="BF157">
            <v>0</v>
          </cell>
          <cell r="BG157">
            <v>0</v>
          </cell>
          <cell r="BJ157">
            <v>0</v>
          </cell>
          <cell r="BK157">
            <v>0</v>
          </cell>
          <cell r="BN157">
            <v>0</v>
          </cell>
          <cell r="BO157">
            <v>0</v>
          </cell>
          <cell r="BP157">
            <v>0</v>
          </cell>
          <cell r="BQ157">
            <v>0</v>
          </cell>
          <cell r="BR157">
            <v>0</v>
          </cell>
          <cell r="BS157">
            <v>0</v>
          </cell>
          <cell r="BT157">
            <v>0</v>
          </cell>
        </row>
        <row r="158">
          <cell r="B158" t="str">
            <v>||</v>
          </cell>
          <cell r="E158">
            <v>0</v>
          </cell>
          <cell r="F158">
            <v>0</v>
          </cell>
          <cell r="I158">
            <v>0</v>
          </cell>
          <cell r="J158">
            <v>0</v>
          </cell>
          <cell r="M158">
            <v>0</v>
          </cell>
          <cell r="N158">
            <v>0</v>
          </cell>
          <cell r="Q158">
            <v>0</v>
          </cell>
          <cell r="R158">
            <v>0</v>
          </cell>
          <cell r="U158">
            <v>0</v>
          </cell>
          <cell r="V158">
            <v>0</v>
          </cell>
          <cell r="W158">
            <v>0</v>
          </cell>
          <cell r="X158">
            <v>0</v>
          </cell>
          <cell r="Y158">
            <v>0</v>
          </cell>
          <cell r="Z158">
            <v>0</v>
          </cell>
          <cell r="AA158">
            <v>0</v>
          </cell>
          <cell r="AD158">
            <v>0</v>
          </cell>
          <cell r="AE158">
            <v>0</v>
          </cell>
          <cell r="AH158">
            <v>0</v>
          </cell>
          <cell r="AI158">
            <v>0</v>
          </cell>
          <cell r="AL158">
            <v>0</v>
          </cell>
          <cell r="AM158">
            <v>0</v>
          </cell>
          <cell r="AP158">
            <v>0</v>
          </cell>
          <cell r="AQ158">
            <v>0</v>
          </cell>
          <cell r="AT158">
            <v>0</v>
          </cell>
          <cell r="AU158">
            <v>0</v>
          </cell>
          <cell r="AX158">
            <v>0</v>
          </cell>
          <cell r="AY158">
            <v>0</v>
          </cell>
          <cell r="BB158">
            <v>0</v>
          </cell>
          <cell r="BC158">
            <v>0</v>
          </cell>
          <cell r="BF158">
            <v>0</v>
          </cell>
          <cell r="BG158">
            <v>0</v>
          </cell>
          <cell r="BJ158">
            <v>0</v>
          </cell>
          <cell r="BK158">
            <v>0</v>
          </cell>
          <cell r="BN158">
            <v>0</v>
          </cell>
          <cell r="BO158">
            <v>0</v>
          </cell>
          <cell r="BP158">
            <v>0</v>
          </cell>
          <cell r="BQ158">
            <v>0</v>
          </cell>
          <cell r="BR158">
            <v>0</v>
          </cell>
          <cell r="BS158">
            <v>0</v>
          </cell>
          <cell r="BT158">
            <v>0</v>
          </cell>
        </row>
        <row r="159">
          <cell r="B159" t="str">
            <v>||</v>
          </cell>
          <cell r="W159">
            <v>0</v>
          </cell>
          <cell r="X159">
            <v>0</v>
          </cell>
          <cell r="Y159">
            <v>0</v>
          </cell>
          <cell r="Z159">
            <v>0</v>
          </cell>
          <cell r="AA159">
            <v>0</v>
          </cell>
          <cell r="BP159">
            <v>0</v>
          </cell>
          <cell r="BQ159">
            <v>0</v>
          </cell>
          <cell r="BR159">
            <v>0</v>
          </cell>
          <cell r="BS159">
            <v>0</v>
          </cell>
          <cell r="BT159">
            <v>0</v>
          </cell>
        </row>
        <row r="160">
          <cell r="B160" t="str">
            <v>||</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B161" t="str">
            <v>||</v>
          </cell>
        </row>
        <row r="162">
          <cell r="B162" t="str">
            <v>||</v>
          </cell>
        </row>
        <row r="163">
          <cell r="B163" t="str">
            <v>||</v>
          </cell>
          <cell r="E163">
            <v>0</v>
          </cell>
          <cell r="F163">
            <v>0</v>
          </cell>
          <cell r="I163">
            <v>0</v>
          </cell>
          <cell r="J163">
            <v>0</v>
          </cell>
          <cell r="M163">
            <v>0</v>
          </cell>
          <cell r="N163">
            <v>0</v>
          </cell>
          <cell r="Q163">
            <v>0</v>
          </cell>
          <cell r="R163">
            <v>0</v>
          </cell>
          <cell r="U163">
            <v>0</v>
          </cell>
          <cell r="V163">
            <v>0</v>
          </cell>
          <cell r="W163">
            <v>0</v>
          </cell>
          <cell r="X163">
            <v>0</v>
          </cell>
          <cell r="Y163">
            <v>0</v>
          </cell>
          <cell r="Z163">
            <v>0</v>
          </cell>
          <cell r="AA163">
            <v>0</v>
          </cell>
          <cell r="AD163">
            <v>0</v>
          </cell>
          <cell r="AE163">
            <v>0</v>
          </cell>
          <cell r="AH163">
            <v>0</v>
          </cell>
          <cell r="AI163">
            <v>0</v>
          </cell>
          <cell r="AL163">
            <v>0</v>
          </cell>
          <cell r="AM163">
            <v>0</v>
          </cell>
          <cell r="AP163">
            <v>0</v>
          </cell>
          <cell r="AQ163">
            <v>0</v>
          </cell>
          <cell r="AT163">
            <v>0</v>
          </cell>
          <cell r="AU163">
            <v>0</v>
          </cell>
          <cell r="AX163">
            <v>0</v>
          </cell>
          <cell r="AY163">
            <v>0</v>
          </cell>
          <cell r="BB163">
            <v>0</v>
          </cell>
          <cell r="BC163">
            <v>0</v>
          </cell>
          <cell r="BF163">
            <v>0</v>
          </cell>
          <cell r="BG163">
            <v>0</v>
          </cell>
          <cell r="BJ163">
            <v>0</v>
          </cell>
          <cell r="BK163">
            <v>0</v>
          </cell>
          <cell r="BN163">
            <v>0</v>
          </cell>
          <cell r="BO163">
            <v>0</v>
          </cell>
          <cell r="BP163">
            <v>0</v>
          </cell>
          <cell r="BQ163">
            <v>0</v>
          </cell>
          <cell r="BR163">
            <v>0</v>
          </cell>
          <cell r="BS163">
            <v>0</v>
          </cell>
          <cell r="BT163">
            <v>0</v>
          </cell>
        </row>
        <row r="164">
          <cell r="B164" t="str">
            <v>||</v>
          </cell>
          <cell r="E164">
            <v>0</v>
          </cell>
          <cell r="F164">
            <v>0</v>
          </cell>
          <cell r="I164">
            <v>0</v>
          </cell>
          <cell r="J164">
            <v>0</v>
          </cell>
          <cell r="M164">
            <v>0</v>
          </cell>
          <cell r="N164">
            <v>0</v>
          </cell>
          <cell r="Q164">
            <v>0</v>
          </cell>
          <cell r="R164">
            <v>0</v>
          </cell>
          <cell r="U164">
            <v>0</v>
          </cell>
          <cell r="V164">
            <v>0</v>
          </cell>
          <cell r="W164">
            <v>0</v>
          </cell>
          <cell r="X164">
            <v>0</v>
          </cell>
          <cell r="Y164">
            <v>0</v>
          </cell>
          <cell r="Z164">
            <v>0</v>
          </cell>
          <cell r="AA164">
            <v>0</v>
          </cell>
          <cell r="AD164">
            <v>0</v>
          </cell>
          <cell r="AE164">
            <v>0</v>
          </cell>
          <cell r="AH164">
            <v>0</v>
          </cell>
          <cell r="AI164">
            <v>0</v>
          </cell>
          <cell r="AL164">
            <v>0</v>
          </cell>
          <cell r="AM164">
            <v>0</v>
          </cell>
          <cell r="AP164">
            <v>0</v>
          </cell>
          <cell r="AQ164">
            <v>0</v>
          </cell>
          <cell r="AT164">
            <v>0</v>
          </cell>
          <cell r="AU164">
            <v>0</v>
          </cell>
          <cell r="AX164">
            <v>0</v>
          </cell>
          <cell r="AY164">
            <v>0</v>
          </cell>
          <cell r="BB164">
            <v>0</v>
          </cell>
          <cell r="BC164">
            <v>0</v>
          </cell>
          <cell r="BF164">
            <v>0</v>
          </cell>
          <cell r="BG164">
            <v>0</v>
          </cell>
          <cell r="BJ164">
            <v>0</v>
          </cell>
          <cell r="BK164">
            <v>0</v>
          </cell>
          <cell r="BN164">
            <v>0</v>
          </cell>
          <cell r="BO164">
            <v>0</v>
          </cell>
          <cell r="BP164">
            <v>0</v>
          </cell>
          <cell r="BQ164">
            <v>0</v>
          </cell>
          <cell r="BR164">
            <v>0</v>
          </cell>
          <cell r="BS164">
            <v>0</v>
          </cell>
          <cell r="BT164">
            <v>0</v>
          </cell>
        </row>
        <row r="165">
          <cell r="B165" t="str">
            <v>||</v>
          </cell>
          <cell r="E165">
            <v>0</v>
          </cell>
          <cell r="F165">
            <v>0</v>
          </cell>
          <cell r="I165">
            <v>0</v>
          </cell>
          <cell r="J165">
            <v>0</v>
          </cell>
          <cell r="M165">
            <v>0</v>
          </cell>
          <cell r="N165">
            <v>0</v>
          </cell>
          <cell r="Q165">
            <v>0</v>
          </cell>
          <cell r="R165">
            <v>0</v>
          </cell>
          <cell r="U165">
            <v>0</v>
          </cell>
          <cell r="V165">
            <v>0</v>
          </cell>
          <cell r="W165">
            <v>0</v>
          </cell>
          <cell r="X165">
            <v>0</v>
          </cell>
          <cell r="Y165">
            <v>0</v>
          </cell>
          <cell r="Z165">
            <v>0</v>
          </cell>
          <cell r="AA165">
            <v>0</v>
          </cell>
          <cell r="AD165">
            <v>0</v>
          </cell>
          <cell r="AE165">
            <v>0</v>
          </cell>
          <cell r="AH165">
            <v>0</v>
          </cell>
          <cell r="AI165">
            <v>0</v>
          </cell>
          <cell r="AL165">
            <v>0</v>
          </cell>
          <cell r="AM165">
            <v>0</v>
          </cell>
          <cell r="AP165">
            <v>0</v>
          </cell>
          <cell r="AQ165">
            <v>0</v>
          </cell>
          <cell r="AT165">
            <v>0</v>
          </cell>
          <cell r="AU165">
            <v>0</v>
          </cell>
          <cell r="AX165">
            <v>0</v>
          </cell>
          <cell r="AY165">
            <v>0</v>
          </cell>
          <cell r="BB165">
            <v>0</v>
          </cell>
          <cell r="BC165">
            <v>0</v>
          </cell>
          <cell r="BF165">
            <v>0</v>
          </cell>
          <cell r="BG165">
            <v>0</v>
          </cell>
          <cell r="BJ165">
            <v>0</v>
          </cell>
          <cell r="BK165">
            <v>0</v>
          </cell>
          <cell r="BN165">
            <v>0</v>
          </cell>
          <cell r="BO165">
            <v>0</v>
          </cell>
          <cell r="BP165">
            <v>0</v>
          </cell>
          <cell r="BQ165">
            <v>0</v>
          </cell>
          <cell r="BR165">
            <v>0</v>
          </cell>
          <cell r="BS165">
            <v>0</v>
          </cell>
          <cell r="BT165">
            <v>0</v>
          </cell>
        </row>
        <row r="166">
          <cell r="B166" t="str">
            <v>||</v>
          </cell>
          <cell r="W166">
            <v>0</v>
          </cell>
          <cell r="X166">
            <v>0</v>
          </cell>
          <cell r="Y166">
            <v>0</v>
          </cell>
          <cell r="Z166">
            <v>0</v>
          </cell>
          <cell r="AA166">
            <v>0</v>
          </cell>
          <cell r="BP166">
            <v>0</v>
          </cell>
          <cell r="BQ166">
            <v>0</v>
          </cell>
          <cell r="BR166">
            <v>0</v>
          </cell>
          <cell r="BS166">
            <v>0</v>
          </cell>
          <cell r="BT166">
            <v>0</v>
          </cell>
        </row>
        <row r="167">
          <cell r="B167" t="str">
            <v>||</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row>
        <row r="168">
          <cell r="B168" t="str">
            <v>||</v>
          </cell>
        </row>
        <row r="169">
          <cell r="C169">
            <v>0</v>
          </cell>
          <cell r="D169">
            <v>0</v>
          </cell>
          <cell r="E169">
            <v>40254</v>
          </cell>
          <cell r="F169" t="e">
            <v>#REF!</v>
          </cell>
          <cell r="G169">
            <v>0</v>
          </cell>
          <cell r="H169">
            <v>0</v>
          </cell>
          <cell r="I169">
            <v>126276</v>
          </cell>
          <cell r="J169" t="e">
            <v>#REF!</v>
          </cell>
          <cell r="K169">
            <v>0</v>
          </cell>
          <cell r="L169">
            <v>0</v>
          </cell>
          <cell r="M169">
            <v>1000802</v>
          </cell>
          <cell r="N169" t="e">
            <v>#REF!</v>
          </cell>
          <cell r="O169">
            <v>0</v>
          </cell>
          <cell r="P169">
            <v>0</v>
          </cell>
          <cell r="Q169">
            <v>2658832</v>
          </cell>
          <cell r="R169" t="e">
            <v>#REF!</v>
          </cell>
          <cell r="S169">
            <v>0</v>
          </cell>
          <cell r="T169">
            <v>0</v>
          </cell>
          <cell r="U169">
            <v>6747984</v>
          </cell>
          <cell r="V169" t="e">
            <v>#REF!</v>
          </cell>
          <cell r="W169">
            <v>0</v>
          </cell>
          <cell r="X169">
            <v>0</v>
          </cell>
          <cell r="Y169">
            <v>10574148</v>
          </cell>
          <cell r="Z169" t="e">
            <v>#REF!</v>
          </cell>
          <cell r="AA169" t="e">
            <v>#REF!</v>
          </cell>
          <cell r="AB169">
            <v>1</v>
          </cell>
          <cell r="AC169">
            <v>0</v>
          </cell>
          <cell r="AD169">
            <v>7763918</v>
          </cell>
          <cell r="AE169" t="e">
            <v>#REF!</v>
          </cell>
          <cell r="AF169">
            <v>1</v>
          </cell>
          <cell r="AG169">
            <v>0</v>
          </cell>
          <cell r="AH169">
            <v>7460111.5279999999</v>
          </cell>
          <cell r="AI169" t="e">
            <v>#REF!</v>
          </cell>
          <cell r="AJ169">
            <v>1</v>
          </cell>
          <cell r="AK169">
            <v>0</v>
          </cell>
          <cell r="AL169">
            <v>11636586.952</v>
          </cell>
          <cell r="AM169" t="e">
            <v>#REF!</v>
          </cell>
          <cell r="AN169">
            <v>1</v>
          </cell>
          <cell r="AO169">
            <v>0</v>
          </cell>
          <cell r="AP169">
            <v>14229232.507999999</v>
          </cell>
          <cell r="AQ169" t="e">
            <v>#REF!</v>
          </cell>
          <cell r="AR169">
            <v>1</v>
          </cell>
          <cell r="AS169">
            <v>0</v>
          </cell>
          <cell r="AT169">
            <v>18831463.770000003</v>
          </cell>
          <cell r="AU169" t="e">
            <v>#REF!</v>
          </cell>
          <cell r="AV169">
            <v>1</v>
          </cell>
          <cell r="AW169">
            <v>0</v>
          </cell>
          <cell r="AX169">
            <v>27805888.287</v>
          </cell>
          <cell r="AY169" t="e">
            <v>#REF!</v>
          </cell>
          <cell r="AZ169">
            <v>1</v>
          </cell>
          <cell r="BA169">
            <v>0</v>
          </cell>
          <cell r="BB169">
            <v>62907349.734499998</v>
          </cell>
          <cell r="BC169" t="e">
            <v>#REF!</v>
          </cell>
          <cell r="BD169">
            <v>0</v>
          </cell>
          <cell r="BE169">
            <v>0</v>
          </cell>
          <cell r="BF169">
            <v>63789550.352494754</v>
          </cell>
          <cell r="BG169" t="e">
            <v>#REF!</v>
          </cell>
          <cell r="BH169">
            <v>0</v>
          </cell>
          <cell r="BI169">
            <v>0</v>
          </cell>
          <cell r="BJ169">
            <v>122806905.5941</v>
          </cell>
          <cell r="BK169" t="e">
            <v>#REF!</v>
          </cell>
          <cell r="BL169">
            <v>0</v>
          </cell>
          <cell r="BM169">
            <v>0</v>
          </cell>
          <cell r="BN169">
            <v>144338118.61810005</v>
          </cell>
          <cell r="BO169" t="e">
            <v>#REF!</v>
          </cell>
          <cell r="BP169">
            <v>7</v>
          </cell>
          <cell r="BQ169">
            <v>0</v>
          </cell>
          <cell r="BR169">
            <v>481569125.34419477</v>
          </cell>
          <cell r="BS169" t="e">
            <v>#REF!</v>
          </cell>
          <cell r="BT169" t="e">
            <v>#REF!</v>
          </cell>
        </row>
        <row r="170">
          <cell r="C170" t="e">
            <v>#REF!</v>
          </cell>
          <cell r="G170" t="e">
            <v>#REF!</v>
          </cell>
          <cell r="K170" t="e">
            <v>#REF!</v>
          </cell>
          <cell r="O170" t="e">
            <v>#REF!</v>
          </cell>
          <cell r="S170" t="e">
            <v>#REF!</v>
          </cell>
          <cell r="AB170" t="e">
            <v>#REF!</v>
          </cell>
          <cell r="AF170" t="e">
            <v>#REF!</v>
          </cell>
          <cell r="AJ170" t="e">
            <v>#REF!</v>
          </cell>
          <cell r="AN170" t="e">
            <v>#REF!</v>
          </cell>
          <cell r="AR170" t="e">
            <v>#REF!</v>
          </cell>
          <cell r="AV170" t="e">
            <v>#REF!</v>
          </cell>
          <cell r="AZ170" t="e">
            <v>#REF!</v>
          </cell>
        </row>
      </sheetData>
      <sheetData sheetId="13" refreshError="1">
        <row r="193">
          <cell r="E193" t="e">
            <v>#REF!</v>
          </cell>
        </row>
      </sheetData>
      <sheetData sheetId="14"/>
      <sheetData sheetId="15"/>
      <sheetData sheetId="16" refreshError="1">
        <row r="118">
          <cell r="D118">
            <v>1984</v>
          </cell>
          <cell r="E118">
            <v>1985</v>
          </cell>
          <cell r="F118">
            <v>1986</v>
          </cell>
          <cell r="G118">
            <v>1987</v>
          </cell>
          <cell r="H118">
            <v>1988</v>
          </cell>
          <cell r="I118">
            <v>1989</v>
          </cell>
          <cell r="J118">
            <v>1990</v>
          </cell>
          <cell r="K118">
            <v>1991</v>
          </cell>
          <cell r="L118">
            <v>1992</v>
          </cell>
          <cell r="M118">
            <v>1993</v>
          </cell>
          <cell r="N118">
            <v>1994</v>
          </cell>
          <cell r="O118">
            <v>1995</v>
          </cell>
          <cell r="P118">
            <v>1996</v>
          </cell>
          <cell r="Q118">
            <v>1997</v>
          </cell>
          <cell r="R118">
            <v>1998</v>
          </cell>
        </row>
        <row r="119">
          <cell r="C119" t="str">
            <v>&lt;&lt;California Phase II QRE Findings&gt;&gt;</v>
          </cell>
          <cell r="D119">
            <v>11087</v>
          </cell>
          <cell r="E119">
            <v>50015</v>
          </cell>
          <cell r="F119">
            <v>323590</v>
          </cell>
          <cell r="G119">
            <v>899647</v>
          </cell>
          <cell r="H119">
            <v>2067727</v>
          </cell>
          <cell r="I119">
            <v>2741619</v>
          </cell>
          <cell r="J119">
            <v>2299558.0019999999</v>
          </cell>
          <cell r="K119">
            <v>3542463.7879999997</v>
          </cell>
          <cell r="L119">
            <v>5126210.5599999996</v>
          </cell>
          <cell r="M119">
            <v>7134127.5369999995</v>
          </cell>
          <cell r="N119">
            <v>9257454.4570000004</v>
          </cell>
          <cell r="O119">
            <v>17917881</v>
          </cell>
          <cell r="P119">
            <v>29938649</v>
          </cell>
          <cell r="Q119">
            <v>50930323</v>
          </cell>
          <cell r="R119">
            <v>49405882</v>
          </cell>
        </row>
        <row r="120">
          <cell r="C120" t="e">
            <v>#REF!</v>
          </cell>
          <cell r="D120" t="e">
            <v>#REF!</v>
          </cell>
          <cell r="E120" t="e">
            <v>#REF!</v>
          </cell>
          <cell r="F120" t="e">
            <v>#REF!</v>
          </cell>
          <cell r="G120" t="e">
            <v>#REF!</v>
          </cell>
          <cell r="H120" t="e">
            <v>#REF!</v>
          </cell>
          <cell r="I120" t="e">
            <v>#REF!</v>
          </cell>
          <cell r="J120" t="e">
            <v>#REF!</v>
          </cell>
          <cell r="K120" t="e">
            <v>#REF!</v>
          </cell>
          <cell r="L120" t="e">
            <v>#REF!</v>
          </cell>
          <cell r="M120" t="e">
            <v>#REF!</v>
          </cell>
          <cell r="N120" t="e">
            <v>#REF!</v>
          </cell>
          <cell r="O120" t="e">
            <v>#REF!</v>
          </cell>
          <cell r="P120" t="e">
            <v>#REF!</v>
          </cell>
          <cell r="Q120" t="e">
            <v>#REF!</v>
          </cell>
          <cell r="R120" t="e">
            <v>#REF!</v>
          </cell>
        </row>
        <row r="121">
          <cell r="C121"/>
          <cell r="D121"/>
          <cell r="E121"/>
          <cell r="F121"/>
          <cell r="G121"/>
          <cell r="H121"/>
          <cell r="I121"/>
          <cell r="J121"/>
          <cell r="K121"/>
          <cell r="L121"/>
          <cell r="M121"/>
          <cell r="N121"/>
          <cell r="O121"/>
          <cell r="P121"/>
          <cell r="Q121"/>
          <cell r="R121"/>
        </row>
        <row r="122">
          <cell r="C122"/>
          <cell r="D122"/>
          <cell r="E122"/>
          <cell r="F122"/>
          <cell r="G122"/>
          <cell r="H122"/>
          <cell r="I122"/>
          <cell r="J122"/>
          <cell r="K122"/>
          <cell r="L122"/>
          <cell r="M122"/>
          <cell r="N122"/>
          <cell r="O122"/>
          <cell r="P122"/>
          <cell r="Q122"/>
          <cell r="R122"/>
        </row>
        <row r="123">
          <cell r="C123"/>
          <cell r="D123"/>
          <cell r="E123"/>
          <cell r="F123"/>
          <cell r="G123"/>
          <cell r="H123"/>
          <cell r="I123"/>
          <cell r="J123"/>
          <cell r="K123"/>
          <cell r="L123"/>
          <cell r="M123"/>
          <cell r="N123"/>
          <cell r="O123"/>
          <cell r="P123"/>
          <cell r="Q123"/>
          <cell r="R123"/>
        </row>
        <row r="124">
          <cell r="C124"/>
          <cell r="D124"/>
          <cell r="E124"/>
          <cell r="F124"/>
          <cell r="G124"/>
          <cell r="H124"/>
          <cell r="I124"/>
          <cell r="J124"/>
          <cell r="K124"/>
          <cell r="L124"/>
          <cell r="M124"/>
          <cell r="N124"/>
          <cell r="O124"/>
          <cell r="P124"/>
          <cell r="Q124"/>
          <cell r="R124"/>
        </row>
        <row r="125">
          <cell r="C125"/>
          <cell r="D125"/>
          <cell r="E125"/>
          <cell r="F125"/>
          <cell r="G125"/>
          <cell r="H125"/>
          <cell r="I125"/>
          <cell r="J125"/>
          <cell r="K125"/>
          <cell r="L125"/>
          <cell r="M125"/>
          <cell r="N125"/>
          <cell r="O125"/>
          <cell r="P125"/>
          <cell r="Q125"/>
          <cell r="R125"/>
        </row>
        <row r="126">
          <cell r="C126"/>
          <cell r="D126"/>
          <cell r="E126"/>
          <cell r="F126"/>
          <cell r="G126"/>
          <cell r="H126"/>
          <cell r="I126"/>
          <cell r="J126"/>
          <cell r="K126"/>
          <cell r="L126"/>
          <cell r="M126"/>
          <cell r="N126"/>
          <cell r="O126"/>
          <cell r="P126"/>
          <cell r="Q126"/>
          <cell r="R126"/>
        </row>
        <row r="127">
          <cell r="C127"/>
          <cell r="D127"/>
          <cell r="E127"/>
          <cell r="F127"/>
          <cell r="G127"/>
          <cell r="H127"/>
          <cell r="I127"/>
          <cell r="J127"/>
          <cell r="K127"/>
          <cell r="L127"/>
          <cell r="M127"/>
          <cell r="N127"/>
          <cell r="O127"/>
          <cell r="P127"/>
          <cell r="Q127"/>
          <cell r="R127"/>
        </row>
        <row r="128">
          <cell r="C128"/>
          <cell r="D128"/>
          <cell r="E128"/>
          <cell r="F128"/>
          <cell r="G128"/>
          <cell r="H128"/>
          <cell r="I128"/>
          <cell r="J128"/>
          <cell r="K128"/>
          <cell r="L128"/>
          <cell r="M128"/>
          <cell r="N128"/>
          <cell r="O128"/>
          <cell r="P128"/>
          <cell r="Q128"/>
          <cell r="R128"/>
        </row>
        <row r="129">
          <cell r="C129"/>
          <cell r="D129"/>
          <cell r="E129"/>
          <cell r="F129"/>
          <cell r="G129"/>
          <cell r="H129"/>
          <cell r="I129"/>
          <cell r="J129"/>
          <cell r="K129"/>
          <cell r="L129"/>
          <cell r="M129"/>
          <cell r="N129"/>
          <cell r="O129"/>
          <cell r="P129"/>
          <cell r="Q129"/>
          <cell r="R129"/>
        </row>
        <row r="130">
          <cell r="C130"/>
          <cell r="D130"/>
          <cell r="E130"/>
          <cell r="F130"/>
          <cell r="G130"/>
          <cell r="H130"/>
          <cell r="I130"/>
          <cell r="J130"/>
          <cell r="K130"/>
          <cell r="L130"/>
          <cell r="M130"/>
          <cell r="N130"/>
          <cell r="O130"/>
          <cell r="P130"/>
          <cell r="Q130"/>
          <cell r="R130"/>
        </row>
        <row r="131">
          <cell r="C131"/>
          <cell r="D131"/>
          <cell r="E131"/>
          <cell r="F131"/>
          <cell r="G131"/>
          <cell r="H131"/>
          <cell r="I131"/>
          <cell r="J131"/>
          <cell r="K131"/>
          <cell r="L131"/>
          <cell r="M131"/>
          <cell r="N131"/>
          <cell r="O131"/>
          <cell r="P131"/>
          <cell r="Q131"/>
          <cell r="R131"/>
        </row>
        <row r="132">
          <cell r="C132"/>
          <cell r="D132"/>
          <cell r="E132"/>
          <cell r="F132"/>
          <cell r="G132"/>
          <cell r="H132"/>
          <cell r="I132"/>
          <cell r="J132"/>
          <cell r="K132"/>
          <cell r="L132"/>
          <cell r="M132"/>
          <cell r="N132"/>
          <cell r="O132"/>
          <cell r="P132"/>
          <cell r="Q132"/>
          <cell r="R132"/>
        </row>
        <row r="133">
          <cell r="C133"/>
          <cell r="D133"/>
          <cell r="E133"/>
          <cell r="F133"/>
          <cell r="G133"/>
          <cell r="H133"/>
          <cell r="I133"/>
          <cell r="J133"/>
          <cell r="K133"/>
          <cell r="L133"/>
          <cell r="M133"/>
          <cell r="N133"/>
          <cell r="O133"/>
          <cell r="P133"/>
          <cell r="Q133"/>
          <cell r="R133"/>
        </row>
        <row r="134">
          <cell r="C134"/>
          <cell r="D134"/>
          <cell r="E134"/>
          <cell r="F134"/>
          <cell r="G134"/>
          <cell r="H134"/>
          <cell r="I134"/>
          <cell r="J134"/>
          <cell r="K134"/>
          <cell r="L134"/>
          <cell r="M134"/>
          <cell r="N134"/>
          <cell r="O134"/>
          <cell r="P134"/>
          <cell r="Q134"/>
          <cell r="R134"/>
        </row>
        <row r="135">
          <cell r="C135"/>
          <cell r="D135"/>
          <cell r="E135"/>
          <cell r="F135"/>
          <cell r="G135"/>
          <cell r="H135"/>
          <cell r="I135"/>
          <cell r="J135"/>
          <cell r="K135"/>
          <cell r="L135"/>
          <cell r="M135"/>
          <cell r="N135"/>
          <cell r="O135"/>
          <cell r="P135"/>
          <cell r="Q135"/>
          <cell r="R135"/>
        </row>
        <row r="136">
          <cell r="C136"/>
          <cell r="D136"/>
          <cell r="E136"/>
          <cell r="F136"/>
          <cell r="G136"/>
          <cell r="H136"/>
          <cell r="I136"/>
          <cell r="J136"/>
          <cell r="K136"/>
          <cell r="L136"/>
          <cell r="M136"/>
          <cell r="N136"/>
          <cell r="O136"/>
          <cell r="P136"/>
          <cell r="Q136"/>
          <cell r="R136"/>
        </row>
        <row r="137">
          <cell r="C137"/>
          <cell r="D137"/>
          <cell r="E137"/>
          <cell r="F137"/>
          <cell r="G137"/>
          <cell r="H137"/>
          <cell r="I137"/>
          <cell r="J137"/>
          <cell r="K137"/>
          <cell r="L137"/>
          <cell r="M137"/>
          <cell r="N137"/>
          <cell r="O137"/>
          <cell r="P137"/>
          <cell r="Q137"/>
          <cell r="R137"/>
        </row>
        <row r="138">
          <cell r="C138"/>
          <cell r="D138"/>
          <cell r="E138"/>
          <cell r="F138"/>
          <cell r="G138"/>
          <cell r="H138"/>
          <cell r="I138"/>
          <cell r="J138"/>
          <cell r="K138"/>
          <cell r="L138"/>
          <cell r="M138"/>
          <cell r="N138"/>
          <cell r="O138"/>
          <cell r="P138"/>
          <cell r="Q138"/>
          <cell r="R138"/>
        </row>
        <row r="139">
          <cell r="C139"/>
          <cell r="D139"/>
          <cell r="E139"/>
          <cell r="F139"/>
          <cell r="G139"/>
          <cell r="H139"/>
          <cell r="I139"/>
          <cell r="J139"/>
          <cell r="K139"/>
          <cell r="L139"/>
          <cell r="M139"/>
          <cell r="N139"/>
          <cell r="O139"/>
          <cell r="P139"/>
          <cell r="Q139"/>
          <cell r="R139"/>
        </row>
        <row r="140">
          <cell r="C140"/>
          <cell r="D140"/>
          <cell r="E140"/>
          <cell r="F140"/>
          <cell r="G140"/>
          <cell r="H140"/>
          <cell r="I140"/>
          <cell r="J140"/>
          <cell r="K140"/>
          <cell r="L140"/>
          <cell r="M140"/>
          <cell r="N140"/>
          <cell r="O140"/>
          <cell r="P140"/>
          <cell r="Q140"/>
          <cell r="R140"/>
        </row>
        <row r="141">
          <cell r="C141"/>
          <cell r="D141"/>
          <cell r="E141"/>
          <cell r="F141"/>
          <cell r="G141"/>
          <cell r="H141"/>
          <cell r="I141"/>
          <cell r="J141"/>
          <cell r="K141"/>
          <cell r="L141"/>
          <cell r="M141"/>
          <cell r="N141"/>
          <cell r="O141"/>
          <cell r="P141"/>
          <cell r="Q141"/>
          <cell r="R141"/>
        </row>
      </sheetData>
      <sheetData sheetId="17" refreshError="1">
        <row r="8">
          <cell r="D8">
            <v>1</v>
          </cell>
          <cell r="E8">
            <v>1</v>
          </cell>
          <cell r="F8">
            <v>1</v>
          </cell>
          <cell r="G8">
            <v>1</v>
          </cell>
          <cell r="H8">
            <v>1</v>
          </cell>
          <cell r="I8">
            <v>1</v>
          </cell>
          <cell r="J8">
            <v>1</v>
          </cell>
          <cell r="K8">
            <v>1</v>
          </cell>
          <cell r="L8">
            <v>1</v>
          </cell>
          <cell r="M8">
            <v>1</v>
          </cell>
          <cell r="N8">
            <v>1</v>
          </cell>
          <cell r="O8">
            <v>1</v>
          </cell>
          <cell r="P8">
            <v>1</v>
          </cell>
          <cell r="Q8">
            <v>1</v>
          </cell>
          <cell r="R8">
            <v>1</v>
          </cell>
        </row>
        <row r="9">
          <cell r="D9">
            <v>1</v>
          </cell>
          <cell r="E9">
            <v>1</v>
          </cell>
          <cell r="F9">
            <v>1</v>
          </cell>
          <cell r="G9">
            <v>1</v>
          </cell>
          <cell r="H9">
            <v>1</v>
          </cell>
          <cell r="I9">
            <v>1</v>
          </cell>
          <cell r="J9">
            <v>1</v>
          </cell>
          <cell r="K9">
            <v>1</v>
          </cell>
          <cell r="L9">
            <v>1</v>
          </cell>
          <cell r="M9">
            <v>1</v>
          </cell>
          <cell r="N9">
            <v>1</v>
          </cell>
          <cell r="O9">
            <v>1</v>
          </cell>
          <cell r="P9">
            <v>1</v>
          </cell>
          <cell r="Q9">
            <v>1</v>
          </cell>
          <cell r="R9">
            <v>1</v>
          </cell>
        </row>
        <row r="10">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row>
        <row r="11">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row>
        <row r="12">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row>
        <row r="13">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row r="30">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row>
        <row r="31">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row>
        <row r="32">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row>
        <row r="33">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row>
        <row r="34">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row>
        <row r="35">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row>
        <row r="36">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row>
        <row r="37">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row>
        <row r="38">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row>
        <row r="39">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row>
        <row r="40">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row>
        <row r="41">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row>
        <row r="42">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row>
        <row r="43">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row>
        <row r="44">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row>
        <row r="45">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row>
        <row r="46">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row>
        <row r="47">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row>
        <row r="48">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row>
        <row r="49">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row>
        <row r="50">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row>
        <row r="51">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row>
        <row r="52">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row>
        <row r="53">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row>
        <row r="54">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row>
        <row r="55">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row>
        <row r="56">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row>
        <row r="57">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row>
        <row r="58">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row>
        <row r="59">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row>
        <row r="60">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row>
        <row r="61">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row>
        <row r="62">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row>
        <row r="63">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row>
        <row r="64">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row>
        <row r="65">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row>
        <row r="66">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row>
        <row r="67">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row>
        <row r="69">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row>
        <row r="70">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row>
        <row r="73">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row>
        <row r="74">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row>
        <row r="75">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row>
        <row r="76">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row>
        <row r="77">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row>
        <row r="78">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row>
        <row r="79">
          <cell r="D79">
            <v>1</v>
          </cell>
          <cell r="E79">
            <v>1</v>
          </cell>
          <cell r="F79">
            <v>1</v>
          </cell>
          <cell r="G79">
            <v>1</v>
          </cell>
          <cell r="H79">
            <v>1</v>
          </cell>
          <cell r="I79">
            <v>1</v>
          </cell>
          <cell r="J79">
            <v>1</v>
          </cell>
          <cell r="K79">
            <v>1</v>
          </cell>
          <cell r="L79">
            <v>1</v>
          </cell>
          <cell r="M79">
            <v>1</v>
          </cell>
          <cell r="N79">
            <v>1</v>
          </cell>
          <cell r="O79">
            <v>1</v>
          </cell>
          <cell r="P79">
            <v>1</v>
          </cell>
          <cell r="Q79">
            <v>1</v>
          </cell>
          <cell r="R79">
            <v>1</v>
          </cell>
        </row>
        <row r="80">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row>
        <row r="81">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row>
        <row r="82">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row>
        <row r="83">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row>
        <row r="84">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row>
        <row r="85">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row>
        <row r="86">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row>
        <row r="87">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row>
        <row r="88">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row>
        <row r="89">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row>
        <row r="90">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row>
        <row r="91">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row>
        <row r="92">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row>
        <row r="93">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row>
        <row r="94">
          <cell r="D94">
            <v>1</v>
          </cell>
          <cell r="E94">
            <v>1</v>
          </cell>
          <cell r="F94">
            <v>1</v>
          </cell>
          <cell r="G94">
            <v>1</v>
          </cell>
          <cell r="H94">
            <v>1</v>
          </cell>
          <cell r="I94">
            <v>1</v>
          </cell>
          <cell r="J94">
            <v>1</v>
          </cell>
          <cell r="K94">
            <v>1</v>
          </cell>
          <cell r="L94">
            <v>1</v>
          </cell>
          <cell r="M94">
            <v>1</v>
          </cell>
          <cell r="N94">
            <v>1</v>
          </cell>
          <cell r="O94">
            <v>1</v>
          </cell>
          <cell r="P94">
            <v>1</v>
          </cell>
          <cell r="Q94">
            <v>1</v>
          </cell>
          <cell r="R94">
            <v>1</v>
          </cell>
        </row>
        <row r="95">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row>
        <row r="96">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row>
        <row r="97">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row>
        <row r="98">
          <cell r="D98">
            <v>1</v>
          </cell>
          <cell r="E98">
            <v>1</v>
          </cell>
          <cell r="F98">
            <v>1</v>
          </cell>
          <cell r="G98">
            <v>1</v>
          </cell>
          <cell r="H98">
            <v>1</v>
          </cell>
          <cell r="I98">
            <v>1</v>
          </cell>
          <cell r="J98">
            <v>1</v>
          </cell>
          <cell r="K98">
            <v>1</v>
          </cell>
          <cell r="L98">
            <v>1</v>
          </cell>
          <cell r="M98">
            <v>1</v>
          </cell>
          <cell r="N98">
            <v>1</v>
          </cell>
          <cell r="O98">
            <v>1</v>
          </cell>
          <cell r="P98">
            <v>1</v>
          </cell>
          <cell r="Q98">
            <v>1</v>
          </cell>
          <cell r="R98">
            <v>1</v>
          </cell>
        </row>
      </sheetData>
      <sheetData sheetId="18"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20127</v>
          </cell>
          <cell r="D103">
            <v>63138</v>
          </cell>
          <cell r="E103">
            <v>500401</v>
          </cell>
          <cell r="F103">
            <v>1329416</v>
          </cell>
          <cell r="G103">
            <v>3373992</v>
          </cell>
          <cell r="H103">
            <v>3881959</v>
          </cell>
          <cell r="I103">
            <v>4017098</v>
          </cell>
          <cell r="J103">
            <v>6349271</v>
          </cell>
          <cell r="K103">
            <v>7165114</v>
          </cell>
          <cell r="L103">
            <v>7367718</v>
          </cell>
          <cell r="M103">
            <v>8520325</v>
          </cell>
          <cell r="N103">
            <v>14557925</v>
          </cell>
          <cell r="O103">
            <v>25537467</v>
          </cell>
          <cell r="P103">
            <v>52302195</v>
          </cell>
          <cell r="Q103">
            <v>71175852</v>
          </cell>
        </row>
      </sheetData>
      <sheetData sheetId="19" refreshError="1">
        <row r="95">
          <cell r="C95">
            <v>0</v>
          </cell>
          <cell r="D95">
            <v>0</v>
          </cell>
          <cell r="E95">
            <v>0</v>
          </cell>
          <cell r="F95">
            <v>0</v>
          </cell>
          <cell r="G95">
            <v>0</v>
          </cell>
          <cell r="H95">
            <v>0</v>
          </cell>
          <cell r="I95">
            <v>8071031.0039999997</v>
          </cell>
          <cell r="K95">
            <v>12820545.575999999</v>
          </cell>
          <cell r="M95">
            <v>18822792.119999997</v>
          </cell>
          <cell r="O95">
            <v>27866322.074000001</v>
          </cell>
          <cell r="Q95">
            <v>46597257.914000005</v>
          </cell>
          <cell r="S95">
            <v>83220377.615999997</v>
          </cell>
          <cell r="T95">
            <v>33525815.286745109</v>
          </cell>
          <cell r="U95">
            <v>118845179.64999999</v>
          </cell>
          <cell r="W95">
            <v>112581293.15000001</v>
          </cell>
        </row>
        <row r="103">
          <cell r="C103">
            <v>20127</v>
          </cell>
          <cell r="D103">
            <v>63138</v>
          </cell>
          <cell r="E103">
            <v>500401</v>
          </cell>
          <cell r="F103">
            <v>1329416</v>
          </cell>
          <cell r="G103">
            <v>3373992</v>
          </cell>
          <cell r="H103">
            <v>3881959</v>
          </cell>
          <cell r="I103">
            <v>3454243.852</v>
          </cell>
          <cell r="K103">
            <v>5569741.7879999997</v>
          </cell>
          <cell r="M103">
            <v>7927846.0099999998</v>
          </cell>
          <cell r="O103">
            <v>11613530.587000001</v>
          </cell>
          <cell r="Q103">
            <v>19707135.007000003</v>
          </cell>
          <cell r="S103">
            <v>35935120.957800001</v>
          </cell>
          <cell r="T103">
            <v>25478958.238794774</v>
          </cell>
          <cell r="U103">
            <v>58157347.527499996</v>
          </cell>
          <cell r="W103">
            <v>56448709.302500002</v>
          </cell>
        </row>
      </sheetData>
      <sheetData sheetId="20"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1"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2"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3" refreshError="1">
        <row r="94">
          <cell r="P94">
            <v>0</v>
          </cell>
          <cell r="Q94">
            <v>0</v>
          </cell>
        </row>
      </sheetData>
      <sheetData sheetId="24" refreshError="1">
        <row r="95">
          <cell r="O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5" refreshError="1">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sheetData>
      <sheetData sheetId="26" refreshError="1">
        <row r="95">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1"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2"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3"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4"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5"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6"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 val="Model"/>
      <sheetName val="QRE's"/>
      <sheetName val="QRE Charts"/>
      <sheetName val="Comparison"/>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 pvt"/>
      <sheetName val="12312000cmp"/>
      <sheetName val="blkt pvt2"/>
      <sheetName val="12312000blkts"/>
      <sheetName val="addsretire"/>
      <sheetName val="Sept 30 plt"/>
      <sheetName val="Dec recap"/>
      <sheetName val="composite depr"/>
      <sheetName val="12312000"/>
      <sheetName val="QUERY12312000"/>
      <sheetName val="Jan 1 balances"/>
      <sheetName val="JE 120 Backup"/>
      <sheetName val="Dec adds"/>
      <sheetName val="Nov 30 balances"/>
      <sheetName val="nov 30 bal"/>
      <sheetName val="nov 30 2000 QUERY"/>
      <sheetName val="dec asset mgmt"/>
      <sheetName val="DEC PLT ACTIVITY QRY"/>
      <sheetName val="JE 120 Jan-Nov Facesheet"/>
      <sheetName val="PSJan-Nov"/>
      <sheetName val="JE 120 Dec Facesheet"/>
      <sheetName val="PSDec"/>
      <sheetName val="CTRL J to Print"/>
      <sheetName val="je120"/>
      <sheetName val="Cost Cent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pense"/>
      <sheetName val="Results"/>
      <sheetName val="BalSheet"/>
      <sheetName val="Notes"/>
      <sheetName val="Cost Center List"/>
    </sheetNames>
    <sheetDataSet>
      <sheetData sheetId="0"/>
      <sheetData sheetId="1"/>
      <sheetData sheetId="2"/>
      <sheetData sheetId="3"/>
      <sheetData sheetId="4"/>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36599.437053703703</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cell r="E225"/>
          <cell r="F225"/>
          <cell r="G225"/>
          <cell r="H225"/>
          <cell r="I225"/>
          <cell r="J225"/>
          <cell r="K225"/>
          <cell r="L225"/>
          <cell r="M225"/>
          <cell r="N225"/>
          <cell r="O225"/>
          <cell r="P225"/>
          <cell r="Q225"/>
          <cell r="R225"/>
        </row>
        <row r="226">
          <cell r="D226"/>
          <cell r="E226"/>
          <cell r="F226"/>
          <cell r="G226"/>
          <cell r="H226"/>
          <cell r="I226"/>
          <cell r="J226"/>
          <cell r="K226"/>
          <cell r="L226"/>
          <cell r="M226"/>
          <cell r="N226"/>
          <cell r="O226"/>
          <cell r="P226"/>
          <cell r="Q226"/>
          <cell r="R226"/>
        </row>
        <row r="227">
          <cell r="D227"/>
          <cell r="E227"/>
          <cell r="F227"/>
          <cell r="G227"/>
          <cell r="H227"/>
          <cell r="I227"/>
          <cell r="J227"/>
          <cell r="K227"/>
          <cell r="L227"/>
          <cell r="M227"/>
          <cell r="N227"/>
          <cell r="O227"/>
          <cell r="P227"/>
          <cell r="Q227"/>
          <cell r="R227"/>
        </row>
        <row r="228">
          <cell r="D228"/>
          <cell r="E228"/>
          <cell r="F228"/>
          <cell r="G228"/>
          <cell r="H228"/>
          <cell r="I228"/>
          <cell r="J228"/>
          <cell r="K228"/>
          <cell r="L228"/>
          <cell r="M228"/>
          <cell r="N228"/>
          <cell r="O228"/>
          <cell r="P228"/>
          <cell r="Q228"/>
          <cell r="R228"/>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cell r="E251"/>
          <cell r="F251"/>
          <cell r="G251"/>
          <cell r="H251"/>
          <cell r="I251"/>
          <cell r="J251"/>
          <cell r="K251"/>
          <cell r="L251"/>
          <cell r="M251"/>
          <cell r="N251"/>
          <cell r="O251"/>
          <cell r="P251"/>
          <cell r="Q251"/>
        </row>
        <row r="252">
          <cell r="D252"/>
          <cell r="E252"/>
          <cell r="F252"/>
          <cell r="G252"/>
          <cell r="H252"/>
          <cell r="I252"/>
          <cell r="J252"/>
          <cell r="K252"/>
          <cell r="L252"/>
          <cell r="M252"/>
          <cell r="N252"/>
          <cell r="O252"/>
          <cell r="P252"/>
          <cell r="Q252"/>
        </row>
        <row r="253">
          <cell r="D253"/>
          <cell r="E253"/>
          <cell r="F253"/>
          <cell r="G253"/>
          <cell r="H253"/>
          <cell r="I253"/>
          <cell r="J253"/>
          <cell r="K253"/>
          <cell r="L253"/>
          <cell r="M253"/>
          <cell r="N253"/>
          <cell r="O253"/>
          <cell r="P253"/>
          <cell r="Q253"/>
        </row>
        <row r="254">
          <cell r="D254"/>
          <cell r="E254"/>
          <cell r="F254"/>
          <cell r="G254"/>
          <cell r="H254"/>
          <cell r="I254"/>
          <cell r="J254"/>
          <cell r="K254"/>
          <cell r="L254"/>
          <cell r="M254"/>
          <cell r="N254"/>
          <cell r="O254"/>
          <cell r="P254"/>
          <cell r="Q254"/>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cell r="E277"/>
          <cell r="F277"/>
          <cell r="G277"/>
          <cell r="H277"/>
          <cell r="I277"/>
          <cell r="J277"/>
          <cell r="K277"/>
          <cell r="L277"/>
          <cell r="M277"/>
          <cell r="N277"/>
          <cell r="O277"/>
          <cell r="P277"/>
          <cell r="Q277"/>
        </row>
        <row r="278">
          <cell r="D278"/>
          <cell r="E278"/>
          <cell r="F278"/>
          <cell r="G278"/>
          <cell r="H278"/>
          <cell r="I278"/>
          <cell r="J278"/>
          <cell r="K278"/>
          <cell r="L278"/>
          <cell r="M278"/>
          <cell r="N278"/>
          <cell r="O278"/>
          <cell r="P278"/>
          <cell r="Q278"/>
        </row>
        <row r="279">
          <cell r="D279"/>
          <cell r="E279"/>
          <cell r="F279"/>
          <cell r="G279"/>
          <cell r="H279"/>
          <cell r="I279"/>
          <cell r="J279"/>
          <cell r="K279"/>
          <cell r="L279"/>
          <cell r="M279"/>
          <cell r="N279"/>
          <cell r="O279"/>
          <cell r="P279"/>
          <cell r="Q279"/>
        </row>
        <row r="280">
          <cell r="D280"/>
          <cell r="E280"/>
          <cell r="F280"/>
          <cell r="G280"/>
          <cell r="H280"/>
          <cell r="I280"/>
          <cell r="J280"/>
          <cell r="K280"/>
          <cell r="L280"/>
          <cell r="M280"/>
          <cell r="N280"/>
          <cell r="O280"/>
          <cell r="P280"/>
          <cell r="Q280"/>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ow r="8">
          <cell r="B8"/>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PECO Capital Pivot DO NOT TOUCH"/>
      <sheetName val="PECO O&amp;M Pivot - DO NOT Touch"/>
      <sheetName val="2014 IS Actual"/>
      <sheetName val="Sheet1"/>
      <sheetName val="Instructions"/>
      <sheetName val="Data Flow"/>
      <sheetName val="PECO Weather Normalization"/>
      <sheetName val="Annual"/>
      <sheetName val="Graph"/>
      <sheetName val="Charts"/>
      <sheetName val="DROPDOWN Lists"/>
      <sheetName val="Input - 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96"/>
      <sheetName val="JE 120 Jan-Nov Facesheet"/>
    </sheetNames>
    <sheetDataSet>
      <sheetData sheetId="0"/>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 "/>
      <sheetName val="Federal Summary "/>
      <sheetName val="Calculation"/>
      <sheetName val="QRE Summary"/>
      <sheetName val="01Fed"/>
      <sheetName val="00Fed"/>
      <sheetName val="99Fed"/>
      <sheetName val="CA Summary "/>
      <sheetName val="01 State"/>
      <sheetName val="00 State"/>
      <sheetName val="99 State"/>
      <sheetName val="CA SPG Detail"/>
      <sheetName val="CO Calc"/>
      <sheetName val="CO Calc Detail"/>
      <sheetName val="Wages SUSA 01"/>
      <sheetName val="Wages Trace 01"/>
      <sheetName val="Wages SPG 01"/>
      <sheetName val="Wages SUSA 00"/>
      <sheetName val="Wages TRACE 00"/>
      <sheetName val="Wages 00SPG"/>
      <sheetName val="Wages SUSA 99"/>
      <sheetName val="Trace 99 estimated"/>
      <sheetName val="Wage SPG 99"/>
      <sheetName val="tb susa 01"/>
      <sheetName val="tb trace 01"/>
      <sheetName val="TB 00 SUSA"/>
      <sheetName val="TB 00 Trace"/>
      <sheetName val="TB 00 SPG"/>
      <sheetName val="tb susa 99"/>
      <sheetName val="TB 99 Trace"/>
      <sheetName val="TB 99 SP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MD GR 236250"/>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MD Use 236250 or 165100"/>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2010vs123109 3rd Qtr Jay"/>
      <sheetName val="2010vs123109 2nd Qtr Jay  "/>
      <sheetName val="2010vs123109 1st Qtr Jay   "/>
      <sheetName val="2009vs2008 annual Jay "/>
      <sheetName val="1109 vs 1009 165100"/>
      <sheetName val="2009vs2008 3rd Qtr Ja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anuary"/>
      <sheetName val="February"/>
      <sheetName val="March"/>
      <sheetName val="April"/>
      <sheetName val="May"/>
      <sheetName val="June"/>
      <sheetName val="July"/>
      <sheetName val="August"/>
      <sheetName val="September"/>
      <sheetName val="October"/>
      <sheetName val="November"/>
      <sheetName val="December"/>
      <sheetName val="1st Qtr"/>
      <sheetName val="2nd Qtr"/>
      <sheetName val="3rd Qtr"/>
      <sheetName val="4th Qtr"/>
      <sheetName val="YTD"/>
      <sheetName val="True-Up"/>
      <sheetName val="Summary"/>
      <sheetName val="Summary (2)"/>
      <sheetName val="Summary (3)"/>
      <sheetName val="Summary (4)"/>
      <sheetName val="YTD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Table"/>
      <sheetName val="Notes"/>
      <sheetName val="2011 SAP Cash Payment Data"/>
      <sheetName val="Activity Type"/>
      <sheetName val="Entities"/>
    </sheetNames>
    <sheetDataSet>
      <sheetData sheetId="0" refreshError="1"/>
      <sheetData sheetId="1" refreshError="1"/>
      <sheetData sheetId="2" refreshError="1"/>
      <sheetData sheetId="3">
        <row r="1">
          <cell r="A1" t="str">
            <v>AC</v>
          </cell>
          <cell r="B1" t="str">
            <v>Reclass</v>
          </cell>
        </row>
        <row r="2">
          <cell r="A2" t="str">
            <v>IC</v>
          </cell>
          <cell r="B2" t="str">
            <v>Money Pool</v>
          </cell>
        </row>
        <row r="3">
          <cell r="A3" t="str">
            <v>IV</v>
          </cell>
          <cell r="B3" t="str">
            <v>Money Pool</v>
          </cell>
        </row>
        <row r="4">
          <cell r="A4" t="str">
            <v>EP</v>
          </cell>
          <cell r="B4" t="str">
            <v>Cash Payment</v>
          </cell>
        </row>
        <row r="5">
          <cell r="A5" t="str">
            <v>VI</v>
          </cell>
          <cell r="B5" t="str">
            <v>Cash Payment</v>
          </cell>
        </row>
        <row r="6">
          <cell r="A6" t="str">
            <v>RC</v>
          </cell>
          <cell r="B6" t="str">
            <v>Cash Refund</v>
          </cell>
        </row>
      </sheetData>
      <sheetData sheetId="4">
        <row r="1">
          <cell r="A1" t="str">
            <v>PHI Holdings, Inc.</v>
          </cell>
        </row>
        <row r="2">
          <cell r="A2" t="str">
            <v>Active Company List</v>
          </cell>
        </row>
        <row r="3">
          <cell r="A3" t="str">
            <v>FYE:  December 31, 2007</v>
          </cell>
        </row>
        <row r="6">
          <cell r="A6" t="str">
            <v>SAP ID</v>
          </cell>
          <cell r="B6" t="str">
            <v>Company Name</v>
          </cell>
          <cell r="C6" t="str">
            <v>1st Roll-up</v>
          </cell>
          <cell r="D6" t="str">
            <v>2nd Roll-up</v>
          </cell>
        </row>
        <row r="7">
          <cell r="A7">
            <v>1000</v>
          </cell>
          <cell r="B7" t="str">
            <v>Delmarva Power &amp; Light</v>
          </cell>
          <cell r="C7" t="str">
            <v>DPL</v>
          </cell>
          <cell r="D7" t="str">
            <v>DPL</v>
          </cell>
        </row>
        <row r="8">
          <cell r="A8">
            <v>1500</v>
          </cell>
          <cell r="B8" t="str">
            <v>Atlantic City Electric</v>
          </cell>
          <cell r="C8" t="str">
            <v>ACE</v>
          </cell>
          <cell r="D8" t="str">
            <v>ACE</v>
          </cell>
        </row>
        <row r="9">
          <cell r="A9">
            <v>1715</v>
          </cell>
          <cell r="B9" t="str">
            <v>Ace Transition Funding, LLC</v>
          </cell>
          <cell r="C9" t="str">
            <v>ACE</v>
          </cell>
          <cell r="D9" t="str">
            <v>ACE</v>
          </cell>
        </row>
        <row r="10">
          <cell r="A10">
            <v>2000</v>
          </cell>
          <cell r="B10" t="str">
            <v>Conectiv Properties, Inc.</v>
          </cell>
          <cell r="C10" t="str">
            <v>CIV</v>
          </cell>
          <cell r="D10" t="str">
            <v>PHI</v>
          </cell>
        </row>
        <row r="11">
          <cell r="A11">
            <v>2310</v>
          </cell>
          <cell r="B11" t="str">
            <v>Delaware Operating Services</v>
          </cell>
          <cell r="C11" t="str">
            <v>Conectiv</v>
          </cell>
          <cell r="D11" t="str">
            <v>PHI</v>
          </cell>
        </row>
        <row r="12">
          <cell r="A12">
            <v>2315</v>
          </cell>
          <cell r="B12" t="str">
            <v>PHI Operating Services</v>
          </cell>
          <cell r="C12" t="str">
            <v>Conectiv</v>
          </cell>
          <cell r="D12" t="str">
            <v>PHI</v>
          </cell>
        </row>
        <row r="13">
          <cell r="A13">
            <v>2500</v>
          </cell>
          <cell r="B13" t="str">
            <v>DCTC Burney</v>
          </cell>
          <cell r="C13" t="str">
            <v>Conectiv</v>
          </cell>
          <cell r="D13" t="str">
            <v>PHI</v>
          </cell>
        </row>
        <row r="14">
          <cell r="A14">
            <v>3000</v>
          </cell>
          <cell r="B14" t="str">
            <v>Conectiv Energy Supply</v>
          </cell>
          <cell r="C14" t="str">
            <v>Conectiv</v>
          </cell>
          <cell r="D14" t="str">
            <v>PHI</v>
          </cell>
        </row>
        <row r="15">
          <cell r="A15">
            <v>3006</v>
          </cell>
          <cell r="B15" t="str">
            <v>Vineland Solar</v>
          </cell>
          <cell r="C15" t="str">
            <v>Conectiv</v>
          </cell>
          <cell r="D15" t="str">
            <v>PHI</v>
          </cell>
        </row>
        <row r="16">
          <cell r="A16">
            <v>3010</v>
          </cell>
          <cell r="B16" t="str">
            <v>Conectiv Delmarva Generation</v>
          </cell>
          <cell r="C16" t="str">
            <v>Conectiv</v>
          </cell>
          <cell r="D16" t="str">
            <v>PHI</v>
          </cell>
        </row>
        <row r="17">
          <cell r="A17">
            <v>3015</v>
          </cell>
          <cell r="B17" t="str">
            <v>Ace Reit, Inc.</v>
          </cell>
          <cell r="C17" t="str">
            <v>Conectiv</v>
          </cell>
          <cell r="D17" t="str">
            <v>PHI</v>
          </cell>
        </row>
        <row r="18">
          <cell r="A18">
            <v>3016</v>
          </cell>
          <cell r="B18" t="str">
            <v>Conectiv Atlantic Gernation</v>
          </cell>
          <cell r="C18" t="str">
            <v>Conectiv</v>
          </cell>
          <cell r="D18" t="str">
            <v>PHI</v>
          </cell>
        </row>
        <row r="19">
          <cell r="A19">
            <v>3021</v>
          </cell>
          <cell r="B19" t="str">
            <v>Conectiv Mid-Merit, LLC</v>
          </cell>
          <cell r="C19" t="str">
            <v>Conectiv</v>
          </cell>
          <cell r="D19" t="str">
            <v>PHI</v>
          </cell>
        </row>
        <row r="20">
          <cell r="A20">
            <v>3022</v>
          </cell>
          <cell r="B20" t="str">
            <v>Delta, LLC</v>
          </cell>
          <cell r="C20" t="str">
            <v>Conectiv</v>
          </cell>
          <cell r="D20" t="str">
            <v>PHI</v>
          </cell>
        </row>
        <row r="21">
          <cell r="A21">
            <v>3023</v>
          </cell>
          <cell r="B21" t="str">
            <v>Conectiv North East, LLC</v>
          </cell>
          <cell r="C21" t="str">
            <v>Conectiv</v>
          </cell>
          <cell r="D21" t="str">
            <v>PHI</v>
          </cell>
        </row>
        <row r="22">
          <cell r="A22">
            <v>3030</v>
          </cell>
          <cell r="B22" t="str">
            <v>Conectiv Bethlehem</v>
          </cell>
          <cell r="C22" t="str">
            <v>Conectiv</v>
          </cell>
          <cell r="D22" t="str">
            <v>PHI</v>
          </cell>
        </row>
        <row r="23">
          <cell r="A23">
            <v>3040</v>
          </cell>
          <cell r="B23" t="str">
            <v>Conectiv PA Generation, LLC</v>
          </cell>
          <cell r="C23" t="str">
            <v>Conectiv</v>
          </cell>
          <cell r="D23" t="str">
            <v>PHI</v>
          </cell>
        </row>
        <row r="24">
          <cell r="A24">
            <v>3099</v>
          </cell>
          <cell r="B24" t="str">
            <v>Conectiv Energy Holdings</v>
          </cell>
          <cell r="C24" t="str">
            <v>Conectiv</v>
          </cell>
          <cell r="D24" t="str">
            <v>PHI</v>
          </cell>
        </row>
        <row r="25">
          <cell r="A25">
            <v>3520</v>
          </cell>
          <cell r="B25" t="str">
            <v>Atlantic Southern Properties, Inc.</v>
          </cell>
          <cell r="C25" t="str">
            <v>CIV</v>
          </cell>
          <cell r="D25" t="str">
            <v>PHI</v>
          </cell>
        </row>
        <row r="26">
          <cell r="A26">
            <v>3530</v>
          </cell>
          <cell r="B26" t="str">
            <v>AGI</v>
          </cell>
          <cell r="C26" t="str">
            <v>Conectiv</v>
          </cell>
          <cell r="D26" t="str">
            <v>PHI</v>
          </cell>
        </row>
        <row r="27">
          <cell r="A27">
            <v>3531</v>
          </cell>
          <cell r="B27" t="str">
            <v>Vineland, LTD</v>
          </cell>
          <cell r="C27" t="str">
            <v>Conectiv</v>
          </cell>
          <cell r="D27" t="str">
            <v>PHI</v>
          </cell>
        </row>
        <row r="28">
          <cell r="A28">
            <v>3532</v>
          </cell>
          <cell r="B28" t="str">
            <v>Vineland General</v>
          </cell>
          <cell r="C28" t="str">
            <v>Conectiv</v>
          </cell>
          <cell r="D28" t="str">
            <v>PHI</v>
          </cell>
        </row>
        <row r="29">
          <cell r="A29">
            <v>3535</v>
          </cell>
          <cell r="B29" t="str">
            <v>Pedrick General</v>
          </cell>
          <cell r="C29" t="str">
            <v>Conectiv</v>
          </cell>
          <cell r="D29" t="str">
            <v>PHI</v>
          </cell>
        </row>
        <row r="30">
          <cell r="A30">
            <v>3540</v>
          </cell>
          <cell r="B30" t="str">
            <v>ATE Investments, Inc.</v>
          </cell>
          <cell r="C30" t="str">
            <v>CIV</v>
          </cell>
          <cell r="D30" t="str">
            <v>PHI</v>
          </cell>
        </row>
        <row r="31">
          <cell r="A31">
            <v>3550</v>
          </cell>
          <cell r="B31" t="str">
            <v>King Street Assurance</v>
          </cell>
          <cell r="C31" t="str">
            <v>CIV</v>
          </cell>
          <cell r="D31" t="str">
            <v>PHI</v>
          </cell>
        </row>
        <row r="32">
          <cell r="A32">
            <v>5001</v>
          </cell>
          <cell r="B32" t="str">
            <v>Conectiv Solutions, Inc.</v>
          </cell>
          <cell r="C32" t="str">
            <v>CIV</v>
          </cell>
          <cell r="D32" t="str">
            <v>PHI</v>
          </cell>
        </row>
        <row r="33">
          <cell r="A33">
            <v>5300</v>
          </cell>
          <cell r="B33" t="str">
            <v>Conectiv Solutions, LLC</v>
          </cell>
          <cell r="C33" t="str">
            <v>CIV</v>
          </cell>
          <cell r="D33" t="str">
            <v>PHI</v>
          </cell>
        </row>
        <row r="34">
          <cell r="A34">
            <v>5700</v>
          </cell>
          <cell r="B34" t="str">
            <v>Conectiv Thermal Systems</v>
          </cell>
          <cell r="C34" t="str">
            <v>PES</v>
          </cell>
          <cell r="D34" t="str">
            <v>PHI</v>
          </cell>
        </row>
        <row r="35">
          <cell r="A35">
            <v>5710</v>
          </cell>
          <cell r="B35" t="str">
            <v>Atlantic Jersey Thermal</v>
          </cell>
          <cell r="C35" t="str">
            <v>PES</v>
          </cell>
          <cell r="D35" t="str">
            <v>PHI</v>
          </cell>
        </row>
        <row r="36">
          <cell r="A36">
            <v>5720</v>
          </cell>
          <cell r="B36" t="str">
            <v>Atlantic Thermal Operating</v>
          </cell>
          <cell r="C36" t="str">
            <v>PES</v>
          </cell>
          <cell r="D36" t="str">
            <v>PHI</v>
          </cell>
        </row>
        <row r="37">
          <cell r="A37">
            <v>5730</v>
          </cell>
          <cell r="B37" t="str">
            <v>TELP I</v>
          </cell>
          <cell r="C37" t="str">
            <v>PES</v>
          </cell>
          <cell r="D37" t="str">
            <v>PHI</v>
          </cell>
        </row>
        <row r="38">
          <cell r="A38">
            <v>6000</v>
          </cell>
          <cell r="B38" t="str">
            <v>Conectiv Communications, Inc.</v>
          </cell>
          <cell r="C38" t="str">
            <v>CIV</v>
          </cell>
          <cell r="D38" t="str">
            <v>PHI</v>
          </cell>
        </row>
        <row r="39">
          <cell r="A39">
            <v>7000</v>
          </cell>
          <cell r="B39" t="str">
            <v>Potomac Electric Power Company</v>
          </cell>
          <cell r="C39" t="str">
            <v>PEPCO</v>
          </cell>
          <cell r="D39" t="str">
            <v>PEPCO</v>
          </cell>
        </row>
        <row r="40">
          <cell r="A40">
            <v>7400</v>
          </cell>
          <cell r="B40" t="str">
            <v>Potomac Capital Investment Corporation</v>
          </cell>
          <cell r="C40" t="str">
            <v>PCI</v>
          </cell>
          <cell r="D40" t="str">
            <v>PHI</v>
          </cell>
        </row>
        <row r="41">
          <cell r="A41">
            <v>7402</v>
          </cell>
          <cell r="B41" t="str">
            <v>Potomac Capital Joint Leasing Corporation</v>
          </cell>
          <cell r="C41" t="str">
            <v>PCI</v>
          </cell>
          <cell r="D41" t="str">
            <v>PHI</v>
          </cell>
        </row>
        <row r="42">
          <cell r="A42">
            <v>7406</v>
          </cell>
          <cell r="B42" t="str">
            <v>PCI Energy Corporation</v>
          </cell>
          <cell r="C42" t="str">
            <v>PCI</v>
          </cell>
          <cell r="D42" t="str">
            <v>PHI</v>
          </cell>
        </row>
        <row r="43">
          <cell r="A43">
            <v>7408</v>
          </cell>
          <cell r="B43" t="str">
            <v>Aircraft International Management Company</v>
          </cell>
          <cell r="C43" t="str">
            <v>PCI</v>
          </cell>
          <cell r="D43" t="str">
            <v>PHI</v>
          </cell>
        </row>
        <row r="44">
          <cell r="A44">
            <v>7415</v>
          </cell>
          <cell r="B44" t="str">
            <v>Potomac Nevada Corporation</v>
          </cell>
          <cell r="C44" t="str">
            <v>PCI</v>
          </cell>
          <cell r="D44" t="str">
            <v>PHI</v>
          </cell>
        </row>
        <row r="45">
          <cell r="A45">
            <v>7419</v>
          </cell>
          <cell r="B45" t="str">
            <v>Potomac Nevada Leasing Corporation</v>
          </cell>
          <cell r="C45" t="str">
            <v>PCI</v>
          </cell>
          <cell r="D45" t="str">
            <v>PHI</v>
          </cell>
        </row>
        <row r="46">
          <cell r="A46">
            <v>7420</v>
          </cell>
          <cell r="B46" t="str">
            <v>Potomac Leasing Associates, LP</v>
          </cell>
          <cell r="C46" t="str">
            <v>PCI</v>
          </cell>
          <cell r="D46" t="str">
            <v>PHI</v>
          </cell>
        </row>
        <row r="47">
          <cell r="A47">
            <v>7425</v>
          </cell>
          <cell r="B47" t="str">
            <v>Potomac Nevada Investments, Inc.</v>
          </cell>
          <cell r="C47" t="str">
            <v>PCI</v>
          </cell>
          <cell r="D47" t="str">
            <v>PHI</v>
          </cell>
        </row>
        <row r="48">
          <cell r="A48">
            <v>7426</v>
          </cell>
          <cell r="B48" t="str">
            <v>American Energy Corporation</v>
          </cell>
          <cell r="C48" t="str">
            <v>PCI</v>
          </cell>
          <cell r="D48" t="str">
            <v>PHI</v>
          </cell>
        </row>
        <row r="49">
          <cell r="A49">
            <v>7431</v>
          </cell>
          <cell r="B49" t="str">
            <v>PCI Netherlands, Inc.</v>
          </cell>
          <cell r="C49" t="str">
            <v>PCI</v>
          </cell>
          <cell r="D49" t="str">
            <v>PHI</v>
          </cell>
        </row>
        <row r="50">
          <cell r="A50">
            <v>7432</v>
          </cell>
          <cell r="B50" t="str">
            <v>PCI Engine Trading LTD</v>
          </cell>
          <cell r="C50" t="str">
            <v>PCI</v>
          </cell>
          <cell r="D50" t="str">
            <v>PHI</v>
          </cell>
        </row>
        <row r="51">
          <cell r="A51">
            <v>7433</v>
          </cell>
          <cell r="B51" t="str">
            <v>PCI Queensland Corporation, LLC</v>
          </cell>
          <cell r="C51" t="str">
            <v>PCI</v>
          </cell>
          <cell r="D51" t="str">
            <v>PHI</v>
          </cell>
        </row>
        <row r="52">
          <cell r="A52">
            <v>7434</v>
          </cell>
          <cell r="B52" t="str">
            <v>Friendly Skies</v>
          </cell>
          <cell r="C52" t="str">
            <v>PCI</v>
          </cell>
          <cell r="D52" t="str">
            <v>PHI</v>
          </cell>
        </row>
        <row r="53">
          <cell r="A53">
            <v>7435</v>
          </cell>
          <cell r="B53" t="str">
            <v>PCI Air Management Company</v>
          </cell>
          <cell r="C53" t="str">
            <v>PCI</v>
          </cell>
          <cell r="D53" t="str">
            <v>PHI</v>
          </cell>
        </row>
        <row r="54">
          <cell r="A54">
            <v>7436</v>
          </cell>
          <cell r="B54" t="str">
            <v>AMP Funding, LLC</v>
          </cell>
          <cell r="C54" t="str">
            <v>PCI</v>
          </cell>
          <cell r="D54" t="str">
            <v>PHI</v>
          </cell>
        </row>
        <row r="55">
          <cell r="A55">
            <v>7437</v>
          </cell>
          <cell r="B55" t="str">
            <v>RAMP Investments, LLC</v>
          </cell>
          <cell r="C55" t="str">
            <v>PCI</v>
          </cell>
          <cell r="D55" t="str">
            <v>PHI</v>
          </cell>
        </row>
        <row r="56">
          <cell r="A56">
            <v>7438</v>
          </cell>
          <cell r="B56" t="str">
            <v>PCI Ari Management Partners, LLC</v>
          </cell>
          <cell r="C56" t="str">
            <v>PCI</v>
          </cell>
          <cell r="D56" t="str">
            <v>PHI</v>
          </cell>
        </row>
        <row r="57">
          <cell r="A57">
            <v>7442</v>
          </cell>
          <cell r="B57" t="str">
            <v>PCI BT Investing, LLC</v>
          </cell>
          <cell r="C57" t="str">
            <v>PCI</v>
          </cell>
          <cell r="D57" t="str">
            <v>PHI</v>
          </cell>
        </row>
        <row r="58">
          <cell r="A58">
            <v>7443</v>
          </cell>
          <cell r="B58" t="str">
            <v>PCI Nevada Investments</v>
          </cell>
          <cell r="C58" t="str">
            <v>PCI</v>
          </cell>
          <cell r="D58" t="str">
            <v>PHI</v>
          </cell>
        </row>
        <row r="59">
          <cell r="A59">
            <v>7444</v>
          </cell>
          <cell r="B59" t="str">
            <v>PCI Holdings, Inc.</v>
          </cell>
          <cell r="C59" t="str">
            <v>PCI</v>
          </cell>
          <cell r="D59" t="str">
            <v>PHI</v>
          </cell>
        </row>
        <row r="60">
          <cell r="A60">
            <v>7445</v>
          </cell>
          <cell r="B60" t="str">
            <v>PCI Ever, Inc.</v>
          </cell>
          <cell r="C60" t="str">
            <v>PCI</v>
          </cell>
          <cell r="D60" t="str">
            <v>PHI</v>
          </cell>
        </row>
        <row r="61">
          <cell r="A61">
            <v>7448</v>
          </cell>
          <cell r="B61" t="str">
            <v>Potomac Delaware Leasing Corporation</v>
          </cell>
          <cell r="C61" t="str">
            <v>PCI</v>
          </cell>
          <cell r="D61" t="str">
            <v>PHI</v>
          </cell>
        </row>
        <row r="62">
          <cell r="A62">
            <v>7449</v>
          </cell>
          <cell r="B62" t="str">
            <v>Potomac Equipment Leasing Corporation</v>
          </cell>
          <cell r="C62" t="str">
            <v>PCI</v>
          </cell>
          <cell r="D62" t="str">
            <v>PHI</v>
          </cell>
        </row>
        <row r="63">
          <cell r="A63">
            <v>7600</v>
          </cell>
          <cell r="B63" t="str">
            <v>POM Holdings</v>
          </cell>
          <cell r="C63" t="str">
            <v>PEPCO</v>
          </cell>
          <cell r="D63" t="str">
            <v>PHI</v>
          </cell>
        </row>
        <row r="64">
          <cell r="A64">
            <v>7700</v>
          </cell>
          <cell r="B64" t="str">
            <v>Pepco Energy Services</v>
          </cell>
          <cell r="C64" t="str">
            <v>PES</v>
          </cell>
          <cell r="D64" t="str">
            <v>PHI</v>
          </cell>
        </row>
        <row r="65">
          <cell r="A65">
            <v>9000</v>
          </cell>
          <cell r="B65" t="str">
            <v>PHI Service Company, Inc.</v>
          </cell>
          <cell r="C65" t="str">
            <v>PHISCO</v>
          </cell>
          <cell r="D65" t="str">
            <v>PHI</v>
          </cell>
        </row>
        <row r="66">
          <cell r="A66">
            <v>9001</v>
          </cell>
          <cell r="B66" t="str">
            <v>Conectiv Resource Funding</v>
          </cell>
          <cell r="C66" t="str">
            <v>PHISCO</v>
          </cell>
          <cell r="D66" t="str">
            <v>PHI</v>
          </cell>
        </row>
        <row r="67">
          <cell r="A67">
            <v>9950</v>
          </cell>
          <cell r="B67" t="str">
            <v>PHI Consolco II</v>
          </cell>
          <cell r="C67" t="str">
            <v>PHI</v>
          </cell>
          <cell r="D67" t="str">
            <v>PHI</v>
          </cell>
        </row>
        <row r="68">
          <cell r="A68">
            <v>9959</v>
          </cell>
          <cell r="B68" t="str">
            <v>Pepco Holdings, Inc.</v>
          </cell>
          <cell r="C68" t="str">
            <v>PHI</v>
          </cell>
          <cell r="D68" t="str">
            <v>PHI</v>
          </cell>
        </row>
        <row r="69">
          <cell r="A69">
            <v>9990</v>
          </cell>
          <cell r="B69" t="str">
            <v>Conectiv Consolco I</v>
          </cell>
          <cell r="C69" t="str">
            <v>CIV</v>
          </cell>
          <cell r="D69" t="str">
            <v>PHI</v>
          </cell>
        </row>
        <row r="70">
          <cell r="A70">
            <v>9999</v>
          </cell>
          <cell r="B70" t="str">
            <v>Conectiv Colding Company</v>
          </cell>
          <cell r="C70" t="str">
            <v>CIV</v>
          </cell>
          <cell r="D70" t="str">
            <v>PHI</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 val="TBC Rate Summary"/>
      <sheetName val="Restructuring Amort."/>
      <sheetName val="ADJUSTMENTS"/>
      <sheetName val="COST OF SERVICE"/>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A.2 PTP"/>
      <sheetName val="B.1"/>
      <sheetName val="B.1.1"/>
      <sheetName val="B.2 NITS "/>
      <sheetName val="B.3.1 "/>
      <sheetName val="B.3.2  "/>
      <sheetName val="C. Input"/>
      <sheetName val="D.1 Cost of Capital"/>
      <sheetName val="D.12.1 TREV"/>
      <sheetName val="D.15 Demands"/>
      <sheetName val="D.16.1 Table B SUM"/>
      <sheetName val="D.16.1.1 Table B 2003"/>
      <sheetName val="D.16.1.2 Table B 2004"/>
      <sheetName val="D.16.1.3 Table B 2005"/>
      <sheetName val="D.16.1.4 Table B 2006"/>
      <sheetName val="D.16.1.5 Table B 2007"/>
      <sheetName val="D.16.1.6 Table B 2008"/>
      <sheetName val="D.16.1.7 Table B 2009"/>
      <sheetName val="D.16.1.8 Table B 2010"/>
      <sheetName val="D.16.1.9 Table B 2011"/>
      <sheetName val="D.16.1.10 Table B 2012"/>
      <sheetName val="D.16.2.1"/>
      <sheetName val="D.16.2.2"/>
      <sheetName val="D.16.2.3"/>
      <sheetName val="D.16.2.4"/>
      <sheetName val="D.16.3.1"/>
      <sheetName val="D.16.3.2"/>
      <sheetName val="D.16.3.3"/>
      <sheetName val="D.16.3.4"/>
      <sheetName val="D.16.3.5"/>
      <sheetName val="D.16.3.6"/>
      <sheetName val="D.16.3.7"/>
      <sheetName val="D.16.3.8"/>
      <sheetName val="D.16.3.9"/>
      <sheetName val="D.16.3.10"/>
      <sheetName val="D.16.3.11"/>
      <sheetName val="D.16.3.12"/>
      <sheetName val="D.17.1"/>
      <sheetName val="D.17.2"/>
      <sheetName val="D.17.3"/>
      <sheetName val="PrintModule"/>
    </sheetNames>
    <sheetDataSet>
      <sheetData sheetId="0" refreshError="1"/>
      <sheetData sheetId="1" refreshError="1"/>
      <sheetData sheetId="2" refreshError="1"/>
      <sheetData sheetId="3">
        <row r="31">
          <cell r="P31">
            <v>0.62</v>
          </cell>
        </row>
        <row r="33">
          <cell r="P33">
            <v>0.11559999999999999</v>
          </cell>
        </row>
        <row r="55">
          <cell r="P55">
            <v>4594652900</v>
          </cell>
        </row>
        <row r="75">
          <cell r="P75">
            <v>0.17199999999999999</v>
          </cell>
        </row>
        <row r="91">
          <cell r="P91">
            <v>8.9499999999999996E-2</v>
          </cell>
        </row>
        <row r="111">
          <cell r="P111">
            <v>618198437</v>
          </cell>
        </row>
        <row r="129">
          <cell r="P129">
            <v>7.3000000000000001E-3</v>
          </cell>
        </row>
        <row r="165">
          <cell r="P165">
            <v>2534608822</v>
          </cell>
        </row>
        <row r="212">
          <cell r="P212">
            <v>310773442</v>
          </cell>
        </row>
        <row r="230">
          <cell r="P230">
            <v>1.642979</v>
          </cell>
        </row>
        <row r="276">
          <cell r="P276">
            <v>1.7050134952130698</v>
          </cell>
        </row>
        <row r="282">
          <cell r="P282">
            <v>0.39346465274147763</v>
          </cell>
        </row>
        <row r="288">
          <cell r="P288">
            <v>7.8692930548295528E-2</v>
          </cell>
        </row>
        <row r="294">
          <cell r="P294">
            <v>5.6055238198785856E-2</v>
          </cell>
        </row>
        <row r="332">
          <cell r="P332">
            <v>4.9183081592684705E-3</v>
          </cell>
        </row>
        <row r="333">
          <cell r="P333">
            <v>2.3356349249494105E-3</v>
          </cell>
        </row>
      </sheetData>
      <sheetData sheetId="4" refreshError="1"/>
      <sheetData sheetId="5" refreshError="1"/>
      <sheetData sheetId="6">
        <row r="220">
          <cell r="P220">
            <v>607090822.76530898</v>
          </cell>
        </row>
      </sheetData>
      <sheetData sheetId="7" refreshError="1"/>
      <sheetData sheetId="8" refreshError="1"/>
      <sheetData sheetId="9">
        <row r="23">
          <cell r="F23">
            <v>0.49540000000000001</v>
          </cell>
        </row>
        <row r="25">
          <cell r="F25">
            <v>1.7399999999999999E-2</v>
          </cell>
        </row>
        <row r="27">
          <cell r="F27">
            <v>0.48719999999999997</v>
          </cell>
        </row>
        <row r="33">
          <cell r="F33">
            <v>5.5300000000000002E-2</v>
          </cell>
          <cell r="I33">
            <v>4.9599999999999998E-2</v>
          </cell>
          <cell r="L33">
            <v>5.74E-2</v>
          </cell>
          <cell r="R33">
            <v>5.3600000000000002E-2</v>
          </cell>
          <cell r="X33">
            <v>6.7100000000000007E-2</v>
          </cell>
        </row>
        <row r="35">
          <cell r="F35">
            <v>6.3899999999999998E-2</v>
          </cell>
          <cell r="I35">
            <v>5.9900000000000002E-2</v>
          </cell>
          <cell r="L35">
            <v>8.7099999999999997E-2</v>
          </cell>
          <cell r="O35">
            <v>7.4899999999999994E-2</v>
          </cell>
          <cell r="R35">
            <v>5.6899999999999999E-2</v>
          </cell>
          <cell r="X35">
            <v>0</v>
          </cell>
        </row>
        <row r="37">
          <cell r="F37">
            <v>0.11</v>
          </cell>
          <cell r="I37">
            <v>0.11</v>
          </cell>
          <cell r="L37">
            <v>0.11</v>
          </cell>
          <cell r="O37">
            <v>0.11</v>
          </cell>
          <cell r="R37">
            <v>0.11</v>
          </cell>
          <cell r="X37">
            <v>0.11</v>
          </cell>
        </row>
        <row r="76">
          <cell r="F76">
            <v>4.6199999999999998E-2</v>
          </cell>
        </row>
        <row r="144">
          <cell r="F144">
            <v>4594652900</v>
          </cell>
        </row>
        <row r="146">
          <cell r="F146">
            <v>0</v>
          </cell>
        </row>
        <row r="152">
          <cell r="F152">
            <v>14660147037</v>
          </cell>
        </row>
        <row r="161">
          <cell r="F161">
            <v>5119727758</v>
          </cell>
        </row>
        <row r="164">
          <cell r="F164">
            <v>5021648755</v>
          </cell>
        </row>
        <row r="166">
          <cell r="F166">
            <v>9181026660</v>
          </cell>
        </row>
        <row r="168">
          <cell r="F168">
            <v>802043191</v>
          </cell>
        </row>
        <row r="178">
          <cell r="F178">
            <v>43270862</v>
          </cell>
        </row>
        <row r="185">
          <cell r="F185">
            <v>483240817</v>
          </cell>
        </row>
        <row r="201">
          <cell r="F201">
            <v>634673266</v>
          </cell>
        </row>
        <row r="203">
          <cell r="F203">
            <v>442905</v>
          </cell>
        </row>
        <row r="205">
          <cell r="F205">
            <v>1451423</v>
          </cell>
        </row>
        <row r="207">
          <cell r="F207">
            <v>14580501</v>
          </cell>
        </row>
        <row r="215">
          <cell r="F215">
            <v>400332158</v>
          </cell>
        </row>
        <row r="220">
          <cell r="F220">
            <v>41406988</v>
          </cell>
        </row>
        <row r="222">
          <cell r="F222">
            <v>143057846</v>
          </cell>
        </row>
        <row r="234">
          <cell r="F234">
            <v>1870733615</v>
          </cell>
        </row>
        <row r="237">
          <cell r="F237">
            <v>161697644</v>
          </cell>
        </row>
        <row r="242">
          <cell r="F242">
            <v>459137456</v>
          </cell>
        </row>
        <row r="244">
          <cell r="F244">
            <v>34364287</v>
          </cell>
        </row>
        <row r="270">
          <cell r="F270">
            <v>108721514</v>
          </cell>
        </row>
        <row r="277">
          <cell r="F277">
            <v>18874886</v>
          </cell>
        </row>
        <row r="287">
          <cell r="F287">
            <v>23369818</v>
          </cell>
        </row>
        <row r="295">
          <cell r="F295">
            <v>0</v>
          </cell>
        </row>
        <row r="304">
          <cell r="F304">
            <v>115061400</v>
          </cell>
        </row>
        <row r="309">
          <cell r="F309">
            <v>60611928</v>
          </cell>
        </row>
        <row r="325">
          <cell r="F325">
            <v>8869408</v>
          </cell>
        </row>
        <row r="330">
          <cell r="F330">
            <v>30792170</v>
          </cell>
        </row>
        <row r="337">
          <cell r="F337">
            <v>19365303</v>
          </cell>
        </row>
        <row r="343">
          <cell r="F343">
            <v>4031948</v>
          </cell>
        </row>
        <row r="349">
          <cell r="F349">
            <v>20369012</v>
          </cell>
        </row>
        <row r="353">
          <cell r="F353">
            <v>11719743</v>
          </cell>
        </row>
        <row r="357">
          <cell r="F357">
            <v>2516885</v>
          </cell>
        </row>
      </sheetData>
      <sheetData sheetId="10" refreshError="1"/>
      <sheetData sheetId="11" refreshError="1"/>
      <sheetData sheetId="12" refreshError="1"/>
      <sheetData sheetId="13" refreshError="1"/>
      <sheetData sheetId="14" refreshError="1"/>
      <sheetData sheetId="15">
        <row r="24">
          <cell r="A24">
            <v>37986</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C25">
            <v>118568.8</v>
          </cell>
          <cell r="D25">
            <v>0</v>
          </cell>
          <cell r="E25">
            <v>0</v>
          </cell>
          <cell r="F25">
            <v>19420.7</v>
          </cell>
          <cell r="G25">
            <v>0</v>
          </cell>
          <cell r="H25">
            <v>0</v>
          </cell>
          <cell r="I25">
            <v>64529</v>
          </cell>
          <cell r="J25">
            <v>0</v>
          </cell>
          <cell r="K25">
            <v>0</v>
          </cell>
          <cell r="L25">
            <v>0</v>
          </cell>
          <cell r="M25">
            <v>0</v>
          </cell>
          <cell r="N25">
            <v>0</v>
          </cell>
          <cell r="O25">
            <v>25885.3</v>
          </cell>
          <cell r="P25">
            <v>0</v>
          </cell>
          <cell r="Q25">
            <v>0</v>
          </cell>
          <cell r="R25">
            <v>0</v>
          </cell>
          <cell r="S25">
            <v>0</v>
          </cell>
          <cell r="T25">
            <v>0</v>
          </cell>
          <cell r="U25">
            <v>8733.7999999999993</v>
          </cell>
        </row>
        <row r="26">
          <cell r="A26">
            <v>38717</v>
          </cell>
          <cell r="C26">
            <v>118568.8</v>
          </cell>
          <cell r="D26">
            <v>0</v>
          </cell>
          <cell r="E26">
            <v>0</v>
          </cell>
          <cell r="F26">
            <v>19420.7</v>
          </cell>
          <cell r="G26">
            <v>0</v>
          </cell>
          <cell r="H26">
            <v>0</v>
          </cell>
          <cell r="I26">
            <v>64529</v>
          </cell>
          <cell r="J26">
            <v>0</v>
          </cell>
          <cell r="K26">
            <v>0</v>
          </cell>
          <cell r="L26">
            <v>0</v>
          </cell>
          <cell r="M26">
            <v>0</v>
          </cell>
          <cell r="N26">
            <v>0</v>
          </cell>
          <cell r="O26">
            <v>25885.3</v>
          </cell>
          <cell r="P26">
            <v>0</v>
          </cell>
          <cell r="Q26">
            <v>0</v>
          </cell>
          <cell r="R26">
            <v>0</v>
          </cell>
          <cell r="S26">
            <v>0</v>
          </cell>
          <cell r="T26">
            <v>0</v>
          </cell>
          <cell r="U26">
            <v>8733.7999999999993</v>
          </cell>
        </row>
        <row r="27">
          <cell r="A27">
            <v>39082</v>
          </cell>
          <cell r="C27">
            <v>118568.8</v>
          </cell>
          <cell r="D27">
            <v>0</v>
          </cell>
          <cell r="E27">
            <v>0</v>
          </cell>
          <cell r="F27">
            <v>19420.7</v>
          </cell>
          <cell r="G27">
            <v>0</v>
          </cell>
          <cell r="H27">
            <v>0</v>
          </cell>
          <cell r="I27">
            <v>64529</v>
          </cell>
          <cell r="J27">
            <v>0</v>
          </cell>
          <cell r="K27">
            <v>0</v>
          </cell>
          <cell r="L27">
            <v>0</v>
          </cell>
          <cell r="M27">
            <v>0</v>
          </cell>
          <cell r="N27">
            <v>0</v>
          </cell>
          <cell r="O27">
            <v>25885.3</v>
          </cell>
          <cell r="P27">
            <v>0</v>
          </cell>
          <cell r="Q27">
            <v>0</v>
          </cell>
          <cell r="R27">
            <v>0</v>
          </cell>
          <cell r="S27">
            <v>0</v>
          </cell>
          <cell r="T27">
            <v>0</v>
          </cell>
          <cell r="U27">
            <v>8733.7999999999993</v>
          </cell>
        </row>
        <row r="28">
          <cell r="A28">
            <v>39447</v>
          </cell>
          <cell r="C28">
            <v>118568.8</v>
          </cell>
          <cell r="D28">
            <v>0</v>
          </cell>
          <cell r="E28">
            <v>0</v>
          </cell>
          <cell r="F28">
            <v>19420.7</v>
          </cell>
          <cell r="G28">
            <v>0</v>
          </cell>
          <cell r="H28">
            <v>0</v>
          </cell>
          <cell r="I28">
            <v>64529</v>
          </cell>
          <cell r="J28">
            <v>0</v>
          </cell>
          <cell r="K28">
            <v>0</v>
          </cell>
          <cell r="L28">
            <v>0</v>
          </cell>
          <cell r="M28">
            <v>0</v>
          </cell>
          <cell r="N28">
            <v>0</v>
          </cell>
          <cell r="O28">
            <v>25885.3</v>
          </cell>
          <cell r="P28">
            <v>0</v>
          </cell>
          <cell r="Q28">
            <v>0</v>
          </cell>
          <cell r="R28">
            <v>0</v>
          </cell>
          <cell r="S28">
            <v>0</v>
          </cell>
          <cell r="T28">
            <v>0</v>
          </cell>
          <cell r="U28">
            <v>8733.7999999999993</v>
          </cell>
        </row>
        <row r="29">
          <cell r="A29">
            <v>39813</v>
          </cell>
          <cell r="C29">
            <v>118568.8</v>
          </cell>
          <cell r="D29">
            <v>0</v>
          </cell>
          <cell r="E29">
            <v>0</v>
          </cell>
          <cell r="F29">
            <v>19420.7</v>
          </cell>
          <cell r="G29">
            <v>0</v>
          </cell>
          <cell r="H29">
            <v>0</v>
          </cell>
          <cell r="I29">
            <v>64529</v>
          </cell>
          <cell r="J29">
            <v>0</v>
          </cell>
          <cell r="K29">
            <v>0</v>
          </cell>
          <cell r="L29">
            <v>0</v>
          </cell>
          <cell r="M29">
            <v>0</v>
          </cell>
          <cell r="N29">
            <v>0</v>
          </cell>
          <cell r="O29">
            <v>25885.3</v>
          </cell>
          <cell r="P29">
            <v>0</v>
          </cell>
          <cell r="Q29">
            <v>0</v>
          </cell>
          <cell r="R29">
            <v>0</v>
          </cell>
          <cell r="S29">
            <v>0</v>
          </cell>
          <cell r="T29">
            <v>0</v>
          </cell>
          <cell r="U29">
            <v>8733.7999999999993</v>
          </cell>
        </row>
        <row r="30">
          <cell r="A30">
            <v>40178</v>
          </cell>
          <cell r="C30">
            <v>118568.8</v>
          </cell>
          <cell r="D30">
            <v>0</v>
          </cell>
          <cell r="E30">
            <v>0</v>
          </cell>
          <cell r="F30">
            <v>19420.7</v>
          </cell>
          <cell r="G30">
            <v>0</v>
          </cell>
          <cell r="H30">
            <v>0</v>
          </cell>
          <cell r="I30">
            <v>64529</v>
          </cell>
          <cell r="J30">
            <v>0</v>
          </cell>
          <cell r="K30">
            <v>0</v>
          </cell>
          <cell r="L30">
            <v>0</v>
          </cell>
          <cell r="M30">
            <v>0</v>
          </cell>
          <cell r="N30">
            <v>0</v>
          </cell>
          <cell r="O30">
            <v>25885.3</v>
          </cell>
          <cell r="P30">
            <v>0</v>
          </cell>
          <cell r="Q30">
            <v>0</v>
          </cell>
          <cell r="R30">
            <v>0</v>
          </cell>
          <cell r="S30">
            <v>0</v>
          </cell>
          <cell r="T30">
            <v>0</v>
          </cell>
          <cell r="U30">
            <v>8733.7999999999993</v>
          </cell>
        </row>
        <row r="31">
          <cell r="A31">
            <v>40543</v>
          </cell>
          <cell r="C31">
            <v>118568.8</v>
          </cell>
          <cell r="D31">
            <v>0</v>
          </cell>
          <cell r="E31">
            <v>0</v>
          </cell>
          <cell r="F31">
            <v>19420.7</v>
          </cell>
          <cell r="G31">
            <v>0</v>
          </cell>
          <cell r="H31">
            <v>0</v>
          </cell>
          <cell r="I31">
            <v>64529</v>
          </cell>
          <cell r="J31">
            <v>0</v>
          </cell>
          <cell r="K31">
            <v>0</v>
          </cell>
          <cell r="L31">
            <v>0</v>
          </cell>
          <cell r="M31">
            <v>0</v>
          </cell>
          <cell r="N31">
            <v>0</v>
          </cell>
          <cell r="O31">
            <v>25885.3</v>
          </cell>
          <cell r="P31">
            <v>0</v>
          </cell>
          <cell r="Q31">
            <v>0</v>
          </cell>
          <cell r="R31">
            <v>0</v>
          </cell>
          <cell r="S31">
            <v>0</v>
          </cell>
          <cell r="T31">
            <v>0</v>
          </cell>
          <cell r="U31">
            <v>8733.7999999999993</v>
          </cell>
        </row>
        <row r="32">
          <cell r="A32">
            <v>40908</v>
          </cell>
          <cell r="C32">
            <v>118568.8</v>
          </cell>
          <cell r="D32">
            <v>0</v>
          </cell>
          <cell r="E32">
            <v>0</v>
          </cell>
          <cell r="F32">
            <v>19420.7</v>
          </cell>
          <cell r="G32">
            <v>0</v>
          </cell>
          <cell r="H32">
            <v>0</v>
          </cell>
          <cell r="I32">
            <v>64529</v>
          </cell>
          <cell r="J32">
            <v>0</v>
          </cell>
          <cell r="K32">
            <v>0</v>
          </cell>
          <cell r="L32">
            <v>0</v>
          </cell>
          <cell r="M32">
            <v>0</v>
          </cell>
          <cell r="N32">
            <v>0</v>
          </cell>
          <cell r="O32">
            <v>25885.3</v>
          </cell>
          <cell r="P32">
            <v>0</v>
          </cell>
          <cell r="Q32">
            <v>0</v>
          </cell>
          <cell r="R32">
            <v>0</v>
          </cell>
          <cell r="S32">
            <v>0</v>
          </cell>
          <cell r="T32">
            <v>0</v>
          </cell>
          <cell r="U32">
            <v>8733.7999999999993</v>
          </cell>
        </row>
        <row r="33">
          <cell r="A33">
            <v>41274</v>
          </cell>
          <cell r="C33">
            <v>118568.8</v>
          </cell>
          <cell r="D33">
            <v>0</v>
          </cell>
          <cell r="E33">
            <v>0</v>
          </cell>
          <cell r="F33">
            <v>19420.7</v>
          </cell>
          <cell r="G33">
            <v>0</v>
          </cell>
          <cell r="H33">
            <v>0</v>
          </cell>
          <cell r="I33">
            <v>64529</v>
          </cell>
          <cell r="J33">
            <v>0</v>
          </cell>
          <cell r="K33">
            <v>0</v>
          </cell>
          <cell r="L33">
            <v>0</v>
          </cell>
          <cell r="M33">
            <v>0</v>
          </cell>
          <cell r="N33">
            <v>0</v>
          </cell>
          <cell r="O33">
            <v>25885.3</v>
          </cell>
          <cell r="P33">
            <v>0</v>
          </cell>
          <cell r="Q33">
            <v>0</v>
          </cell>
          <cell r="R33">
            <v>0</v>
          </cell>
          <cell r="S33">
            <v>0</v>
          </cell>
          <cell r="T33">
            <v>0</v>
          </cell>
          <cell r="U33">
            <v>8733.7999999999993</v>
          </cell>
        </row>
        <row r="34">
          <cell r="A34">
            <v>41639</v>
          </cell>
          <cell r="C34">
            <v>118568.8</v>
          </cell>
          <cell r="D34">
            <v>0</v>
          </cell>
          <cell r="E34">
            <v>0</v>
          </cell>
          <cell r="F34">
            <v>19420.7</v>
          </cell>
          <cell r="G34">
            <v>0</v>
          </cell>
          <cell r="H34">
            <v>0</v>
          </cell>
          <cell r="I34">
            <v>64529</v>
          </cell>
          <cell r="J34">
            <v>0</v>
          </cell>
          <cell r="K34">
            <v>0</v>
          </cell>
          <cell r="L34">
            <v>0</v>
          </cell>
          <cell r="M34">
            <v>0</v>
          </cell>
          <cell r="N34">
            <v>0</v>
          </cell>
          <cell r="O34">
            <v>25885.3</v>
          </cell>
          <cell r="P34">
            <v>0</v>
          </cell>
          <cell r="Q34">
            <v>0</v>
          </cell>
          <cell r="R34">
            <v>0</v>
          </cell>
          <cell r="S34">
            <v>0</v>
          </cell>
          <cell r="T34">
            <v>0</v>
          </cell>
          <cell r="U34">
            <v>8733.7999999999993</v>
          </cell>
        </row>
        <row r="35">
          <cell r="A35">
            <v>42004</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9">
          <cell r="A39">
            <v>37986</v>
          </cell>
          <cell r="C39">
            <v>0</v>
          </cell>
        </row>
        <row r="40">
          <cell r="A40">
            <v>38352</v>
          </cell>
          <cell r="C40">
            <v>1126403.6000000001</v>
          </cell>
          <cell r="F40">
            <v>184496.65</v>
          </cell>
          <cell r="I40">
            <v>613025.5</v>
          </cell>
          <cell r="L40">
            <v>0</v>
          </cell>
          <cell r="O40">
            <v>245910.35</v>
          </cell>
          <cell r="R40">
            <v>0</v>
          </cell>
          <cell r="U40">
            <v>82971.100000000006</v>
          </cell>
        </row>
        <row r="41">
          <cell r="A41">
            <v>38717</v>
          </cell>
          <cell r="C41">
            <v>1007834.8</v>
          </cell>
          <cell r="F41">
            <v>165075.94999999998</v>
          </cell>
          <cell r="I41">
            <v>548496.5</v>
          </cell>
          <cell r="L41">
            <v>0</v>
          </cell>
          <cell r="O41">
            <v>220025.05000000002</v>
          </cell>
          <cell r="R41">
            <v>0</v>
          </cell>
          <cell r="U41">
            <v>74237.3</v>
          </cell>
        </row>
        <row r="42">
          <cell r="A42">
            <v>39082</v>
          </cell>
          <cell r="C42">
            <v>889266</v>
          </cell>
          <cell r="F42">
            <v>145655.24999999997</v>
          </cell>
          <cell r="I42">
            <v>483967.5</v>
          </cell>
          <cell r="L42">
            <v>0</v>
          </cell>
          <cell r="O42">
            <v>194139.75000000003</v>
          </cell>
          <cell r="R42">
            <v>0</v>
          </cell>
          <cell r="U42">
            <v>65503.5</v>
          </cell>
        </row>
        <row r="43">
          <cell r="A43">
            <v>39447</v>
          </cell>
          <cell r="C43">
            <v>770697.2</v>
          </cell>
          <cell r="F43">
            <v>126234.54999999997</v>
          </cell>
          <cell r="I43">
            <v>419438.5</v>
          </cell>
          <cell r="L43">
            <v>0</v>
          </cell>
          <cell r="O43">
            <v>168254.45000000004</v>
          </cell>
          <cell r="R43">
            <v>0</v>
          </cell>
          <cell r="U43">
            <v>56769.7</v>
          </cell>
        </row>
        <row r="44">
          <cell r="A44">
            <v>39813</v>
          </cell>
          <cell r="C44">
            <v>652128.4</v>
          </cell>
          <cell r="F44">
            <v>106813.84999999998</v>
          </cell>
          <cell r="I44">
            <v>354909.5</v>
          </cell>
          <cell r="L44">
            <v>0</v>
          </cell>
          <cell r="O44">
            <v>142369.15000000005</v>
          </cell>
          <cell r="R44">
            <v>0</v>
          </cell>
          <cell r="U44">
            <v>48035.899999999994</v>
          </cell>
        </row>
        <row r="45">
          <cell r="A45">
            <v>40178</v>
          </cell>
          <cell r="C45">
            <v>533559.6</v>
          </cell>
          <cell r="F45">
            <v>87393.14999999998</v>
          </cell>
          <cell r="I45">
            <v>290380.5</v>
          </cell>
          <cell r="L45">
            <v>0</v>
          </cell>
          <cell r="O45">
            <v>116483.85000000005</v>
          </cell>
          <cell r="R45">
            <v>0</v>
          </cell>
          <cell r="U45">
            <v>39302.099999999991</v>
          </cell>
        </row>
        <row r="46">
          <cell r="A46">
            <v>40543</v>
          </cell>
          <cell r="C46">
            <v>414990.8</v>
          </cell>
          <cell r="F46">
            <v>67972.449999999983</v>
          </cell>
          <cell r="I46">
            <v>225851.5</v>
          </cell>
          <cell r="L46">
            <v>0</v>
          </cell>
          <cell r="O46">
            <v>90598.550000000047</v>
          </cell>
          <cell r="R46">
            <v>0</v>
          </cell>
          <cell r="U46">
            <v>30568.299999999992</v>
          </cell>
        </row>
        <row r="47">
          <cell r="A47">
            <v>40908</v>
          </cell>
          <cell r="C47">
            <v>296422.00000000006</v>
          </cell>
          <cell r="F47">
            <v>48551.749999999985</v>
          </cell>
          <cell r="I47">
            <v>161322.5</v>
          </cell>
          <cell r="L47">
            <v>0</v>
          </cell>
          <cell r="O47">
            <v>64713.250000000044</v>
          </cell>
          <cell r="R47">
            <v>0</v>
          </cell>
          <cell r="U47">
            <v>21834.499999999993</v>
          </cell>
        </row>
        <row r="48">
          <cell r="A48">
            <v>41274</v>
          </cell>
          <cell r="C48">
            <v>177853.2</v>
          </cell>
          <cell r="F48">
            <v>29131.049999999985</v>
          </cell>
          <cell r="I48">
            <v>96793.5</v>
          </cell>
          <cell r="L48">
            <v>0</v>
          </cell>
          <cell r="O48">
            <v>38827.950000000041</v>
          </cell>
          <cell r="R48">
            <v>0</v>
          </cell>
          <cell r="U48">
            <v>13100.699999999993</v>
          </cell>
        </row>
        <row r="49">
          <cell r="A49">
            <v>41639</v>
          </cell>
          <cell r="C49">
            <v>59284.400000000023</v>
          </cell>
          <cell r="F49">
            <v>9710.349999999984</v>
          </cell>
          <cell r="I49">
            <v>32264.5</v>
          </cell>
          <cell r="L49">
            <v>0</v>
          </cell>
          <cell r="O49">
            <v>12942.650000000041</v>
          </cell>
          <cell r="R49">
            <v>0</v>
          </cell>
          <cell r="U49">
            <v>4366.8999999999942</v>
          </cell>
        </row>
        <row r="50">
          <cell r="A50">
            <v>42004</v>
          </cell>
          <cell r="C50">
            <v>0</v>
          </cell>
          <cell r="F50">
            <v>0</v>
          </cell>
          <cell r="I50">
            <v>0</v>
          </cell>
          <cell r="L50">
            <v>0</v>
          </cell>
          <cell r="O50">
            <v>0</v>
          </cell>
          <cell r="R50">
            <v>0</v>
          </cell>
          <cell r="U50">
            <v>0</v>
          </cell>
        </row>
      </sheetData>
      <sheetData sheetId="16">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493058</v>
          </cell>
          <cell r="D26">
            <v>0</v>
          </cell>
          <cell r="E26">
            <v>0</v>
          </cell>
          <cell r="F26">
            <v>105651</v>
          </cell>
          <cell r="G26">
            <v>0</v>
          </cell>
          <cell r="H26">
            <v>0</v>
          </cell>
          <cell r="I26">
            <v>132275.9</v>
          </cell>
          <cell r="J26">
            <v>0</v>
          </cell>
          <cell r="K26">
            <v>0</v>
          </cell>
          <cell r="L26">
            <v>172663.2</v>
          </cell>
          <cell r="M26">
            <v>0</v>
          </cell>
          <cell r="N26">
            <v>0</v>
          </cell>
          <cell r="O26">
            <v>18353</v>
          </cell>
          <cell r="P26">
            <v>0</v>
          </cell>
          <cell r="Q26">
            <v>0</v>
          </cell>
          <cell r="R26">
            <v>0</v>
          </cell>
          <cell r="S26">
            <v>0</v>
          </cell>
          <cell r="T26">
            <v>0</v>
          </cell>
          <cell r="U26">
            <v>64114.9</v>
          </cell>
        </row>
        <row r="27">
          <cell r="A27">
            <v>39082</v>
          </cell>
          <cell r="B27">
            <v>0</v>
          </cell>
          <cell r="C27">
            <v>493058</v>
          </cell>
          <cell r="D27">
            <v>0</v>
          </cell>
          <cell r="E27">
            <v>0</v>
          </cell>
          <cell r="F27">
            <v>105651</v>
          </cell>
          <cell r="G27">
            <v>0</v>
          </cell>
          <cell r="H27">
            <v>0</v>
          </cell>
          <cell r="I27">
            <v>132275.9</v>
          </cell>
          <cell r="J27">
            <v>0</v>
          </cell>
          <cell r="K27">
            <v>0</v>
          </cell>
          <cell r="L27">
            <v>172663.2</v>
          </cell>
          <cell r="M27">
            <v>0</v>
          </cell>
          <cell r="N27">
            <v>0</v>
          </cell>
          <cell r="O27">
            <v>18353</v>
          </cell>
          <cell r="P27">
            <v>0</v>
          </cell>
          <cell r="Q27">
            <v>0</v>
          </cell>
          <cell r="R27">
            <v>0</v>
          </cell>
          <cell r="S27">
            <v>0</v>
          </cell>
          <cell r="T27">
            <v>0</v>
          </cell>
          <cell r="U27">
            <v>64114.9</v>
          </cell>
        </row>
        <row r="28">
          <cell r="A28">
            <v>39447</v>
          </cell>
          <cell r="B28">
            <v>0</v>
          </cell>
          <cell r="C28">
            <v>493058</v>
          </cell>
          <cell r="D28">
            <v>0</v>
          </cell>
          <cell r="E28">
            <v>0</v>
          </cell>
          <cell r="F28">
            <v>105651</v>
          </cell>
          <cell r="G28">
            <v>0</v>
          </cell>
          <cell r="H28">
            <v>0</v>
          </cell>
          <cell r="I28">
            <v>132275.9</v>
          </cell>
          <cell r="J28">
            <v>0</v>
          </cell>
          <cell r="K28">
            <v>0</v>
          </cell>
          <cell r="L28">
            <v>172663.2</v>
          </cell>
          <cell r="M28">
            <v>0</v>
          </cell>
          <cell r="N28">
            <v>0</v>
          </cell>
          <cell r="O28">
            <v>18353</v>
          </cell>
          <cell r="P28">
            <v>0</v>
          </cell>
          <cell r="Q28">
            <v>0</v>
          </cell>
          <cell r="R28">
            <v>0</v>
          </cell>
          <cell r="S28">
            <v>0</v>
          </cell>
          <cell r="T28">
            <v>0</v>
          </cell>
          <cell r="U28">
            <v>64114.9</v>
          </cell>
        </row>
        <row r="29">
          <cell r="A29">
            <v>39813</v>
          </cell>
          <cell r="B29">
            <v>0</v>
          </cell>
          <cell r="C29">
            <v>493058</v>
          </cell>
          <cell r="D29">
            <v>0</v>
          </cell>
          <cell r="E29">
            <v>0</v>
          </cell>
          <cell r="F29">
            <v>105651</v>
          </cell>
          <cell r="G29">
            <v>0</v>
          </cell>
          <cell r="H29">
            <v>0</v>
          </cell>
          <cell r="I29">
            <v>132275.9</v>
          </cell>
          <cell r="J29">
            <v>0</v>
          </cell>
          <cell r="K29">
            <v>0</v>
          </cell>
          <cell r="L29">
            <v>172663.2</v>
          </cell>
          <cell r="M29">
            <v>0</v>
          </cell>
          <cell r="N29">
            <v>0</v>
          </cell>
          <cell r="O29">
            <v>18353</v>
          </cell>
          <cell r="P29">
            <v>0</v>
          </cell>
          <cell r="Q29">
            <v>0</v>
          </cell>
          <cell r="R29">
            <v>0</v>
          </cell>
          <cell r="S29">
            <v>0</v>
          </cell>
          <cell r="T29">
            <v>0</v>
          </cell>
          <cell r="U29">
            <v>64114.9</v>
          </cell>
        </row>
        <row r="30">
          <cell r="A30">
            <v>40178</v>
          </cell>
          <cell r="B30">
            <v>0</v>
          </cell>
          <cell r="C30">
            <v>493058</v>
          </cell>
          <cell r="D30">
            <v>0</v>
          </cell>
          <cell r="E30">
            <v>0</v>
          </cell>
          <cell r="F30">
            <v>105651</v>
          </cell>
          <cell r="G30">
            <v>0</v>
          </cell>
          <cell r="H30">
            <v>0</v>
          </cell>
          <cell r="I30">
            <v>132275.9</v>
          </cell>
          <cell r="J30">
            <v>0</v>
          </cell>
          <cell r="K30">
            <v>0</v>
          </cell>
          <cell r="L30">
            <v>172663.2</v>
          </cell>
          <cell r="M30">
            <v>0</v>
          </cell>
          <cell r="N30">
            <v>0</v>
          </cell>
          <cell r="O30">
            <v>18353</v>
          </cell>
          <cell r="P30">
            <v>0</v>
          </cell>
          <cell r="Q30">
            <v>0</v>
          </cell>
          <cell r="R30">
            <v>0</v>
          </cell>
          <cell r="S30">
            <v>0</v>
          </cell>
          <cell r="T30">
            <v>0</v>
          </cell>
          <cell r="U30">
            <v>64114.9</v>
          </cell>
        </row>
        <row r="31">
          <cell r="A31">
            <v>40543</v>
          </cell>
          <cell r="B31">
            <v>0</v>
          </cell>
          <cell r="C31">
            <v>493058</v>
          </cell>
          <cell r="D31">
            <v>0</v>
          </cell>
          <cell r="E31">
            <v>0</v>
          </cell>
          <cell r="F31">
            <v>105651</v>
          </cell>
          <cell r="G31">
            <v>0</v>
          </cell>
          <cell r="H31">
            <v>0</v>
          </cell>
          <cell r="I31">
            <v>132275.9</v>
          </cell>
          <cell r="J31">
            <v>0</v>
          </cell>
          <cell r="K31">
            <v>0</v>
          </cell>
          <cell r="L31">
            <v>172663.2</v>
          </cell>
          <cell r="M31">
            <v>0</v>
          </cell>
          <cell r="N31">
            <v>0</v>
          </cell>
          <cell r="O31">
            <v>18353</v>
          </cell>
          <cell r="P31">
            <v>0</v>
          </cell>
          <cell r="Q31">
            <v>0</v>
          </cell>
          <cell r="R31">
            <v>0</v>
          </cell>
          <cell r="S31">
            <v>0</v>
          </cell>
          <cell r="T31">
            <v>0</v>
          </cell>
          <cell r="U31">
            <v>64114.9</v>
          </cell>
        </row>
        <row r="32">
          <cell r="A32">
            <v>40908</v>
          </cell>
          <cell r="B32">
            <v>0</v>
          </cell>
          <cell r="C32">
            <v>493058</v>
          </cell>
          <cell r="D32">
            <v>0</v>
          </cell>
          <cell r="E32">
            <v>0</v>
          </cell>
          <cell r="F32">
            <v>105651</v>
          </cell>
          <cell r="G32">
            <v>0</v>
          </cell>
          <cell r="H32">
            <v>0</v>
          </cell>
          <cell r="I32">
            <v>132275.9</v>
          </cell>
          <cell r="J32">
            <v>0</v>
          </cell>
          <cell r="K32">
            <v>0</v>
          </cell>
          <cell r="L32">
            <v>172663.2</v>
          </cell>
          <cell r="M32">
            <v>0</v>
          </cell>
          <cell r="N32">
            <v>0</v>
          </cell>
          <cell r="O32">
            <v>18353</v>
          </cell>
          <cell r="P32">
            <v>0</v>
          </cell>
          <cell r="Q32">
            <v>0</v>
          </cell>
          <cell r="R32">
            <v>0</v>
          </cell>
          <cell r="S32">
            <v>0</v>
          </cell>
          <cell r="T32">
            <v>0</v>
          </cell>
          <cell r="U32">
            <v>64114.9</v>
          </cell>
        </row>
        <row r="33">
          <cell r="A33">
            <v>41274</v>
          </cell>
          <cell r="B33">
            <v>0</v>
          </cell>
          <cell r="C33">
            <v>493058</v>
          </cell>
          <cell r="D33">
            <v>0</v>
          </cell>
          <cell r="E33">
            <v>0</v>
          </cell>
          <cell r="F33">
            <v>105651</v>
          </cell>
          <cell r="G33">
            <v>0</v>
          </cell>
          <cell r="H33">
            <v>0</v>
          </cell>
          <cell r="I33">
            <v>132275.9</v>
          </cell>
          <cell r="J33">
            <v>0</v>
          </cell>
          <cell r="K33">
            <v>0</v>
          </cell>
          <cell r="L33">
            <v>172663.2</v>
          </cell>
          <cell r="M33">
            <v>0</v>
          </cell>
          <cell r="N33">
            <v>0</v>
          </cell>
          <cell r="O33">
            <v>18353</v>
          </cell>
          <cell r="P33">
            <v>0</v>
          </cell>
          <cell r="Q33">
            <v>0</v>
          </cell>
          <cell r="R33">
            <v>0</v>
          </cell>
          <cell r="S33">
            <v>0</v>
          </cell>
          <cell r="T33">
            <v>0</v>
          </cell>
          <cell r="U33">
            <v>64114.9</v>
          </cell>
        </row>
        <row r="34">
          <cell r="A34">
            <v>41639</v>
          </cell>
          <cell r="B34">
            <v>0</v>
          </cell>
          <cell r="C34">
            <v>493058</v>
          </cell>
          <cell r="D34">
            <v>0</v>
          </cell>
          <cell r="E34">
            <v>0</v>
          </cell>
          <cell r="F34">
            <v>105651</v>
          </cell>
          <cell r="G34">
            <v>0</v>
          </cell>
          <cell r="H34">
            <v>0</v>
          </cell>
          <cell r="I34">
            <v>132275.9</v>
          </cell>
          <cell r="J34">
            <v>0</v>
          </cell>
          <cell r="K34">
            <v>0</v>
          </cell>
          <cell r="L34">
            <v>172663.2</v>
          </cell>
          <cell r="M34">
            <v>0</v>
          </cell>
          <cell r="N34">
            <v>0</v>
          </cell>
          <cell r="O34">
            <v>18353</v>
          </cell>
          <cell r="P34">
            <v>0</v>
          </cell>
          <cell r="Q34">
            <v>0</v>
          </cell>
          <cell r="R34">
            <v>0</v>
          </cell>
          <cell r="S34">
            <v>0</v>
          </cell>
          <cell r="T34">
            <v>0</v>
          </cell>
          <cell r="U34">
            <v>64114.9</v>
          </cell>
        </row>
        <row r="35">
          <cell r="A35">
            <v>42004</v>
          </cell>
          <cell r="B35">
            <v>0</v>
          </cell>
          <cell r="C35">
            <v>493058</v>
          </cell>
          <cell r="D35">
            <v>0</v>
          </cell>
          <cell r="E35">
            <v>0</v>
          </cell>
          <cell r="F35">
            <v>105651</v>
          </cell>
          <cell r="G35">
            <v>0</v>
          </cell>
          <cell r="H35">
            <v>0</v>
          </cell>
          <cell r="I35">
            <v>132275.9</v>
          </cell>
          <cell r="J35">
            <v>0</v>
          </cell>
          <cell r="K35">
            <v>0</v>
          </cell>
          <cell r="L35">
            <v>172663.2</v>
          </cell>
          <cell r="M35">
            <v>0</v>
          </cell>
          <cell r="N35">
            <v>0</v>
          </cell>
          <cell r="O35">
            <v>18353</v>
          </cell>
          <cell r="P35">
            <v>0</v>
          </cell>
          <cell r="Q35">
            <v>0</v>
          </cell>
          <cell r="R35">
            <v>0</v>
          </cell>
          <cell r="S35">
            <v>0</v>
          </cell>
          <cell r="T35">
            <v>0</v>
          </cell>
          <cell r="U35">
            <v>64114.9</v>
          </cell>
        </row>
        <row r="36">
          <cell r="A36">
            <v>42369</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40">
          <cell r="A40">
            <v>37986</v>
          </cell>
          <cell r="B40">
            <v>0</v>
          </cell>
          <cell r="C40">
            <v>0</v>
          </cell>
        </row>
        <row r="41">
          <cell r="A41">
            <v>38352</v>
          </cell>
          <cell r="B41">
            <v>0</v>
          </cell>
          <cell r="C41">
            <v>0</v>
          </cell>
        </row>
        <row r="42">
          <cell r="A42">
            <v>38717</v>
          </cell>
          <cell r="B42">
            <v>0</v>
          </cell>
          <cell r="C42">
            <v>4684051</v>
          </cell>
          <cell r="F42">
            <v>1003684.5</v>
          </cell>
          <cell r="I42">
            <v>1256621.05</v>
          </cell>
          <cell r="L42">
            <v>1640300.4</v>
          </cell>
          <cell r="O42">
            <v>174353.5</v>
          </cell>
          <cell r="R42">
            <v>0</v>
          </cell>
          <cell r="U42">
            <v>609091.55000000005</v>
          </cell>
        </row>
        <row r="43">
          <cell r="A43">
            <v>39082</v>
          </cell>
          <cell r="B43">
            <v>0</v>
          </cell>
          <cell r="C43">
            <v>4190993</v>
          </cell>
          <cell r="F43">
            <v>898033.5</v>
          </cell>
          <cell r="I43">
            <v>1124345.1500000001</v>
          </cell>
          <cell r="L43">
            <v>1467637.2</v>
          </cell>
          <cell r="O43">
            <v>156000.5</v>
          </cell>
          <cell r="R43">
            <v>0</v>
          </cell>
          <cell r="U43">
            <v>544976.65</v>
          </cell>
        </row>
        <row r="44">
          <cell r="A44">
            <v>39447</v>
          </cell>
          <cell r="B44">
            <v>0</v>
          </cell>
          <cell r="C44">
            <v>3697935</v>
          </cell>
          <cell r="F44">
            <v>792382.5</v>
          </cell>
          <cell r="I44">
            <v>992069.25000000012</v>
          </cell>
          <cell r="L44">
            <v>1294974</v>
          </cell>
          <cell r="O44">
            <v>137647.5</v>
          </cell>
          <cell r="R44">
            <v>0</v>
          </cell>
          <cell r="U44">
            <v>480861.75</v>
          </cell>
        </row>
        <row r="45">
          <cell r="A45">
            <v>39813</v>
          </cell>
          <cell r="B45">
            <v>0</v>
          </cell>
          <cell r="C45">
            <v>3204877.0000000005</v>
          </cell>
          <cell r="F45">
            <v>686731.5</v>
          </cell>
          <cell r="I45">
            <v>859793.35000000009</v>
          </cell>
          <cell r="L45">
            <v>1122310.8</v>
          </cell>
          <cell r="O45">
            <v>119294.5</v>
          </cell>
          <cell r="R45">
            <v>0</v>
          </cell>
          <cell r="U45">
            <v>416746.85</v>
          </cell>
        </row>
        <row r="46">
          <cell r="A46">
            <v>40178</v>
          </cell>
          <cell r="B46">
            <v>0</v>
          </cell>
          <cell r="C46">
            <v>2711819</v>
          </cell>
          <cell r="F46">
            <v>581080.5</v>
          </cell>
          <cell r="I46">
            <v>727517.45000000007</v>
          </cell>
          <cell r="L46">
            <v>949647.60000000009</v>
          </cell>
          <cell r="O46">
            <v>100941.5</v>
          </cell>
          <cell r="R46">
            <v>0</v>
          </cell>
          <cell r="U46">
            <v>352631.94999999995</v>
          </cell>
        </row>
        <row r="47">
          <cell r="A47">
            <v>40543</v>
          </cell>
          <cell r="B47">
            <v>0</v>
          </cell>
          <cell r="C47">
            <v>2218761</v>
          </cell>
          <cell r="F47">
            <v>475429.5</v>
          </cell>
          <cell r="I47">
            <v>595241.55000000005</v>
          </cell>
          <cell r="L47">
            <v>776984.40000000014</v>
          </cell>
          <cell r="O47">
            <v>82588.5</v>
          </cell>
          <cell r="R47">
            <v>0</v>
          </cell>
          <cell r="U47">
            <v>288517.04999999993</v>
          </cell>
        </row>
        <row r="48">
          <cell r="A48">
            <v>40908</v>
          </cell>
          <cell r="B48">
            <v>0</v>
          </cell>
          <cell r="C48">
            <v>1725703</v>
          </cell>
          <cell r="F48">
            <v>369778.5</v>
          </cell>
          <cell r="I48">
            <v>462965.65</v>
          </cell>
          <cell r="L48">
            <v>604321.20000000019</v>
          </cell>
          <cell r="O48">
            <v>64235.5</v>
          </cell>
          <cell r="R48">
            <v>0</v>
          </cell>
          <cell r="U48">
            <v>224402.14999999994</v>
          </cell>
        </row>
        <row r="49">
          <cell r="A49">
            <v>41274</v>
          </cell>
          <cell r="B49">
            <v>0</v>
          </cell>
          <cell r="C49">
            <v>1232645.0000000002</v>
          </cell>
          <cell r="F49">
            <v>264127.5</v>
          </cell>
          <cell r="I49">
            <v>330689.75</v>
          </cell>
          <cell r="L49">
            <v>431658.00000000017</v>
          </cell>
          <cell r="O49">
            <v>45882.5</v>
          </cell>
          <cell r="R49">
            <v>0</v>
          </cell>
          <cell r="U49">
            <v>160287.24999999994</v>
          </cell>
        </row>
        <row r="50">
          <cell r="A50">
            <v>41639</v>
          </cell>
          <cell r="B50">
            <v>0</v>
          </cell>
          <cell r="C50">
            <v>739587.00000000012</v>
          </cell>
          <cell r="F50">
            <v>158476.5</v>
          </cell>
          <cell r="I50">
            <v>198413.85</v>
          </cell>
          <cell r="L50">
            <v>258994.80000000016</v>
          </cell>
          <cell r="O50">
            <v>27529.5</v>
          </cell>
          <cell r="R50">
            <v>0</v>
          </cell>
          <cell r="U50">
            <v>96172.349999999948</v>
          </cell>
        </row>
        <row r="51">
          <cell r="A51">
            <v>42004</v>
          </cell>
          <cell r="B51">
            <v>0</v>
          </cell>
          <cell r="C51">
            <v>246529.00000000012</v>
          </cell>
          <cell r="F51">
            <v>52825.5</v>
          </cell>
          <cell r="I51">
            <v>66137.950000000012</v>
          </cell>
          <cell r="L51">
            <v>86331.600000000151</v>
          </cell>
          <cell r="O51">
            <v>9176.5</v>
          </cell>
          <cell r="R51">
            <v>0</v>
          </cell>
          <cell r="U51">
            <v>32057.449999999946</v>
          </cell>
        </row>
        <row r="52">
          <cell r="A52">
            <v>42369</v>
          </cell>
          <cell r="B52">
            <v>0</v>
          </cell>
          <cell r="C52">
            <v>0</v>
          </cell>
          <cell r="F52">
            <v>0</v>
          </cell>
          <cell r="I52">
            <v>0</v>
          </cell>
          <cell r="L52">
            <v>0</v>
          </cell>
          <cell r="O52">
            <v>0</v>
          </cell>
          <cell r="R52">
            <v>0</v>
          </cell>
          <cell r="U52">
            <v>0</v>
          </cell>
        </row>
      </sheetData>
      <sheetData sheetId="17">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606608.69999999995</v>
          </cell>
          <cell r="D27">
            <v>0</v>
          </cell>
          <cell r="E27">
            <v>0</v>
          </cell>
          <cell r="F27">
            <v>160173.1</v>
          </cell>
          <cell r="G27">
            <v>0</v>
          </cell>
          <cell r="H27">
            <v>0</v>
          </cell>
          <cell r="I27">
            <v>0</v>
          </cell>
          <cell r="J27">
            <v>0</v>
          </cell>
          <cell r="K27">
            <v>0</v>
          </cell>
          <cell r="L27">
            <v>175672.9</v>
          </cell>
          <cell r="M27">
            <v>0</v>
          </cell>
          <cell r="N27">
            <v>0</v>
          </cell>
          <cell r="O27">
            <v>60241.1</v>
          </cell>
          <cell r="P27">
            <v>0</v>
          </cell>
          <cell r="Q27">
            <v>0</v>
          </cell>
          <cell r="R27">
            <v>0</v>
          </cell>
          <cell r="S27">
            <v>0</v>
          </cell>
          <cell r="T27">
            <v>0</v>
          </cell>
          <cell r="U27">
            <v>210521.60000000001</v>
          </cell>
        </row>
        <row r="28">
          <cell r="A28">
            <v>39447</v>
          </cell>
          <cell r="B28">
            <v>0</v>
          </cell>
          <cell r="C28">
            <v>606608.69999999995</v>
          </cell>
          <cell r="D28">
            <v>0</v>
          </cell>
          <cell r="E28">
            <v>0</v>
          </cell>
          <cell r="F28">
            <v>160173.1</v>
          </cell>
          <cell r="G28">
            <v>0</v>
          </cell>
          <cell r="H28">
            <v>0</v>
          </cell>
          <cell r="I28">
            <v>0</v>
          </cell>
          <cell r="J28">
            <v>0</v>
          </cell>
          <cell r="K28">
            <v>0</v>
          </cell>
          <cell r="L28">
            <v>175672.9</v>
          </cell>
          <cell r="M28">
            <v>0</v>
          </cell>
          <cell r="N28">
            <v>0</v>
          </cell>
          <cell r="O28">
            <v>60241.1</v>
          </cell>
          <cell r="P28">
            <v>0</v>
          </cell>
          <cell r="Q28">
            <v>0</v>
          </cell>
          <cell r="R28">
            <v>0</v>
          </cell>
          <cell r="S28">
            <v>0</v>
          </cell>
          <cell r="T28">
            <v>0</v>
          </cell>
          <cell r="U28">
            <v>210521.60000000001</v>
          </cell>
        </row>
        <row r="29">
          <cell r="A29">
            <v>39813</v>
          </cell>
          <cell r="B29">
            <v>0</v>
          </cell>
          <cell r="C29">
            <v>606608.69999999995</v>
          </cell>
          <cell r="D29">
            <v>0</v>
          </cell>
          <cell r="E29">
            <v>0</v>
          </cell>
          <cell r="F29">
            <v>160173.1</v>
          </cell>
          <cell r="G29">
            <v>0</v>
          </cell>
          <cell r="H29">
            <v>0</v>
          </cell>
          <cell r="I29">
            <v>0</v>
          </cell>
          <cell r="J29">
            <v>0</v>
          </cell>
          <cell r="K29">
            <v>0</v>
          </cell>
          <cell r="L29">
            <v>175672.9</v>
          </cell>
          <cell r="M29">
            <v>0</v>
          </cell>
          <cell r="N29">
            <v>0</v>
          </cell>
          <cell r="O29">
            <v>60241.1</v>
          </cell>
          <cell r="P29">
            <v>0</v>
          </cell>
          <cell r="Q29">
            <v>0</v>
          </cell>
          <cell r="R29">
            <v>0</v>
          </cell>
          <cell r="S29">
            <v>0</v>
          </cell>
          <cell r="T29">
            <v>0</v>
          </cell>
          <cell r="U29">
            <v>210521.60000000001</v>
          </cell>
        </row>
        <row r="30">
          <cell r="A30">
            <v>40178</v>
          </cell>
          <cell r="B30">
            <v>0</v>
          </cell>
          <cell r="C30">
            <v>606608.69999999995</v>
          </cell>
          <cell r="D30">
            <v>0</v>
          </cell>
          <cell r="E30">
            <v>0</v>
          </cell>
          <cell r="F30">
            <v>160173.1</v>
          </cell>
          <cell r="G30">
            <v>0</v>
          </cell>
          <cell r="H30">
            <v>0</v>
          </cell>
          <cell r="I30">
            <v>0</v>
          </cell>
          <cell r="J30">
            <v>0</v>
          </cell>
          <cell r="K30">
            <v>0</v>
          </cell>
          <cell r="L30">
            <v>175672.9</v>
          </cell>
          <cell r="M30">
            <v>0</v>
          </cell>
          <cell r="N30">
            <v>0</v>
          </cell>
          <cell r="O30">
            <v>60241.1</v>
          </cell>
          <cell r="P30">
            <v>0</v>
          </cell>
          <cell r="Q30">
            <v>0</v>
          </cell>
          <cell r="R30">
            <v>0</v>
          </cell>
          <cell r="S30">
            <v>0</v>
          </cell>
          <cell r="T30">
            <v>0</v>
          </cell>
          <cell r="U30">
            <v>210521.60000000001</v>
          </cell>
        </row>
        <row r="31">
          <cell r="A31">
            <v>40543</v>
          </cell>
          <cell r="B31">
            <v>0</v>
          </cell>
          <cell r="C31">
            <v>606608.69999999995</v>
          </cell>
          <cell r="D31">
            <v>0</v>
          </cell>
          <cell r="E31">
            <v>0</v>
          </cell>
          <cell r="F31">
            <v>160173.1</v>
          </cell>
          <cell r="G31">
            <v>0</v>
          </cell>
          <cell r="H31">
            <v>0</v>
          </cell>
          <cell r="I31">
            <v>0</v>
          </cell>
          <cell r="J31">
            <v>0</v>
          </cell>
          <cell r="K31">
            <v>0</v>
          </cell>
          <cell r="L31">
            <v>175672.9</v>
          </cell>
          <cell r="M31">
            <v>0</v>
          </cell>
          <cell r="N31">
            <v>0</v>
          </cell>
          <cell r="O31">
            <v>60241.1</v>
          </cell>
          <cell r="P31">
            <v>0</v>
          </cell>
          <cell r="Q31">
            <v>0</v>
          </cell>
          <cell r="R31">
            <v>0</v>
          </cell>
          <cell r="S31">
            <v>0</v>
          </cell>
          <cell r="T31">
            <v>0</v>
          </cell>
          <cell r="U31">
            <v>210521.60000000001</v>
          </cell>
        </row>
        <row r="32">
          <cell r="A32">
            <v>40908</v>
          </cell>
          <cell r="B32">
            <v>0</v>
          </cell>
          <cell r="C32">
            <v>606608.69999999995</v>
          </cell>
          <cell r="D32">
            <v>0</v>
          </cell>
          <cell r="E32">
            <v>0</v>
          </cell>
          <cell r="F32">
            <v>160173.1</v>
          </cell>
          <cell r="G32">
            <v>0</v>
          </cell>
          <cell r="H32">
            <v>0</v>
          </cell>
          <cell r="I32">
            <v>0</v>
          </cell>
          <cell r="J32">
            <v>0</v>
          </cell>
          <cell r="K32">
            <v>0</v>
          </cell>
          <cell r="L32">
            <v>175672.9</v>
          </cell>
          <cell r="M32">
            <v>0</v>
          </cell>
          <cell r="N32">
            <v>0</v>
          </cell>
          <cell r="O32">
            <v>60241.1</v>
          </cell>
          <cell r="P32">
            <v>0</v>
          </cell>
          <cell r="Q32">
            <v>0</v>
          </cell>
          <cell r="R32">
            <v>0</v>
          </cell>
          <cell r="S32">
            <v>0</v>
          </cell>
          <cell r="T32">
            <v>0</v>
          </cell>
          <cell r="U32">
            <v>210521.60000000001</v>
          </cell>
        </row>
        <row r="33">
          <cell r="A33">
            <v>41274</v>
          </cell>
          <cell r="B33">
            <v>0</v>
          </cell>
          <cell r="C33">
            <v>606608.69999999995</v>
          </cell>
          <cell r="D33">
            <v>0</v>
          </cell>
          <cell r="E33">
            <v>0</v>
          </cell>
          <cell r="F33">
            <v>160173.1</v>
          </cell>
          <cell r="G33">
            <v>0</v>
          </cell>
          <cell r="H33">
            <v>0</v>
          </cell>
          <cell r="I33">
            <v>0</v>
          </cell>
          <cell r="J33">
            <v>0</v>
          </cell>
          <cell r="K33">
            <v>0</v>
          </cell>
          <cell r="L33">
            <v>175672.9</v>
          </cell>
          <cell r="M33">
            <v>0</v>
          </cell>
          <cell r="N33">
            <v>0</v>
          </cell>
          <cell r="O33">
            <v>60241.1</v>
          </cell>
          <cell r="P33">
            <v>0</v>
          </cell>
          <cell r="Q33">
            <v>0</v>
          </cell>
          <cell r="R33">
            <v>0</v>
          </cell>
          <cell r="S33">
            <v>0</v>
          </cell>
          <cell r="T33">
            <v>0</v>
          </cell>
          <cell r="U33">
            <v>210521.60000000001</v>
          </cell>
        </row>
        <row r="34">
          <cell r="A34">
            <v>41639</v>
          </cell>
          <cell r="B34">
            <v>0</v>
          </cell>
          <cell r="C34">
            <v>606608.69999999995</v>
          </cell>
          <cell r="D34">
            <v>0</v>
          </cell>
          <cell r="E34">
            <v>0</v>
          </cell>
          <cell r="F34">
            <v>160173.1</v>
          </cell>
          <cell r="G34">
            <v>0</v>
          </cell>
          <cell r="H34">
            <v>0</v>
          </cell>
          <cell r="I34">
            <v>0</v>
          </cell>
          <cell r="J34">
            <v>0</v>
          </cell>
          <cell r="K34">
            <v>0</v>
          </cell>
          <cell r="L34">
            <v>175672.9</v>
          </cell>
          <cell r="M34">
            <v>0</v>
          </cell>
          <cell r="N34">
            <v>0</v>
          </cell>
          <cell r="O34">
            <v>60241.1</v>
          </cell>
          <cell r="P34">
            <v>0</v>
          </cell>
          <cell r="Q34">
            <v>0</v>
          </cell>
          <cell r="R34">
            <v>0</v>
          </cell>
          <cell r="S34">
            <v>0</v>
          </cell>
          <cell r="T34">
            <v>0</v>
          </cell>
          <cell r="U34">
            <v>210521.60000000001</v>
          </cell>
        </row>
        <row r="35">
          <cell r="A35">
            <v>42004</v>
          </cell>
          <cell r="B35">
            <v>0</v>
          </cell>
          <cell r="C35">
            <v>606608.69999999995</v>
          </cell>
          <cell r="D35">
            <v>0</v>
          </cell>
          <cell r="E35">
            <v>0</v>
          </cell>
          <cell r="F35">
            <v>160173.1</v>
          </cell>
          <cell r="G35">
            <v>0</v>
          </cell>
          <cell r="H35">
            <v>0</v>
          </cell>
          <cell r="I35">
            <v>0</v>
          </cell>
          <cell r="J35">
            <v>0</v>
          </cell>
          <cell r="K35">
            <v>0</v>
          </cell>
          <cell r="L35">
            <v>175672.9</v>
          </cell>
          <cell r="M35">
            <v>0</v>
          </cell>
          <cell r="N35">
            <v>0</v>
          </cell>
          <cell r="O35">
            <v>60241.1</v>
          </cell>
          <cell r="P35">
            <v>0</v>
          </cell>
          <cell r="Q35">
            <v>0</v>
          </cell>
          <cell r="R35">
            <v>0</v>
          </cell>
          <cell r="S35">
            <v>0</v>
          </cell>
          <cell r="T35">
            <v>0</v>
          </cell>
          <cell r="U35">
            <v>210521.60000000001</v>
          </cell>
        </row>
        <row r="36">
          <cell r="A36">
            <v>42369</v>
          </cell>
          <cell r="B36">
            <v>0</v>
          </cell>
          <cell r="C36">
            <v>606608.69999999995</v>
          </cell>
          <cell r="D36">
            <v>0</v>
          </cell>
          <cell r="E36">
            <v>0</v>
          </cell>
          <cell r="F36">
            <v>160173.1</v>
          </cell>
          <cell r="G36">
            <v>0</v>
          </cell>
          <cell r="H36">
            <v>0</v>
          </cell>
          <cell r="I36">
            <v>0</v>
          </cell>
          <cell r="J36">
            <v>0</v>
          </cell>
          <cell r="K36">
            <v>0</v>
          </cell>
          <cell r="L36">
            <v>175672.9</v>
          </cell>
          <cell r="M36">
            <v>0</v>
          </cell>
          <cell r="N36">
            <v>0</v>
          </cell>
          <cell r="O36">
            <v>60241.1</v>
          </cell>
          <cell r="P36">
            <v>0</v>
          </cell>
          <cell r="Q36">
            <v>0</v>
          </cell>
          <cell r="R36">
            <v>0</v>
          </cell>
          <cell r="S36">
            <v>0</v>
          </cell>
          <cell r="T36">
            <v>0</v>
          </cell>
          <cell r="U36">
            <v>210521.60000000001</v>
          </cell>
        </row>
        <row r="37">
          <cell r="A37">
            <v>42735</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41">
          <cell r="A41">
            <v>37986</v>
          </cell>
          <cell r="B41">
            <v>0</v>
          </cell>
          <cell r="C41">
            <v>0</v>
          </cell>
        </row>
        <row r="42">
          <cell r="A42">
            <v>38352</v>
          </cell>
          <cell r="B42">
            <v>0</v>
          </cell>
          <cell r="C42">
            <v>0</v>
          </cell>
          <cell r="F42">
            <v>0</v>
          </cell>
        </row>
        <row r="43">
          <cell r="A43">
            <v>38717</v>
          </cell>
          <cell r="B43">
            <v>0</v>
          </cell>
          <cell r="C43">
            <v>0</v>
          </cell>
          <cell r="F43">
            <v>0</v>
          </cell>
          <cell r="I43">
            <v>0</v>
          </cell>
          <cell r="L43">
            <v>0</v>
          </cell>
          <cell r="O43">
            <v>0</v>
          </cell>
          <cell r="R43">
            <v>0</v>
          </cell>
          <cell r="U43">
            <v>0</v>
          </cell>
        </row>
        <row r="44">
          <cell r="A44">
            <v>39082</v>
          </cell>
          <cell r="B44">
            <v>0</v>
          </cell>
          <cell r="C44">
            <v>5762782.6500000004</v>
          </cell>
          <cell r="D44">
            <v>0</v>
          </cell>
          <cell r="E44">
            <v>0</v>
          </cell>
          <cell r="F44">
            <v>1521644.45</v>
          </cell>
          <cell r="G44">
            <v>0</v>
          </cell>
          <cell r="H44">
            <v>0</v>
          </cell>
          <cell r="I44">
            <v>0</v>
          </cell>
          <cell r="J44">
            <v>0</v>
          </cell>
          <cell r="K44">
            <v>0</v>
          </cell>
          <cell r="L44">
            <v>1668892.55</v>
          </cell>
          <cell r="M44">
            <v>0</v>
          </cell>
          <cell r="N44">
            <v>0</v>
          </cell>
          <cell r="O44">
            <v>572290.44999999995</v>
          </cell>
          <cell r="P44">
            <v>0</v>
          </cell>
          <cell r="Q44">
            <v>0</v>
          </cell>
          <cell r="R44">
            <v>0</v>
          </cell>
          <cell r="S44">
            <v>0</v>
          </cell>
          <cell r="T44">
            <v>0</v>
          </cell>
          <cell r="U44">
            <v>1999955.2</v>
          </cell>
        </row>
        <row r="45">
          <cell r="A45">
            <v>39447</v>
          </cell>
          <cell r="B45">
            <v>0</v>
          </cell>
          <cell r="C45">
            <v>5156173.95</v>
          </cell>
          <cell r="D45">
            <v>0</v>
          </cell>
          <cell r="E45">
            <v>0</v>
          </cell>
          <cell r="F45">
            <v>1361471.3499999999</v>
          </cell>
          <cell r="G45">
            <v>0</v>
          </cell>
          <cell r="H45">
            <v>0</v>
          </cell>
          <cell r="I45">
            <v>0</v>
          </cell>
          <cell r="J45">
            <v>0</v>
          </cell>
          <cell r="K45">
            <v>0</v>
          </cell>
          <cell r="L45">
            <v>1493219.6500000001</v>
          </cell>
          <cell r="M45">
            <v>0</v>
          </cell>
          <cell r="N45">
            <v>0</v>
          </cell>
          <cell r="O45">
            <v>512049.35</v>
          </cell>
          <cell r="P45">
            <v>0</v>
          </cell>
          <cell r="Q45">
            <v>0</v>
          </cell>
          <cell r="R45">
            <v>0</v>
          </cell>
          <cell r="S45">
            <v>0</v>
          </cell>
          <cell r="T45">
            <v>0</v>
          </cell>
          <cell r="U45">
            <v>1789433.5999999999</v>
          </cell>
        </row>
        <row r="46">
          <cell r="A46">
            <v>39813</v>
          </cell>
          <cell r="B46">
            <v>0</v>
          </cell>
          <cell r="C46">
            <v>4549565.25</v>
          </cell>
          <cell r="D46">
            <v>0</v>
          </cell>
          <cell r="E46">
            <v>0</v>
          </cell>
          <cell r="F46">
            <v>1201298.2499999998</v>
          </cell>
          <cell r="G46">
            <v>0</v>
          </cell>
          <cell r="H46">
            <v>0</v>
          </cell>
          <cell r="I46">
            <v>0</v>
          </cell>
          <cell r="J46">
            <v>0</v>
          </cell>
          <cell r="K46">
            <v>0</v>
          </cell>
          <cell r="L46">
            <v>1317546.7500000002</v>
          </cell>
          <cell r="M46">
            <v>0</v>
          </cell>
          <cell r="N46">
            <v>0</v>
          </cell>
          <cell r="O46">
            <v>451808.25</v>
          </cell>
          <cell r="P46">
            <v>0</v>
          </cell>
          <cell r="Q46">
            <v>0</v>
          </cell>
          <cell r="R46">
            <v>0</v>
          </cell>
          <cell r="S46">
            <v>0</v>
          </cell>
          <cell r="T46">
            <v>0</v>
          </cell>
          <cell r="U46">
            <v>1578911.9999999998</v>
          </cell>
        </row>
        <row r="47">
          <cell r="A47">
            <v>40178</v>
          </cell>
          <cell r="B47">
            <v>0</v>
          </cell>
          <cell r="C47">
            <v>3942956.55</v>
          </cell>
          <cell r="D47">
            <v>0</v>
          </cell>
          <cell r="E47">
            <v>0</v>
          </cell>
          <cell r="F47">
            <v>1041125.1499999998</v>
          </cell>
          <cell r="G47">
            <v>0</v>
          </cell>
          <cell r="H47">
            <v>0</v>
          </cell>
          <cell r="I47">
            <v>0</v>
          </cell>
          <cell r="J47">
            <v>0</v>
          </cell>
          <cell r="K47">
            <v>0</v>
          </cell>
          <cell r="L47">
            <v>1141873.8500000003</v>
          </cell>
          <cell r="M47">
            <v>0</v>
          </cell>
          <cell r="N47">
            <v>0</v>
          </cell>
          <cell r="O47">
            <v>391567.15</v>
          </cell>
          <cell r="P47">
            <v>0</v>
          </cell>
          <cell r="Q47">
            <v>0</v>
          </cell>
          <cell r="R47">
            <v>0</v>
          </cell>
          <cell r="S47">
            <v>0</v>
          </cell>
          <cell r="T47">
            <v>0</v>
          </cell>
          <cell r="U47">
            <v>1368390.3999999997</v>
          </cell>
        </row>
        <row r="48">
          <cell r="A48">
            <v>40543</v>
          </cell>
          <cell r="B48">
            <v>0</v>
          </cell>
          <cell r="C48">
            <v>3336347.8499999996</v>
          </cell>
          <cell r="D48">
            <v>0</v>
          </cell>
          <cell r="E48">
            <v>0</v>
          </cell>
          <cell r="F48">
            <v>880952.04999999981</v>
          </cell>
          <cell r="G48">
            <v>0</v>
          </cell>
          <cell r="H48">
            <v>0</v>
          </cell>
          <cell r="I48">
            <v>0</v>
          </cell>
          <cell r="J48">
            <v>0</v>
          </cell>
          <cell r="K48">
            <v>0</v>
          </cell>
          <cell r="L48">
            <v>966200.9500000003</v>
          </cell>
          <cell r="M48">
            <v>0</v>
          </cell>
          <cell r="N48">
            <v>0</v>
          </cell>
          <cell r="O48">
            <v>331326.05000000005</v>
          </cell>
          <cell r="P48">
            <v>0</v>
          </cell>
          <cell r="Q48">
            <v>0</v>
          </cell>
          <cell r="R48">
            <v>0</v>
          </cell>
          <cell r="S48">
            <v>0</v>
          </cell>
          <cell r="T48">
            <v>0</v>
          </cell>
          <cell r="U48">
            <v>1157868.7999999996</v>
          </cell>
        </row>
        <row r="49">
          <cell r="A49">
            <v>40908</v>
          </cell>
          <cell r="B49">
            <v>0</v>
          </cell>
          <cell r="C49">
            <v>2729739.15</v>
          </cell>
          <cell r="D49">
            <v>0</v>
          </cell>
          <cell r="E49">
            <v>0</v>
          </cell>
          <cell r="F49">
            <v>720778.94999999984</v>
          </cell>
          <cell r="G49">
            <v>0</v>
          </cell>
          <cell r="H49">
            <v>0</v>
          </cell>
          <cell r="I49">
            <v>0</v>
          </cell>
          <cell r="J49">
            <v>0</v>
          </cell>
          <cell r="K49">
            <v>0</v>
          </cell>
          <cell r="L49">
            <v>790528.05000000028</v>
          </cell>
          <cell r="M49">
            <v>0</v>
          </cell>
          <cell r="N49">
            <v>0</v>
          </cell>
          <cell r="O49">
            <v>271084.95000000007</v>
          </cell>
          <cell r="P49">
            <v>0</v>
          </cell>
          <cell r="Q49">
            <v>0</v>
          </cell>
          <cell r="R49">
            <v>0</v>
          </cell>
          <cell r="S49">
            <v>0</v>
          </cell>
          <cell r="T49">
            <v>0</v>
          </cell>
          <cell r="U49">
            <v>947347.1999999996</v>
          </cell>
        </row>
        <row r="50">
          <cell r="A50">
            <v>41274</v>
          </cell>
          <cell r="B50">
            <v>0</v>
          </cell>
          <cell r="C50">
            <v>2123130.4499999997</v>
          </cell>
          <cell r="D50">
            <v>0</v>
          </cell>
          <cell r="E50">
            <v>0</v>
          </cell>
          <cell r="F50">
            <v>560605.84999999986</v>
          </cell>
          <cell r="G50">
            <v>0</v>
          </cell>
          <cell r="H50">
            <v>0</v>
          </cell>
          <cell r="I50">
            <v>0</v>
          </cell>
          <cell r="J50">
            <v>0</v>
          </cell>
          <cell r="K50">
            <v>0</v>
          </cell>
          <cell r="L50">
            <v>614855.15000000026</v>
          </cell>
          <cell r="M50">
            <v>0</v>
          </cell>
          <cell r="N50">
            <v>0</v>
          </cell>
          <cell r="O50">
            <v>210843.85000000006</v>
          </cell>
          <cell r="P50">
            <v>0</v>
          </cell>
          <cell r="Q50">
            <v>0</v>
          </cell>
          <cell r="R50">
            <v>0</v>
          </cell>
          <cell r="S50">
            <v>0</v>
          </cell>
          <cell r="T50">
            <v>0</v>
          </cell>
          <cell r="U50">
            <v>736825.59999999963</v>
          </cell>
        </row>
        <row r="51">
          <cell r="A51">
            <v>41639</v>
          </cell>
          <cell r="B51">
            <v>0</v>
          </cell>
          <cell r="C51">
            <v>1516521.75</v>
          </cell>
          <cell r="D51">
            <v>0</v>
          </cell>
          <cell r="E51">
            <v>0</v>
          </cell>
          <cell r="F51">
            <v>400432.74999999988</v>
          </cell>
          <cell r="G51">
            <v>0</v>
          </cell>
          <cell r="H51">
            <v>0</v>
          </cell>
          <cell r="I51">
            <v>0</v>
          </cell>
          <cell r="J51">
            <v>0</v>
          </cell>
          <cell r="K51">
            <v>0</v>
          </cell>
          <cell r="L51">
            <v>439182.25000000023</v>
          </cell>
          <cell r="M51">
            <v>0</v>
          </cell>
          <cell r="N51">
            <v>0</v>
          </cell>
          <cell r="O51">
            <v>150602.75000000006</v>
          </cell>
          <cell r="P51">
            <v>0</v>
          </cell>
          <cell r="Q51">
            <v>0</v>
          </cell>
          <cell r="R51">
            <v>0</v>
          </cell>
          <cell r="S51">
            <v>0</v>
          </cell>
          <cell r="T51">
            <v>0</v>
          </cell>
          <cell r="U51">
            <v>526303.99999999965</v>
          </cell>
        </row>
        <row r="52">
          <cell r="A52">
            <v>42004</v>
          </cell>
          <cell r="B52">
            <v>0</v>
          </cell>
          <cell r="C52">
            <v>909913.04999999981</v>
          </cell>
          <cell r="D52">
            <v>0</v>
          </cell>
          <cell r="E52">
            <v>0</v>
          </cell>
          <cell r="F52">
            <v>240259.64999999988</v>
          </cell>
          <cell r="G52">
            <v>0</v>
          </cell>
          <cell r="H52">
            <v>0</v>
          </cell>
          <cell r="I52">
            <v>0</v>
          </cell>
          <cell r="J52">
            <v>0</v>
          </cell>
          <cell r="K52">
            <v>0</v>
          </cell>
          <cell r="L52">
            <v>263509.35000000021</v>
          </cell>
          <cell r="M52">
            <v>0</v>
          </cell>
          <cell r="N52">
            <v>0</v>
          </cell>
          <cell r="O52">
            <v>90361.650000000052</v>
          </cell>
          <cell r="P52">
            <v>0</v>
          </cell>
          <cell r="Q52">
            <v>0</v>
          </cell>
          <cell r="R52">
            <v>0</v>
          </cell>
          <cell r="S52">
            <v>0</v>
          </cell>
          <cell r="T52">
            <v>0</v>
          </cell>
          <cell r="U52">
            <v>315782.39999999967</v>
          </cell>
        </row>
        <row r="53">
          <cell r="A53">
            <v>42369</v>
          </cell>
          <cell r="B53">
            <v>0</v>
          </cell>
          <cell r="C53">
            <v>303304.3499999998</v>
          </cell>
          <cell r="D53">
            <v>0</v>
          </cell>
          <cell r="E53">
            <v>0</v>
          </cell>
          <cell r="F53">
            <v>80086.549999999872</v>
          </cell>
          <cell r="G53">
            <v>0</v>
          </cell>
          <cell r="H53">
            <v>0</v>
          </cell>
          <cell r="I53">
            <v>0</v>
          </cell>
          <cell r="J53">
            <v>0</v>
          </cell>
          <cell r="K53">
            <v>0</v>
          </cell>
          <cell r="L53">
            <v>87836.450000000215</v>
          </cell>
          <cell r="M53">
            <v>0</v>
          </cell>
          <cell r="N53">
            <v>0</v>
          </cell>
          <cell r="O53">
            <v>30120.550000000054</v>
          </cell>
          <cell r="P53">
            <v>0</v>
          </cell>
          <cell r="Q53">
            <v>0</v>
          </cell>
          <cell r="R53">
            <v>0</v>
          </cell>
          <cell r="S53">
            <v>0</v>
          </cell>
          <cell r="T53">
            <v>0</v>
          </cell>
          <cell r="U53">
            <v>105260.79999999967</v>
          </cell>
        </row>
        <row r="54">
          <cell r="A54">
            <v>42735</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sheetData>
      <sheetData sheetId="18">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1078545.8999999999</v>
          </cell>
          <cell r="D28">
            <v>0</v>
          </cell>
          <cell r="E28">
            <v>0</v>
          </cell>
          <cell r="F28">
            <v>372155.8</v>
          </cell>
          <cell r="G28">
            <v>0</v>
          </cell>
          <cell r="H28">
            <v>0</v>
          </cell>
          <cell r="I28">
            <v>0</v>
          </cell>
          <cell r="J28">
            <v>0</v>
          </cell>
          <cell r="K28">
            <v>0</v>
          </cell>
          <cell r="L28">
            <v>41299.9</v>
          </cell>
          <cell r="M28">
            <v>0</v>
          </cell>
          <cell r="N28">
            <v>0</v>
          </cell>
          <cell r="O28">
            <v>14941</v>
          </cell>
          <cell r="P28">
            <v>0</v>
          </cell>
          <cell r="Q28">
            <v>0</v>
          </cell>
          <cell r="R28">
            <v>0</v>
          </cell>
          <cell r="S28">
            <v>0</v>
          </cell>
          <cell r="T28">
            <v>0</v>
          </cell>
          <cell r="U28">
            <v>650149.19999999995</v>
          </cell>
        </row>
        <row r="29">
          <cell r="A29">
            <v>39813</v>
          </cell>
          <cell r="B29">
            <v>0</v>
          </cell>
          <cell r="C29">
            <v>1078545.8999999999</v>
          </cell>
          <cell r="D29">
            <v>0</v>
          </cell>
          <cell r="E29">
            <v>0</v>
          </cell>
          <cell r="F29">
            <v>372155.8</v>
          </cell>
          <cell r="G29">
            <v>0</v>
          </cell>
          <cell r="H29">
            <v>0</v>
          </cell>
          <cell r="I29">
            <v>0</v>
          </cell>
          <cell r="J29">
            <v>0</v>
          </cell>
          <cell r="K29">
            <v>0</v>
          </cell>
          <cell r="L29">
            <v>41299.9</v>
          </cell>
          <cell r="M29">
            <v>0</v>
          </cell>
          <cell r="N29">
            <v>0</v>
          </cell>
          <cell r="O29">
            <v>14941</v>
          </cell>
          <cell r="P29">
            <v>0</v>
          </cell>
          <cell r="Q29">
            <v>0</v>
          </cell>
          <cell r="R29">
            <v>0</v>
          </cell>
          <cell r="S29">
            <v>0</v>
          </cell>
          <cell r="T29">
            <v>0</v>
          </cell>
          <cell r="U29">
            <v>650149.19999999995</v>
          </cell>
        </row>
        <row r="30">
          <cell r="A30">
            <v>40178</v>
          </cell>
          <cell r="B30">
            <v>0</v>
          </cell>
          <cell r="C30">
            <v>1078545.8999999999</v>
          </cell>
          <cell r="D30">
            <v>0</v>
          </cell>
          <cell r="E30">
            <v>0</v>
          </cell>
          <cell r="F30">
            <v>372155.8</v>
          </cell>
          <cell r="G30">
            <v>0</v>
          </cell>
          <cell r="H30">
            <v>0</v>
          </cell>
          <cell r="I30">
            <v>0</v>
          </cell>
          <cell r="J30">
            <v>0</v>
          </cell>
          <cell r="K30">
            <v>0</v>
          </cell>
          <cell r="L30">
            <v>41299.9</v>
          </cell>
          <cell r="M30">
            <v>0</v>
          </cell>
          <cell r="N30">
            <v>0</v>
          </cell>
          <cell r="O30">
            <v>14941</v>
          </cell>
          <cell r="P30">
            <v>0</v>
          </cell>
          <cell r="Q30">
            <v>0</v>
          </cell>
          <cell r="R30">
            <v>0</v>
          </cell>
          <cell r="S30">
            <v>0</v>
          </cell>
          <cell r="T30">
            <v>0</v>
          </cell>
          <cell r="U30">
            <v>650149.19999999995</v>
          </cell>
        </row>
        <row r="31">
          <cell r="A31">
            <v>40543</v>
          </cell>
          <cell r="B31">
            <v>0</v>
          </cell>
          <cell r="C31">
            <v>1078545.8999999999</v>
          </cell>
          <cell r="D31">
            <v>0</v>
          </cell>
          <cell r="E31">
            <v>0</v>
          </cell>
          <cell r="F31">
            <v>372155.8</v>
          </cell>
          <cell r="G31">
            <v>0</v>
          </cell>
          <cell r="H31">
            <v>0</v>
          </cell>
          <cell r="I31">
            <v>0</v>
          </cell>
          <cell r="J31">
            <v>0</v>
          </cell>
          <cell r="K31">
            <v>0</v>
          </cell>
          <cell r="L31">
            <v>41299.9</v>
          </cell>
          <cell r="M31">
            <v>0</v>
          </cell>
          <cell r="N31">
            <v>0</v>
          </cell>
          <cell r="O31">
            <v>14941</v>
          </cell>
          <cell r="P31">
            <v>0</v>
          </cell>
          <cell r="Q31">
            <v>0</v>
          </cell>
          <cell r="R31">
            <v>0</v>
          </cell>
          <cell r="S31">
            <v>0</v>
          </cell>
          <cell r="T31">
            <v>0</v>
          </cell>
          <cell r="U31">
            <v>650149.19999999995</v>
          </cell>
        </row>
        <row r="32">
          <cell r="A32">
            <v>40908</v>
          </cell>
          <cell r="B32">
            <v>0</v>
          </cell>
          <cell r="C32">
            <v>1078545.8999999999</v>
          </cell>
          <cell r="D32">
            <v>0</v>
          </cell>
          <cell r="E32">
            <v>0</v>
          </cell>
          <cell r="F32">
            <v>372155.8</v>
          </cell>
          <cell r="G32">
            <v>0</v>
          </cell>
          <cell r="H32">
            <v>0</v>
          </cell>
          <cell r="I32">
            <v>0</v>
          </cell>
          <cell r="J32">
            <v>0</v>
          </cell>
          <cell r="K32">
            <v>0</v>
          </cell>
          <cell r="L32">
            <v>41299.9</v>
          </cell>
          <cell r="M32">
            <v>0</v>
          </cell>
          <cell r="N32">
            <v>0</v>
          </cell>
          <cell r="O32">
            <v>14941</v>
          </cell>
          <cell r="P32">
            <v>0</v>
          </cell>
          <cell r="Q32">
            <v>0</v>
          </cell>
          <cell r="R32">
            <v>0</v>
          </cell>
          <cell r="S32">
            <v>0</v>
          </cell>
          <cell r="T32">
            <v>0</v>
          </cell>
          <cell r="U32">
            <v>650149.19999999995</v>
          </cell>
        </row>
        <row r="33">
          <cell r="A33">
            <v>41274</v>
          </cell>
          <cell r="B33">
            <v>0</v>
          </cell>
          <cell r="C33">
            <v>1078545.8999999999</v>
          </cell>
          <cell r="D33">
            <v>0</v>
          </cell>
          <cell r="E33">
            <v>0</v>
          </cell>
          <cell r="F33">
            <v>372155.8</v>
          </cell>
          <cell r="G33">
            <v>0</v>
          </cell>
          <cell r="H33">
            <v>0</v>
          </cell>
          <cell r="I33">
            <v>0</v>
          </cell>
          <cell r="J33">
            <v>0</v>
          </cell>
          <cell r="K33">
            <v>0</v>
          </cell>
          <cell r="L33">
            <v>41299.9</v>
          </cell>
          <cell r="M33">
            <v>0</v>
          </cell>
          <cell r="N33">
            <v>0</v>
          </cell>
          <cell r="O33">
            <v>14941</v>
          </cell>
          <cell r="P33">
            <v>0</v>
          </cell>
          <cell r="Q33">
            <v>0</v>
          </cell>
          <cell r="R33">
            <v>0</v>
          </cell>
          <cell r="S33">
            <v>0</v>
          </cell>
          <cell r="T33">
            <v>0</v>
          </cell>
          <cell r="U33">
            <v>650149.19999999995</v>
          </cell>
        </row>
        <row r="34">
          <cell r="A34">
            <v>41639</v>
          </cell>
          <cell r="B34">
            <v>0</v>
          </cell>
          <cell r="C34">
            <v>1078545.8999999999</v>
          </cell>
          <cell r="D34">
            <v>0</v>
          </cell>
          <cell r="E34">
            <v>0</v>
          </cell>
          <cell r="F34">
            <v>372155.8</v>
          </cell>
          <cell r="G34">
            <v>0</v>
          </cell>
          <cell r="H34">
            <v>0</v>
          </cell>
          <cell r="I34">
            <v>0</v>
          </cell>
          <cell r="J34">
            <v>0</v>
          </cell>
          <cell r="K34">
            <v>0</v>
          </cell>
          <cell r="L34">
            <v>41299.9</v>
          </cell>
          <cell r="M34">
            <v>0</v>
          </cell>
          <cell r="N34">
            <v>0</v>
          </cell>
          <cell r="O34">
            <v>14941</v>
          </cell>
          <cell r="P34">
            <v>0</v>
          </cell>
          <cell r="Q34">
            <v>0</v>
          </cell>
          <cell r="R34">
            <v>0</v>
          </cell>
          <cell r="S34">
            <v>0</v>
          </cell>
          <cell r="T34">
            <v>0</v>
          </cell>
          <cell r="U34">
            <v>650149.19999999995</v>
          </cell>
        </row>
        <row r="35">
          <cell r="A35">
            <v>42004</v>
          </cell>
          <cell r="B35">
            <v>0</v>
          </cell>
          <cell r="C35">
            <v>1078545.8999999999</v>
          </cell>
          <cell r="D35">
            <v>0</v>
          </cell>
          <cell r="E35">
            <v>0</v>
          </cell>
          <cell r="F35">
            <v>372155.8</v>
          </cell>
          <cell r="G35">
            <v>0</v>
          </cell>
          <cell r="H35">
            <v>0</v>
          </cell>
          <cell r="I35">
            <v>0</v>
          </cell>
          <cell r="J35">
            <v>0</v>
          </cell>
          <cell r="K35">
            <v>0</v>
          </cell>
          <cell r="L35">
            <v>41299.9</v>
          </cell>
          <cell r="M35">
            <v>0</v>
          </cell>
          <cell r="N35">
            <v>0</v>
          </cell>
          <cell r="O35">
            <v>14941</v>
          </cell>
          <cell r="P35">
            <v>0</v>
          </cell>
          <cell r="Q35">
            <v>0</v>
          </cell>
          <cell r="R35">
            <v>0</v>
          </cell>
          <cell r="S35">
            <v>0</v>
          </cell>
          <cell r="T35">
            <v>0</v>
          </cell>
          <cell r="U35">
            <v>650149.19999999995</v>
          </cell>
        </row>
        <row r="36">
          <cell r="A36">
            <v>42369</v>
          </cell>
          <cell r="B36">
            <v>0</v>
          </cell>
          <cell r="C36">
            <v>1078545.8999999999</v>
          </cell>
          <cell r="D36">
            <v>0</v>
          </cell>
          <cell r="E36">
            <v>0</v>
          </cell>
          <cell r="F36">
            <v>372155.8</v>
          </cell>
          <cell r="G36">
            <v>0</v>
          </cell>
          <cell r="H36">
            <v>0</v>
          </cell>
          <cell r="I36">
            <v>0</v>
          </cell>
          <cell r="J36">
            <v>0</v>
          </cell>
          <cell r="K36">
            <v>0</v>
          </cell>
          <cell r="L36">
            <v>41299.9</v>
          </cell>
          <cell r="M36">
            <v>0</v>
          </cell>
          <cell r="N36">
            <v>0</v>
          </cell>
          <cell r="O36">
            <v>14941</v>
          </cell>
          <cell r="P36">
            <v>0</v>
          </cell>
          <cell r="Q36">
            <v>0</v>
          </cell>
          <cell r="R36">
            <v>0</v>
          </cell>
          <cell r="S36">
            <v>0</v>
          </cell>
          <cell r="T36">
            <v>0</v>
          </cell>
          <cell r="U36">
            <v>650149.19999999995</v>
          </cell>
        </row>
        <row r="37">
          <cell r="A37">
            <v>42735</v>
          </cell>
          <cell r="B37">
            <v>0</v>
          </cell>
          <cell r="C37">
            <v>1078545.8999999999</v>
          </cell>
          <cell r="D37">
            <v>0</v>
          </cell>
          <cell r="E37">
            <v>0</v>
          </cell>
          <cell r="F37">
            <v>372155.8</v>
          </cell>
          <cell r="G37">
            <v>0</v>
          </cell>
          <cell r="H37">
            <v>0</v>
          </cell>
          <cell r="I37">
            <v>0</v>
          </cell>
          <cell r="J37">
            <v>0</v>
          </cell>
          <cell r="K37">
            <v>0</v>
          </cell>
          <cell r="L37">
            <v>41299.9</v>
          </cell>
          <cell r="M37">
            <v>0</v>
          </cell>
          <cell r="N37">
            <v>0</v>
          </cell>
          <cell r="O37">
            <v>14941</v>
          </cell>
          <cell r="P37">
            <v>0</v>
          </cell>
          <cell r="Q37">
            <v>0</v>
          </cell>
          <cell r="R37">
            <v>0</v>
          </cell>
          <cell r="S37">
            <v>0</v>
          </cell>
          <cell r="T37">
            <v>0</v>
          </cell>
          <cell r="U37">
            <v>650149.19999999995</v>
          </cell>
        </row>
        <row r="38">
          <cell r="A38">
            <v>43100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42">
          <cell r="A42">
            <v>37986</v>
          </cell>
          <cell r="B42">
            <v>0</v>
          </cell>
          <cell r="C42">
            <v>0</v>
          </cell>
        </row>
        <row r="43">
          <cell r="A43">
            <v>38352</v>
          </cell>
          <cell r="B43">
            <v>0</v>
          </cell>
          <cell r="C43">
            <v>0</v>
          </cell>
          <cell r="F43">
            <v>0</v>
          </cell>
        </row>
        <row r="44">
          <cell r="A44">
            <v>38717</v>
          </cell>
          <cell r="B44">
            <v>0</v>
          </cell>
          <cell r="C44">
            <v>0</v>
          </cell>
          <cell r="F44">
            <v>0</v>
          </cell>
          <cell r="I44">
            <v>0</v>
          </cell>
          <cell r="L44">
            <v>0</v>
          </cell>
          <cell r="O44">
            <v>0</v>
          </cell>
          <cell r="R44">
            <v>0</v>
          </cell>
          <cell r="U44">
            <v>0</v>
          </cell>
        </row>
        <row r="45">
          <cell r="A45">
            <v>39082</v>
          </cell>
          <cell r="B45">
            <v>0</v>
          </cell>
          <cell r="C45">
            <v>0</v>
          </cell>
          <cell r="F45">
            <v>0</v>
          </cell>
          <cell r="I45">
            <v>0</v>
          </cell>
          <cell r="L45">
            <v>0</v>
          </cell>
          <cell r="O45">
            <v>0</v>
          </cell>
          <cell r="R45">
            <v>0</v>
          </cell>
          <cell r="U45">
            <v>0</v>
          </cell>
        </row>
        <row r="46">
          <cell r="A46">
            <v>39447</v>
          </cell>
          <cell r="B46">
            <v>0</v>
          </cell>
          <cell r="C46">
            <v>10246186.050000001</v>
          </cell>
          <cell r="F46">
            <v>3535480.1</v>
          </cell>
          <cell r="I46">
            <v>0</v>
          </cell>
          <cell r="L46">
            <v>392349.05</v>
          </cell>
          <cell r="O46">
            <v>141939.5</v>
          </cell>
          <cell r="R46">
            <v>0</v>
          </cell>
          <cell r="U46">
            <v>6176417.4000000004</v>
          </cell>
        </row>
        <row r="47">
          <cell r="A47">
            <v>39813</v>
          </cell>
          <cell r="B47">
            <v>0</v>
          </cell>
          <cell r="C47">
            <v>9167640.1500000004</v>
          </cell>
          <cell r="F47">
            <v>3163324.3000000003</v>
          </cell>
          <cell r="I47">
            <v>0</v>
          </cell>
          <cell r="L47">
            <v>351049.14999999997</v>
          </cell>
          <cell r="O47">
            <v>126998.5</v>
          </cell>
          <cell r="R47">
            <v>0</v>
          </cell>
          <cell r="U47">
            <v>5526268.2000000002</v>
          </cell>
        </row>
        <row r="48">
          <cell r="A48">
            <v>40178</v>
          </cell>
          <cell r="B48">
            <v>0</v>
          </cell>
          <cell r="C48">
            <v>8089094.25</v>
          </cell>
          <cell r="F48">
            <v>2791168.5000000005</v>
          </cell>
          <cell r="I48">
            <v>0</v>
          </cell>
          <cell r="L48">
            <v>309749.24999999994</v>
          </cell>
          <cell r="O48">
            <v>112057.5</v>
          </cell>
          <cell r="R48">
            <v>0</v>
          </cell>
          <cell r="U48">
            <v>4876119</v>
          </cell>
        </row>
        <row r="49">
          <cell r="A49">
            <v>40543</v>
          </cell>
          <cell r="B49">
            <v>0</v>
          </cell>
          <cell r="C49">
            <v>7010548.3500000006</v>
          </cell>
          <cell r="F49">
            <v>2419012.7000000007</v>
          </cell>
          <cell r="I49">
            <v>0</v>
          </cell>
          <cell r="L49">
            <v>268449.34999999992</v>
          </cell>
          <cell r="O49">
            <v>97116.5</v>
          </cell>
          <cell r="R49">
            <v>0</v>
          </cell>
          <cell r="U49">
            <v>4225969.8</v>
          </cell>
        </row>
        <row r="50">
          <cell r="A50">
            <v>40908</v>
          </cell>
          <cell r="B50">
            <v>0</v>
          </cell>
          <cell r="C50">
            <v>5932002.4500000002</v>
          </cell>
          <cell r="F50">
            <v>2046856.9000000006</v>
          </cell>
          <cell r="I50">
            <v>0</v>
          </cell>
          <cell r="L50">
            <v>227149.44999999992</v>
          </cell>
          <cell r="O50">
            <v>82175.5</v>
          </cell>
          <cell r="R50">
            <v>0</v>
          </cell>
          <cell r="U50">
            <v>3575820.5999999996</v>
          </cell>
        </row>
        <row r="51">
          <cell r="A51">
            <v>41274</v>
          </cell>
          <cell r="B51">
            <v>0</v>
          </cell>
          <cell r="C51">
            <v>4853456.55</v>
          </cell>
          <cell r="F51">
            <v>1674701.1000000006</v>
          </cell>
          <cell r="I51">
            <v>0</v>
          </cell>
          <cell r="L51">
            <v>185849.54999999993</v>
          </cell>
          <cell r="O51">
            <v>67234.5</v>
          </cell>
          <cell r="R51">
            <v>0</v>
          </cell>
          <cell r="U51">
            <v>2925671.3999999994</v>
          </cell>
        </row>
        <row r="52">
          <cell r="A52">
            <v>41639</v>
          </cell>
          <cell r="B52">
            <v>0</v>
          </cell>
          <cell r="C52">
            <v>3774910.6499999994</v>
          </cell>
          <cell r="F52">
            <v>1302545.3000000005</v>
          </cell>
          <cell r="I52">
            <v>0</v>
          </cell>
          <cell r="L52">
            <v>144549.64999999994</v>
          </cell>
          <cell r="O52">
            <v>52293.5</v>
          </cell>
          <cell r="R52">
            <v>0</v>
          </cell>
          <cell r="U52">
            <v>2275522.1999999993</v>
          </cell>
        </row>
        <row r="53">
          <cell r="A53">
            <v>42004</v>
          </cell>
          <cell r="B53">
            <v>0</v>
          </cell>
          <cell r="C53">
            <v>2696364.75</v>
          </cell>
          <cell r="F53">
            <v>930389.50000000047</v>
          </cell>
          <cell r="I53">
            <v>0</v>
          </cell>
          <cell r="L53">
            <v>103249.74999999994</v>
          </cell>
          <cell r="O53">
            <v>37352.5</v>
          </cell>
          <cell r="R53">
            <v>0</v>
          </cell>
          <cell r="U53">
            <v>1625372.9999999993</v>
          </cell>
        </row>
        <row r="54">
          <cell r="A54">
            <v>42369</v>
          </cell>
          <cell r="B54">
            <v>0</v>
          </cell>
          <cell r="C54">
            <v>1617818.8499999996</v>
          </cell>
          <cell r="F54">
            <v>558233.70000000042</v>
          </cell>
          <cell r="I54">
            <v>0</v>
          </cell>
          <cell r="L54">
            <v>61949.84999999994</v>
          </cell>
          <cell r="O54">
            <v>22411.5</v>
          </cell>
          <cell r="R54">
            <v>0</v>
          </cell>
          <cell r="U54">
            <v>975223.79999999935</v>
          </cell>
        </row>
        <row r="55">
          <cell r="A55">
            <v>42735</v>
          </cell>
          <cell r="B55">
            <v>0</v>
          </cell>
          <cell r="C55">
            <v>539272.94999999972</v>
          </cell>
          <cell r="F55">
            <v>186077.90000000043</v>
          </cell>
          <cell r="I55">
            <v>0</v>
          </cell>
          <cell r="L55">
            <v>20649.949999999939</v>
          </cell>
          <cell r="O55">
            <v>7470.5</v>
          </cell>
          <cell r="R55">
            <v>0</v>
          </cell>
          <cell r="U55">
            <v>325074.59999999939</v>
          </cell>
        </row>
        <row r="56">
          <cell r="A56">
            <v>43100</v>
          </cell>
          <cell r="B56">
            <v>0</v>
          </cell>
          <cell r="C56">
            <v>0</v>
          </cell>
          <cell r="F56">
            <v>0</v>
          </cell>
          <cell r="I56">
            <v>0</v>
          </cell>
          <cell r="L56">
            <v>0</v>
          </cell>
          <cell r="O56">
            <v>0</v>
          </cell>
          <cell r="R56">
            <v>0</v>
          </cell>
          <cell r="U56">
            <v>0</v>
          </cell>
        </row>
      </sheetData>
      <sheetData sheetId="19">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39813</v>
          </cell>
          <cell r="B29">
            <v>0</v>
          </cell>
          <cell r="C29">
            <v>913727.2</v>
          </cell>
          <cell r="D29">
            <v>0</v>
          </cell>
          <cell r="E29">
            <v>0</v>
          </cell>
          <cell r="F29">
            <v>304540</v>
          </cell>
          <cell r="G29">
            <v>0</v>
          </cell>
          <cell r="H29">
            <v>0</v>
          </cell>
          <cell r="I29">
            <v>0</v>
          </cell>
          <cell r="J29">
            <v>0</v>
          </cell>
          <cell r="K29">
            <v>0</v>
          </cell>
          <cell r="L29">
            <v>73606.8</v>
          </cell>
          <cell r="M29">
            <v>0</v>
          </cell>
          <cell r="N29">
            <v>0</v>
          </cell>
          <cell r="O29">
            <v>27164.6</v>
          </cell>
          <cell r="P29">
            <v>0</v>
          </cell>
          <cell r="Q29">
            <v>0</v>
          </cell>
          <cell r="R29">
            <v>0</v>
          </cell>
          <cell r="S29">
            <v>0</v>
          </cell>
          <cell r="T29">
            <v>0</v>
          </cell>
          <cell r="U29">
            <v>508415.8</v>
          </cell>
        </row>
        <row r="30">
          <cell r="A30">
            <v>40178</v>
          </cell>
          <cell r="B30">
            <v>0</v>
          </cell>
          <cell r="C30">
            <v>913727.2</v>
          </cell>
          <cell r="D30">
            <v>0</v>
          </cell>
          <cell r="E30">
            <v>0</v>
          </cell>
          <cell r="F30">
            <v>304540</v>
          </cell>
          <cell r="G30">
            <v>0</v>
          </cell>
          <cell r="H30">
            <v>0</v>
          </cell>
          <cell r="I30">
            <v>0</v>
          </cell>
          <cell r="J30">
            <v>0</v>
          </cell>
          <cell r="K30">
            <v>0</v>
          </cell>
          <cell r="L30">
            <v>73606.8</v>
          </cell>
          <cell r="M30">
            <v>0</v>
          </cell>
          <cell r="N30">
            <v>0</v>
          </cell>
          <cell r="O30">
            <v>27164.6</v>
          </cell>
          <cell r="P30">
            <v>0</v>
          </cell>
          <cell r="Q30">
            <v>0</v>
          </cell>
          <cell r="R30">
            <v>0</v>
          </cell>
          <cell r="S30">
            <v>0</v>
          </cell>
          <cell r="T30">
            <v>0</v>
          </cell>
          <cell r="U30">
            <v>508415.8</v>
          </cell>
        </row>
        <row r="31">
          <cell r="A31">
            <v>40543</v>
          </cell>
          <cell r="B31">
            <v>0</v>
          </cell>
          <cell r="C31">
            <v>913727.2</v>
          </cell>
          <cell r="D31">
            <v>0</v>
          </cell>
          <cell r="E31">
            <v>0</v>
          </cell>
          <cell r="F31">
            <v>304540</v>
          </cell>
          <cell r="G31">
            <v>0</v>
          </cell>
          <cell r="H31">
            <v>0</v>
          </cell>
          <cell r="I31">
            <v>0</v>
          </cell>
          <cell r="J31">
            <v>0</v>
          </cell>
          <cell r="K31">
            <v>0</v>
          </cell>
          <cell r="L31">
            <v>73606.8</v>
          </cell>
          <cell r="M31">
            <v>0</v>
          </cell>
          <cell r="N31">
            <v>0</v>
          </cell>
          <cell r="O31">
            <v>27164.6</v>
          </cell>
          <cell r="P31">
            <v>0</v>
          </cell>
          <cell r="Q31">
            <v>0</v>
          </cell>
          <cell r="R31">
            <v>0</v>
          </cell>
          <cell r="S31">
            <v>0</v>
          </cell>
          <cell r="T31">
            <v>0</v>
          </cell>
          <cell r="U31">
            <v>508415.8</v>
          </cell>
        </row>
        <row r="32">
          <cell r="A32">
            <v>40908</v>
          </cell>
          <cell r="B32">
            <v>0</v>
          </cell>
          <cell r="C32">
            <v>913727.2</v>
          </cell>
          <cell r="D32">
            <v>0</v>
          </cell>
          <cell r="E32">
            <v>0</v>
          </cell>
          <cell r="F32">
            <v>304540</v>
          </cell>
          <cell r="G32">
            <v>0</v>
          </cell>
          <cell r="H32">
            <v>0</v>
          </cell>
          <cell r="I32">
            <v>0</v>
          </cell>
          <cell r="J32">
            <v>0</v>
          </cell>
          <cell r="K32">
            <v>0</v>
          </cell>
          <cell r="L32">
            <v>73606.8</v>
          </cell>
          <cell r="M32">
            <v>0</v>
          </cell>
          <cell r="N32">
            <v>0</v>
          </cell>
          <cell r="O32">
            <v>27164.6</v>
          </cell>
          <cell r="P32">
            <v>0</v>
          </cell>
          <cell r="Q32">
            <v>0</v>
          </cell>
          <cell r="R32">
            <v>0</v>
          </cell>
          <cell r="S32">
            <v>0</v>
          </cell>
          <cell r="T32">
            <v>0</v>
          </cell>
          <cell r="U32">
            <v>508415.8</v>
          </cell>
        </row>
        <row r="33">
          <cell r="A33">
            <v>41274</v>
          </cell>
          <cell r="B33">
            <v>0</v>
          </cell>
          <cell r="C33">
            <v>913727.2</v>
          </cell>
          <cell r="D33">
            <v>0</v>
          </cell>
          <cell r="E33">
            <v>0</v>
          </cell>
          <cell r="F33">
            <v>304540</v>
          </cell>
          <cell r="G33">
            <v>0</v>
          </cell>
          <cell r="H33">
            <v>0</v>
          </cell>
          <cell r="I33">
            <v>0</v>
          </cell>
          <cell r="J33">
            <v>0</v>
          </cell>
          <cell r="K33">
            <v>0</v>
          </cell>
          <cell r="L33">
            <v>73606.8</v>
          </cell>
          <cell r="M33">
            <v>0</v>
          </cell>
          <cell r="N33">
            <v>0</v>
          </cell>
          <cell r="O33">
            <v>27164.6</v>
          </cell>
          <cell r="P33">
            <v>0</v>
          </cell>
          <cell r="Q33">
            <v>0</v>
          </cell>
          <cell r="R33">
            <v>0</v>
          </cell>
          <cell r="S33">
            <v>0</v>
          </cell>
          <cell r="T33">
            <v>0</v>
          </cell>
          <cell r="U33">
            <v>508415.8</v>
          </cell>
        </row>
        <row r="34">
          <cell r="A34">
            <v>41639</v>
          </cell>
          <cell r="B34">
            <v>0</v>
          </cell>
          <cell r="C34">
            <v>913727.2</v>
          </cell>
          <cell r="D34">
            <v>0</v>
          </cell>
          <cell r="E34">
            <v>0</v>
          </cell>
          <cell r="F34">
            <v>304540</v>
          </cell>
          <cell r="G34">
            <v>0</v>
          </cell>
          <cell r="H34">
            <v>0</v>
          </cell>
          <cell r="I34">
            <v>0</v>
          </cell>
          <cell r="J34">
            <v>0</v>
          </cell>
          <cell r="K34">
            <v>0</v>
          </cell>
          <cell r="L34">
            <v>73606.8</v>
          </cell>
          <cell r="M34">
            <v>0</v>
          </cell>
          <cell r="N34">
            <v>0</v>
          </cell>
          <cell r="O34">
            <v>27164.6</v>
          </cell>
          <cell r="P34">
            <v>0</v>
          </cell>
          <cell r="Q34">
            <v>0</v>
          </cell>
          <cell r="R34">
            <v>0</v>
          </cell>
          <cell r="S34">
            <v>0</v>
          </cell>
          <cell r="T34">
            <v>0</v>
          </cell>
          <cell r="U34">
            <v>508415.8</v>
          </cell>
        </row>
        <row r="35">
          <cell r="A35">
            <v>42004</v>
          </cell>
          <cell r="B35">
            <v>0</v>
          </cell>
          <cell r="C35">
            <v>913727.2</v>
          </cell>
          <cell r="D35">
            <v>0</v>
          </cell>
          <cell r="E35">
            <v>0</v>
          </cell>
          <cell r="F35">
            <v>304540</v>
          </cell>
          <cell r="G35">
            <v>0</v>
          </cell>
          <cell r="H35">
            <v>0</v>
          </cell>
          <cell r="I35">
            <v>0</v>
          </cell>
          <cell r="J35">
            <v>0</v>
          </cell>
          <cell r="K35">
            <v>0</v>
          </cell>
          <cell r="L35">
            <v>73606.8</v>
          </cell>
          <cell r="M35">
            <v>0</v>
          </cell>
          <cell r="N35">
            <v>0</v>
          </cell>
          <cell r="O35">
            <v>27164.6</v>
          </cell>
          <cell r="P35">
            <v>0</v>
          </cell>
          <cell r="Q35">
            <v>0</v>
          </cell>
          <cell r="R35">
            <v>0</v>
          </cell>
          <cell r="S35">
            <v>0</v>
          </cell>
          <cell r="T35">
            <v>0</v>
          </cell>
          <cell r="U35">
            <v>508415.8</v>
          </cell>
        </row>
        <row r="36">
          <cell r="A36">
            <v>42369</v>
          </cell>
          <cell r="B36">
            <v>0</v>
          </cell>
          <cell r="C36">
            <v>913727.2</v>
          </cell>
          <cell r="D36">
            <v>0</v>
          </cell>
          <cell r="E36">
            <v>0</v>
          </cell>
          <cell r="F36">
            <v>304540</v>
          </cell>
          <cell r="G36">
            <v>0</v>
          </cell>
          <cell r="H36">
            <v>0</v>
          </cell>
          <cell r="I36">
            <v>0</v>
          </cell>
          <cell r="J36">
            <v>0</v>
          </cell>
          <cell r="K36">
            <v>0</v>
          </cell>
          <cell r="L36">
            <v>73606.8</v>
          </cell>
          <cell r="M36">
            <v>0</v>
          </cell>
          <cell r="N36">
            <v>0</v>
          </cell>
          <cell r="O36">
            <v>27164.6</v>
          </cell>
          <cell r="P36">
            <v>0</v>
          </cell>
          <cell r="Q36">
            <v>0</v>
          </cell>
          <cell r="R36">
            <v>0</v>
          </cell>
          <cell r="S36">
            <v>0</v>
          </cell>
          <cell r="T36">
            <v>0</v>
          </cell>
          <cell r="U36">
            <v>508415.8</v>
          </cell>
        </row>
        <row r="37">
          <cell r="A37">
            <v>42735</v>
          </cell>
          <cell r="B37">
            <v>0</v>
          </cell>
          <cell r="C37">
            <v>913727.2</v>
          </cell>
          <cell r="D37">
            <v>0</v>
          </cell>
          <cell r="E37">
            <v>0</v>
          </cell>
          <cell r="F37">
            <v>304540</v>
          </cell>
          <cell r="G37">
            <v>0</v>
          </cell>
          <cell r="H37">
            <v>0</v>
          </cell>
          <cell r="I37">
            <v>0</v>
          </cell>
          <cell r="J37">
            <v>0</v>
          </cell>
          <cell r="K37">
            <v>0</v>
          </cell>
          <cell r="L37">
            <v>73606.8</v>
          </cell>
          <cell r="M37">
            <v>0</v>
          </cell>
          <cell r="N37">
            <v>0</v>
          </cell>
          <cell r="O37">
            <v>27164.6</v>
          </cell>
          <cell r="P37">
            <v>0</v>
          </cell>
          <cell r="Q37">
            <v>0</v>
          </cell>
          <cell r="R37">
            <v>0</v>
          </cell>
          <cell r="S37">
            <v>0</v>
          </cell>
          <cell r="T37">
            <v>0</v>
          </cell>
          <cell r="U37">
            <v>508415.8</v>
          </cell>
        </row>
        <row r="38">
          <cell r="A38">
            <v>43100</v>
          </cell>
          <cell r="B38">
            <v>0</v>
          </cell>
          <cell r="C38">
            <v>913727.2</v>
          </cell>
          <cell r="D38">
            <v>0</v>
          </cell>
          <cell r="E38">
            <v>0</v>
          </cell>
          <cell r="F38">
            <v>304540</v>
          </cell>
          <cell r="G38">
            <v>0</v>
          </cell>
          <cell r="H38">
            <v>0</v>
          </cell>
          <cell r="I38">
            <v>0</v>
          </cell>
          <cell r="J38">
            <v>0</v>
          </cell>
          <cell r="K38">
            <v>0</v>
          </cell>
          <cell r="L38">
            <v>73606.8</v>
          </cell>
          <cell r="M38">
            <v>0</v>
          </cell>
          <cell r="N38">
            <v>0</v>
          </cell>
          <cell r="O38">
            <v>27164.6</v>
          </cell>
          <cell r="P38">
            <v>0</v>
          </cell>
          <cell r="Q38">
            <v>0</v>
          </cell>
          <cell r="R38">
            <v>0</v>
          </cell>
          <cell r="S38">
            <v>0</v>
          </cell>
          <cell r="T38">
            <v>0</v>
          </cell>
          <cell r="U38">
            <v>508415.8</v>
          </cell>
        </row>
        <row r="39">
          <cell r="A39">
            <v>43465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39447</v>
          </cell>
          <cell r="B47">
            <v>0</v>
          </cell>
          <cell r="C47">
            <v>0</v>
          </cell>
          <cell r="F47">
            <v>0</v>
          </cell>
          <cell r="I47">
            <v>0</v>
          </cell>
          <cell r="L47">
            <v>0</v>
          </cell>
          <cell r="O47">
            <v>0</v>
          </cell>
          <cell r="R47">
            <v>0</v>
          </cell>
          <cell r="U47">
            <v>0</v>
          </cell>
        </row>
        <row r="48">
          <cell r="A48">
            <v>39813</v>
          </cell>
          <cell r="B48">
            <v>0</v>
          </cell>
          <cell r="C48">
            <v>8680408.4000000004</v>
          </cell>
          <cell r="F48">
            <v>2893130</v>
          </cell>
          <cell r="I48">
            <v>0</v>
          </cell>
          <cell r="L48">
            <v>699264.6</v>
          </cell>
          <cell r="O48">
            <v>258063.7</v>
          </cell>
          <cell r="R48">
            <v>0</v>
          </cell>
          <cell r="U48">
            <v>4829950.0999999996</v>
          </cell>
        </row>
        <row r="49">
          <cell r="A49">
            <v>40178</v>
          </cell>
          <cell r="B49">
            <v>0</v>
          </cell>
          <cell r="C49">
            <v>7766681.1999999993</v>
          </cell>
          <cell r="F49">
            <v>2588590</v>
          </cell>
          <cell r="I49">
            <v>0</v>
          </cell>
          <cell r="L49">
            <v>625657.79999999993</v>
          </cell>
          <cell r="O49">
            <v>230899.1</v>
          </cell>
          <cell r="R49">
            <v>0</v>
          </cell>
          <cell r="U49">
            <v>4321534.3</v>
          </cell>
        </row>
        <row r="50">
          <cell r="A50">
            <v>40543</v>
          </cell>
          <cell r="B50">
            <v>0</v>
          </cell>
          <cell r="C50">
            <v>6852954</v>
          </cell>
          <cell r="F50">
            <v>2284050</v>
          </cell>
          <cell r="I50">
            <v>0</v>
          </cell>
          <cell r="L50">
            <v>552050.99999999988</v>
          </cell>
          <cell r="O50">
            <v>203734.5</v>
          </cell>
          <cell r="R50">
            <v>0</v>
          </cell>
          <cell r="U50">
            <v>3813118.5</v>
          </cell>
        </row>
        <row r="51">
          <cell r="A51">
            <v>40908</v>
          </cell>
          <cell r="B51">
            <v>0</v>
          </cell>
          <cell r="C51">
            <v>5939226.7999999998</v>
          </cell>
          <cell r="F51">
            <v>1979510</v>
          </cell>
          <cell r="I51">
            <v>0</v>
          </cell>
          <cell r="L51">
            <v>478444.1999999999</v>
          </cell>
          <cell r="O51">
            <v>176569.9</v>
          </cell>
          <cell r="R51">
            <v>0</v>
          </cell>
          <cell r="U51">
            <v>3304702.7</v>
          </cell>
        </row>
        <row r="52">
          <cell r="A52">
            <v>41274</v>
          </cell>
          <cell r="B52">
            <v>0</v>
          </cell>
          <cell r="C52">
            <v>5025499.5999999996</v>
          </cell>
          <cell r="F52">
            <v>1674970</v>
          </cell>
          <cell r="I52">
            <v>0</v>
          </cell>
          <cell r="L52">
            <v>404837.39999999991</v>
          </cell>
          <cell r="O52">
            <v>149405.29999999999</v>
          </cell>
          <cell r="R52">
            <v>0</v>
          </cell>
          <cell r="U52">
            <v>2796286.9000000004</v>
          </cell>
        </row>
        <row r="53">
          <cell r="A53">
            <v>41639</v>
          </cell>
          <cell r="B53">
            <v>0</v>
          </cell>
          <cell r="C53">
            <v>4111772.4000000004</v>
          </cell>
          <cell r="F53">
            <v>1370430</v>
          </cell>
          <cell r="I53">
            <v>0</v>
          </cell>
          <cell r="L53">
            <v>331230.59999999992</v>
          </cell>
          <cell r="O53">
            <v>122240.69999999998</v>
          </cell>
          <cell r="R53">
            <v>0</v>
          </cell>
          <cell r="U53">
            <v>2287871.1000000006</v>
          </cell>
        </row>
        <row r="54">
          <cell r="A54">
            <v>42004</v>
          </cell>
          <cell r="B54">
            <v>0</v>
          </cell>
          <cell r="C54">
            <v>3198045.2</v>
          </cell>
          <cell r="F54">
            <v>1065890</v>
          </cell>
          <cell r="I54">
            <v>0</v>
          </cell>
          <cell r="L54">
            <v>257623.79999999993</v>
          </cell>
          <cell r="O54">
            <v>95076.099999999977</v>
          </cell>
          <cell r="R54">
            <v>0</v>
          </cell>
          <cell r="U54">
            <v>1779455.3000000005</v>
          </cell>
        </row>
        <row r="55">
          <cell r="A55">
            <v>42369</v>
          </cell>
          <cell r="B55">
            <v>0</v>
          </cell>
          <cell r="C55">
            <v>2284318.0000000005</v>
          </cell>
          <cell r="F55">
            <v>761350</v>
          </cell>
          <cell r="I55">
            <v>0</v>
          </cell>
          <cell r="L55">
            <v>184016.99999999994</v>
          </cell>
          <cell r="O55">
            <v>67911.499999999971</v>
          </cell>
          <cell r="R55">
            <v>0</v>
          </cell>
          <cell r="U55">
            <v>1271039.5000000005</v>
          </cell>
        </row>
        <row r="56">
          <cell r="A56">
            <v>42735</v>
          </cell>
          <cell r="B56">
            <v>0</v>
          </cell>
          <cell r="C56">
            <v>1370590.8000000003</v>
          </cell>
          <cell r="F56">
            <v>456810</v>
          </cell>
          <cell r="I56">
            <v>0</v>
          </cell>
          <cell r="L56">
            <v>110410.19999999994</v>
          </cell>
          <cell r="O56">
            <v>40746.899999999972</v>
          </cell>
          <cell r="R56">
            <v>0</v>
          </cell>
          <cell r="U56">
            <v>762623.70000000042</v>
          </cell>
        </row>
        <row r="57">
          <cell r="A57">
            <v>43100</v>
          </cell>
          <cell r="B57">
            <v>0</v>
          </cell>
          <cell r="C57">
            <v>456863.60000000033</v>
          </cell>
          <cell r="F57">
            <v>152270</v>
          </cell>
          <cell r="I57">
            <v>0</v>
          </cell>
          <cell r="L57">
            <v>36803.399999999936</v>
          </cell>
          <cell r="O57">
            <v>13582.299999999974</v>
          </cell>
          <cell r="R57">
            <v>0</v>
          </cell>
          <cell r="U57">
            <v>254207.90000000043</v>
          </cell>
        </row>
        <row r="58">
          <cell r="A58">
            <v>43465</v>
          </cell>
          <cell r="B58">
            <v>0</v>
          </cell>
          <cell r="C58">
            <v>0</v>
          </cell>
          <cell r="F58">
            <v>0</v>
          </cell>
          <cell r="I58">
            <v>0</v>
          </cell>
          <cell r="L58">
            <v>0</v>
          </cell>
          <cell r="O58">
            <v>0</v>
          </cell>
          <cell r="R58">
            <v>0</v>
          </cell>
          <cell r="U58">
            <v>0</v>
          </cell>
        </row>
      </sheetData>
      <sheetData sheetId="20">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39813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40178</v>
          </cell>
          <cell r="B29">
            <v>0</v>
          </cell>
          <cell r="C29">
            <v>292197</v>
          </cell>
          <cell r="D29">
            <v>0</v>
          </cell>
          <cell r="E29">
            <v>0</v>
          </cell>
          <cell r="F29">
            <v>279959.8</v>
          </cell>
          <cell r="G29">
            <v>0</v>
          </cell>
          <cell r="H29">
            <v>0</v>
          </cell>
          <cell r="I29">
            <v>0</v>
          </cell>
          <cell r="J29">
            <v>0</v>
          </cell>
          <cell r="K29">
            <v>0</v>
          </cell>
          <cell r="L29">
            <v>0</v>
          </cell>
          <cell r="M29">
            <v>0</v>
          </cell>
          <cell r="N29">
            <v>0</v>
          </cell>
          <cell r="O29">
            <v>12237.2</v>
          </cell>
          <cell r="P29">
            <v>0</v>
          </cell>
          <cell r="Q29">
            <v>0</v>
          </cell>
          <cell r="R29">
            <v>0</v>
          </cell>
          <cell r="S29">
            <v>0</v>
          </cell>
          <cell r="T29">
            <v>0</v>
          </cell>
          <cell r="U29">
            <v>0</v>
          </cell>
        </row>
        <row r="30">
          <cell r="A30">
            <v>40543</v>
          </cell>
          <cell r="B30">
            <v>0</v>
          </cell>
          <cell r="C30">
            <v>292197</v>
          </cell>
          <cell r="D30">
            <v>0</v>
          </cell>
          <cell r="E30">
            <v>0</v>
          </cell>
          <cell r="F30">
            <v>279959.8</v>
          </cell>
          <cell r="G30">
            <v>0</v>
          </cell>
          <cell r="H30">
            <v>0</v>
          </cell>
          <cell r="I30">
            <v>0</v>
          </cell>
          <cell r="J30">
            <v>0</v>
          </cell>
          <cell r="K30">
            <v>0</v>
          </cell>
          <cell r="L30">
            <v>0</v>
          </cell>
          <cell r="M30">
            <v>0</v>
          </cell>
          <cell r="N30">
            <v>0</v>
          </cell>
          <cell r="O30">
            <v>12237.2</v>
          </cell>
          <cell r="P30">
            <v>0</v>
          </cell>
          <cell r="Q30">
            <v>0</v>
          </cell>
          <cell r="R30">
            <v>0</v>
          </cell>
          <cell r="S30">
            <v>0</v>
          </cell>
          <cell r="T30">
            <v>0</v>
          </cell>
          <cell r="U30">
            <v>0</v>
          </cell>
        </row>
        <row r="31">
          <cell r="A31">
            <v>40908</v>
          </cell>
          <cell r="B31">
            <v>0</v>
          </cell>
          <cell r="C31">
            <v>292197</v>
          </cell>
          <cell r="D31">
            <v>0</v>
          </cell>
          <cell r="E31">
            <v>0</v>
          </cell>
          <cell r="F31">
            <v>279959.8</v>
          </cell>
          <cell r="G31">
            <v>0</v>
          </cell>
          <cell r="H31">
            <v>0</v>
          </cell>
          <cell r="I31">
            <v>0</v>
          </cell>
          <cell r="J31">
            <v>0</v>
          </cell>
          <cell r="K31">
            <v>0</v>
          </cell>
          <cell r="L31">
            <v>0</v>
          </cell>
          <cell r="M31">
            <v>0</v>
          </cell>
          <cell r="N31">
            <v>0</v>
          </cell>
          <cell r="O31">
            <v>12237.2</v>
          </cell>
          <cell r="P31">
            <v>0</v>
          </cell>
          <cell r="Q31">
            <v>0</v>
          </cell>
          <cell r="R31">
            <v>0</v>
          </cell>
          <cell r="S31">
            <v>0</v>
          </cell>
          <cell r="T31">
            <v>0</v>
          </cell>
          <cell r="U31">
            <v>0</v>
          </cell>
        </row>
        <row r="32">
          <cell r="A32">
            <v>41274</v>
          </cell>
          <cell r="B32">
            <v>0</v>
          </cell>
          <cell r="C32">
            <v>292197</v>
          </cell>
          <cell r="D32">
            <v>0</v>
          </cell>
          <cell r="E32">
            <v>0</v>
          </cell>
          <cell r="F32">
            <v>279959.8</v>
          </cell>
          <cell r="G32">
            <v>0</v>
          </cell>
          <cell r="H32">
            <v>0</v>
          </cell>
          <cell r="I32">
            <v>0</v>
          </cell>
          <cell r="J32">
            <v>0</v>
          </cell>
          <cell r="K32">
            <v>0</v>
          </cell>
          <cell r="L32">
            <v>0</v>
          </cell>
          <cell r="M32">
            <v>0</v>
          </cell>
          <cell r="N32">
            <v>0</v>
          </cell>
          <cell r="O32">
            <v>12237.2</v>
          </cell>
          <cell r="P32">
            <v>0</v>
          </cell>
          <cell r="Q32">
            <v>0</v>
          </cell>
          <cell r="R32">
            <v>0</v>
          </cell>
          <cell r="S32">
            <v>0</v>
          </cell>
          <cell r="T32">
            <v>0</v>
          </cell>
          <cell r="U32">
            <v>0</v>
          </cell>
        </row>
        <row r="33">
          <cell r="A33">
            <v>41639</v>
          </cell>
          <cell r="B33">
            <v>0</v>
          </cell>
          <cell r="C33">
            <v>292197</v>
          </cell>
          <cell r="D33">
            <v>0</v>
          </cell>
          <cell r="E33">
            <v>0</v>
          </cell>
          <cell r="F33">
            <v>279959.8</v>
          </cell>
          <cell r="G33">
            <v>0</v>
          </cell>
          <cell r="H33">
            <v>0</v>
          </cell>
          <cell r="I33">
            <v>0</v>
          </cell>
          <cell r="J33">
            <v>0</v>
          </cell>
          <cell r="K33">
            <v>0</v>
          </cell>
          <cell r="L33">
            <v>0</v>
          </cell>
          <cell r="M33">
            <v>0</v>
          </cell>
          <cell r="N33">
            <v>0</v>
          </cell>
          <cell r="O33">
            <v>12237.2</v>
          </cell>
          <cell r="P33">
            <v>0</v>
          </cell>
          <cell r="Q33">
            <v>0</v>
          </cell>
          <cell r="R33">
            <v>0</v>
          </cell>
          <cell r="S33">
            <v>0</v>
          </cell>
          <cell r="T33">
            <v>0</v>
          </cell>
          <cell r="U33">
            <v>0</v>
          </cell>
        </row>
        <row r="34">
          <cell r="A34">
            <v>42004</v>
          </cell>
          <cell r="B34">
            <v>0</v>
          </cell>
          <cell r="C34">
            <v>292197</v>
          </cell>
          <cell r="D34">
            <v>0</v>
          </cell>
          <cell r="E34">
            <v>0</v>
          </cell>
          <cell r="F34">
            <v>279959.8</v>
          </cell>
          <cell r="G34">
            <v>0</v>
          </cell>
          <cell r="H34">
            <v>0</v>
          </cell>
          <cell r="I34">
            <v>0</v>
          </cell>
          <cell r="J34">
            <v>0</v>
          </cell>
          <cell r="K34">
            <v>0</v>
          </cell>
          <cell r="L34">
            <v>0</v>
          </cell>
          <cell r="M34">
            <v>0</v>
          </cell>
          <cell r="N34">
            <v>0</v>
          </cell>
          <cell r="O34">
            <v>12237.2</v>
          </cell>
          <cell r="P34">
            <v>0</v>
          </cell>
          <cell r="Q34">
            <v>0</v>
          </cell>
          <cell r="R34">
            <v>0</v>
          </cell>
          <cell r="S34">
            <v>0</v>
          </cell>
          <cell r="T34">
            <v>0</v>
          </cell>
          <cell r="U34">
            <v>0</v>
          </cell>
        </row>
        <row r="35">
          <cell r="A35">
            <v>42369</v>
          </cell>
          <cell r="B35">
            <v>0</v>
          </cell>
          <cell r="C35">
            <v>292197</v>
          </cell>
          <cell r="D35">
            <v>0</v>
          </cell>
          <cell r="E35">
            <v>0</v>
          </cell>
          <cell r="F35">
            <v>279959.8</v>
          </cell>
          <cell r="G35">
            <v>0</v>
          </cell>
          <cell r="H35">
            <v>0</v>
          </cell>
          <cell r="I35">
            <v>0</v>
          </cell>
          <cell r="J35">
            <v>0</v>
          </cell>
          <cell r="K35">
            <v>0</v>
          </cell>
          <cell r="L35">
            <v>0</v>
          </cell>
          <cell r="M35">
            <v>0</v>
          </cell>
          <cell r="N35">
            <v>0</v>
          </cell>
          <cell r="O35">
            <v>12237.2</v>
          </cell>
          <cell r="P35">
            <v>0</v>
          </cell>
          <cell r="Q35">
            <v>0</v>
          </cell>
          <cell r="R35">
            <v>0</v>
          </cell>
          <cell r="S35">
            <v>0</v>
          </cell>
          <cell r="T35">
            <v>0</v>
          </cell>
          <cell r="U35">
            <v>0</v>
          </cell>
        </row>
        <row r="36">
          <cell r="A36">
            <v>42735</v>
          </cell>
          <cell r="B36">
            <v>0</v>
          </cell>
          <cell r="C36">
            <v>292197</v>
          </cell>
          <cell r="D36">
            <v>0</v>
          </cell>
          <cell r="E36">
            <v>0</v>
          </cell>
          <cell r="F36">
            <v>279959.8</v>
          </cell>
          <cell r="G36">
            <v>0</v>
          </cell>
          <cell r="H36">
            <v>0</v>
          </cell>
          <cell r="I36">
            <v>0</v>
          </cell>
          <cell r="J36">
            <v>0</v>
          </cell>
          <cell r="K36">
            <v>0</v>
          </cell>
          <cell r="L36">
            <v>0</v>
          </cell>
          <cell r="M36">
            <v>0</v>
          </cell>
          <cell r="N36">
            <v>0</v>
          </cell>
          <cell r="O36">
            <v>12237.2</v>
          </cell>
          <cell r="P36">
            <v>0</v>
          </cell>
          <cell r="Q36">
            <v>0</v>
          </cell>
          <cell r="R36">
            <v>0</v>
          </cell>
          <cell r="S36">
            <v>0</v>
          </cell>
          <cell r="T36">
            <v>0</v>
          </cell>
          <cell r="U36">
            <v>0</v>
          </cell>
        </row>
        <row r="37">
          <cell r="A37">
            <v>43100</v>
          </cell>
          <cell r="B37">
            <v>0</v>
          </cell>
          <cell r="C37">
            <v>292197</v>
          </cell>
          <cell r="D37">
            <v>0</v>
          </cell>
          <cell r="E37">
            <v>0</v>
          </cell>
          <cell r="F37">
            <v>279959.8</v>
          </cell>
          <cell r="G37">
            <v>0</v>
          </cell>
          <cell r="H37">
            <v>0</v>
          </cell>
          <cell r="I37">
            <v>0</v>
          </cell>
          <cell r="J37">
            <v>0</v>
          </cell>
          <cell r="K37">
            <v>0</v>
          </cell>
          <cell r="L37">
            <v>0</v>
          </cell>
          <cell r="M37">
            <v>0</v>
          </cell>
          <cell r="N37">
            <v>0</v>
          </cell>
          <cell r="O37">
            <v>12237.2</v>
          </cell>
          <cell r="P37">
            <v>0</v>
          </cell>
          <cell r="Q37">
            <v>0</v>
          </cell>
          <cell r="R37">
            <v>0</v>
          </cell>
          <cell r="S37">
            <v>0</v>
          </cell>
          <cell r="T37">
            <v>0</v>
          </cell>
          <cell r="U37">
            <v>0</v>
          </cell>
        </row>
        <row r="38">
          <cell r="A38">
            <v>43465</v>
          </cell>
          <cell r="B38">
            <v>0</v>
          </cell>
          <cell r="C38">
            <v>292197</v>
          </cell>
          <cell r="D38">
            <v>0</v>
          </cell>
          <cell r="E38">
            <v>0</v>
          </cell>
          <cell r="F38">
            <v>279959.8</v>
          </cell>
          <cell r="G38">
            <v>0</v>
          </cell>
          <cell r="H38">
            <v>0</v>
          </cell>
          <cell r="I38">
            <v>0</v>
          </cell>
          <cell r="J38">
            <v>0</v>
          </cell>
          <cell r="K38">
            <v>0</v>
          </cell>
          <cell r="L38">
            <v>0</v>
          </cell>
          <cell r="M38">
            <v>0</v>
          </cell>
          <cell r="N38">
            <v>0</v>
          </cell>
          <cell r="O38">
            <v>12237.2</v>
          </cell>
          <cell r="P38">
            <v>0</v>
          </cell>
          <cell r="Q38">
            <v>0</v>
          </cell>
          <cell r="R38">
            <v>0</v>
          </cell>
          <cell r="S38">
            <v>0</v>
          </cell>
          <cell r="T38">
            <v>0</v>
          </cell>
          <cell r="U38">
            <v>0</v>
          </cell>
        </row>
        <row r="39">
          <cell r="A39">
            <v>43830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39813</v>
          </cell>
          <cell r="B47">
            <v>0</v>
          </cell>
          <cell r="C47">
            <v>0</v>
          </cell>
          <cell r="F47">
            <v>0</v>
          </cell>
          <cell r="I47">
            <v>0</v>
          </cell>
          <cell r="L47">
            <v>0</v>
          </cell>
          <cell r="O47">
            <v>0</v>
          </cell>
          <cell r="R47">
            <v>0</v>
          </cell>
          <cell r="U47">
            <v>0</v>
          </cell>
        </row>
        <row r="48">
          <cell r="A48">
            <v>40178</v>
          </cell>
          <cell r="B48">
            <v>0</v>
          </cell>
          <cell r="C48">
            <v>2775871.5</v>
          </cell>
          <cell r="F48">
            <v>2659618.1</v>
          </cell>
          <cell r="I48">
            <v>0</v>
          </cell>
          <cell r="L48">
            <v>0</v>
          </cell>
          <cell r="O48">
            <v>116253.4</v>
          </cell>
          <cell r="R48">
            <v>0</v>
          </cell>
          <cell r="U48">
            <v>0</v>
          </cell>
        </row>
        <row r="49">
          <cell r="A49">
            <v>40543</v>
          </cell>
          <cell r="B49">
            <v>0</v>
          </cell>
          <cell r="C49">
            <v>2483674.5000000005</v>
          </cell>
          <cell r="F49">
            <v>2379658.3000000003</v>
          </cell>
          <cell r="I49">
            <v>0</v>
          </cell>
          <cell r="L49">
            <v>0</v>
          </cell>
          <cell r="O49">
            <v>104016.2</v>
          </cell>
          <cell r="R49">
            <v>0</v>
          </cell>
          <cell r="U49">
            <v>0</v>
          </cell>
        </row>
        <row r="50">
          <cell r="A50">
            <v>40908</v>
          </cell>
          <cell r="B50">
            <v>0</v>
          </cell>
          <cell r="C50">
            <v>2191477.5000000005</v>
          </cell>
          <cell r="F50">
            <v>2099698.5000000005</v>
          </cell>
          <cell r="I50">
            <v>0</v>
          </cell>
          <cell r="L50">
            <v>0</v>
          </cell>
          <cell r="O50">
            <v>91779</v>
          </cell>
          <cell r="R50">
            <v>0</v>
          </cell>
          <cell r="U50">
            <v>0</v>
          </cell>
        </row>
        <row r="51">
          <cell r="A51">
            <v>41274</v>
          </cell>
          <cell r="B51">
            <v>0</v>
          </cell>
          <cell r="C51">
            <v>1899280.5000000005</v>
          </cell>
          <cell r="F51">
            <v>1819738.7000000004</v>
          </cell>
          <cell r="I51">
            <v>0</v>
          </cell>
          <cell r="L51">
            <v>0</v>
          </cell>
          <cell r="O51">
            <v>79541.8</v>
          </cell>
          <cell r="R51">
            <v>0</v>
          </cell>
          <cell r="U51">
            <v>0</v>
          </cell>
        </row>
        <row r="52">
          <cell r="A52">
            <v>41639</v>
          </cell>
          <cell r="B52">
            <v>0</v>
          </cell>
          <cell r="C52">
            <v>1607083.5000000005</v>
          </cell>
          <cell r="F52">
            <v>1539778.9000000004</v>
          </cell>
          <cell r="I52">
            <v>0</v>
          </cell>
          <cell r="L52">
            <v>0</v>
          </cell>
          <cell r="O52">
            <v>67304.600000000006</v>
          </cell>
          <cell r="R52">
            <v>0</v>
          </cell>
          <cell r="U52">
            <v>0</v>
          </cell>
        </row>
        <row r="53">
          <cell r="A53">
            <v>42004</v>
          </cell>
          <cell r="B53">
            <v>0</v>
          </cell>
          <cell r="C53">
            <v>1314886.5000000002</v>
          </cell>
          <cell r="F53">
            <v>1259819.1000000003</v>
          </cell>
          <cell r="I53">
            <v>0</v>
          </cell>
          <cell r="L53">
            <v>0</v>
          </cell>
          <cell r="O53">
            <v>55067.400000000009</v>
          </cell>
          <cell r="R53">
            <v>0</v>
          </cell>
          <cell r="U53">
            <v>0</v>
          </cell>
        </row>
        <row r="54">
          <cell r="A54">
            <v>42369</v>
          </cell>
          <cell r="B54">
            <v>0</v>
          </cell>
          <cell r="C54">
            <v>1022689.5000000002</v>
          </cell>
          <cell r="F54">
            <v>979859.30000000028</v>
          </cell>
          <cell r="I54">
            <v>0</v>
          </cell>
          <cell r="L54">
            <v>0</v>
          </cell>
          <cell r="O54">
            <v>42830.200000000012</v>
          </cell>
          <cell r="R54">
            <v>0</v>
          </cell>
          <cell r="U54">
            <v>0</v>
          </cell>
        </row>
        <row r="55">
          <cell r="A55">
            <v>42735</v>
          </cell>
          <cell r="B55">
            <v>0</v>
          </cell>
          <cell r="C55">
            <v>730492.50000000023</v>
          </cell>
          <cell r="F55">
            <v>699899.50000000023</v>
          </cell>
          <cell r="I55">
            <v>0</v>
          </cell>
          <cell r="L55">
            <v>0</v>
          </cell>
          <cell r="O55">
            <v>30593.000000000011</v>
          </cell>
          <cell r="R55">
            <v>0</v>
          </cell>
          <cell r="U55">
            <v>0</v>
          </cell>
        </row>
        <row r="56">
          <cell r="A56">
            <v>43100</v>
          </cell>
          <cell r="B56">
            <v>0</v>
          </cell>
          <cell r="C56">
            <v>438295.50000000023</v>
          </cell>
          <cell r="F56">
            <v>419939.70000000024</v>
          </cell>
          <cell r="I56">
            <v>0</v>
          </cell>
          <cell r="L56">
            <v>0</v>
          </cell>
          <cell r="O56">
            <v>18355.80000000001</v>
          </cell>
          <cell r="R56">
            <v>0</v>
          </cell>
          <cell r="U56">
            <v>0</v>
          </cell>
        </row>
        <row r="57">
          <cell r="A57">
            <v>43465</v>
          </cell>
          <cell r="B57">
            <v>0</v>
          </cell>
          <cell r="C57">
            <v>146098.50000000026</v>
          </cell>
          <cell r="F57">
            <v>139979.90000000026</v>
          </cell>
          <cell r="I57">
            <v>0</v>
          </cell>
          <cell r="L57">
            <v>0</v>
          </cell>
          <cell r="O57">
            <v>6118.6000000000095</v>
          </cell>
          <cell r="R57">
            <v>0</v>
          </cell>
          <cell r="U57">
            <v>0</v>
          </cell>
        </row>
        <row r="58">
          <cell r="A58">
            <v>43830</v>
          </cell>
          <cell r="B58">
            <v>0</v>
          </cell>
          <cell r="C58">
            <v>0</v>
          </cell>
          <cell r="F58">
            <v>0</v>
          </cell>
          <cell r="I58">
            <v>0</v>
          </cell>
          <cell r="L58">
            <v>0</v>
          </cell>
          <cell r="O58">
            <v>0</v>
          </cell>
          <cell r="R58">
            <v>0</v>
          </cell>
          <cell r="U58">
            <v>0</v>
          </cell>
        </row>
      </sheetData>
      <sheetData sheetId="2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40178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40543</v>
          </cell>
          <cell r="B29">
            <v>0</v>
          </cell>
          <cell r="C29">
            <v>445116.12565089995</v>
          </cell>
          <cell r="D29">
            <v>0</v>
          </cell>
          <cell r="E29">
            <v>0</v>
          </cell>
          <cell r="F29">
            <v>207095.2069621</v>
          </cell>
          <cell r="G29">
            <v>0</v>
          </cell>
          <cell r="H29">
            <v>0</v>
          </cell>
          <cell r="I29">
            <v>0</v>
          </cell>
          <cell r="J29">
            <v>0</v>
          </cell>
          <cell r="K29">
            <v>0</v>
          </cell>
          <cell r="L29">
            <v>13805.867999999999</v>
          </cell>
          <cell r="M29">
            <v>0</v>
          </cell>
          <cell r="N29">
            <v>0</v>
          </cell>
          <cell r="O29">
            <v>224215.05068879999</v>
          </cell>
          <cell r="P29">
            <v>0</v>
          </cell>
          <cell r="Q29">
            <v>0</v>
          </cell>
          <cell r="R29">
            <v>0</v>
          </cell>
          <cell r="S29">
            <v>0</v>
          </cell>
          <cell r="T29">
            <v>0</v>
          </cell>
          <cell r="U29">
            <v>0</v>
          </cell>
        </row>
        <row r="30">
          <cell r="A30">
            <v>40908</v>
          </cell>
          <cell r="B30">
            <v>0</v>
          </cell>
          <cell r="C30">
            <v>445116.12565089995</v>
          </cell>
          <cell r="D30">
            <v>0</v>
          </cell>
          <cell r="E30">
            <v>0</v>
          </cell>
          <cell r="F30">
            <v>207095.2069621</v>
          </cell>
          <cell r="G30">
            <v>0</v>
          </cell>
          <cell r="H30">
            <v>0</v>
          </cell>
          <cell r="I30">
            <v>0</v>
          </cell>
          <cell r="J30">
            <v>0</v>
          </cell>
          <cell r="K30">
            <v>0</v>
          </cell>
          <cell r="L30">
            <v>13805.867999999999</v>
          </cell>
          <cell r="M30">
            <v>0</v>
          </cell>
          <cell r="N30">
            <v>0</v>
          </cell>
          <cell r="O30">
            <v>224215.05068879999</v>
          </cell>
          <cell r="P30">
            <v>0</v>
          </cell>
          <cell r="Q30">
            <v>0</v>
          </cell>
          <cell r="R30">
            <v>0</v>
          </cell>
          <cell r="S30">
            <v>0</v>
          </cell>
          <cell r="T30">
            <v>0</v>
          </cell>
          <cell r="U30">
            <v>0</v>
          </cell>
        </row>
        <row r="31">
          <cell r="A31">
            <v>41274</v>
          </cell>
          <cell r="B31">
            <v>0</v>
          </cell>
          <cell r="C31">
            <v>445116.12565089995</v>
          </cell>
          <cell r="D31">
            <v>0</v>
          </cell>
          <cell r="E31">
            <v>0</v>
          </cell>
          <cell r="F31">
            <v>207095.2069621</v>
          </cell>
          <cell r="G31">
            <v>0</v>
          </cell>
          <cell r="H31">
            <v>0</v>
          </cell>
          <cell r="I31">
            <v>0</v>
          </cell>
          <cell r="J31">
            <v>0</v>
          </cell>
          <cell r="K31">
            <v>0</v>
          </cell>
          <cell r="L31">
            <v>13805.867999999999</v>
          </cell>
          <cell r="M31">
            <v>0</v>
          </cell>
          <cell r="N31">
            <v>0</v>
          </cell>
          <cell r="O31">
            <v>224215.05068879999</v>
          </cell>
          <cell r="P31">
            <v>0</v>
          </cell>
          <cell r="Q31">
            <v>0</v>
          </cell>
          <cell r="R31">
            <v>0</v>
          </cell>
          <cell r="S31">
            <v>0</v>
          </cell>
          <cell r="T31">
            <v>0</v>
          </cell>
          <cell r="U31">
            <v>0</v>
          </cell>
        </row>
        <row r="32">
          <cell r="A32">
            <v>41639</v>
          </cell>
          <cell r="B32">
            <v>0</v>
          </cell>
          <cell r="C32">
            <v>445116.12565089995</v>
          </cell>
          <cell r="D32">
            <v>0</v>
          </cell>
          <cell r="E32">
            <v>0</v>
          </cell>
          <cell r="F32">
            <v>207095.2069621</v>
          </cell>
          <cell r="G32">
            <v>0</v>
          </cell>
          <cell r="H32">
            <v>0</v>
          </cell>
          <cell r="I32">
            <v>0</v>
          </cell>
          <cell r="J32">
            <v>0</v>
          </cell>
          <cell r="K32">
            <v>0</v>
          </cell>
          <cell r="L32">
            <v>13805.867999999999</v>
          </cell>
          <cell r="M32">
            <v>0</v>
          </cell>
          <cell r="N32">
            <v>0</v>
          </cell>
          <cell r="O32">
            <v>224215.05068879999</v>
          </cell>
          <cell r="P32">
            <v>0</v>
          </cell>
          <cell r="Q32">
            <v>0</v>
          </cell>
          <cell r="R32">
            <v>0</v>
          </cell>
          <cell r="S32">
            <v>0</v>
          </cell>
          <cell r="T32">
            <v>0</v>
          </cell>
          <cell r="U32">
            <v>0</v>
          </cell>
        </row>
        <row r="33">
          <cell r="A33">
            <v>42004</v>
          </cell>
          <cell r="B33">
            <v>0</v>
          </cell>
          <cell r="C33">
            <v>445116.12565089995</v>
          </cell>
          <cell r="D33">
            <v>0</v>
          </cell>
          <cell r="E33">
            <v>0</v>
          </cell>
          <cell r="F33">
            <v>207095.2069621</v>
          </cell>
          <cell r="G33">
            <v>0</v>
          </cell>
          <cell r="H33">
            <v>0</v>
          </cell>
          <cell r="I33">
            <v>0</v>
          </cell>
          <cell r="J33">
            <v>0</v>
          </cell>
          <cell r="K33">
            <v>0</v>
          </cell>
          <cell r="L33">
            <v>13805.867999999999</v>
          </cell>
          <cell r="M33">
            <v>0</v>
          </cell>
          <cell r="N33">
            <v>0</v>
          </cell>
          <cell r="O33">
            <v>224215.05068879999</v>
          </cell>
          <cell r="P33">
            <v>0</v>
          </cell>
          <cell r="Q33">
            <v>0</v>
          </cell>
          <cell r="R33">
            <v>0</v>
          </cell>
          <cell r="S33">
            <v>0</v>
          </cell>
          <cell r="T33">
            <v>0</v>
          </cell>
          <cell r="U33">
            <v>0</v>
          </cell>
        </row>
        <row r="34">
          <cell r="A34">
            <v>42369</v>
          </cell>
          <cell r="B34">
            <v>0</v>
          </cell>
          <cell r="C34">
            <v>445116.12565089995</v>
          </cell>
          <cell r="D34">
            <v>0</v>
          </cell>
          <cell r="E34">
            <v>0</v>
          </cell>
          <cell r="F34">
            <v>207095.2069621</v>
          </cell>
          <cell r="G34">
            <v>0</v>
          </cell>
          <cell r="H34">
            <v>0</v>
          </cell>
          <cell r="I34">
            <v>0</v>
          </cell>
          <cell r="J34">
            <v>0</v>
          </cell>
          <cell r="K34">
            <v>0</v>
          </cell>
          <cell r="L34">
            <v>13805.867999999999</v>
          </cell>
          <cell r="M34">
            <v>0</v>
          </cell>
          <cell r="N34">
            <v>0</v>
          </cell>
          <cell r="O34">
            <v>224215.05068879999</v>
          </cell>
          <cell r="P34">
            <v>0</v>
          </cell>
          <cell r="Q34">
            <v>0</v>
          </cell>
          <cell r="R34">
            <v>0</v>
          </cell>
          <cell r="S34">
            <v>0</v>
          </cell>
          <cell r="T34">
            <v>0</v>
          </cell>
          <cell r="U34">
            <v>0</v>
          </cell>
        </row>
        <row r="35">
          <cell r="A35">
            <v>42735</v>
          </cell>
          <cell r="B35">
            <v>0</v>
          </cell>
          <cell r="C35">
            <v>445116.12565089995</v>
          </cell>
          <cell r="D35">
            <v>0</v>
          </cell>
          <cell r="E35">
            <v>0</v>
          </cell>
          <cell r="F35">
            <v>207095.2069621</v>
          </cell>
          <cell r="G35">
            <v>0</v>
          </cell>
          <cell r="H35">
            <v>0</v>
          </cell>
          <cell r="I35">
            <v>0</v>
          </cell>
          <cell r="J35">
            <v>0</v>
          </cell>
          <cell r="K35">
            <v>0</v>
          </cell>
          <cell r="L35">
            <v>13805.867999999999</v>
          </cell>
          <cell r="M35">
            <v>0</v>
          </cell>
          <cell r="N35">
            <v>0</v>
          </cell>
          <cell r="O35">
            <v>224215.05068879999</v>
          </cell>
          <cell r="P35">
            <v>0</v>
          </cell>
          <cell r="Q35">
            <v>0</v>
          </cell>
          <cell r="R35">
            <v>0</v>
          </cell>
          <cell r="S35">
            <v>0</v>
          </cell>
          <cell r="T35">
            <v>0</v>
          </cell>
          <cell r="U35">
            <v>0</v>
          </cell>
        </row>
        <row r="36">
          <cell r="A36">
            <v>43100</v>
          </cell>
          <cell r="B36">
            <v>0</v>
          </cell>
          <cell r="C36">
            <v>445116.12565089995</v>
          </cell>
          <cell r="D36">
            <v>0</v>
          </cell>
          <cell r="E36">
            <v>0</v>
          </cell>
          <cell r="F36">
            <v>207095.2069621</v>
          </cell>
          <cell r="G36">
            <v>0</v>
          </cell>
          <cell r="H36">
            <v>0</v>
          </cell>
          <cell r="I36">
            <v>0</v>
          </cell>
          <cell r="J36">
            <v>0</v>
          </cell>
          <cell r="K36">
            <v>0</v>
          </cell>
          <cell r="L36">
            <v>13805.867999999999</v>
          </cell>
          <cell r="M36">
            <v>0</v>
          </cell>
          <cell r="N36">
            <v>0</v>
          </cell>
          <cell r="O36">
            <v>224215.05068879999</v>
          </cell>
          <cell r="P36">
            <v>0</v>
          </cell>
          <cell r="Q36">
            <v>0</v>
          </cell>
          <cell r="R36">
            <v>0</v>
          </cell>
          <cell r="S36">
            <v>0</v>
          </cell>
          <cell r="T36">
            <v>0</v>
          </cell>
          <cell r="U36">
            <v>0</v>
          </cell>
        </row>
        <row r="37">
          <cell r="A37">
            <v>43465</v>
          </cell>
          <cell r="B37">
            <v>0</v>
          </cell>
          <cell r="C37">
            <v>445116.12565089995</v>
          </cell>
          <cell r="D37">
            <v>0</v>
          </cell>
          <cell r="E37">
            <v>0</v>
          </cell>
          <cell r="F37">
            <v>207095.2069621</v>
          </cell>
          <cell r="G37">
            <v>0</v>
          </cell>
          <cell r="H37">
            <v>0</v>
          </cell>
          <cell r="I37">
            <v>0</v>
          </cell>
          <cell r="J37">
            <v>0</v>
          </cell>
          <cell r="K37">
            <v>0</v>
          </cell>
          <cell r="L37">
            <v>13805.867999999999</v>
          </cell>
          <cell r="M37">
            <v>0</v>
          </cell>
          <cell r="N37">
            <v>0</v>
          </cell>
          <cell r="O37">
            <v>224215.05068879999</v>
          </cell>
          <cell r="P37">
            <v>0</v>
          </cell>
          <cell r="Q37">
            <v>0</v>
          </cell>
          <cell r="R37">
            <v>0</v>
          </cell>
          <cell r="S37">
            <v>0</v>
          </cell>
          <cell r="T37">
            <v>0</v>
          </cell>
          <cell r="U37">
            <v>0</v>
          </cell>
        </row>
        <row r="38">
          <cell r="A38">
            <v>43830</v>
          </cell>
          <cell r="B38">
            <v>0</v>
          </cell>
          <cell r="C38">
            <v>445116.12565089995</v>
          </cell>
          <cell r="D38">
            <v>0</v>
          </cell>
          <cell r="E38">
            <v>0</v>
          </cell>
          <cell r="F38">
            <v>207095.2069621</v>
          </cell>
          <cell r="G38">
            <v>0</v>
          </cell>
          <cell r="H38">
            <v>0</v>
          </cell>
          <cell r="I38">
            <v>0</v>
          </cell>
          <cell r="J38">
            <v>0</v>
          </cell>
          <cell r="K38">
            <v>0</v>
          </cell>
          <cell r="L38">
            <v>13805.867999999999</v>
          </cell>
          <cell r="M38">
            <v>0</v>
          </cell>
          <cell r="N38">
            <v>0</v>
          </cell>
          <cell r="O38">
            <v>224215.05068879999</v>
          </cell>
          <cell r="P38">
            <v>0</v>
          </cell>
          <cell r="Q38">
            <v>0</v>
          </cell>
          <cell r="R38">
            <v>0</v>
          </cell>
          <cell r="S38">
            <v>0</v>
          </cell>
          <cell r="T38">
            <v>0</v>
          </cell>
          <cell r="U38">
            <v>0</v>
          </cell>
        </row>
        <row r="39">
          <cell r="A39">
            <v>44196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40178</v>
          </cell>
          <cell r="B47">
            <v>0</v>
          </cell>
          <cell r="C47">
            <v>0</v>
          </cell>
          <cell r="F47">
            <v>0</v>
          </cell>
          <cell r="I47">
            <v>0</v>
          </cell>
          <cell r="L47">
            <v>0</v>
          </cell>
          <cell r="O47">
            <v>0</v>
          </cell>
          <cell r="R47">
            <v>0</v>
          </cell>
          <cell r="U47">
            <v>0</v>
          </cell>
        </row>
        <row r="48">
          <cell r="A48">
            <v>40543</v>
          </cell>
          <cell r="B48">
            <v>0</v>
          </cell>
          <cell r="C48">
            <v>4228603.1936835498</v>
          </cell>
          <cell r="F48">
            <v>1967404.4661399499</v>
          </cell>
          <cell r="I48">
            <v>0</v>
          </cell>
          <cell r="L48">
            <v>131155.74599999998</v>
          </cell>
          <cell r="O48">
            <v>2130042.9815435996</v>
          </cell>
          <cell r="R48">
            <v>0</v>
          </cell>
          <cell r="U48">
            <v>0</v>
          </cell>
        </row>
        <row r="49">
          <cell r="A49">
            <v>40908</v>
          </cell>
          <cell r="B49">
            <v>0</v>
          </cell>
          <cell r="C49">
            <v>3783487.0680326493</v>
          </cell>
          <cell r="F49">
            <v>1760309.2591778499</v>
          </cell>
          <cell r="I49">
            <v>0</v>
          </cell>
          <cell r="L49">
            <v>117349.87799999998</v>
          </cell>
          <cell r="O49">
            <v>1905827.9308547997</v>
          </cell>
          <cell r="R49">
            <v>0</v>
          </cell>
          <cell r="U49">
            <v>0</v>
          </cell>
        </row>
        <row r="50">
          <cell r="A50">
            <v>41274</v>
          </cell>
          <cell r="B50">
            <v>0</v>
          </cell>
          <cell r="C50">
            <v>3338370.9423817499</v>
          </cell>
          <cell r="F50">
            <v>1553214.0522157499</v>
          </cell>
          <cell r="I50">
            <v>0</v>
          </cell>
          <cell r="L50">
            <v>103544.00999999998</v>
          </cell>
          <cell r="O50">
            <v>1681612.8801659998</v>
          </cell>
          <cell r="R50">
            <v>0</v>
          </cell>
          <cell r="U50">
            <v>0</v>
          </cell>
        </row>
        <row r="51">
          <cell r="A51">
            <v>41639</v>
          </cell>
          <cell r="B51">
            <v>0</v>
          </cell>
          <cell r="C51">
            <v>2893254.8167308494</v>
          </cell>
          <cell r="F51">
            <v>1346118.8452536499</v>
          </cell>
          <cell r="I51">
            <v>0</v>
          </cell>
          <cell r="L51">
            <v>89738.141999999978</v>
          </cell>
          <cell r="O51">
            <v>1457397.8294771998</v>
          </cell>
          <cell r="R51">
            <v>0</v>
          </cell>
          <cell r="U51">
            <v>0</v>
          </cell>
        </row>
        <row r="52">
          <cell r="A52">
            <v>42004</v>
          </cell>
          <cell r="B52">
            <v>0</v>
          </cell>
          <cell r="C52">
            <v>2448138.69107995</v>
          </cell>
          <cell r="F52">
            <v>1139023.6382915499</v>
          </cell>
          <cell r="I52">
            <v>0</v>
          </cell>
          <cell r="L52">
            <v>75932.273999999976</v>
          </cell>
          <cell r="O52">
            <v>1233182.7787883999</v>
          </cell>
          <cell r="R52">
            <v>0</v>
          </cell>
          <cell r="U52">
            <v>0</v>
          </cell>
        </row>
        <row r="53">
          <cell r="A53">
            <v>42369</v>
          </cell>
          <cell r="B53">
            <v>0</v>
          </cell>
          <cell r="C53">
            <v>2003022.5654290498</v>
          </cell>
          <cell r="F53">
            <v>931928.43132944987</v>
          </cell>
          <cell r="I53">
            <v>0</v>
          </cell>
          <cell r="L53">
            <v>62126.405999999974</v>
          </cell>
          <cell r="O53">
            <v>1008967.7280995999</v>
          </cell>
          <cell r="R53">
            <v>0</v>
          </cell>
          <cell r="U53">
            <v>0</v>
          </cell>
        </row>
        <row r="54">
          <cell r="A54">
            <v>42735</v>
          </cell>
          <cell r="B54">
            <v>0</v>
          </cell>
          <cell r="C54">
            <v>1557906.4397781498</v>
          </cell>
          <cell r="F54">
            <v>724833.22436734987</v>
          </cell>
          <cell r="I54">
            <v>0</v>
          </cell>
          <cell r="L54">
            <v>48320.537999999971</v>
          </cell>
          <cell r="O54">
            <v>784752.67741080001</v>
          </cell>
          <cell r="R54">
            <v>0</v>
          </cell>
          <cell r="U54">
            <v>0</v>
          </cell>
        </row>
        <row r="55">
          <cell r="A55">
            <v>43100</v>
          </cell>
          <cell r="B55">
            <v>0</v>
          </cell>
          <cell r="C55">
            <v>1112790.3141272499</v>
          </cell>
          <cell r="F55">
            <v>517738.01740524988</v>
          </cell>
          <cell r="I55">
            <v>0</v>
          </cell>
          <cell r="L55">
            <v>34514.669999999969</v>
          </cell>
          <cell r="O55">
            <v>560537.62672200007</v>
          </cell>
          <cell r="R55">
            <v>0</v>
          </cell>
          <cell r="U55">
            <v>0</v>
          </cell>
        </row>
        <row r="56">
          <cell r="A56">
            <v>43465</v>
          </cell>
          <cell r="B56">
            <v>0</v>
          </cell>
          <cell r="C56">
            <v>667674.18847634993</v>
          </cell>
          <cell r="F56">
            <v>310642.81044314988</v>
          </cell>
          <cell r="I56">
            <v>0</v>
          </cell>
          <cell r="L56">
            <v>20708.801999999971</v>
          </cell>
          <cell r="O56">
            <v>336322.57603320008</v>
          </cell>
          <cell r="R56">
            <v>0</v>
          </cell>
          <cell r="U56">
            <v>0</v>
          </cell>
        </row>
        <row r="57">
          <cell r="A57">
            <v>43830</v>
          </cell>
          <cell r="B57">
            <v>0</v>
          </cell>
          <cell r="C57">
            <v>222558.06282544995</v>
          </cell>
          <cell r="F57">
            <v>103547.60348104988</v>
          </cell>
          <cell r="I57">
            <v>0</v>
          </cell>
          <cell r="L57">
            <v>6902.933999999972</v>
          </cell>
          <cell r="O57">
            <v>112107.52534440008</v>
          </cell>
          <cell r="R57">
            <v>0</v>
          </cell>
          <cell r="U57">
            <v>0</v>
          </cell>
        </row>
        <row r="58">
          <cell r="A58">
            <v>44196</v>
          </cell>
          <cell r="B58">
            <v>0</v>
          </cell>
          <cell r="C58">
            <v>0</v>
          </cell>
          <cell r="F58">
            <v>0</v>
          </cell>
          <cell r="I58">
            <v>0</v>
          </cell>
          <cell r="L58">
            <v>0</v>
          </cell>
          <cell r="O58">
            <v>0</v>
          </cell>
          <cell r="R58">
            <v>0</v>
          </cell>
          <cell r="U58">
            <v>0</v>
          </cell>
        </row>
      </sheetData>
      <sheetData sheetId="22">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40543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40908</v>
          </cell>
          <cell r="B29">
            <v>0</v>
          </cell>
          <cell r="C29">
            <v>84125.6</v>
          </cell>
          <cell r="D29">
            <v>0</v>
          </cell>
          <cell r="E29">
            <v>0</v>
          </cell>
          <cell r="F29">
            <v>0</v>
          </cell>
          <cell r="G29">
            <v>0</v>
          </cell>
          <cell r="H29">
            <v>0</v>
          </cell>
          <cell r="I29">
            <v>0</v>
          </cell>
          <cell r="J29">
            <v>0</v>
          </cell>
          <cell r="K29">
            <v>0</v>
          </cell>
          <cell r="L29">
            <v>0</v>
          </cell>
          <cell r="M29">
            <v>0</v>
          </cell>
          <cell r="N29">
            <v>0</v>
          </cell>
          <cell r="O29">
            <v>84125.6</v>
          </cell>
          <cell r="P29">
            <v>0</v>
          </cell>
          <cell r="Q29">
            <v>0</v>
          </cell>
          <cell r="R29">
            <v>0</v>
          </cell>
          <cell r="S29">
            <v>0</v>
          </cell>
          <cell r="T29">
            <v>0</v>
          </cell>
          <cell r="U29">
            <v>0</v>
          </cell>
        </row>
        <row r="30">
          <cell r="A30">
            <v>41274</v>
          </cell>
          <cell r="B30">
            <v>0</v>
          </cell>
          <cell r="C30">
            <v>84125.6</v>
          </cell>
          <cell r="D30">
            <v>0</v>
          </cell>
          <cell r="E30">
            <v>0</v>
          </cell>
          <cell r="F30">
            <v>0</v>
          </cell>
          <cell r="G30">
            <v>0</v>
          </cell>
          <cell r="H30">
            <v>0</v>
          </cell>
          <cell r="I30">
            <v>0</v>
          </cell>
          <cell r="J30">
            <v>0</v>
          </cell>
          <cell r="K30">
            <v>0</v>
          </cell>
          <cell r="L30">
            <v>0</v>
          </cell>
          <cell r="M30">
            <v>0</v>
          </cell>
          <cell r="N30">
            <v>0</v>
          </cell>
          <cell r="O30">
            <v>84125.6</v>
          </cell>
          <cell r="P30">
            <v>0</v>
          </cell>
          <cell r="Q30">
            <v>0</v>
          </cell>
          <cell r="R30">
            <v>0</v>
          </cell>
          <cell r="S30">
            <v>0</v>
          </cell>
          <cell r="T30">
            <v>0</v>
          </cell>
          <cell r="U30">
            <v>0</v>
          </cell>
        </row>
        <row r="31">
          <cell r="A31">
            <v>41639</v>
          </cell>
          <cell r="B31">
            <v>0</v>
          </cell>
          <cell r="C31">
            <v>84125.6</v>
          </cell>
          <cell r="D31">
            <v>0</v>
          </cell>
          <cell r="E31">
            <v>0</v>
          </cell>
          <cell r="F31">
            <v>0</v>
          </cell>
          <cell r="G31">
            <v>0</v>
          </cell>
          <cell r="H31">
            <v>0</v>
          </cell>
          <cell r="I31">
            <v>0</v>
          </cell>
          <cell r="J31">
            <v>0</v>
          </cell>
          <cell r="K31">
            <v>0</v>
          </cell>
          <cell r="L31">
            <v>0</v>
          </cell>
          <cell r="M31">
            <v>0</v>
          </cell>
          <cell r="N31">
            <v>0</v>
          </cell>
          <cell r="O31">
            <v>84125.6</v>
          </cell>
          <cell r="P31">
            <v>0</v>
          </cell>
          <cell r="Q31">
            <v>0</v>
          </cell>
          <cell r="R31">
            <v>0</v>
          </cell>
          <cell r="S31">
            <v>0</v>
          </cell>
          <cell r="T31">
            <v>0</v>
          </cell>
          <cell r="U31">
            <v>0</v>
          </cell>
        </row>
        <row r="32">
          <cell r="A32">
            <v>42004</v>
          </cell>
          <cell r="B32">
            <v>0</v>
          </cell>
          <cell r="C32">
            <v>84125.6</v>
          </cell>
          <cell r="D32">
            <v>0</v>
          </cell>
          <cell r="E32">
            <v>0</v>
          </cell>
          <cell r="F32">
            <v>0</v>
          </cell>
          <cell r="G32">
            <v>0</v>
          </cell>
          <cell r="H32">
            <v>0</v>
          </cell>
          <cell r="I32">
            <v>0</v>
          </cell>
          <cell r="J32">
            <v>0</v>
          </cell>
          <cell r="K32">
            <v>0</v>
          </cell>
          <cell r="L32">
            <v>0</v>
          </cell>
          <cell r="M32">
            <v>0</v>
          </cell>
          <cell r="N32">
            <v>0</v>
          </cell>
          <cell r="O32">
            <v>84125.6</v>
          </cell>
          <cell r="P32">
            <v>0</v>
          </cell>
          <cell r="Q32">
            <v>0</v>
          </cell>
          <cell r="R32">
            <v>0</v>
          </cell>
          <cell r="S32">
            <v>0</v>
          </cell>
          <cell r="T32">
            <v>0</v>
          </cell>
          <cell r="U32">
            <v>0</v>
          </cell>
        </row>
        <row r="33">
          <cell r="A33">
            <v>42369</v>
          </cell>
          <cell r="B33">
            <v>0</v>
          </cell>
          <cell r="C33">
            <v>84125.6</v>
          </cell>
          <cell r="D33">
            <v>0</v>
          </cell>
          <cell r="E33">
            <v>0</v>
          </cell>
          <cell r="F33">
            <v>0</v>
          </cell>
          <cell r="G33">
            <v>0</v>
          </cell>
          <cell r="H33">
            <v>0</v>
          </cell>
          <cell r="I33">
            <v>0</v>
          </cell>
          <cell r="J33">
            <v>0</v>
          </cell>
          <cell r="K33">
            <v>0</v>
          </cell>
          <cell r="L33">
            <v>0</v>
          </cell>
          <cell r="M33">
            <v>0</v>
          </cell>
          <cell r="N33">
            <v>0</v>
          </cell>
          <cell r="O33">
            <v>84125.6</v>
          </cell>
          <cell r="P33">
            <v>0</v>
          </cell>
          <cell r="Q33">
            <v>0</v>
          </cell>
          <cell r="R33">
            <v>0</v>
          </cell>
          <cell r="S33">
            <v>0</v>
          </cell>
          <cell r="T33">
            <v>0</v>
          </cell>
          <cell r="U33">
            <v>0</v>
          </cell>
        </row>
        <row r="34">
          <cell r="A34">
            <v>42735</v>
          </cell>
          <cell r="B34">
            <v>0</v>
          </cell>
          <cell r="C34">
            <v>84125.6</v>
          </cell>
          <cell r="D34">
            <v>0</v>
          </cell>
          <cell r="E34">
            <v>0</v>
          </cell>
          <cell r="F34">
            <v>0</v>
          </cell>
          <cell r="G34">
            <v>0</v>
          </cell>
          <cell r="H34">
            <v>0</v>
          </cell>
          <cell r="I34">
            <v>0</v>
          </cell>
          <cell r="J34">
            <v>0</v>
          </cell>
          <cell r="K34">
            <v>0</v>
          </cell>
          <cell r="L34">
            <v>0</v>
          </cell>
          <cell r="M34">
            <v>0</v>
          </cell>
          <cell r="N34">
            <v>0</v>
          </cell>
          <cell r="O34">
            <v>84125.6</v>
          </cell>
          <cell r="P34">
            <v>0</v>
          </cell>
          <cell r="Q34">
            <v>0</v>
          </cell>
          <cell r="R34">
            <v>0</v>
          </cell>
          <cell r="S34">
            <v>0</v>
          </cell>
          <cell r="T34">
            <v>0</v>
          </cell>
          <cell r="U34">
            <v>0</v>
          </cell>
        </row>
        <row r="35">
          <cell r="A35">
            <v>43100</v>
          </cell>
          <cell r="B35">
            <v>0</v>
          </cell>
          <cell r="C35">
            <v>84125.6</v>
          </cell>
          <cell r="D35">
            <v>0</v>
          </cell>
          <cell r="E35">
            <v>0</v>
          </cell>
          <cell r="F35">
            <v>0</v>
          </cell>
          <cell r="G35">
            <v>0</v>
          </cell>
          <cell r="H35">
            <v>0</v>
          </cell>
          <cell r="I35">
            <v>0</v>
          </cell>
          <cell r="J35">
            <v>0</v>
          </cell>
          <cell r="K35">
            <v>0</v>
          </cell>
          <cell r="L35">
            <v>0</v>
          </cell>
          <cell r="M35">
            <v>0</v>
          </cell>
          <cell r="N35">
            <v>0</v>
          </cell>
          <cell r="O35">
            <v>84125.6</v>
          </cell>
          <cell r="P35">
            <v>0</v>
          </cell>
          <cell r="Q35">
            <v>0</v>
          </cell>
          <cell r="R35">
            <v>0</v>
          </cell>
          <cell r="S35">
            <v>0</v>
          </cell>
          <cell r="T35">
            <v>0</v>
          </cell>
          <cell r="U35">
            <v>0</v>
          </cell>
        </row>
        <row r="36">
          <cell r="A36">
            <v>43465</v>
          </cell>
          <cell r="B36">
            <v>0</v>
          </cell>
          <cell r="C36">
            <v>84125.6</v>
          </cell>
          <cell r="D36">
            <v>0</v>
          </cell>
          <cell r="E36">
            <v>0</v>
          </cell>
          <cell r="F36">
            <v>0</v>
          </cell>
          <cell r="G36">
            <v>0</v>
          </cell>
          <cell r="H36">
            <v>0</v>
          </cell>
          <cell r="I36">
            <v>0</v>
          </cell>
          <cell r="J36">
            <v>0</v>
          </cell>
          <cell r="K36">
            <v>0</v>
          </cell>
          <cell r="L36">
            <v>0</v>
          </cell>
          <cell r="M36">
            <v>0</v>
          </cell>
          <cell r="N36">
            <v>0</v>
          </cell>
          <cell r="O36">
            <v>84125.6</v>
          </cell>
          <cell r="P36">
            <v>0</v>
          </cell>
          <cell r="Q36">
            <v>0</v>
          </cell>
          <cell r="R36">
            <v>0</v>
          </cell>
          <cell r="S36">
            <v>0</v>
          </cell>
          <cell r="T36">
            <v>0</v>
          </cell>
          <cell r="U36">
            <v>0</v>
          </cell>
        </row>
        <row r="37">
          <cell r="A37">
            <v>43830</v>
          </cell>
          <cell r="B37">
            <v>0</v>
          </cell>
          <cell r="C37">
            <v>84125.6</v>
          </cell>
          <cell r="D37">
            <v>0</v>
          </cell>
          <cell r="E37">
            <v>0</v>
          </cell>
          <cell r="F37">
            <v>0</v>
          </cell>
          <cell r="G37">
            <v>0</v>
          </cell>
          <cell r="H37">
            <v>0</v>
          </cell>
          <cell r="I37">
            <v>0</v>
          </cell>
          <cell r="J37">
            <v>0</v>
          </cell>
          <cell r="K37">
            <v>0</v>
          </cell>
          <cell r="L37">
            <v>0</v>
          </cell>
          <cell r="M37">
            <v>0</v>
          </cell>
          <cell r="N37">
            <v>0</v>
          </cell>
          <cell r="O37">
            <v>84125.6</v>
          </cell>
          <cell r="P37">
            <v>0</v>
          </cell>
          <cell r="Q37">
            <v>0</v>
          </cell>
          <cell r="R37">
            <v>0</v>
          </cell>
          <cell r="S37">
            <v>0</v>
          </cell>
          <cell r="T37">
            <v>0</v>
          </cell>
          <cell r="U37">
            <v>0</v>
          </cell>
        </row>
        <row r="38">
          <cell r="A38">
            <v>44196</v>
          </cell>
          <cell r="B38">
            <v>0</v>
          </cell>
          <cell r="C38">
            <v>84125.6</v>
          </cell>
          <cell r="D38">
            <v>0</v>
          </cell>
          <cell r="E38">
            <v>0</v>
          </cell>
          <cell r="F38">
            <v>0</v>
          </cell>
          <cell r="G38">
            <v>0</v>
          </cell>
          <cell r="H38">
            <v>0</v>
          </cell>
          <cell r="I38">
            <v>0</v>
          </cell>
          <cell r="J38">
            <v>0</v>
          </cell>
          <cell r="K38">
            <v>0</v>
          </cell>
          <cell r="L38">
            <v>0</v>
          </cell>
          <cell r="M38">
            <v>0</v>
          </cell>
          <cell r="N38">
            <v>0</v>
          </cell>
          <cell r="O38">
            <v>84125.6</v>
          </cell>
          <cell r="P38">
            <v>0</v>
          </cell>
          <cell r="Q38">
            <v>0</v>
          </cell>
          <cell r="R38">
            <v>0</v>
          </cell>
          <cell r="S38">
            <v>0</v>
          </cell>
          <cell r="T38">
            <v>0</v>
          </cell>
          <cell r="U38">
            <v>0</v>
          </cell>
        </row>
        <row r="39">
          <cell r="A39">
            <v>44561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40543</v>
          </cell>
          <cell r="B47">
            <v>0</v>
          </cell>
          <cell r="C47">
            <v>0</v>
          </cell>
          <cell r="F47">
            <v>0</v>
          </cell>
          <cell r="I47">
            <v>0</v>
          </cell>
          <cell r="L47">
            <v>0</v>
          </cell>
          <cell r="O47">
            <v>0</v>
          </cell>
          <cell r="R47">
            <v>0</v>
          </cell>
          <cell r="U47">
            <v>0</v>
          </cell>
        </row>
        <row r="48">
          <cell r="A48">
            <v>40908</v>
          </cell>
          <cell r="B48">
            <v>0</v>
          </cell>
          <cell r="C48">
            <v>799193.2</v>
          </cell>
          <cell r="F48">
            <v>0</v>
          </cell>
          <cell r="I48">
            <v>0</v>
          </cell>
          <cell r="L48">
            <v>0</v>
          </cell>
          <cell r="O48">
            <v>799193.2</v>
          </cell>
          <cell r="R48">
            <v>0</v>
          </cell>
          <cell r="U48">
            <v>0</v>
          </cell>
        </row>
        <row r="49">
          <cell r="A49">
            <v>41274</v>
          </cell>
          <cell r="B49">
            <v>0</v>
          </cell>
          <cell r="C49">
            <v>715067.6</v>
          </cell>
          <cell r="F49">
            <v>0</v>
          </cell>
          <cell r="I49">
            <v>0</v>
          </cell>
          <cell r="L49">
            <v>0</v>
          </cell>
          <cell r="O49">
            <v>715067.6</v>
          </cell>
          <cell r="R49">
            <v>0</v>
          </cell>
          <cell r="U49">
            <v>0</v>
          </cell>
        </row>
        <row r="50">
          <cell r="A50">
            <v>41639</v>
          </cell>
          <cell r="B50">
            <v>0</v>
          </cell>
          <cell r="C50">
            <v>630942</v>
          </cell>
          <cell r="F50">
            <v>0</v>
          </cell>
          <cell r="I50">
            <v>0</v>
          </cell>
          <cell r="L50">
            <v>0</v>
          </cell>
          <cell r="O50">
            <v>630942</v>
          </cell>
          <cell r="R50">
            <v>0</v>
          </cell>
          <cell r="U50">
            <v>0</v>
          </cell>
        </row>
        <row r="51">
          <cell r="A51">
            <v>42004</v>
          </cell>
          <cell r="B51">
            <v>0</v>
          </cell>
          <cell r="C51">
            <v>546816.4</v>
          </cell>
          <cell r="F51">
            <v>0</v>
          </cell>
          <cell r="I51">
            <v>0</v>
          </cell>
          <cell r="L51">
            <v>0</v>
          </cell>
          <cell r="O51">
            <v>546816.4</v>
          </cell>
          <cell r="R51">
            <v>0</v>
          </cell>
          <cell r="U51">
            <v>0</v>
          </cell>
        </row>
        <row r="52">
          <cell r="A52">
            <v>42369</v>
          </cell>
          <cell r="B52">
            <v>0</v>
          </cell>
          <cell r="C52">
            <v>462690.80000000005</v>
          </cell>
          <cell r="F52">
            <v>0</v>
          </cell>
          <cell r="I52">
            <v>0</v>
          </cell>
          <cell r="L52">
            <v>0</v>
          </cell>
          <cell r="O52">
            <v>462690.80000000005</v>
          </cell>
          <cell r="R52">
            <v>0</v>
          </cell>
          <cell r="U52">
            <v>0</v>
          </cell>
        </row>
        <row r="53">
          <cell r="A53">
            <v>42735</v>
          </cell>
          <cell r="B53">
            <v>0</v>
          </cell>
          <cell r="C53">
            <v>378565.20000000007</v>
          </cell>
          <cell r="F53">
            <v>0</v>
          </cell>
          <cell r="I53">
            <v>0</v>
          </cell>
          <cell r="L53">
            <v>0</v>
          </cell>
          <cell r="O53">
            <v>378565.20000000007</v>
          </cell>
          <cell r="R53">
            <v>0</v>
          </cell>
          <cell r="U53">
            <v>0</v>
          </cell>
        </row>
        <row r="54">
          <cell r="A54">
            <v>43100</v>
          </cell>
          <cell r="B54">
            <v>0</v>
          </cell>
          <cell r="C54">
            <v>294439.60000000009</v>
          </cell>
          <cell r="F54">
            <v>0</v>
          </cell>
          <cell r="I54">
            <v>0</v>
          </cell>
          <cell r="L54">
            <v>0</v>
          </cell>
          <cell r="O54">
            <v>294439.60000000009</v>
          </cell>
          <cell r="R54">
            <v>0</v>
          </cell>
          <cell r="U54">
            <v>0</v>
          </cell>
        </row>
        <row r="55">
          <cell r="A55">
            <v>43465</v>
          </cell>
          <cell r="B55">
            <v>0</v>
          </cell>
          <cell r="C55">
            <v>210314.00000000009</v>
          </cell>
          <cell r="F55">
            <v>0</v>
          </cell>
          <cell r="I55">
            <v>0</v>
          </cell>
          <cell r="L55">
            <v>0</v>
          </cell>
          <cell r="O55">
            <v>210314.00000000009</v>
          </cell>
          <cell r="R55">
            <v>0</v>
          </cell>
          <cell r="U55">
            <v>0</v>
          </cell>
        </row>
        <row r="56">
          <cell r="A56">
            <v>43830</v>
          </cell>
          <cell r="B56">
            <v>0</v>
          </cell>
          <cell r="C56">
            <v>126188.40000000008</v>
          </cell>
          <cell r="F56">
            <v>0</v>
          </cell>
          <cell r="I56">
            <v>0</v>
          </cell>
          <cell r="L56">
            <v>0</v>
          </cell>
          <cell r="O56">
            <v>126188.40000000008</v>
          </cell>
          <cell r="R56">
            <v>0</v>
          </cell>
          <cell r="U56">
            <v>0</v>
          </cell>
        </row>
        <row r="57">
          <cell r="A57">
            <v>44196</v>
          </cell>
          <cell r="B57">
            <v>0</v>
          </cell>
          <cell r="C57">
            <v>42062.800000000076</v>
          </cell>
          <cell r="F57">
            <v>0</v>
          </cell>
          <cell r="I57">
            <v>0</v>
          </cell>
          <cell r="L57">
            <v>0</v>
          </cell>
          <cell r="O57">
            <v>42062.800000000076</v>
          </cell>
          <cell r="R57">
            <v>0</v>
          </cell>
          <cell r="U57">
            <v>0</v>
          </cell>
        </row>
        <row r="58">
          <cell r="A58">
            <v>44561</v>
          </cell>
          <cell r="B58">
            <v>0</v>
          </cell>
          <cell r="C58">
            <v>0</v>
          </cell>
          <cell r="F58">
            <v>0</v>
          </cell>
          <cell r="I58">
            <v>0</v>
          </cell>
          <cell r="L58">
            <v>0</v>
          </cell>
          <cell r="O58">
            <v>0</v>
          </cell>
          <cell r="R58">
            <v>0</v>
          </cell>
          <cell r="U58">
            <v>0</v>
          </cell>
        </row>
      </sheetData>
      <sheetData sheetId="23">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40908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41274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41639</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42004</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42369</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42735</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v>43100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43465</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43830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44196</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44561</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A39">
            <v>44926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sheetData>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row r="7">
          <cell r="G7">
            <v>2983935.9262199998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sheetDataSet>
      <sheetData sheetId="0"/>
      <sheetData sheetId="1"/>
      <sheetData sheetId="2">
        <row r="7">
          <cell r="G7">
            <v>2829772.7820600001</v>
          </cell>
        </row>
        <row r="8">
          <cell r="G8">
            <v>0</v>
          </cell>
        </row>
        <row r="9">
          <cell r="G9">
            <v>22368197</v>
          </cell>
        </row>
        <row r="10">
          <cell r="G10">
            <v>0</v>
          </cell>
        </row>
        <row r="11">
          <cell r="G11">
            <v>5216974</v>
          </cell>
        </row>
        <row r="17">
          <cell r="G17">
            <v>0</v>
          </cell>
        </row>
        <row r="30">
          <cell r="G30">
            <v>189265.66567247556</v>
          </cell>
        </row>
      </sheetData>
      <sheetData sheetId="3"/>
      <sheetData sheetId="4"/>
      <sheetData sheetId="5"/>
      <sheetData sheetId="6"/>
      <sheetData sheetId="7"/>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A"/>
      <sheetName val="Appendix B"/>
      <sheetName val="Summary of Rates"/>
      <sheetName val="ATT 1 - ADIT"/>
      <sheetName val="ATT 1a - ADIT"/>
      <sheetName val="ATT 2 - Other Taxes"/>
      <sheetName val="ATT 3 - Revenue Credits"/>
      <sheetName val="ATT 4 - 100 Basis Point ROE"/>
      <sheetName val="ATT 5 - Cost Support"/>
      <sheetName val="ATT 6 - Est &amp; Reconcile WS"/>
      <sheetName val="Att 7 - Trans Enhance Charge"/>
      <sheetName val="ATT 8 - Depreciation Rates"/>
      <sheetName val="ATT 9a - Load Divisor"/>
      <sheetName val="ATT 9a1 - Load current year"/>
      <sheetName val="ATT 9a2 - Load one year prior"/>
      <sheetName val="ATT 9a3 - Load two years prior"/>
      <sheetName val="ATT 10 - Acc Amort of PIS"/>
      <sheetName val="ATT 11 - Prepayments"/>
      <sheetName val="ATT 12 - Plant Held Future Use"/>
      <sheetName val="ATT 13 - Revenue Credit Detail"/>
      <sheetName val="ATT 14-Cost of Capital Detail"/>
      <sheetName val="ATT 15 - GSU and Assoc'd Equip"/>
      <sheetName val="ATT 16 - Unfunded Reserves"/>
      <sheetName val="ATT 17 - PBOP"/>
      <sheetName val="Inputs"/>
      <sheetName val="PIS true-up"/>
      <sheetName val="FERC Form 1 data"/>
      <sheetName val="PIS projection"/>
      <sheetName val="Gateway PIS monthly"/>
    </sheetNames>
    <sheetDataSet>
      <sheetData sheetId="0" refreshError="1">
        <row r="6">
          <cell r="H6">
            <v>2012</v>
          </cell>
        </row>
        <row r="7">
          <cell r="H7" t="str">
            <v>Projection</v>
          </cell>
        </row>
        <row r="18">
          <cell r="H18">
            <v>7.3398818350960335E-2</v>
          </cell>
        </row>
        <row r="30">
          <cell r="H30">
            <v>0.21851176882254517</v>
          </cell>
        </row>
        <row r="33">
          <cell r="H33">
            <v>0.24176082444075614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6">
          <cell r="D16">
            <v>151699035</v>
          </cell>
          <cell r="E16">
            <v>160882952</v>
          </cell>
          <cell r="F16" t="str">
            <v>114.14c</v>
          </cell>
        </row>
        <row r="17">
          <cell r="D17">
            <v>-1874204</v>
          </cell>
          <cell r="E17">
            <v>-1851300</v>
          </cell>
          <cell r="F17" t="str">
            <v>114.19c</v>
          </cell>
        </row>
        <row r="18">
          <cell r="D18">
            <v>20136120</v>
          </cell>
          <cell r="E18">
            <v>22657380.059999999</v>
          </cell>
          <cell r="F18" t="str">
            <v>214.47d</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207.75g</v>
          </cell>
        </row>
        <row r="23">
          <cell r="D23">
            <v>847651696</v>
          </cell>
          <cell r="E23">
            <v>853462120</v>
          </cell>
          <cell r="F23" t="str">
            <v>204.5b</v>
          </cell>
        </row>
        <row r="24">
          <cell r="D24">
            <v>853462120</v>
          </cell>
          <cell r="E24">
            <v>854419426</v>
          </cell>
          <cell r="F24" t="str">
            <v>205.5g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205.46g</v>
          </cell>
        </row>
        <row r="29">
          <cell r="D29">
            <v>779590</v>
          </cell>
          <cell r="E29">
            <v>0</v>
          </cell>
          <cell r="F29" t="str">
            <v>207.102g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v>2465684624</v>
          </cell>
          <cell r="E36">
            <v>2505658617</v>
          </cell>
          <cell r="F36" t="str">
            <v>219.20c</v>
          </cell>
        </row>
        <row r="37">
          <cell r="D37">
            <v>0</v>
          </cell>
          <cell r="E37">
            <v>0</v>
          </cell>
          <cell r="F37" t="str">
            <v>219.21c</v>
          </cell>
        </row>
        <row r="38">
          <cell r="D38">
            <v>254117565</v>
          </cell>
          <cell r="E38">
            <v>264903753</v>
          </cell>
          <cell r="F38" t="str">
            <v>219.22c</v>
          </cell>
        </row>
        <row r="39">
          <cell r="D39">
            <v>0</v>
          </cell>
          <cell r="E39">
            <v>0</v>
          </cell>
          <cell r="F39" t="str">
            <v>219.23c</v>
          </cell>
        </row>
        <row r="40">
          <cell r="D40">
            <v>480305750</v>
          </cell>
          <cell r="E40">
            <v>579208388</v>
          </cell>
          <cell r="F40" t="str">
            <v>219.24c</v>
          </cell>
        </row>
        <row r="41">
          <cell r="D41">
            <v>3200107939</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str">
            <v>manual check</v>
          </cell>
          <cell r="E46" t="str">
            <v>manual check</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E67">
            <v>2043517</v>
          </cell>
          <cell r="F67" t="str">
            <v>350.32d</v>
          </cell>
        </row>
        <row r="68">
          <cell r="E68">
            <v>2983740</v>
          </cell>
          <cell r="F68" t="str">
            <v>350.33d</v>
          </cell>
        </row>
        <row r="69">
          <cell r="E69">
            <v>757804</v>
          </cell>
          <cell r="F69" t="str">
            <v>350.34d</v>
          </cell>
        </row>
        <row r="70">
          <cell r="E70">
            <v>365986</v>
          </cell>
          <cell r="F70" t="str">
            <v>350.35d</v>
          </cell>
        </row>
        <row r="71">
          <cell r="D71">
            <v>22707903</v>
          </cell>
          <cell r="E71">
            <v>23499915</v>
          </cell>
          <cell r="F71" t="str">
            <v>354.21b</v>
          </cell>
        </row>
        <row r="72">
          <cell r="D72">
            <v>41949915</v>
          </cell>
          <cell r="E72">
            <v>43097996</v>
          </cell>
          <cell r="F72" t="str">
            <v>354.27b</v>
          </cell>
        </row>
        <row r="73">
          <cell r="D73">
            <v>357213635</v>
          </cell>
          <cell r="E73">
            <v>363265480</v>
          </cell>
          <cell r="F73" t="str">
            <v>354.28b</v>
          </cell>
        </row>
      </sheetData>
      <sheetData sheetId="25" refreshError="1"/>
      <sheetData sheetId="26" refreshError="1">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205</v>
          </cell>
          <cell r="D13">
            <v>46</v>
          </cell>
          <cell r="E13" t="str">
            <v>g</v>
          </cell>
          <cell r="F13" t="str">
            <v>205.46g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207</v>
          </cell>
          <cell r="D17">
            <v>75</v>
          </cell>
          <cell r="E17" t="str">
            <v>g</v>
          </cell>
          <cell r="F17" t="str">
            <v>207.75g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207</v>
          </cell>
          <cell r="D24">
            <v>102</v>
          </cell>
          <cell r="E24" t="str">
            <v>g</v>
          </cell>
          <cell r="F24" t="str">
            <v>207.102g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v>2465684624</v>
          </cell>
          <cell r="L27">
            <v>2505658617</v>
          </cell>
        </row>
        <row r="28">
          <cell r="C28">
            <v>219</v>
          </cell>
          <cell r="D28">
            <v>21</v>
          </cell>
          <cell r="E28" t="str">
            <v>c</v>
          </cell>
          <cell r="F28" t="str">
            <v>219.21c</v>
          </cell>
          <cell r="G28" t="str">
            <v>electric_plant</v>
          </cell>
          <cell r="K28">
            <v>0</v>
          </cell>
          <cell r="L28">
            <v>0</v>
          </cell>
        </row>
        <row r="29">
          <cell r="C29">
            <v>219</v>
          </cell>
          <cell r="D29">
            <v>22</v>
          </cell>
          <cell r="E29" t="str">
            <v>c</v>
          </cell>
          <cell r="F29" t="str">
            <v>219.22c</v>
          </cell>
          <cell r="G29" t="str">
            <v>electric_plant</v>
          </cell>
          <cell r="K29">
            <v>254117565</v>
          </cell>
          <cell r="L29">
            <v>264903753</v>
          </cell>
        </row>
        <row r="30">
          <cell r="C30">
            <v>219</v>
          </cell>
          <cell r="D30">
            <v>23</v>
          </cell>
          <cell r="E30" t="str">
            <v>c</v>
          </cell>
          <cell r="F30" t="str">
            <v>219.23c</v>
          </cell>
          <cell r="G30" t="str">
            <v>electric_plant</v>
          </cell>
          <cell r="K30">
            <v>0</v>
          </cell>
          <cell r="L30">
            <v>0</v>
          </cell>
        </row>
        <row r="31">
          <cell r="C31">
            <v>219</v>
          </cell>
          <cell r="D31">
            <v>24</v>
          </cell>
          <cell r="E31" t="str">
            <v>c</v>
          </cell>
          <cell r="F31" t="str">
            <v>219.24c</v>
          </cell>
          <cell r="G31" t="str">
            <v>electric_plant</v>
          </cell>
          <cell r="K31">
            <v>480305750</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row>
        <row r="82">
          <cell r="B82">
            <v>139</v>
          </cell>
          <cell r="C82">
            <v>350</v>
          </cell>
          <cell r="D82">
            <v>31</v>
          </cell>
          <cell r="E82" t="str">
            <v>d</v>
          </cell>
          <cell r="F82" t="str">
            <v>350.31d</v>
          </cell>
          <cell r="G82" t="str">
            <v>tot_expn_to_date</v>
          </cell>
          <cell r="H82">
            <v>183061</v>
          </cell>
          <cell r="I82">
            <v>491725</v>
          </cell>
          <cell r="J82">
            <v>596587</v>
          </cell>
        </row>
        <row r="83">
          <cell r="B83">
            <v>140</v>
          </cell>
          <cell r="C83">
            <v>350</v>
          </cell>
          <cell r="D83">
            <v>32</v>
          </cell>
          <cell r="E83" t="str">
            <v>d</v>
          </cell>
          <cell r="F83" t="str">
            <v>350.32d</v>
          </cell>
          <cell r="G83" t="str">
            <v>tot_expn_to_date</v>
          </cell>
          <cell r="L83">
            <v>2043517</v>
          </cell>
        </row>
        <row r="84">
          <cell r="C84">
            <v>350</v>
          </cell>
          <cell r="D84">
            <v>33</v>
          </cell>
          <cell r="E84" t="str">
            <v>d</v>
          </cell>
          <cell r="F84" t="str">
            <v>350.33d</v>
          </cell>
          <cell r="G84" t="str">
            <v>tot_expn_to_date</v>
          </cell>
          <cell r="L84">
            <v>2983740</v>
          </cell>
        </row>
        <row r="85">
          <cell r="C85">
            <v>350</v>
          </cell>
          <cell r="D85">
            <v>34</v>
          </cell>
          <cell r="E85" t="str">
            <v>d</v>
          </cell>
          <cell r="F85" t="str">
            <v>350.34d</v>
          </cell>
          <cell r="G85" t="str">
            <v>tot_expn_to_date</v>
          </cell>
          <cell r="L85">
            <v>757804</v>
          </cell>
        </row>
        <row r="86">
          <cell r="C86">
            <v>350</v>
          </cell>
          <cell r="D86">
            <v>35</v>
          </cell>
          <cell r="E86" t="str">
            <v>d</v>
          </cell>
          <cell r="F86" t="str">
            <v>350.35d</v>
          </cell>
          <cell r="G86" t="str">
            <v>tot_expn_to_date</v>
          </cell>
          <cell r="L86">
            <v>365986</v>
          </cell>
        </row>
        <row r="87">
          <cell r="B87">
            <v>148</v>
          </cell>
          <cell r="C87">
            <v>354</v>
          </cell>
          <cell r="D87">
            <v>21</v>
          </cell>
          <cell r="E87" t="str">
            <v>b</v>
          </cell>
          <cell r="F87" t="str">
            <v>354.21b</v>
          </cell>
          <cell r="G87" t="str">
            <v>drct_pyrl_dstrbt</v>
          </cell>
          <cell r="H87">
            <v>20976669</v>
          </cell>
          <cell r="I87">
            <v>21701683</v>
          </cell>
          <cell r="J87">
            <v>21424172</v>
          </cell>
          <cell r="K87">
            <v>22707903</v>
          </cell>
          <cell r="L87">
            <v>23499915</v>
          </cell>
        </row>
        <row r="88">
          <cell r="B88">
            <v>151</v>
          </cell>
          <cell r="C88">
            <v>354</v>
          </cell>
          <cell r="D88">
            <v>27</v>
          </cell>
          <cell r="E88" t="str">
            <v>b</v>
          </cell>
          <cell r="F88" t="str">
            <v>354.27b</v>
          </cell>
          <cell r="G88" t="str">
            <v>drct_pyrl_dstrbt</v>
          </cell>
          <cell r="H88">
            <v>39151807</v>
          </cell>
          <cell r="I88">
            <v>6194912</v>
          </cell>
          <cell r="J88">
            <v>39620131</v>
          </cell>
          <cell r="K88">
            <v>41949915</v>
          </cell>
          <cell r="L88">
            <v>43097996</v>
          </cell>
        </row>
        <row r="89">
          <cell r="B89">
            <v>152</v>
          </cell>
          <cell r="C89">
            <v>354</v>
          </cell>
          <cell r="D89">
            <v>28</v>
          </cell>
          <cell r="E89" t="str">
            <v>b</v>
          </cell>
          <cell r="F89" t="str">
            <v>354.28b</v>
          </cell>
          <cell r="G89" t="str">
            <v>drct_pyrl_dstrbt</v>
          </cell>
          <cell r="H89">
            <v>354492178</v>
          </cell>
          <cell r="I89">
            <v>361424755</v>
          </cell>
          <cell r="J89">
            <v>352150935</v>
          </cell>
          <cell r="K89">
            <v>357213635</v>
          </cell>
          <cell r="L89">
            <v>363265480</v>
          </cell>
        </row>
      </sheetData>
      <sheetData sheetId="27" refreshError="1"/>
      <sheetData sheetId="2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Memo"/>
      <sheetName val="PHI"/>
      <sheetName val="Pepco"/>
      <sheetName val="Federal Allocation"/>
      <sheetName val="Fed Memo"/>
    </sheetNames>
    <sheetDataSet>
      <sheetData sheetId="0"/>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sheetDataSet>
      <sheetData sheetId="0" refreshError="1"/>
      <sheetData sheetId="1">
        <row r="1">
          <cell r="A1" t="str">
            <v>Alliant - IPL</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24">
          <cell r="W24">
            <v>138533214</v>
          </cell>
        </row>
      </sheetData>
      <sheetData sheetId="11">
        <row r="25">
          <cell r="W25">
            <v>184075441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V2" t="str">
            <v>December</v>
          </cell>
        </row>
        <row r="3">
          <cell r="V3">
            <v>2003</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ad"/>
      <sheetName val="mwd-th"/>
      <sheetName val="Front End Cost "/>
      <sheetName val="amort"/>
      <sheetName val="tax dep"/>
      <sheetName val="reg_cost"/>
      <sheetName val="sum cost"/>
      <sheetName val="unamort"/>
      <sheetName val="control"/>
      <sheetName val="input MWDth"/>
      <sheetName val="Journal"/>
      <sheetName val="Var Rpt"/>
      <sheetName val="load perf rpt"/>
      <sheetName val="update instructions"/>
      <sheetName val="F-in core interest"/>
      <sheetName val="H-finance"/>
      <sheetName val="I-3rd Qtr amort"/>
      <sheetName val="J-total amort"/>
      <sheetName val="nuclear_journal_December"/>
      <sheetName val="DEPR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tatus"/>
      <sheetName val="FAS132CY"/>
      <sheetName val="FAS132PY"/>
      <sheetName val="Summary"/>
      <sheetName val="FAS106 CY"/>
      <sheetName val="FAS106 PY"/>
      <sheetName val="FAS106 PY2"/>
    </sheetNames>
    <sheetDataSet>
      <sheetData sheetId="0" refreshError="1">
        <row r="6">
          <cell r="B6" t="str">
            <v>December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Key Assumps"/>
      <sheetName val="Overview"/>
      <sheetName val="Ratios"/>
      <sheetName val="NI Detail"/>
      <sheetName val="Capital Report"/>
      <sheetName val="DTE Consol"/>
      <sheetName val="Fin Ratio"/>
      <sheetName val="Tax Cred CFwd"/>
      <sheetName val="Tax Calc"/>
      <sheetName val="CFO by Entity"/>
      <sheetName val="DECO OM Capital"/>
      <sheetName val="MC OM Capital"/>
      <sheetName val="MCGC&amp;Cit"/>
      <sheetName val="EG"/>
      <sheetName val="ER"/>
      <sheetName val="ERTrad"/>
      <sheetName val="ES"/>
      <sheetName val="ED"/>
      <sheetName val="OTHER"/>
      <sheetName val="HOLDCO"/>
      <sheetName val="Hold Co Int Overlay"/>
      <sheetName val="Impact of LTD interest"/>
      <sheetName val="Hold Co Summary"/>
      <sheetName val="Old Aday Hold Co"/>
      <sheetName val="DECO"/>
      <sheetName val="DECO Changes 0603"/>
      <sheetName val="DD&amp;A Detail"/>
      <sheetName val="DECo Walk 04-06"/>
      <sheetName val="DECo Margin"/>
      <sheetName val="DECo Depr &amp; PTax"/>
      <sheetName val="DECo OM Cap links"/>
      <sheetName val="DECO RATE RELIEF"/>
      <sheetName val="Aday DECo"/>
      <sheetName val="Aday BS 2002"/>
      <sheetName val="Aday BS 2003"/>
      <sheetName val="Aday IS DECo &amp; Other"/>
      <sheetName val="Aday IS EG Subs"/>
      <sheetName val="Outstanding"/>
      <sheetName val="2004 Statements"/>
      <sheetName val="CF &amp; Inv by Entity"/>
      <sheetName val="DECo Summary"/>
      <sheetName val="Reg Assumps"/>
      <sheetName val="Non Reg Net Income"/>
      <sheetName val="Non Reg CAPEX"/>
      <sheetName val="Scenario Cover"/>
      <sheetName val="Scenario Cover (2)"/>
      <sheetName val="Scenario Mgr"/>
      <sheetName val="#REF"/>
      <sheetName val="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sheetDataSet>
      <sheetData sheetId="0">
        <row r="7">
          <cell r="E7">
            <v>612546</v>
          </cell>
        </row>
        <row r="8">
          <cell r="E8">
            <v>1739653</v>
          </cell>
        </row>
        <row r="9">
          <cell r="E9">
            <v>1813775</v>
          </cell>
        </row>
        <row r="10">
          <cell r="E10">
            <v>2371303</v>
          </cell>
        </row>
        <row r="11">
          <cell r="E11">
            <v>237049573</v>
          </cell>
        </row>
        <row r="12">
          <cell r="E12">
            <v>378604254</v>
          </cell>
        </row>
        <row r="13">
          <cell r="E13">
            <v>213233242</v>
          </cell>
        </row>
        <row r="14">
          <cell r="E14">
            <v>22461563</v>
          </cell>
        </row>
        <row r="15">
          <cell r="E15">
            <v>38073001</v>
          </cell>
        </row>
        <row r="16">
          <cell r="E16">
            <v>4001021</v>
          </cell>
        </row>
        <row r="17">
          <cell r="E17">
            <v>27663250.34</v>
          </cell>
        </row>
        <row r="18">
          <cell r="E18">
            <v>143285457.56999999</v>
          </cell>
        </row>
        <row r="19">
          <cell r="E19">
            <v>151609318</v>
          </cell>
        </row>
      </sheetData>
      <sheetData sheetId="1"/>
      <sheetData sheetId="2"/>
      <sheetData sheetId="3"/>
      <sheetData sheetId="4"/>
      <sheetData sheetId="5"/>
      <sheetData sheetId="6"/>
      <sheetData sheetId="7"/>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Deepwater 2002 Income Statement"/>
      <sheetName val="2002 TUB Income Statement w DW"/>
      <sheetName val="TUB Income Statement 2002-2006"/>
      <sheetName val="TUB Inc State 2002-2006 w DW"/>
      <sheetName val="Sheet1"/>
      <sheetName val="OTRA Discounts"/>
      <sheetName val="TBC Rate Summary"/>
      <sheetName val="Restructuring Amort."/>
      <sheetName val="JFJ-4 CEP Rate"/>
      <sheetName val="JFJ-1 Deferral Recovery Rate"/>
      <sheetName val="Keystone Swap Amort Sched"/>
      <sheetName val="ADJUSTMENTS"/>
      <sheetName val="COST OF 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 8"/>
      <sheetName val="RR 8 2"/>
    </sheetNames>
    <sheetDataSet>
      <sheetData sheetId="0"/>
      <sheetData sheetId="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sheetDataSet>
      <sheetData sheetId="0"/>
      <sheetData sheetId="1"/>
      <sheetData sheetId="2"/>
      <sheetData sheetId="3">
        <row r="4">
          <cell r="A4" t="str">
            <v>0016</v>
          </cell>
          <cell r="B4">
            <v>2</v>
          </cell>
        </row>
        <row r="5">
          <cell r="A5" t="str">
            <v>0017</v>
          </cell>
          <cell r="B5">
            <v>2</v>
          </cell>
        </row>
        <row r="6">
          <cell r="A6" t="str">
            <v>0018</v>
          </cell>
          <cell r="B6">
            <v>2</v>
          </cell>
        </row>
        <row r="7">
          <cell r="A7" t="str">
            <v>0019</v>
          </cell>
          <cell r="B7">
            <v>2</v>
          </cell>
        </row>
        <row r="8">
          <cell r="A8" t="str">
            <v>0033</v>
          </cell>
          <cell r="B8">
            <v>1</v>
          </cell>
        </row>
        <row r="9">
          <cell r="A9" t="str">
            <v>0045</v>
          </cell>
          <cell r="B9">
            <v>3</v>
          </cell>
        </row>
        <row r="10">
          <cell r="A10" t="str">
            <v>0047</v>
          </cell>
          <cell r="B10">
            <v>3</v>
          </cell>
        </row>
        <row r="11">
          <cell r="A11" t="str">
            <v>0052</v>
          </cell>
          <cell r="B11">
            <v>1</v>
          </cell>
        </row>
        <row r="12">
          <cell r="A12" t="str">
            <v>0053</v>
          </cell>
          <cell r="B12">
            <v>2</v>
          </cell>
        </row>
        <row r="13">
          <cell r="A13" t="str">
            <v>0054</v>
          </cell>
          <cell r="B13">
            <v>2</v>
          </cell>
        </row>
        <row r="14">
          <cell r="A14" t="str">
            <v>0056</v>
          </cell>
          <cell r="B14">
            <v>3</v>
          </cell>
        </row>
        <row r="15">
          <cell r="A15" t="str">
            <v>0057</v>
          </cell>
          <cell r="B15">
            <v>2</v>
          </cell>
        </row>
        <row r="16">
          <cell r="A16" t="str">
            <v>0058</v>
          </cell>
          <cell r="B16">
            <v>1</v>
          </cell>
        </row>
        <row r="17">
          <cell r="A17" t="str">
            <v>0059</v>
          </cell>
          <cell r="B17">
            <v>1</v>
          </cell>
        </row>
        <row r="18">
          <cell r="A18" t="str">
            <v>0062</v>
          </cell>
          <cell r="B18">
            <v>2</v>
          </cell>
        </row>
        <row r="19">
          <cell r="A19" t="str">
            <v>0063</v>
          </cell>
          <cell r="B19">
            <v>1</v>
          </cell>
        </row>
        <row r="20">
          <cell r="A20" t="str">
            <v>0065</v>
          </cell>
          <cell r="B20">
            <v>1</v>
          </cell>
        </row>
        <row r="21">
          <cell r="A21" t="str">
            <v>0067</v>
          </cell>
          <cell r="B21">
            <v>3</v>
          </cell>
        </row>
        <row r="22">
          <cell r="A22" t="str">
            <v>0073</v>
          </cell>
          <cell r="B22">
            <v>2</v>
          </cell>
        </row>
        <row r="23">
          <cell r="A23" t="str">
            <v>0075</v>
          </cell>
          <cell r="B23">
            <v>3</v>
          </cell>
        </row>
        <row r="24">
          <cell r="A24" t="str">
            <v>0082</v>
          </cell>
          <cell r="B24">
            <v>1</v>
          </cell>
        </row>
        <row r="25">
          <cell r="A25" t="str">
            <v>0083</v>
          </cell>
          <cell r="B25">
            <v>1</v>
          </cell>
        </row>
        <row r="26">
          <cell r="A26" t="str">
            <v>0084</v>
          </cell>
          <cell r="B26">
            <v>1</v>
          </cell>
        </row>
        <row r="27">
          <cell r="A27" t="str">
            <v>0085</v>
          </cell>
          <cell r="B27">
            <v>1</v>
          </cell>
        </row>
        <row r="28">
          <cell r="A28" t="str">
            <v>0086</v>
          </cell>
          <cell r="B28">
            <v>2</v>
          </cell>
        </row>
        <row r="29">
          <cell r="A29" t="str">
            <v>0125</v>
          </cell>
          <cell r="B29">
            <v>2</v>
          </cell>
        </row>
        <row r="30">
          <cell r="A30" t="str">
            <v>0126</v>
          </cell>
          <cell r="B30">
            <v>2</v>
          </cell>
        </row>
        <row r="31">
          <cell r="A31" t="str">
            <v>0127</v>
          </cell>
          <cell r="B31">
            <v>2</v>
          </cell>
        </row>
        <row r="32">
          <cell r="A32" t="str">
            <v>0128</v>
          </cell>
          <cell r="B32">
            <v>2</v>
          </cell>
        </row>
        <row r="33">
          <cell r="A33" t="str">
            <v>0129</v>
          </cell>
          <cell r="B33">
            <v>2</v>
          </cell>
        </row>
        <row r="34">
          <cell r="A34" t="str">
            <v>0130</v>
          </cell>
          <cell r="B34">
            <v>2</v>
          </cell>
        </row>
        <row r="35">
          <cell r="A35" t="str">
            <v>0161</v>
          </cell>
          <cell r="B35">
            <v>2</v>
          </cell>
        </row>
        <row r="36">
          <cell r="A36" t="str">
            <v>0162</v>
          </cell>
          <cell r="B36">
            <v>2</v>
          </cell>
        </row>
        <row r="37">
          <cell r="A37" t="str">
            <v>0163</v>
          </cell>
          <cell r="B37">
            <v>2</v>
          </cell>
        </row>
        <row r="38">
          <cell r="A38" t="str">
            <v>0164</v>
          </cell>
          <cell r="B38">
            <v>2</v>
          </cell>
        </row>
        <row r="39">
          <cell r="A39" t="str">
            <v>0253</v>
          </cell>
          <cell r="B39">
            <v>1</v>
          </cell>
        </row>
        <row r="40">
          <cell r="A40" t="str">
            <v>0255</v>
          </cell>
          <cell r="B40">
            <v>1</v>
          </cell>
        </row>
        <row r="41">
          <cell r="A41" t="str">
            <v>1001</v>
          </cell>
          <cell r="B41">
            <v>3</v>
          </cell>
        </row>
        <row r="42">
          <cell r="A42" t="str">
            <v>1003</v>
          </cell>
          <cell r="B42">
            <v>3</v>
          </cell>
        </row>
        <row r="43">
          <cell r="A43" t="str">
            <v>1004</v>
          </cell>
          <cell r="B43">
            <v>3</v>
          </cell>
        </row>
        <row r="44">
          <cell r="A44" t="str">
            <v>1011</v>
          </cell>
          <cell r="B44">
            <v>2</v>
          </cell>
        </row>
        <row r="45">
          <cell r="A45" t="str">
            <v>1013</v>
          </cell>
          <cell r="B45">
            <v>2</v>
          </cell>
        </row>
        <row r="46">
          <cell r="A46" t="str">
            <v>1014</v>
          </cell>
          <cell r="B46">
            <v>2</v>
          </cell>
        </row>
        <row r="47">
          <cell r="A47" t="str">
            <v>1016</v>
          </cell>
          <cell r="B47">
            <v>2</v>
          </cell>
        </row>
        <row r="48">
          <cell r="A48" t="str">
            <v>1017</v>
          </cell>
          <cell r="B48">
            <v>2</v>
          </cell>
        </row>
        <row r="49">
          <cell r="A49" t="str">
            <v>1018</v>
          </cell>
          <cell r="B49">
            <v>2</v>
          </cell>
        </row>
        <row r="50">
          <cell r="A50" t="str">
            <v>1019</v>
          </cell>
          <cell r="B50">
            <v>2</v>
          </cell>
        </row>
        <row r="51">
          <cell r="A51" t="str">
            <v>1020</v>
          </cell>
          <cell r="B51">
            <v>1</v>
          </cell>
        </row>
        <row r="52">
          <cell r="A52" t="str">
            <v>1021</v>
          </cell>
          <cell r="B52">
            <v>2</v>
          </cell>
        </row>
        <row r="53">
          <cell r="A53" t="str">
            <v>1023</v>
          </cell>
          <cell r="B53">
            <v>2</v>
          </cell>
        </row>
        <row r="54">
          <cell r="A54" t="str">
            <v>1024</v>
          </cell>
          <cell r="B54">
            <v>2</v>
          </cell>
        </row>
        <row r="55">
          <cell r="A55" t="str">
            <v>1025</v>
          </cell>
          <cell r="B55">
            <v>2</v>
          </cell>
        </row>
        <row r="56">
          <cell r="A56" t="str">
            <v>1026</v>
          </cell>
          <cell r="B56">
            <v>2</v>
          </cell>
        </row>
        <row r="57">
          <cell r="A57" t="str">
            <v>1027</v>
          </cell>
          <cell r="B57">
            <v>2</v>
          </cell>
        </row>
        <row r="58">
          <cell r="A58" t="str">
            <v>1028</v>
          </cell>
          <cell r="B58">
            <v>2</v>
          </cell>
        </row>
        <row r="59">
          <cell r="A59" t="str">
            <v>1029</v>
          </cell>
          <cell r="B59">
            <v>2</v>
          </cell>
        </row>
        <row r="60">
          <cell r="A60" t="str">
            <v>1031</v>
          </cell>
          <cell r="B60">
            <v>2</v>
          </cell>
        </row>
        <row r="61">
          <cell r="A61" t="str">
            <v>1032</v>
          </cell>
          <cell r="B61">
            <v>2</v>
          </cell>
        </row>
        <row r="62">
          <cell r="A62" t="str">
            <v>1033</v>
          </cell>
          <cell r="B62">
            <v>2</v>
          </cell>
        </row>
        <row r="63">
          <cell r="A63" t="str">
            <v>1034</v>
          </cell>
          <cell r="B63">
            <v>2</v>
          </cell>
        </row>
        <row r="64">
          <cell r="A64" t="str">
            <v>1035</v>
          </cell>
          <cell r="B64">
            <v>2</v>
          </cell>
        </row>
        <row r="65">
          <cell r="A65" t="str">
            <v>1037</v>
          </cell>
          <cell r="B65">
            <v>2</v>
          </cell>
        </row>
        <row r="66">
          <cell r="A66" t="str">
            <v>1042</v>
          </cell>
          <cell r="B66">
            <v>2</v>
          </cell>
        </row>
        <row r="67">
          <cell r="A67" t="str">
            <v>1045</v>
          </cell>
          <cell r="B67">
            <v>2</v>
          </cell>
        </row>
        <row r="68">
          <cell r="A68" t="str">
            <v>1050</v>
          </cell>
          <cell r="B68">
            <v>2</v>
          </cell>
        </row>
        <row r="69">
          <cell r="A69" t="str">
            <v>1052</v>
          </cell>
          <cell r="B69">
            <v>2</v>
          </cell>
        </row>
        <row r="70">
          <cell r="A70" t="str">
            <v>1060</v>
          </cell>
          <cell r="B70">
            <v>2</v>
          </cell>
        </row>
        <row r="71">
          <cell r="A71" t="str">
            <v>1061</v>
          </cell>
          <cell r="B71">
            <v>2</v>
          </cell>
        </row>
        <row r="72">
          <cell r="A72" t="str">
            <v>1062</v>
          </cell>
          <cell r="B72">
            <v>2</v>
          </cell>
        </row>
        <row r="73">
          <cell r="A73" t="str">
            <v>1063</v>
          </cell>
          <cell r="B73">
            <v>2</v>
          </cell>
        </row>
        <row r="74">
          <cell r="A74" t="str">
            <v>1111</v>
          </cell>
          <cell r="B74">
            <v>4.5</v>
          </cell>
        </row>
        <row r="75">
          <cell r="A75" t="str">
            <v>1112</v>
          </cell>
          <cell r="B75">
            <v>2</v>
          </cell>
        </row>
        <row r="76">
          <cell r="A76" t="str">
            <v>1113</v>
          </cell>
          <cell r="B76">
            <v>1</v>
          </cell>
        </row>
        <row r="77">
          <cell r="A77" t="str">
            <v>1115</v>
          </cell>
          <cell r="B77">
            <v>1</v>
          </cell>
        </row>
        <row r="78">
          <cell r="A78" t="str">
            <v>1116</v>
          </cell>
          <cell r="B78">
            <v>2</v>
          </cell>
        </row>
        <row r="79">
          <cell r="A79" t="str">
            <v>1118</v>
          </cell>
          <cell r="B79">
            <v>2</v>
          </cell>
        </row>
        <row r="80">
          <cell r="A80" t="str">
            <v>1120</v>
          </cell>
          <cell r="B80">
            <v>2</v>
          </cell>
        </row>
        <row r="81">
          <cell r="A81" t="str">
            <v>1123</v>
          </cell>
          <cell r="B81">
            <v>2</v>
          </cell>
        </row>
        <row r="82">
          <cell r="A82" t="str">
            <v>1125</v>
          </cell>
          <cell r="B82">
            <v>2</v>
          </cell>
        </row>
        <row r="83">
          <cell r="A83" t="str">
            <v>1126</v>
          </cell>
          <cell r="B83">
            <v>2</v>
          </cell>
        </row>
        <row r="84">
          <cell r="A84" t="str">
            <v>1131</v>
          </cell>
          <cell r="B84">
            <v>2</v>
          </cell>
        </row>
        <row r="85">
          <cell r="A85" t="str">
            <v>1132</v>
          </cell>
          <cell r="B85">
            <v>2</v>
          </cell>
        </row>
        <row r="86">
          <cell r="A86" t="str">
            <v>1133</v>
          </cell>
          <cell r="B86">
            <v>2</v>
          </cell>
        </row>
        <row r="87">
          <cell r="A87" t="str">
            <v>1135</v>
          </cell>
          <cell r="B87">
            <v>2</v>
          </cell>
        </row>
        <row r="88">
          <cell r="A88" t="str">
            <v>1136</v>
          </cell>
          <cell r="B88">
            <v>2</v>
          </cell>
        </row>
        <row r="89">
          <cell r="A89" t="str">
            <v>1145</v>
          </cell>
          <cell r="B89">
            <v>2</v>
          </cell>
        </row>
        <row r="90">
          <cell r="A90" t="str">
            <v>1146</v>
          </cell>
          <cell r="B90">
            <v>2</v>
          </cell>
        </row>
        <row r="91">
          <cell r="A91" t="str">
            <v>1147</v>
          </cell>
          <cell r="B91">
            <v>2</v>
          </cell>
        </row>
        <row r="92">
          <cell r="A92" t="str">
            <v>1148</v>
          </cell>
          <cell r="B92">
            <v>2</v>
          </cell>
        </row>
        <row r="93">
          <cell r="A93" t="str">
            <v>1149</v>
          </cell>
          <cell r="B93">
            <v>2</v>
          </cell>
        </row>
        <row r="94">
          <cell r="A94" t="str">
            <v>1150</v>
          </cell>
          <cell r="B94">
            <v>2</v>
          </cell>
        </row>
        <row r="95">
          <cell r="A95" t="str">
            <v>1151</v>
          </cell>
          <cell r="B95">
            <v>2</v>
          </cell>
        </row>
        <row r="96">
          <cell r="A96" t="str">
            <v>1152</v>
          </cell>
          <cell r="B96">
            <v>2</v>
          </cell>
        </row>
        <row r="97">
          <cell r="A97" t="str">
            <v>1153</v>
          </cell>
          <cell r="B97">
            <v>2</v>
          </cell>
        </row>
        <row r="98">
          <cell r="A98" t="str">
            <v>1154</v>
          </cell>
          <cell r="B98">
            <v>2</v>
          </cell>
        </row>
        <row r="99">
          <cell r="A99" t="str">
            <v>1155</v>
          </cell>
          <cell r="B99">
            <v>2</v>
          </cell>
        </row>
        <row r="100">
          <cell r="A100" t="str">
            <v>1156</v>
          </cell>
          <cell r="B100">
            <v>2</v>
          </cell>
        </row>
        <row r="101">
          <cell r="A101" t="str">
            <v>1162</v>
          </cell>
          <cell r="B101">
            <v>2</v>
          </cell>
        </row>
        <row r="102">
          <cell r="A102" t="str">
            <v>1163</v>
          </cell>
          <cell r="B102">
            <v>2</v>
          </cell>
        </row>
        <row r="103">
          <cell r="A103" t="str">
            <v>1164</v>
          </cell>
          <cell r="B103">
            <v>2</v>
          </cell>
        </row>
        <row r="104">
          <cell r="A104" t="str">
            <v>1212</v>
          </cell>
          <cell r="B104">
            <v>2</v>
          </cell>
        </row>
        <row r="105">
          <cell r="A105" t="str">
            <v>1226</v>
          </cell>
          <cell r="B105">
            <v>2</v>
          </cell>
        </row>
        <row r="106">
          <cell r="A106" t="str">
            <v>1415</v>
          </cell>
          <cell r="B106">
            <v>2</v>
          </cell>
        </row>
        <row r="107">
          <cell r="A107" t="str">
            <v>1425</v>
          </cell>
          <cell r="B107">
            <v>2</v>
          </cell>
        </row>
        <row r="108">
          <cell r="A108" t="str">
            <v>1432</v>
          </cell>
          <cell r="B108">
            <v>2</v>
          </cell>
        </row>
        <row r="109">
          <cell r="A109" t="str">
            <v>1441</v>
          </cell>
          <cell r="B109">
            <v>2</v>
          </cell>
        </row>
        <row r="110">
          <cell r="A110" t="str">
            <v>1442</v>
          </cell>
          <cell r="B110">
            <v>2</v>
          </cell>
        </row>
        <row r="111">
          <cell r="A111" t="str">
            <v>1443</v>
          </cell>
          <cell r="B111">
            <v>2</v>
          </cell>
        </row>
        <row r="112">
          <cell r="A112" t="str">
            <v>1444</v>
          </cell>
          <cell r="B112">
            <v>2</v>
          </cell>
        </row>
        <row r="113">
          <cell r="A113" t="str">
            <v>1445</v>
          </cell>
          <cell r="B113">
            <v>2</v>
          </cell>
        </row>
        <row r="114">
          <cell r="A114" t="str">
            <v>1446</v>
          </cell>
          <cell r="B114">
            <v>2</v>
          </cell>
        </row>
        <row r="115">
          <cell r="A115" t="str">
            <v>1447</v>
          </cell>
          <cell r="B115">
            <v>2</v>
          </cell>
        </row>
        <row r="116">
          <cell r="A116" t="str">
            <v>1448</v>
          </cell>
          <cell r="B116">
            <v>2</v>
          </cell>
        </row>
        <row r="117">
          <cell r="A117" t="str">
            <v>1449</v>
          </cell>
          <cell r="B117">
            <v>2</v>
          </cell>
        </row>
        <row r="118">
          <cell r="A118" t="str">
            <v>1450</v>
          </cell>
          <cell r="B118">
            <v>2</v>
          </cell>
        </row>
        <row r="119">
          <cell r="A119" t="str">
            <v>1451</v>
          </cell>
          <cell r="B119">
            <v>2</v>
          </cell>
        </row>
        <row r="120">
          <cell r="A120" t="str">
            <v>1452</v>
          </cell>
          <cell r="B120">
            <v>2</v>
          </cell>
        </row>
        <row r="121">
          <cell r="A121" t="str">
            <v>1460</v>
          </cell>
          <cell r="B121">
            <v>2</v>
          </cell>
        </row>
        <row r="122">
          <cell r="A122" t="str">
            <v>1470</v>
          </cell>
          <cell r="B122">
            <v>2</v>
          </cell>
        </row>
        <row r="123">
          <cell r="A123" t="str">
            <v>1471</v>
          </cell>
          <cell r="B123">
            <v>2</v>
          </cell>
        </row>
        <row r="124">
          <cell r="A124" t="str">
            <v>1472</v>
          </cell>
          <cell r="B124">
            <v>2</v>
          </cell>
        </row>
        <row r="125">
          <cell r="A125" t="str">
            <v>1473</v>
          </cell>
          <cell r="B125">
            <v>2</v>
          </cell>
        </row>
        <row r="126">
          <cell r="A126" t="str">
            <v>1474</v>
          </cell>
          <cell r="B126">
            <v>2</v>
          </cell>
        </row>
        <row r="127">
          <cell r="A127" t="str">
            <v>1475</v>
          </cell>
          <cell r="B127">
            <v>2</v>
          </cell>
        </row>
        <row r="128">
          <cell r="A128" t="str">
            <v>1476</v>
          </cell>
          <cell r="B128">
            <v>2</v>
          </cell>
        </row>
        <row r="129">
          <cell r="A129" t="str">
            <v>1481</v>
          </cell>
          <cell r="B129">
            <v>1</v>
          </cell>
        </row>
        <row r="130">
          <cell r="A130" t="str">
            <v>1482</v>
          </cell>
          <cell r="B130">
            <v>1</v>
          </cell>
        </row>
        <row r="131">
          <cell r="A131" t="str">
            <v>1483</v>
          </cell>
          <cell r="B131">
            <v>1</v>
          </cell>
        </row>
        <row r="132">
          <cell r="A132" t="str">
            <v>1484</v>
          </cell>
          <cell r="B132">
            <v>1</v>
          </cell>
        </row>
        <row r="133">
          <cell r="A133" t="str">
            <v>1485</v>
          </cell>
          <cell r="B133">
            <v>1</v>
          </cell>
        </row>
        <row r="134">
          <cell r="A134" t="str">
            <v>1486</v>
          </cell>
          <cell r="B134">
            <v>1</v>
          </cell>
        </row>
        <row r="135">
          <cell r="A135" t="str">
            <v>1487</v>
          </cell>
          <cell r="B135">
            <v>1</v>
          </cell>
        </row>
        <row r="136">
          <cell r="A136" t="str">
            <v>1488</v>
          </cell>
          <cell r="B136">
            <v>1</v>
          </cell>
        </row>
        <row r="137">
          <cell r="A137" t="str">
            <v>1489</v>
          </cell>
          <cell r="B137">
            <v>1</v>
          </cell>
        </row>
        <row r="138">
          <cell r="A138" t="str">
            <v>1490</v>
          </cell>
          <cell r="B138">
            <v>1</v>
          </cell>
        </row>
        <row r="139">
          <cell r="A139" t="str">
            <v>1491</v>
          </cell>
          <cell r="B139">
            <v>2</v>
          </cell>
        </row>
        <row r="140">
          <cell r="A140" t="str">
            <v>1499</v>
          </cell>
          <cell r="B140">
            <v>1</v>
          </cell>
        </row>
        <row r="141">
          <cell r="A141" t="str">
            <v>1501</v>
          </cell>
          <cell r="B141">
            <v>2</v>
          </cell>
        </row>
        <row r="142">
          <cell r="A142" t="str">
            <v>1502</v>
          </cell>
          <cell r="B142">
            <v>1</v>
          </cell>
        </row>
        <row r="143">
          <cell r="A143" t="str">
            <v>1503</v>
          </cell>
          <cell r="B143">
            <v>1</v>
          </cell>
        </row>
        <row r="144">
          <cell r="A144" t="str">
            <v>1510</v>
          </cell>
          <cell r="B144">
            <v>2</v>
          </cell>
        </row>
        <row r="145">
          <cell r="A145" t="str">
            <v>2140</v>
          </cell>
          <cell r="B145">
            <v>2</v>
          </cell>
        </row>
        <row r="146">
          <cell r="A146" t="str">
            <v>2510</v>
          </cell>
          <cell r="B146">
            <v>2</v>
          </cell>
        </row>
        <row r="147">
          <cell r="A147" t="str">
            <v>2520</v>
          </cell>
          <cell r="B147">
            <v>2</v>
          </cell>
        </row>
        <row r="148">
          <cell r="A148" t="str">
            <v>2530</v>
          </cell>
          <cell r="B148">
            <v>2</v>
          </cell>
        </row>
        <row r="149">
          <cell r="A149" t="str">
            <v>2550</v>
          </cell>
          <cell r="B149">
            <v>2</v>
          </cell>
        </row>
        <row r="150">
          <cell r="A150" t="str">
            <v>2560</v>
          </cell>
          <cell r="B150">
            <v>2</v>
          </cell>
        </row>
        <row r="151">
          <cell r="A151" t="str">
            <v>5101</v>
          </cell>
          <cell r="B151">
            <v>1</v>
          </cell>
        </row>
        <row r="152">
          <cell r="A152" t="str">
            <v>5201</v>
          </cell>
          <cell r="B152">
            <v>1</v>
          </cell>
        </row>
        <row r="153">
          <cell r="A153" t="str">
            <v>5301</v>
          </cell>
          <cell r="B153">
            <v>1</v>
          </cell>
        </row>
        <row r="154">
          <cell r="A154" t="str">
            <v>5302</v>
          </cell>
          <cell r="B154">
            <v>1</v>
          </cell>
        </row>
        <row r="155">
          <cell r="A155" t="str">
            <v>5303</v>
          </cell>
          <cell r="B155">
            <v>1</v>
          </cell>
        </row>
        <row r="156">
          <cell r="A156" t="str">
            <v>5304</v>
          </cell>
          <cell r="B156">
            <v>1</v>
          </cell>
        </row>
        <row r="157">
          <cell r="A157" t="str">
            <v>5305</v>
          </cell>
          <cell r="B157">
            <v>1</v>
          </cell>
        </row>
        <row r="158">
          <cell r="A158" t="str">
            <v>5306</v>
          </cell>
          <cell r="B158">
            <v>1</v>
          </cell>
        </row>
        <row r="159">
          <cell r="A159" t="str">
            <v>5307</v>
          </cell>
          <cell r="B159">
            <v>1</v>
          </cell>
        </row>
        <row r="160">
          <cell r="A160" t="str">
            <v>5308</v>
          </cell>
          <cell r="B160">
            <v>1</v>
          </cell>
        </row>
        <row r="161">
          <cell r="A161" t="str">
            <v>5310</v>
          </cell>
          <cell r="B161">
            <v>1</v>
          </cell>
        </row>
        <row r="162">
          <cell r="A162" t="str">
            <v>5311</v>
          </cell>
          <cell r="B162">
            <v>1</v>
          </cell>
        </row>
        <row r="163">
          <cell r="A163" t="str">
            <v>5312</v>
          </cell>
          <cell r="B163">
            <v>1</v>
          </cell>
        </row>
        <row r="164">
          <cell r="A164" t="str">
            <v>5313</v>
          </cell>
          <cell r="B164">
            <v>1</v>
          </cell>
        </row>
        <row r="165">
          <cell r="A165" t="str">
            <v>5320</v>
          </cell>
          <cell r="B165">
            <v>1</v>
          </cell>
        </row>
        <row r="166">
          <cell r="A166" t="str">
            <v>5321</v>
          </cell>
          <cell r="B166">
            <v>1</v>
          </cell>
        </row>
        <row r="167">
          <cell r="A167" t="str">
            <v>5322</v>
          </cell>
          <cell r="B167">
            <v>1</v>
          </cell>
        </row>
        <row r="168">
          <cell r="A168" t="str">
            <v>5323</v>
          </cell>
          <cell r="B168">
            <v>1</v>
          </cell>
        </row>
        <row r="169">
          <cell r="A169" t="str">
            <v>5325</v>
          </cell>
          <cell r="B169">
            <v>1</v>
          </cell>
        </row>
        <row r="170">
          <cell r="A170" t="str">
            <v>5326</v>
          </cell>
          <cell r="B170">
            <v>1</v>
          </cell>
        </row>
        <row r="171">
          <cell r="A171" t="str">
            <v>5328</v>
          </cell>
          <cell r="B171">
            <v>1</v>
          </cell>
        </row>
        <row r="172">
          <cell r="A172" t="str">
            <v>5330</v>
          </cell>
          <cell r="B172">
            <v>1</v>
          </cell>
        </row>
        <row r="173">
          <cell r="A173" t="str">
            <v>5331</v>
          </cell>
          <cell r="B173">
            <v>1</v>
          </cell>
        </row>
        <row r="174">
          <cell r="A174" t="str">
            <v>5332</v>
          </cell>
          <cell r="B174">
            <v>1</v>
          </cell>
        </row>
        <row r="175">
          <cell r="A175" t="str">
            <v>5333</v>
          </cell>
          <cell r="B175">
            <v>1</v>
          </cell>
        </row>
        <row r="176">
          <cell r="A176" t="str">
            <v>5340</v>
          </cell>
          <cell r="B176">
            <v>1</v>
          </cell>
        </row>
        <row r="177">
          <cell r="A177" t="str">
            <v>5350</v>
          </cell>
          <cell r="B177">
            <v>1</v>
          </cell>
        </row>
        <row r="178">
          <cell r="A178" t="str">
            <v>5354</v>
          </cell>
          <cell r="B178">
            <v>1</v>
          </cell>
        </row>
        <row r="179">
          <cell r="A179" t="str">
            <v>5355</v>
          </cell>
          <cell r="B179">
            <v>1</v>
          </cell>
        </row>
        <row r="180">
          <cell r="A180" t="str">
            <v>5356</v>
          </cell>
          <cell r="B180">
            <v>1</v>
          </cell>
        </row>
        <row r="181">
          <cell r="A181" t="str">
            <v>5357</v>
          </cell>
          <cell r="B181">
            <v>1</v>
          </cell>
        </row>
        <row r="182">
          <cell r="A182" t="str">
            <v>5358</v>
          </cell>
          <cell r="B182">
            <v>1</v>
          </cell>
        </row>
        <row r="183">
          <cell r="A183" t="str">
            <v>5359</v>
          </cell>
          <cell r="B183">
            <v>1</v>
          </cell>
        </row>
        <row r="184">
          <cell r="A184" t="str">
            <v>5365</v>
          </cell>
          <cell r="B184">
            <v>1</v>
          </cell>
        </row>
        <row r="185">
          <cell r="A185" t="str">
            <v>5366</v>
          </cell>
          <cell r="B185">
            <v>1</v>
          </cell>
        </row>
        <row r="186">
          <cell r="A186" t="str">
            <v>5401</v>
          </cell>
          <cell r="B186">
            <v>4</v>
          </cell>
        </row>
        <row r="187">
          <cell r="A187" t="str">
            <v>5412</v>
          </cell>
          <cell r="B187">
            <v>4</v>
          </cell>
        </row>
        <row r="188">
          <cell r="A188" t="str">
            <v>5413</v>
          </cell>
          <cell r="B188">
            <v>4</v>
          </cell>
        </row>
        <row r="189">
          <cell r="A189" t="str">
            <v>5414</v>
          </cell>
          <cell r="B189">
            <v>4</v>
          </cell>
        </row>
        <row r="190">
          <cell r="A190" t="str">
            <v>5421</v>
          </cell>
          <cell r="B190">
            <v>4</v>
          </cell>
        </row>
        <row r="191">
          <cell r="A191" t="str">
            <v>5424</v>
          </cell>
          <cell r="B191">
            <v>4</v>
          </cell>
        </row>
        <row r="192">
          <cell r="A192" t="str">
            <v>5426</v>
          </cell>
          <cell r="B192">
            <v>4</v>
          </cell>
        </row>
        <row r="193">
          <cell r="A193" t="str">
            <v>5431</v>
          </cell>
          <cell r="B193">
            <v>4</v>
          </cell>
        </row>
        <row r="194">
          <cell r="A194" t="str">
            <v>5442</v>
          </cell>
          <cell r="B194">
            <v>4</v>
          </cell>
        </row>
        <row r="195">
          <cell r="A195" t="str">
            <v>5443</v>
          </cell>
          <cell r="B195">
            <v>4</v>
          </cell>
        </row>
        <row r="196">
          <cell r="A196" t="str">
            <v>5447</v>
          </cell>
          <cell r="B196">
            <v>4</v>
          </cell>
        </row>
        <row r="197">
          <cell r="A197" t="str">
            <v>5448</v>
          </cell>
          <cell r="B197">
            <v>4</v>
          </cell>
        </row>
        <row r="198">
          <cell r="A198" t="str">
            <v>5451</v>
          </cell>
          <cell r="B198">
            <v>4</v>
          </cell>
        </row>
        <row r="199">
          <cell r="A199" t="str">
            <v>5453</v>
          </cell>
          <cell r="B199">
            <v>4</v>
          </cell>
        </row>
        <row r="200">
          <cell r="A200" t="str">
            <v>5454</v>
          </cell>
          <cell r="B200">
            <v>4</v>
          </cell>
        </row>
        <row r="201">
          <cell r="A201" t="str">
            <v>5456</v>
          </cell>
          <cell r="B201">
            <v>4</v>
          </cell>
        </row>
        <row r="202">
          <cell r="A202" t="str">
            <v>5457</v>
          </cell>
          <cell r="B202">
            <v>4</v>
          </cell>
        </row>
        <row r="203">
          <cell r="A203" t="str">
            <v>5462</v>
          </cell>
          <cell r="B203">
            <v>4</v>
          </cell>
        </row>
        <row r="204">
          <cell r="A204" t="str">
            <v>5466</v>
          </cell>
          <cell r="B204">
            <v>4</v>
          </cell>
        </row>
        <row r="205">
          <cell r="A205" t="str">
            <v>5469</v>
          </cell>
          <cell r="B205">
            <v>4</v>
          </cell>
        </row>
        <row r="206">
          <cell r="A206" t="str">
            <v>5471</v>
          </cell>
          <cell r="B206">
            <v>4</v>
          </cell>
        </row>
        <row r="207">
          <cell r="A207" t="str">
            <v>5476</v>
          </cell>
          <cell r="B207">
            <v>4</v>
          </cell>
        </row>
        <row r="208">
          <cell r="A208" t="str">
            <v>5680</v>
          </cell>
          <cell r="B208">
            <v>1</v>
          </cell>
        </row>
        <row r="209">
          <cell r="A209" t="str">
            <v>6305</v>
          </cell>
          <cell r="B209">
            <v>1</v>
          </cell>
        </row>
        <row r="210">
          <cell r="A210" t="str">
            <v>6330</v>
          </cell>
          <cell r="B210">
            <v>1</v>
          </cell>
        </row>
        <row r="211">
          <cell r="A211" t="str">
            <v>6331</v>
          </cell>
          <cell r="B211">
            <v>1</v>
          </cell>
        </row>
        <row r="212">
          <cell r="A212" t="str">
            <v>6333</v>
          </cell>
          <cell r="B212">
            <v>1</v>
          </cell>
        </row>
        <row r="213">
          <cell r="A213" t="str">
            <v>6340</v>
          </cell>
          <cell r="B213">
            <v>1</v>
          </cell>
        </row>
        <row r="214">
          <cell r="A214" t="str">
            <v>6345</v>
          </cell>
          <cell r="B214">
            <v>1</v>
          </cell>
        </row>
        <row r="215">
          <cell r="A215" t="str">
            <v>6350</v>
          </cell>
          <cell r="B215">
            <v>1</v>
          </cell>
        </row>
        <row r="216">
          <cell r="A216" t="str">
            <v>6360</v>
          </cell>
          <cell r="B216">
            <v>1</v>
          </cell>
        </row>
        <row r="217">
          <cell r="A217" t="str">
            <v>6370</v>
          </cell>
          <cell r="B217">
            <v>1</v>
          </cell>
        </row>
        <row r="218">
          <cell r="A218" t="str">
            <v>6391</v>
          </cell>
          <cell r="B218">
            <v>1</v>
          </cell>
        </row>
        <row r="219">
          <cell r="A219" t="str">
            <v>6396</v>
          </cell>
          <cell r="B219">
            <v>1</v>
          </cell>
        </row>
        <row r="220">
          <cell r="A220" t="str">
            <v>6397</v>
          </cell>
          <cell r="B220">
            <v>1</v>
          </cell>
        </row>
        <row r="221">
          <cell r="A221" t="str">
            <v>6398</v>
          </cell>
          <cell r="B221">
            <v>1</v>
          </cell>
        </row>
        <row r="222">
          <cell r="A222" t="str">
            <v>6399</v>
          </cell>
          <cell r="B222">
            <v>1</v>
          </cell>
        </row>
        <row r="223">
          <cell r="A223" t="str">
            <v>9205</v>
          </cell>
          <cell r="B223">
            <v>2</v>
          </cell>
        </row>
        <row r="224">
          <cell r="A224" t="str">
            <v>9401</v>
          </cell>
          <cell r="B224">
            <v>3</v>
          </cell>
        </row>
        <row r="225">
          <cell r="A225" t="str">
            <v>9402</v>
          </cell>
          <cell r="B225">
            <v>3</v>
          </cell>
        </row>
        <row r="226">
          <cell r="A226" t="str">
            <v>9403</v>
          </cell>
          <cell r="B226">
            <v>3</v>
          </cell>
        </row>
        <row r="227">
          <cell r="A227" t="str">
            <v>9404</v>
          </cell>
          <cell r="B227">
            <v>3</v>
          </cell>
        </row>
        <row r="228">
          <cell r="A228" t="str">
            <v>9405</v>
          </cell>
          <cell r="B228">
            <v>3</v>
          </cell>
        </row>
        <row r="229">
          <cell r="A229" t="str">
            <v>9406</v>
          </cell>
          <cell r="B229">
            <v>3</v>
          </cell>
        </row>
        <row r="230">
          <cell r="A230" t="str">
            <v>9407</v>
          </cell>
          <cell r="B230">
            <v>3</v>
          </cell>
        </row>
        <row r="231">
          <cell r="A231" t="str">
            <v>9409</v>
          </cell>
          <cell r="B231">
            <v>3</v>
          </cell>
        </row>
        <row r="232">
          <cell r="A232" t="str">
            <v>9411</v>
          </cell>
          <cell r="B232">
            <v>3</v>
          </cell>
        </row>
        <row r="233">
          <cell r="A233" t="str">
            <v>9414</v>
          </cell>
          <cell r="B233">
            <v>3</v>
          </cell>
        </row>
        <row r="234">
          <cell r="A234" t="str">
            <v>9415</v>
          </cell>
          <cell r="B234">
            <v>3</v>
          </cell>
        </row>
        <row r="235">
          <cell r="A235" t="str">
            <v>9461</v>
          </cell>
          <cell r="B235">
            <v>2</v>
          </cell>
        </row>
        <row r="236">
          <cell r="A236" t="str">
            <v>9610</v>
          </cell>
          <cell r="B236">
            <v>2</v>
          </cell>
        </row>
      </sheetData>
      <sheetData sheetId="4"/>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 H-1A"/>
      <sheetName val="1A - ADIT Summary"/>
      <sheetName val="1B - ADIT EOY"/>
      <sheetName val="1C - ADIT BOY"/>
      <sheetName val="1D - ADIT Rate Base Adjustment"/>
      <sheetName val="1E - EDIT Amortization"/>
      <sheetName val="1F - ADIT Remeasurement"/>
      <sheetName val="2 - Other Tax"/>
      <sheetName val="3 - Revenue Credits"/>
      <sheetName val="3a - Shared Revenues"/>
      <sheetName val="4 - 100 Basis Pt ROE"/>
      <sheetName val="5 - Cost Support 1"/>
      <sheetName val="5a Affiliate Allocations"/>
      <sheetName val="5b EBSC Affiliate Allocations"/>
      <sheetName val="6-Project Rev Req"/>
      <sheetName val="6A-Project True-up"/>
      <sheetName val="6B - True-Up Interest "/>
      <sheetName val="7 - Cap Add WS"/>
      <sheetName val="8 - Securitization"/>
      <sheetName val="9 - Rate Base"/>
      <sheetName val="9A - Gross Plant &amp; ARO"/>
      <sheetName val="10 - Merger Costs"/>
      <sheetName val="11A - O&amp;M"/>
      <sheetName val="11B - A&amp;G"/>
      <sheetName val="12- Depreciation Rates"/>
    </sheetNames>
    <sheetDataSet>
      <sheetData sheetId="0"/>
      <sheetData sheetId="1"/>
      <sheetData sheetId="2"/>
      <sheetData sheetId="3"/>
      <sheetData sheetId="4"/>
      <sheetData sheetId="5"/>
      <sheetData sheetId="6"/>
      <sheetData sheetId="7"/>
      <sheetData sheetId="8"/>
      <sheetData sheetId="9">
        <row r="50">
          <cell r="E50">
            <v>0.09</v>
          </cell>
        </row>
        <row r="52">
          <cell r="E52">
            <v>0.28109999999999991</v>
          </cell>
        </row>
        <row r="53">
          <cell r="E53">
            <v>0.5</v>
          </cell>
        </row>
        <row r="54">
          <cell r="E54">
            <v>1</v>
          </cell>
        </row>
        <row r="56">
          <cell r="E56">
            <v>1</v>
          </cell>
        </row>
        <row r="58">
          <cell r="E58">
            <v>0.37897122348685275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ntage Summary"/>
      <sheetName val="Total 3540-3580"/>
      <sheetName val="3540"/>
      <sheetName val="3550"/>
      <sheetName val="3560"/>
      <sheetName val="3570"/>
      <sheetName val="3580"/>
      <sheetName val="Total 3640-3732"/>
      <sheetName val="3640"/>
      <sheetName val="3650"/>
      <sheetName val="3660"/>
      <sheetName val="3670"/>
      <sheetName val="3680"/>
      <sheetName val="3691"/>
      <sheetName val="3692"/>
      <sheetName val="3700"/>
      <sheetName val="3711"/>
      <sheetName val="3712"/>
      <sheetName val="3713"/>
      <sheetName val="3720"/>
      <sheetName val="3731"/>
      <sheetName val="3732"/>
      <sheetName val="3620"/>
      <sheetName val="3530"/>
      <sheetName val="3520"/>
      <sheetName val="3610"/>
      <sheetName val="Report 17 for 2008 T&amp;D"/>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ummary"/>
      <sheetName val="Sheet1"/>
      <sheetName val="Q2 Data"/>
      <sheetName val="190100"/>
      <sheetName val="190110"/>
      <sheetName val="190200"/>
      <sheetName val="190210"/>
      <sheetName val="190500"/>
      <sheetName val="190510"/>
      <sheetName val="282100"/>
      <sheetName val="282200"/>
      <sheetName val="283100"/>
      <sheetName val="283110"/>
      <sheetName val="283200"/>
      <sheetName val="283210"/>
      <sheetName val="Defd Expense RFWD"/>
      <sheetName val="797037"/>
      <sheetName val="797047"/>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 Analysis"/>
      <sheetName val="SAP Export"/>
      <sheetName val="DSUM"/>
      <sheetName val="Instructions"/>
    </sheetNames>
    <sheetDataSet>
      <sheetData sheetId="0"/>
      <sheetData sheetId="1"/>
      <sheetData sheetId="2"/>
      <sheetData sheetId="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FACT"/>
    </sheetNames>
    <sheetDataSet>
      <sheetData sheetId="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TST"/>
      <sheetName val="B.1"/>
      <sheetName val="B.1.1"/>
      <sheetName val="B.3.1 "/>
      <sheetName val="B.3.2  "/>
      <sheetName val="NITS "/>
      <sheetName val="Input"/>
      <sheetName val="Cost of Capital"/>
      <sheetName val="Compare"/>
      <sheetName val="Macro1"/>
      <sheetName val="PrintModule"/>
    </sheetNames>
    <sheetDataSet>
      <sheetData sheetId="0"/>
      <sheetData sheetId="1"/>
      <sheetData sheetId="2"/>
      <sheetData sheetId="3"/>
      <sheetData sheetId="4"/>
      <sheetData sheetId="5"/>
      <sheetData sheetId="6"/>
      <sheetData sheetId="7"/>
      <sheetData sheetId="8"/>
      <sheetData sheetId="9">
        <row r="33">
          <cell r="F33">
            <v>7.9500000000000001E-2</v>
          </cell>
        </row>
      </sheetData>
      <sheetData sheetId="10"/>
      <sheetData sheetId="11"/>
      <sheetData sheetId="12"/>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30">
          <cell r="J130">
            <v>130500025</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R Summary"/>
      <sheetName val="EG Summary"/>
      <sheetName val="MichCon Base Case"/>
      <sheetName val="Other Subs"/>
      <sheetName val="MichCon Rating Agency"/>
      <sheetName val="DECO O&amp;M and Capex"/>
      <sheetName val="#REF"/>
      <sheetName val="Input Page"/>
      <sheetName val="AltAcctTable"/>
      <sheetName val="Cons TB"/>
      <sheetName val="Depreciation Schedu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row r="6">
          <cell r="B6">
            <v>2003</v>
          </cell>
        </row>
      </sheetData>
      <sheetData sheetId="1"/>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sheetDataSet>
      <sheetData sheetId="0"/>
      <sheetData sheetId="1"/>
      <sheetData sheetId="2"/>
      <sheetData sheetId="3"/>
      <sheetData sheetId="4"/>
      <sheetData sheetId="5">
        <row r="6">
          <cell r="B6" t="str">
            <v>Balance of Plant</v>
          </cell>
          <cell r="C6" t="str">
            <v>Cable Failure</v>
          </cell>
          <cell r="D6" t="str">
            <v>Air Dryer</v>
          </cell>
        </row>
        <row r="7">
          <cell r="B7" t="str">
            <v>Boiler/Turbine</v>
          </cell>
          <cell r="C7" t="str">
            <v>Capacity Electrical</v>
          </cell>
          <cell r="D7" t="str">
            <v>Air Heater</v>
          </cell>
        </row>
        <row r="8">
          <cell r="B8" t="str">
            <v>Cable &amp; Controls</v>
          </cell>
          <cell r="C8" t="str">
            <v>Capacity Turbine</v>
          </cell>
          <cell r="D8" t="str">
            <v>Analyzers</v>
          </cell>
        </row>
        <row r="9">
          <cell r="B9" t="str">
            <v>Environmental Non-Nox</v>
          </cell>
          <cell r="C9" t="str">
            <v>Combustion Control</v>
          </cell>
          <cell r="D9" t="str">
            <v xml:space="preserve">As Fired </v>
          </cell>
        </row>
        <row r="10">
          <cell r="B10" t="str">
            <v>Health/Safety</v>
          </cell>
          <cell r="C10" t="str">
            <v>Common Systems</v>
          </cell>
          <cell r="D10" t="str">
            <v>Ash Systems</v>
          </cell>
        </row>
        <row r="11">
          <cell r="B11" t="str">
            <v>Low Nox</v>
          </cell>
          <cell r="C11" t="str">
            <v>Control Equip Obsolescence</v>
          </cell>
          <cell r="D11" t="str">
            <v>Attemp</v>
          </cell>
        </row>
        <row r="12">
          <cell r="C12" t="str">
            <v>DCS</v>
          </cell>
          <cell r="D12" t="str">
            <v>Battery Repl</v>
          </cell>
        </row>
        <row r="13">
          <cell r="C13" t="str">
            <v>Fuel</v>
          </cell>
          <cell r="D13" t="str">
            <v>Belt Repl</v>
          </cell>
        </row>
        <row r="14">
          <cell r="C14" t="str">
            <v>General Plant</v>
          </cell>
          <cell r="D14" t="str">
            <v>BFP</v>
          </cell>
        </row>
        <row r="15">
          <cell r="C15" t="str">
            <v>Mobile Equipment</v>
          </cell>
          <cell r="D15" t="str">
            <v>Boiler</v>
          </cell>
        </row>
        <row r="16">
          <cell r="C16" t="str">
            <v>Monitoring Devices</v>
          </cell>
          <cell r="D16" t="str">
            <v>Boiler Bypass</v>
          </cell>
        </row>
        <row r="17">
          <cell r="C17" t="str">
            <v>Monitoring Sys</v>
          </cell>
          <cell r="D17" t="str">
            <v>Burners</v>
          </cell>
        </row>
        <row r="18">
          <cell r="C18" t="str">
            <v>Reiability Boiler Feedwater Sys</v>
          </cell>
          <cell r="D18" t="str">
            <v>Cable</v>
          </cell>
        </row>
        <row r="19">
          <cell r="C19" t="str">
            <v>Reliability Boiler</v>
          </cell>
          <cell r="D19" t="str">
            <v>Canal</v>
          </cell>
        </row>
        <row r="20">
          <cell r="C20" t="str">
            <v>Reliability Air Htr</v>
          </cell>
          <cell r="D20" t="str">
            <v>Cathodic Protection</v>
          </cell>
        </row>
        <row r="21">
          <cell r="C21" t="str">
            <v>Reliability Boiler Draft</v>
          </cell>
          <cell r="D21" t="str">
            <v>CEM</v>
          </cell>
        </row>
        <row r="22">
          <cell r="C22" t="str">
            <v>Reliability Boiler Feedwater Sys</v>
          </cell>
          <cell r="D22" t="str">
            <v>Chem Sys</v>
          </cell>
        </row>
        <row r="23">
          <cell r="C23" t="str">
            <v>Reliability Boiler Water</v>
          </cell>
          <cell r="D23" t="str">
            <v>Circ Pumps</v>
          </cell>
        </row>
        <row r="24">
          <cell r="C24" t="str">
            <v>Reliability Peakers</v>
          </cell>
          <cell r="D24" t="str">
            <v>CO Monitors</v>
          </cell>
        </row>
        <row r="25">
          <cell r="C25" t="str">
            <v>Reliability Turbine</v>
          </cell>
          <cell r="D25" t="str">
            <v>Coal Mills</v>
          </cell>
        </row>
        <row r="26">
          <cell r="D26" t="str">
            <v>Coal Pile Lighting</v>
          </cell>
        </row>
        <row r="27">
          <cell r="D27" t="str">
            <v>Compressed Air</v>
          </cell>
        </row>
        <row r="28">
          <cell r="D28" t="str">
            <v>Condenser Retube</v>
          </cell>
        </row>
        <row r="29">
          <cell r="D29" t="str">
            <v>Conditioning Sys</v>
          </cell>
        </row>
        <row r="30">
          <cell r="D30" t="str">
            <v>Containment</v>
          </cell>
        </row>
        <row r="31">
          <cell r="D31" t="str">
            <v>Control Battery</v>
          </cell>
        </row>
        <row r="32">
          <cell r="D32" t="str">
            <v>Controls</v>
          </cell>
        </row>
        <row r="33">
          <cell r="D33" t="str">
            <v>Crane Hoist Repl</v>
          </cell>
        </row>
        <row r="34">
          <cell r="D34" t="str">
            <v>DCS</v>
          </cell>
        </row>
        <row r="35">
          <cell r="D35" t="str">
            <v>Demin</v>
          </cell>
        </row>
        <row r="36">
          <cell r="D36" t="str">
            <v>Economizer Tubes</v>
          </cell>
        </row>
        <row r="37">
          <cell r="D37" t="str">
            <v>Exciter</v>
          </cell>
        </row>
        <row r="38">
          <cell r="D38" t="str">
            <v>Expansion Joints</v>
          </cell>
        </row>
        <row r="39">
          <cell r="D39" t="str">
            <v>Fall protection</v>
          </cell>
        </row>
        <row r="40">
          <cell r="D40" t="str">
            <v>Fan</v>
          </cell>
        </row>
        <row r="41">
          <cell r="D41" t="str">
            <v>Feedwater</v>
          </cell>
        </row>
        <row r="42">
          <cell r="D42" t="str">
            <v>Fire Protection</v>
          </cell>
        </row>
        <row r="43">
          <cell r="D43" t="str">
            <v>Fish Entrainment</v>
          </cell>
        </row>
        <row r="44">
          <cell r="D44" t="str">
            <v>Flame Scanners</v>
          </cell>
        </row>
        <row r="45">
          <cell r="D45" t="str">
            <v>Flue gas</v>
          </cell>
        </row>
        <row r="46">
          <cell r="D46" t="str">
            <v>Flyash Contain</v>
          </cell>
        </row>
        <row r="47">
          <cell r="D47" t="str">
            <v>Fuel Storage</v>
          </cell>
        </row>
        <row r="48">
          <cell r="D48" t="str">
            <v>Generator</v>
          </cell>
        </row>
        <row r="49">
          <cell r="D49" t="str">
            <v>Grizzly Bars</v>
          </cell>
        </row>
        <row r="50">
          <cell r="D50" t="str">
            <v>GSW</v>
          </cell>
        </row>
        <row r="51">
          <cell r="D51" t="str">
            <v>Hydrogen</v>
          </cell>
        </row>
        <row r="52">
          <cell r="D52" t="str">
            <v>LowNox</v>
          </cell>
        </row>
        <row r="53">
          <cell r="D53" t="str">
            <v>Magnetic Separators</v>
          </cell>
        </row>
        <row r="54">
          <cell r="D54" t="str">
            <v>Makeup Water</v>
          </cell>
        </row>
        <row r="55">
          <cell r="D55" t="str">
            <v>Metal detectors</v>
          </cell>
        </row>
        <row r="56">
          <cell r="D56" t="str">
            <v>Misc</v>
          </cell>
        </row>
        <row r="57">
          <cell r="D57" t="str">
            <v>MISO Intiatives</v>
          </cell>
        </row>
        <row r="58">
          <cell r="D58" t="str">
            <v>Mobile Equipment</v>
          </cell>
        </row>
        <row r="59">
          <cell r="D59" t="str">
            <v>Monitor</v>
          </cell>
        </row>
        <row r="60">
          <cell r="D60" t="str">
            <v>Monitoring Devices</v>
          </cell>
        </row>
        <row r="61">
          <cell r="D61" t="str">
            <v>MPPA Credit</v>
          </cell>
        </row>
        <row r="62">
          <cell r="D62" t="str">
            <v>MUT</v>
          </cell>
        </row>
        <row r="63">
          <cell r="D63" t="str">
            <v>NPDES Diversion</v>
          </cell>
        </row>
        <row r="64">
          <cell r="D64" t="str">
            <v>Oil Cooler xfrmer</v>
          </cell>
        </row>
        <row r="65">
          <cell r="D65" t="str">
            <v>Opacity Improvements</v>
          </cell>
        </row>
        <row r="66">
          <cell r="D66" t="str">
            <v>Opacity Monitors</v>
          </cell>
        </row>
        <row r="67">
          <cell r="D67" t="str">
            <v>Oven Gas</v>
          </cell>
        </row>
        <row r="68">
          <cell r="D68" t="str">
            <v>Peakers</v>
          </cell>
        </row>
        <row r="69">
          <cell r="D69" t="str">
            <v>PI Sys</v>
          </cell>
        </row>
        <row r="70">
          <cell r="D70" t="str">
            <v>PLC</v>
          </cell>
        </row>
        <row r="71">
          <cell r="D71" t="str">
            <v>Precipitator</v>
          </cell>
        </row>
        <row r="72">
          <cell r="D72" t="str">
            <v>Process Computers</v>
          </cell>
        </row>
        <row r="73">
          <cell r="D73" t="str">
            <v>Pumped storage</v>
          </cell>
        </row>
        <row r="74">
          <cell r="D74" t="str">
            <v>Reheater</v>
          </cell>
        </row>
        <row r="75">
          <cell r="D75" t="str">
            <v>Relief Valves</v>
          </cell>
        </row>
        <row r="76">
          <cell r="D76" t="str">
            <v>Safety Platforms</v>
          </cell>
        </row>
        <row r="77">
          <cell r="D77" t="str">
            <v>Safety Shower</v>
          </cell>
        </row>
        <row r="78">
          <cell r="D78" t="str">
            <v>Safety Valve</v>
          </cell>
        </row>
        <row r="79">
          <cell r="D79" t="str">
            <v>SCR Catalist Replacements</v>
          </cell>
        </row>
        <row r="80">
          <cell r="D80" t="str">
            <v>SH/RH Tubes</v>
          </cell>
        </row>
        <row r="81">
          <cell r="D81" t="str">
            <v>Soot Blowers</v>
          </cell>
        </row>
        <row r="82">
          <cell r="D82" t="str">
            <v>Spill Contain</v>
          </cell>
        </row>
        <row r="83">
          <cell r="D83" t="str">
            <v>Stack Breaching</v>
          </cell>
        </row>
        <row r="84">
          <cell r="D84" t="str">
            <v>Stack Flow Monitors</v>
          </cell>
        </row>
        <row r="85">
          <cell r="D85" t="str">
            <v>Stack Lighting</v>
          </cell>
        </row>
        <row r="86">
          <cell r="D86" t="str">
            <v>Steam Line</v>
          </cell>
        </row>
        <row r="87">
          <cell r="D87" t="str">
            <v>Steam Path Mod</v>
          </cell>
        </row>
        <row r="88">
          <cell r="D88" t="str">
            <v>Structure</v>
          </cell>
        </row>
        <row r="89">
          <cell r="D89" t="str">
            <v>Switchgear</v>
          </cell>
        </row>
        <row r="90">
          <cell r="D90" t="str">
            <v>Tools</v>
          </cell>
        </row>
        <row r="91">
          <cell r="D91" t="str">
            <v>TSI</v>
          </cell>
        </row>
        <row r="92">
          <cell r="D92" t="str">
            <v>Turbine</v>
          </cell>
        </row>
        <row r="93">
          <cell r="D93" t="str">
            <v>Turbine Blades</v>
          </cell>
        </row>
        <row r="94">
          <cell r="D94" t="str">
            <v>Vehicle</v>
          </cell>
        </row>
        <row r="95">
          <cell r="D95" t="str">
            <v>Ventilation</v>
          </cell>
        </row>
        <row r="96">
          <cell r="D96" t="str">
            <v>Waste Water Upgrade</v>
          </cell>
        </row>
        <row r="97">
          <cell r="D97" t="str">
            <v>Water Cannons</v>
          </cell>
        </row>
        <row r="98">
          <cell r="D98" t="str">
            <v>Weight Scales</v>
          </cell>
        </row>
        <row r="99">
          <cell r="D99" t="str">
            <v>WW Tubes</v>
          </cell>
        </row>
        <row r="100">
          <cell r="D100" t="str">
            <v>Zebra Mussel Mitigation</v>
          </cell>
        </row>
      </sheetData>
      <sheetData sheetId="6"/>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 val="G"/>
      <sheetName val="HQ"/>
      <sheetName val="R"/>
      <sheetName val="V"/>
      <sheetName val="COSS Results UNBUND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O"/>
      <sheetName val="Nonlevelized-IOU"/>
      <sheetName val="Opco Data"/>
    </sheetNames>
    <sheetDataSet>
      <sheetData sheetId="0">
        <row r="19">
          <cell r="I19">
            <v>0</v>
          </cell>
        </row>
        <row r="24">
          <cell r="I24">
            <v>5986141</v>
          </cell>
        </row>
        <row r="82">
          <cell r="D82">
            <v>3542234396</v>
          </cell>
        </row>
        <row r="83">
          <cell r="D83">
            <v>1257390851</v>
          </cell>
        </row>
        <row r="84">
          <cell r="D84">
            <v>2496368743</v>
          </cell>
        </row>
        <row r="85">
          <cell r="D85">
            <v>523791201</v>
          </cell>
        </row>
        <row r="90">
          <cell r="D90">
            <v>2049032467.4730768</v>
          </cell>
        </row>
        <row r="91">
          <cell r="D91">
            <v>423353722.911538</v>
          </cell>
        </row>
        <row r="92">
          <cell r="D92">
            <v>910926053.31692314</v>
          </cell>
        </row>
        <row r="93">
          <cell r="D93">
            <v>343716216.37538451</v>
          </cell>
        </row>
        <row r="106">
          <cell r="D106">
            <v>0</v>
          </cell>
        </row>
        <row r="107">
          <cell r="D107">
            <v>-1312115276.4549999</v>
          </cell>
        </row>
        <row r="108">
          <cell r="D108">
            <v>-920695444.44499993</v>
          </cell>
        </row>
        <row r="109">
          <cell r="D109">
            <v>357815973.53500003</v>
          </cell>
        </row>
        <row r="116">
          <cell r="D116">
            <v>283961</v>
          </cell>
        </row>
        <row r="120">
          <cell r="D120">
            <v>36190544</v>
          </cell>
        </row>
        <row r="121">
          <cell r="D121">
            <v>6500333</v>
          </cell>
        </row>
        <row r="139">
          <cell r="D139">
            <v>33026835</v>
          </cell>
        </row>
        <row r="140">
          <cell r="D140">
            <v>472243</v>
          </cell>
        </row>
        <row r="141">
          <cell r="D141">
            <v>162043289</v>
          </cell>
        </row>
        <row r="143">
          <cell r="D143">
            <v>219769</v>
          </cell>
        </row>
        <row r="150">
          <cell r="D150">
            <v>24535167</v>
          </cell>
        </row>
        <row r="151">
          <cell r="D151">
            <v>37948565</v>
          </cell>
        </row>
        <row r="159">
          <cell r="D159">
            <v>12392143</v>
          </cell>
        </row>
        <row r="162">
          <cell r="D162">
            <v>28132670</v>
          </cell>
        </row>
        <row r="174">
          <cell r="D174">
            <v>-30145</v>
          </cell>
        </row>
        <row r="188">
          <cell r="I188">
            <v>21520139</v>
          </cell>
        </row>
        <row r="192">
          <cell r="I192">
            <v>3862922</v>
          </cell>
        </row>
        <row r="207">
          <cell r="I207">
            <v>2607891.64</v>
          </cell>
        </row>
        <row r="208">
          <cell r="I208">
            <v>25275812</v>
          </cell>
        </row>
        <row r="214">
          <cell r="D214">
            <v>10932793</v>
          </cell>
        </row>
        <row r="215">
          <cell r="D215">
            <v>6195466</v>
          </cell>
        </row>
        <row r="216">
          <cell r="D216">
            <v>18788693</v>
          </cell>
        </row>
        <row r="217">
          <cell r="D217">
            <v>11294180</v>
          </cell>
        </row>
        <row r="221">
          <cell r="D221">
            <v>7830558761</v>
          </cell>
        </row>
        <row r="222">
          <cell r="D222">
            <v>0</v>
          </cell>
        </row>
        <row r="223">
          <cell r="D223">
            <v>0</v>
          </cell>
        </row>
        <row r="227">
          <cell r="I227">
            <v>77199891</v>
          </cell>
        </row>
        <row r="229">
          <cell r="I229">
            <v>6873220</v>
          </cell>
        </row>
        <row r="232">
          <cell r="I232">
            <v>1540365055.5</v>
          </cell>
        </row>
        <row r="238">
          <cell r="D238">
            <v>1606738802</v>
          </cell>
        </row>
        <row r="239">
          <cell r="D239">
            <v>116350000</v>
          </cell>
        </row>
        <row r="243">
          <cell r="I243">
            <v>7469801</v>
          </cell>
        </row>
        <row r="246">
          <cell r="I246">
            <v>31588965.315012161</v>
          </cell>
        </row>
        <row r="247">
          <cell r="I247">
            <v>0</v>
          </cell>
        </row>
        <row r="248">
          <cell r="I248">
            <v>0</v>
          </cell>
        </row>
        <row r="249">
          <cell r="I249">
            <v>0</v>
          </cell>
        </row>
        <row r="280">
          <cell r="D280">
            <v>0.35</v>
          </cell>
        </row>
        <row r="281">
          <cell r="D281">
            <v>6.5000000000000002E-2</v>
          </cell>
        </row>
        <row r="282">
          <cell r="D282">
            <v>0</v>
          </cell>
        </row>
      </sheetData>
      <sheetData sheetId="1">
        <row r="7">
          <cell r="K7" t="str">
            <v>For the 12 months ended 12/31/11</v>
          </cell>
        </row>
        <row r="10">
          <cell r="D10" t="str">
            <v>Entergy Texas, Inc.</v>
          </cell>
        </row>
        <row r="26">
          <cell r="I26">
            <v>3521595.8333333335</v>
          </cell>
        </row>
        <row r="89">
          <cell r="D89">
            <v>898951627.17692256</v>
          </cell>
        </row>
        <row r="90">
          <cell r="D90">
            <v>852370423.91461504</v>
          </cell>
        </row>
        <row r="91">
          <cell r="D91">
            <v>1258228537.0323081</v>
          </cell>
        </row>
        <row r="92">
          <cell r="D92">
            <v>243683842.00384599</v>
          </cell>
        </row>
        <row r="97">
          <cell r="D97">
            <v>581864765.9799999</v>
          </cell>
        </row>
        <row r="98">
          <cell r="D98">
            <v>253404466.33000001</v>
          </cell>
        </row>
        <row r="99">
          <cell r="D99">
            <v>276874742.80999994</v>
          </cell>
        </row>
        <row r="100">
          <cell r="D100">
            <v>127362573.13</v>
          </cell>
        </row>
        <row r="113">
          <cell r="D113">
            <v>-12048.04</v>
          </cell>
        </row>
        <row r="114">
          <cell r="D114">
            <v>-613908920.53499997</v>
          </cell>
        </row>
        <row r="115">
          <cell r="D115">
            <v>-469513464.80500001</v>
          </cell>
        </row>
        <row r="116">
          <cell r="D116">
            <v>237510767.49000001</v>
          </cell>
        </row>
        <row r="124">
          <cell r="D124">
            <v>6143480</v>
          </cell>
        </row>
        <row r="125">
          <cell r="D125">
            <v>8487803</v>
          </cell>
        </row>
        <row r="162">
          <cell r="D162">
            <v>26546580</v>
          </cell>
        </row>
        <row r="164">
          <cell r="D164">
            <v>8929644</v>
          </cell>
        </row>
        <row r="165">
          <cell r="D165">
            <v>74796014</v>
          </cell>
        </row>
        <row r="167">
          <cell r="D167">
            <v>86451</v>
          </cell>
        </row>
        <row r="174">
          <cell r="D174">
            <v>13949104</v>
          </cell>
        </row>
        <row r="175">
          <cell r="D175">
            <v>14584432</v>
          </cell>
        </row>
        <row r="181">
          <cell r="D181">
            <v>3920746</v>
          </cell>
        </row>
        <row r="184">
          <cell r="D184">
            <v>13395.297853599999</v>
          </cell>
        </row>
        <row r="233">
          <cell r="I233">
            <v>1858303.8907692311</v>
          </cell>
        </row>
        <row r="234">
          <cell r="I234">
            <v>13036121.748461541</v>
          </cell>
        </row>
        <row r="250">
          <cell r="D250">
            <v>12559256</v>
          </cell>
        </row>
        <row r="251">
          <cell r="D251">
            <v>2229546</v>
          </cell>
        </row>
        <row r="252">
          <cell r="D252">
            <v>10697124</v>
          </cell>
        </row>
        <row r="253">
          <cell r="D253">
            <v>8068168</v>
          </cell>
        </row>
        <row r="257">
          <cell r="D257">
            <v>3254184720</v>
          </cell>
        </row>
        <row r="258">
          <cell r="D258">
            <v>0</v>
          </cell>
        </row>
        <row r="259">
          <cell r="D259">
            <v>0</v>
          </cell>
        </row>
        <row r="263">
          <cell r="I263">
            <v>59077540</v>
          </cell>
        </row>
        <row r="265">
          <cell r="I265">
            <v>0</v>
          </cell>
        </row>
        <row r="268">
          <cell r="I268">
            <v>861823074</v>
          </cell>
        </row>
        <row r="274">
          <cell r="D274">
            <v>892830756</v>
          </cell>
        </row>
        <row r="275">
          <cell r="D275">
            <v>0</v>
          </cell>
        </row>
        <row r="289">
          <cell r="I289">
            <v>24331244.917123936</v>
          </cell>
        </row>
        <row r="325">
          <cell r="D325">
            <v>0.35</v>
          </cell>
        </row>
        <row r="326">
          <cell r="D326">
            <v>0</v>
          </cell>
        </row>
        <row r="327">
          <cell r="D327">
            <v>0</v>
          </cell>
        </row>
      </sheetData>
      <sheetData sheetId="2"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8.1723282774619987E-2</v>
          </cell>
          <cell r="C39">
            <v>8.1640793532299583E-2</v>
          </cell>
        </row>
      </sheetData>
      <sheetData sheetId="5"/>
      <sheetData sheetId="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Account</v>
          </cell>
          <cell r="C1" t="str">
            <v>Description</v>
          </cell>
          <cell r="E1" t="str">
            <v>BES</v>
          </cell>
          <cell r="F1" t="str">
            <v>BLHD</v>
          </cell>
          <cell r="G1" t="str">
            <v>COAL</v>
          </cell>
          <cell r="H1" t="str">
            <v>CORPS</v>
          </cell>
          <cell r="I1" t="str">
            <v>DEENE</v>
          </cell>
          <cell r="J1" t="str">
            <v>DTE</v>
          </cell>
          <cell r="K1" t="str">
            <v>DTECH</v>
          </cell>
          <cell r="L1" t="str">
            <v>EDDEV</v>
          </cell>
          <cell r="M1" t="str">
            <v>EES</v>
          </cell>
          <cell r="N1" t="str">
            <v>EGSOL</v>
          </cell>
          <cell r="O1" t="str">
            <v>EICD</v>
          </cell>
          <cell r="P1" t="str">
            <v>EXPDV</v>
          </cell>
          <cell r="Q1" t="str">
            <v>GASDI</v>
          </cell>
          <cell r="R1" t="str">
            <v>GASMK</v>
          </cell>
          <cell r="S1" t="str">
            <v>HURON</v>
          </cell>
          <cell r="T1" t="str">
            <v>MCCGP</v>
          </cell>
          <cell r="U1" t="str">
            <v>MCDEV</v>
          </cell>
          <cell r="V1" t="str">
            <v>MCENT</v>
          </cell>
          <cell r="W1" t="str">
            <v>MCGC</v>
          </cell>
          <cell r="X1" t="str">
            <v>MCLC</v>
          </cell>
          <cell r="Y1" t="str">
            <v>MCMBG</v>
          </cell>
          <cell r="Z1" t="str">
            <v>MCMLC</v>
          </cell>
          <cell r="AA1" t="str">
            <v>MCMOG</v>
          </cell>
          <cell r="AB1" t="str">
            <v>MCNCO</v>
          </cell>
          <cell r="AC1" t="str">
            <v>MCNGS</v>
          </cell>
          <cell r="AD1" t="str">
            <v>MCNMH</v>
          </cell>
          <cell r="AE1" t="str">
            <v>MCNOT</v>
          </cell>
          <cell r="AF1" t="str">
            <v>MCNPP</v>
          </cell>
          <cell r="AG1" t="str">
            <v>MCNVC</v>
          </cell>
          <cell r="AH1" t="str">
            <v>MCPL</v>
          </cell>
          <cell r="AI1" t="str">
            <v>MCTZN</v>
          </cell>
          <cell r="AJ1" t="str">
            <v>MCVC2</v>
          </cell>
          <cell r="AK1" t="str">
            <v>MCVCA</v>
          </cell>
          <cell r="AL1" t="str">
            <v>MCW10</v>
          </cell>
          <cell r="AM1" t="str">
            <v>MERC</v>
          </cell>
          <cell r="AN1" t="str">
            <v>MGAT</v>
          </cell>
          <cell r="AO1" t="str">
            <v>MHLD</v>
          </cell>
          <cell r="AP1" t="str">
            <v>MIDST</v>
          </cell>
          <cell r="AQ1" t="str">
            <v>PEPTC</v>
          </cell>
          <cell r="AR1" t="str">
            <v>RRLLC</v>
          </cell>
          <cell r="AS1" t="str">
            <v>SBLC</v>
          </cell>
          <cell r="AT1" t="str">
            <v>SBPC</v>
          </cell>
          <cell r="AU1" t="str">
            <v>SHELB</v>
          </cell>
          <cell r="AV1" t="str">
            <v>SOLAR</v>
          </cell>
          <cell r="AW1" t="str">
            <v>SRC</v>
          </cell>
          <cell r="AX1" t="str">
            <v>TBAY</v>
          </cell>
          <cell r="AY1" t="str">
            <v>UTS</v>
          </cell>
          <cell r="AZ1" t="str">
            <v>W10GH</v>
          </cell>
          <cell r="BA1" t="str">
            <v>W10SC</v>
          </cell>
          <cell r="BB1" t="str">
            <v>WOLVE</v>
          </cell>
          <cell r="BC1" t="str">
            <v>WSPL</v>
          </cell>
          <cell r="BD1" t="str">
            <v>Amount</v>
          </cell>
        </row>
        <row r="2">
          <cell r="A2" t="str">
            <v>408101</v>
          </cell>
          <cell r="C2" t="str">
            <v>TOIT-El-Mun-City Inc Ch-Det</v>
          </cell>
          <cell r="E2">
            <v>0</v>
          </cell>
          <cell r="F2">
            <v>0</v>
          </cell>
          <cell r="G2">
            <v>0</v>
          </cell>
          <cell r="H2">
            <v>0</v>
          </cell>
          <cell r="I2">
            <v>0</v>
          </cell>
          <cell r="J2">
            <v>50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50</v>
          </cell>
        </row>
        <row r="3">
          <cell r="A3" t="str">
            <v>408178</v>
          </cell>
          <cell r="C3" t="str">
            <v>Federal Income Tax</v>
          </cell>
          <cell r="E3">
            <v>0</v>
          </cell>
          <cell r="F3">
            <v>344490.29</v>
          </cell>
          <cell r="G3">
            <v>0</v>
          </cell>
          <cell r="H3">
            <v>0</v>
          </cell>
          <cell r="I3">
            <v>0</v>
          </cell>
          <cell r="J3">
            <v>0</v>
          </cell>
          <cell r="K3">
            <v>0</v>
          </cell>
          <cell r="L3">
            <v>0</v>
          </cell>
          <cell r="M3">
            <v>0</v>
          </cell>
          <cell r="N3">
            <v>0</v>
          </cell>
          <cell r="O3">
            <v>0</v>
          </cell>
          <cell r="P3">
            <v>0</v>
          </cell>
          <cell r="Q3">
            <v>0</v>
          </cell>
          <cell r="R3">
            <v>0</v>
          </cell>
          <cell r="S3">
            <v>0</v>
          </cell>
          <cell r="T3">
            <v>0</v>
          </cell>
          <cell r="U3">
            <v>5784.57</v>
          </cell>
          <cell r="V3">
            <v>0</v>
          </cell>
          <cell r="W3">
            <v>0</v>
          </cell>
          <cell r="X3">
            <v>177481.49</v>
          </cell>
          <cell r="Y3">
            <v>0</v>
          </cell>
          <cell r="Z3">
            <v>0</v>
          </cell>
          <cell r="AA3">
            <v>0</v>
          </cell>
          <cell r="AB3">
            <v>0</v>
          </cell>
          <cell r="AC3">
            <v>0</v>
          </cell>
          <cell r="AD3">
            <v>0</v>
          </cell>
          <cell r="AE3">
            <v>0</v>
          </cell>
          <cell r="AF3">
            <v>0</v>
          </cell>
          <cell r="AG3">
            <v>0</v>
          </cell>
          <cell r="AH3">
            <v>-19685.259999999998</v>
          </cell>
          <cell r="AI3">
            <v>0</v>
          </cell>
          <cell r="AJ3">
            <v>0</v>
          </cell>
          <cell r="AK3">
            <v>0</v>
          </cell>
          <cell r="AL3">
            <v>0</v>
          </cell>
          <cell r="AM3">
            <v>0</v>
          </cell>
          <cell r="AN3">
            <v>523322.44</v>
          </cell>
          <cell r="AO3">
            <v>0</v>
          </cell>
          <cell r="AP3">
            <v>0</v>
          </cell>
          <cell r="AQ3">
            <v>0</v>
          </cell>
          <cell r="AR3">
            <v>0</v>
          </cell>
          <cell r="AS3">
            <v>6238.27</v>
          </cell>
          <cell r="AT3">
            <v>-40227.21</v>
          </cell>
          <cell r="AU3">
            <v>0</v>
          </cell>
          <cell r="AV3">
            <v>0</v>
          </cell>
          <cell r="AW3">
            <v>0</v>
          </cell>
          <cell r="AX3">
            <v>306229.11</v>
          </cell>
          <cell r="AY3">
            <v>0</v>
          </cell>
          <cell r="AZ3">
            <v>0</v>
          </cell>
          <cell r="BA3">
            <v>0</v>
          </cell>
          <cell r="BB3">
            <v>0</v>
          </cell>
          <cell r="BC3">
            <v>131136.04</v>
          </cell>
          <cell r="BD3">
            <v>1434769.74</v>
          </cell>
        </row>
        <row r="4">
          <cell r="A4" t="str">
            <v>408181</v>
          </cell>
          <cell r="C4" t="str">
            <v>State Income Taxes</v>
          </cell>
          <cell r="E4">
            <v>31152.44</v>
          </cell>
          <cell r="F4">
            <v>0</v>
          </cell>
          <cell r="G4">
            <v>-3.08</v>
          </cell>
          <cell r="H4">
            <v>0</v>
          </cell>
          <cell r="I4">
            <v>0</v>
          </cell>
          <cell r="J4">
            <v>0</v>
          </cell>
          <cell r="K4">
            <v>0</v>
          </cell>
          <cell r="L4">
            <v>0</v>
          </cell>
          <cell r="M4">
            <v>-2025244.7</v>
          </cell>
          <cell r="N4">
            <v>0</v>
          </cell>
          <cell r="O4">
            <v>0</v>
          </cell>
          <cell r="P4">
            <v>0</v>
          </cell>
          <cell r="Q4">
            <v>0</v>
          </cell>
          <cell r="R4">
            <v>0</v>
          </cell>
          <cell r="S4">
            <v>-9572</v>
          </cell>
          <cell r="T4">
            <v>0</v>
          </cell>
          <cell r="U4">
            <v>0</v>
          </cell>
          <cell r="V4">
            <v>0</v>
          </cell>
          <cell r="W4">
            <v>0</v>
          </cell>
          <cell r="X4">
            <v>0</v>
          </cell>
          <cell r="Y4">
            <v>0</v>
          </cell>
          <cell r="Z4">
            <v>13244</v>
          </cell>
          <cell r="AA4">
            <v>0</v>
          </cell>
          <cell r="AB4">
            <v>-21688.28</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-2012111.62</v>
          </cell>
        </row>
        <row r="5">
          <cell r="A5" t="str">
            <v>408986</v>
          </cell>
          <cell r="C5" t="str">
            <v>MERC-State Income Tax</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355030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355030</v>
          </cell>
        </row>
        <row r="6">
          <cell r="A6" t="str">
            <v>409101</v>
          </cell>
          <cell r="C6" t="str">
            <v>Prov-El-Fed-Current</v>
          </cell>
          <cell r="E6">
            <v>0</v>
          </cell>
          <cell r="F6">
            <v>0</v>
          </cell>
          <cell r="G6">
            <v>0</v>
          </cell>
          <cell r="H6">
            <v>47570648.049999997</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411.01</v>
          </cell>
          <cell r="BC6">
            <v>0</v>
          </cell>
          <cell r="BD6">
            <v>47571059.059999995</v>
          </cell>
        </row>
        <row r="7">
          <cell r="A7" t="str">
            <v>409103</v>
          </cell>
          <cell r="C7" t="str">
            <v>Prov-El-Fed-Prior Years Adjust</v>
          </cell>
          <cell r="E7">
            <v>207818.11</v>
          </cell>
          <cell r="F7">
            <v>0</v>
          </cell>
          <cell r="G7">
            <v>0</v>
          </cell>
          <cell r="H7">
            <v>0</v>
          </cell>
          <cell r="I7">
            <v>0</v>
          </cell>
          <cell r="J7">
            <v>-3322284</v>
          </cell>
          <cell r="K7">
            <v>0</v>
          </cell>
          <cell r="L7">
            <v>0</v>
          </cell>
          <cell r="M7">
            <v>0</v>
          </cell>
          <cell r="N7">
            <v>0</v>
          </cell>
          <cell r="O7">
            <v>0</v>
          </cell>
          <cell r="P7">
            <v>0</v>
          </cell>
          <cell r="Q7">
            <v>0</v>
          </cell>
          <cell r="R7">
            <v>0</v>
          </cell>
          <cell r="S7">
            <v>8421390</v>
          </cell>
          <cell r="T7">
            <v>0</v>
          </cell>
          <cell r="U7">
            <v>0</v>
          </cell>
          <cell r="V7">
            <v>0</v>
          </cell>
          <cell r="W7">
            <v>0</v>
          </cell>
          <cell r="X7">
            <v>0</v>
          </cell>
          <cell r="Y7">
            <v>0</v>
          </cell>
          <cell r="Z7">
            <v>0</v>
          </cell>
          <cell r="AA7">
            <v>0</v>
          </cell>
          <cell r="AB7">
            <v>0</v>
          </cell>
          <cell r="AC7">
            <v>-9136</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5297788.1100000003</v>
          </cell>
        </row>
        <row r="8">
          <cell r="A8" t="str">
            <v>409104</v>
          </cell>
          <cell r="C8" t="str">
            <v>FIT SBU Effective Tax Rate</v>
          </cell>
          <cell r="E8">
            <v>0</v>
          </cell>
          <cell r="F8">
            <v>0</v>
          </cell>
          <cell r="G8">
            <v>0</v>
          </cell>
          <cell r="H8">
            <v>19635875.760000002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19635875.760000002</v>
          </cell>
        </row>
        <row r="9">
          <cell r="A9" t="str">
            <v>409110</v>
          </cell>
          <cell r="C9" t="str">
            <v>State and local income taxes</v>
          </cell>
          <cell r="E9">
            <v>0</v>
          </cell>
          <cell r="F9">
            <v>0</v>
          </cell>
          <cell r="G9">
            <v>0</v>
          </cell>
          <cell r="H9">
            <v>-29822.21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-29822.21</v>
          </cell>
        </row>
        <row r="10">
          <cell r="A10" t="str">
            <v>409300</v>
          </cell>
          <cell r="C10" t="str">
            <v>Taxes Federal Income</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29051706.66</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21217.43</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29072924.09</v>
          </cell>
        </row>
        <row r="11">
          <cell r="A11" t="str">
            <v>409308</v>
          </cell>
          <cell r="C11" t="str">
            <v>Income Taxes-Interest Rev</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958843.67</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958843.67</v>
          </cell>
        </row>
        <row r="12">
          <cell r="A12" t="str">
            <v>409309</v>
          </cell>
          <cell r="C12" t="str">
            <v>Income Taxes-Misc Income</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-302973.57</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-302973.57</v>
          </cell>
        </row>
        <row r="13">
          <cell r="A13" t="str">
            <v>409310</v>
          </cell>
          <cell r="C13" t="str">
            <v>Income Taxes-Misc Inc Ded</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-71191.22</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-71191.22</v>
          </cell>
        </row>
        <row r="14">
          <cell r="A14" t="str">
            <v>409501</v>
          </cell>
          <cell r="C14" t="str">
            <v>Income Tax Expense - Non ETR</v>
          </cell>
          <cell r="E14">
            <v>0</v>
          </cell>
          <cell r="F14">
            <v>0</v>
          </cell>
          <cell r="G14">
            <v>0</v>
          </cell>
          <cell r="H14">
            <v>0</v>
          </cell>
          <cell r="I14">
            <v>0</v>
          </cell>
          <cell r="J14">
            <v>-1380585</v>
          </cell>
          <cell r="K14">
            <v>0</v>
          </cell>
          <cell r="L14">
            <v>0</v>
          </cell>
          <cell r="M14">
            <v>0</v>
          </cell>
          <cell r="N14">
            <v>0</v>
          </cell>
          <cell r="O14">
            <v>0</v>
          </cell>
          <cell r="P14">
            <v>0</v>
          </cell>
          <cell r="Q14">
            <v>0</v>
          </cell>
          <cell r="R14">
            <v>0</v>
          </cell>
          <cell r="S14">
            <v>0</v>
          </cell>
          <cell r="T14">
            <v>0</v>
          </cell>
          <cell r="U14">
            <v>0</v>
          </cell>
          <cell r="V14">
            <v>0</v>
          </cell>
          <cell r="W14">
            <v>-140899</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-1521484</v>
          </cell>
        </row>
        <row r="15">
          <cell r="A15" t="str">
            <v>409980</v>
          </cell>
          <cell r="C15" t="str">
            <v>S-Provis for Fed IT</v>
          </cell>
          <cell r="E15">
            <v>-764858.69</v>
          </cell>
          <cell r="F15">
            <v>0</v>
          </cell>
          <cell r="G15">
            <v>2234286.66</v>
          </cell>
          <cell r="H15">
            <v>0</v>
          </cell>
          <cell r="I15">
            <v>-536615.59</v>
          </cell>
          <cell r="J15">
            <v>-18284100.309999999</v>
          </cell>
          <cell r="K15">
            <v>-316943.57</v>
          </cell>
          <cell r="L15">
            <v>-151462.57</v>
          </cell>
          <cell r="M15">
            <v>3534707.62</v>
          </cell>
          <cell r="N15">
            <v>-175.06</v>
          </cell>
          <cell r="O15">
            <v>-273.60000000000002</v>
          </cell>
          <cell r="P15">
            <v>-3575438.75</v>
          </cell>
          <cell r="Q15">
            <v>0</v>
          </cell>
          <cell r="R15">
            <v>0</v>
          </cell>
          <cell r="S15">
            <v>-5035933.8499999996</v>
          </cell>
          <cell r="T15">
            <v>0</v>
          </cell>
          <cell r="U15">
            <v>0</v>
          </cell>
          <cell r="V15">
            <v>-54902.28</v>
          </cell>
          <cell r="W15">
            <v>0</v>
          </cell>
          <cell r="X15">
            <v>0</v>
          </cell>
          <cell r="Y15">
            <v>-6451.17</v>
          </cell>
          <cell r="Z15">
            <v>223058.15</v>
          </cell>
          <cell r="AA15">
            <v>-982271.35</v>
          </cell>
          <cell r="AB15">
            <v>-6556454.1699999999</v>
          </cell>
          <cell r="AC15">
            <v>800405.23</v>
          </cell>
          <cell r="AD15">
            <v>277832.15999999997</v>
          </cell>
          <cell r="AE15">
            <v>0</v>
          </cell>
          <cell r="AF15">
            <v>-289003.14</v>
          </cell>
          <cell r="AG15">
            <v>1106683.44</v>
          </cell>
          <cell r="AH15">
            <v>0</v>
          </cell>
          <cell r="AI15">
            <v>825566.22</v>
          </cell>
          <cell r="AJ15">
            <v>11183.97</v>
          </cell>
          <cell r="AK15">
            <v>0</v>
          </cell>
          <cell r="AL15">
            <v>1671692.38</v>
          </cell>
          <cell r="AM15">
            <v>0</v>
          </cell>
          <cell r="AN15">
            <v>0</v>
          </cell>
          <cell r="AO15">
            <v>0</v>
          </cell>
          <cell r="AP15">
            <v>0</v>
          </cell>
          <cell r="AQ15">
            <v>-100126.2</v>
          </cell>
          <cell r="AR15">
            <v>-558841.63</v>
          </cell>
          <cell r="AS15">
            <v>0</v>
          </cell>
          <cell r="AT15">
            <v>0</v>
          </cell>
          <cell r="AU15">
            <v>-14992.63</v>
          </cell>
          <cell r="AV15">
            <v>-524.16</v>
          </cell>
          <cell r="AW15">
            <v>-183919.27</v>
          </cell>
          <cell r="AX15">
            <v>0</v>
          </cell>
          <cell r="AY15">
            <v>1338.56</v>
          </cell>
          <cell r="AZ15">
            <v>-2008.72</v>
          </cell>
          <cell r="BA15">
            <v>206053.77</v>
          </cell>
          <cell r="BB15">
            <v>0</v>
          </cell>
          <cell r="BC15">
            <v>0</v>
          </cell>
          <cell r="BD15">
            <v>-26522488.550000008</v>
          </cell>
        </row>
        <row r="16">
          <cell r="A16" t="str">
            <v>409981</v>
          </cell>
          <cell r="C16" t="str">
            <v>S-Provis for Fed IT - Credits</v>
          </cell>
          <cell r="E16">
            <v>-1690119.77</v>
          </cell>
          <cell r="F16">
            <v>0</v>
          </cell>
          <cell r="G16">
            <v>0</v>
          </cell>
          <cell r="H16">
            <v>0</v>
          </cell>
          <cell r="I16">
            <v>0</v>
          </cell>
          <cell r="J16">
            <v>0</v>
          </cell>
          <cell r="K16">
            <v>0</v>
          </cell>
          <cell r="L16">
            <v>0</v>
          </cell>
          <cell r="M16">
            <v>-16353284.33</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-18043404.100000001</v>
          </cell>
        </row>
        <row r="17">
          <cell r="A17" t="str">
            <v>409985</v>
          </cell>
          <cell r="C17" t="str">
            <v>MERC-Provision for Fed IT</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-29240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-29240</v>
          </cell>
        </row>
        <row r="18">
          <cell r="A18" t="str">
            <v>409990</v>
          </cell>
          <cell r="C18" t="str">
            <v>Foreign Income Tax</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221469.18</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221469.18</v>
          </cell>
        </row>
        <row r="19">
          <cell r="A19" t="str">
            <v>410101</v>
          </cell>
          <cell r="C19" t="str">
            <v>Prov-El-Dfd-Fed-Oth-New</v>
          </cell>
          <cell r="E19">
            <v>0</v>
          </cell>
          <cell r="F19">
            <v>0</v>
          </cell>
          <cell r="G19">
            <v>0</v>
          </cell>
          <cell r="H19">
            <v>-45794735.350000001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-45794735.350000001</v>
          </cell>
        </row>
        <row r="20">
          <cell r="A20" t="str">
            <v>410103</v>
          </cell>
          <cell r="C20" t="str">
            <v>Prov-El-Dfd-Fed-Lib Dep</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154338</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154338</v>
          </cell>
        </row>
        <row r="21">
          <cell r="A21" t="str">
            <v>410106</v>
          </cell>
          <cell r="C21" t="str">
            <v>DFIT-Effective Tax Rate Adj</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-15366940.560000001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-15366940.560000001</v>
          </cell>
        </row>
        <row r="22">
          <cell r="A22" t="str">
            <v>410110</v>
          </cell>
          <cell r="C22" t="str">
            <v>Prov-Def State/Local Inc Tax</v>
          </cell>
          <cell r="E22">
            <v>0</v>
          </cell>
          <cell r="F22">
            <v>0</v>
          </cell>
          <cell r="G22">
            <v>0</v>
          </cell>
          <cell r="H22">
            <v>0</v>
          </cell>
          <cell r="I22">
            <v>0</v>
          </cell>
          <cell r="J22">
            <v>0</v>
          </cell>
          <cell r="K22">
            <v>0</v>
          </cell>
          <cell r="L22">
            <v>0</v>
          </cell>
          <cell r="M22">
            <v>3118869</v>
          </cell>
          <cell r="N22">
            <v>0</v>
          </cell>
          <cell r="O22">
            <v>0</v>
          </cell>
          <cell r="P22">
            <v>0</v>
          </cell>
          <cell r="Q22">
            <v>0</v>
          </cell>
          <cell r="R22">
            <v>0</v>
          </cell>
          <cell r="S22">
            <v>0</v>
          </cell>
          <cell r="T22">
            <v>0</v>
          </cell>
          <cell r="U22">
            <v>0</v>
          </cell>
          <cell r="V22">
            <v>0</v>
          </cell>
          <cell r="W22">
            <v>-107000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3011869</v>
          </cell>
        </row>
        <row r="23">
          <cell r="A23" t="str">
            <v>410302</v>
          </cell>
          <cell r="C23" t="str">
            <v>Prov Def Fit Uncollectibls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-2088008</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-2088008</v>
          </cell>
        </row>
        <row r="24">
          <cell r="A24" t="str">
            <v>410307</v>
          </cell>
          <cell r="C24" t="str">
            <v>Accum Def Fit-Norm Tax</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4143365.29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4143365.29</v>
          </cell>
        </row>
        <row r="25">
          <cell r="A25" t="str">
            <v>410308</v>
          </cell>
          <cell r="C25" t="str">
            <v>Prov Def Fit-Veba Contrib</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1355187</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1355187</v>
          </cell>
        </row>
        <row r="26">
          <cell r="A26" t="str">
            <v>410313</v>
          </cell>
          <cell r="C26" t="str">
            <v>Prov DFIT GCR O/U Coll</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8682211</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8682211</v>
          </cell>
        </row>
        <row r="27">
          <cell r="A27" t="str">
            <v>410501</v>
          </cell>
          <cell r="C27" t="str">
            <v>Deferred Income Tax - Non ETR</v>
          </cell>
          <cell r="E27">
            <v>0</v>
          </cell>
          <cell r="F27">
            <v>0</v>
          </cell>
          <cell r="G27">
            <v>0</v>
          </cell>
          <cell r="H27">
            <v>0</v>
          </cell>
          <cell r="I27">
            <v>0</v>
          </cell>
          <cell r="J27">
            <v>1537496</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1537496</v>
          </cell>
        </row>
        <row r="28">
          <cell r="A28" t="str">
            <v>410980</v>
          </cell>
          <cell r="C28" t="str">
            <v>S-Provis for Dfd Fed IT</v>
          </cell>
          <cell r="E28">
            <v>-300239.90000000002</v>
          </cell>
          <cell r="F28">
            <v>0</v>
          </cell>
          <cell r="G28">
            <v>-105349.34</v>
          </cell>
          <cell r="H28">
            <v>0</v>
          </cell>
          <cell r="I28">
            <v>-18355.169999999998</v>
          </cell>
          <cell r="J28">
            <v>12192793</v>
          </cell>
          <cell r="K28">
            <v>-6985.16</v>
          </cell>
          <cell r="L28">
            <v>0</v>
          </cell>
          <cell r="M28">
            <v>11062462.460000001</v>
          </cell>
          <cell r="N28">
            <v>0</v>
          </cell>
          <cell r="O28">
            <v>0</v>
          </cell>
          <cell r="P28">
            <v>3574530.62</v>
          </cell>
          <cell r="Q28">
            <v>-163083.54999999999</v>
          </cell>
          <cell r="R28">
            <v>1431872</v>
          </cell>
          <cell r="S28">
            <v>4261769.51</v>
          </cell>
          <cell r="T28">
            <v>0</v>
          </cell>
          <cell r="U28">
            <v>0</v>
          </cell>
          <cell r="V28">
            <v>0</v>
          </cell>
          <cell r="W28">
            <v>0</v>
          </cell>
          <cell r="X28">
            <v>0</v>
          </cell>
          <cell r="Y28">
            <v>0</v>
          </cell>
          <cell r="Z28">
            <v>0</v>
          </cell>
          <cell r="AA28">
            <v>2077907.3</v>
          </cell>
          <cell r="AB28">
            <v>6567594.2000000002</v>
          </cell>
          <cell r="AC28">
            <v>0</v>
          </cell>
          <cell r="AD28">
            <v>0</v>
          </cell>
          <cell r="AE28">
            <v>-9099</v>
          </cell>
          <cell r="AF28">
            <v>0</v>
          </cell>
          <cell r="AG28">
            <v>0</v>
          </cell>
          <cell r="AH28">
            <v>0</v>
          </cell>
          <cell r="AI28">
            <v>-310056.62</v>
          </cell>
          <cell r="AJ28">
            <v>0</v>
          </cell>
          <cell r="AK28">
            <v>0</v>
          </cell>
          <cell r="AL28">
            <v>0</v>
          </cell>
          <cell r="AM28">
            <v>0</v>
          </cell>
          <cell r="AN28">
            <v>0</v>
          </cell>
          <cell r="AO28">
            <v>0</v>
          </cell>
          <cell r="AP28">
            <v>20051</v>
          </cell>
          <cell r="AQ28">
            <v>27975.82</v>
          </cell>
          <cell r="AR28">
            <v>338679.03</v>
          </cell>
          <cell r="AS28">
            <v>0</v>
          </cell>
          <cell r="AT28">
            <v>0</v>
          </cell>
          <cell r="AU28">
            <v>0</v>
          </cell>
          <cell r="AV28">
            <v>0</v>
          </cell>
          <cell r="AW28">
            <v>0</v>
          </cell>
          <cell r="AX28">
            <v>0</v>
          </cell>
          <cell r="AY28">
            <v>0</v>
          </cell>
          <cell r="AZ28">
            <v>0</v>
          </cell>
          <cell r="BA28">
            <v>0</v>
          </cell>
          <cell r="BB28">
            <v>0</v>
          </cell>
          <cell r="BC28">
            <v>0</v>
          </cell>
          <cell r="BD28">
            <v>40642466.200000003</v>
          </cell>
        </row>
        <row r="29">
          <cell r="A29" t="str">
            <v>410981</v>
          </cell>
          <cell r="C29" t="str">
            <v>DFIT - Eff. Tax Rate Adj.</v>
          </cell>
          <cell r="E29">
            <v>0</v>
          </cell>
          <cell r="F29">
            <v>0</v>
          </cell>
          <cell r="G29">
            <v>0</v>
          </cell>
          <cell r="H29">
            <v>0</v>
          </cell>
          <cell r="I29">
            <v>0</v>
          </cell>
          <cell r="J29">
            <v>12834764.73</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12834764.73</v>
          </cell>
        </row>
        <row r="30">
          <cell r="A30" t="str">
            <v>410982</v>
          </cell>
          <cell r="C30" t="str">
            <v>DFIT-Prior YR Adj</v>
          </cell>
          <cell r="E30">
            <v>-193978</v>
          </cell>
          <cell r="F30">
            <v>0</v>
          </cell>
          <cell r="G30">
            <v>0</v>
          </cell>
          <cell r="H30">
            <v>0</v>
          </cell>
          <cell r="I30">
            <v>0</v>
          </cell>
          <cell r="J30">
            <v>0</v>
          </cell>
          <cell r="K30">
            <v>-37345</v>
          </cell>
          <cell r="L30">
            <v>0</v>
          </cell>
          <cell r="M30">
            <v>0</v>
          </cell>
          <cell r="N30">
            <v>-662336</v>
          </cell>
          <cell r="O30">
            <v>0</v>
          </cell>
          <cell r="P30">
            <v>0</v>
          </cell>
          <cell r="Q30">
            <v>0</v>
          </cell>
          <cell r="R30">
            <v>0</v>
          </cell>
          <cell r="S30">
            <v>-8421390</v>
          </cell>
          <cell r="T30">
            <v>624542</v>
          </cell>
          <cell r="U30">
            <v>0</v>
          </cell>
          <cell r="V30">
            <v>0</v>
          </cell>
          <cell r="W30">
            <v>0</v>
          </cell>
          <cell r="X30">
            <v>0</v>
          </cell>
          <cell r="Y30">
            <v>15189</v>
          </cell>
          <cell r="Z30">
            <v>0</v>
          </cell>
          <cell r="AA30">
            <v>0</v>
          </cell>
          <cell r="AB30">
            <v>0</v>
          </cell>
          <cell r="AC30">
            <v>0</v>
          </cell>
          <cell r="AD30">
            <v>420521</v>
          </cell>
          <cell r="AE30">
            <v>0</v>
          </cell>
          <cell r="AF30">
            <v>0</v>
          </cell>
          <cell r="AG30">
            <v>0</v>
          </cell>
          <cell r="AH30">
            <v>0</v>
          </cell>
          <cell r="AI30">
            <v>-7201.55</v>
          </cell>
          <cell r="AJ30">
            <v>0</v>
          </cell>
          <cell r="AK30">
            <v>0</v>
          </cell>
          <cell r="AL30">
            <v>0</v>
          </cell>
          <cell r="AM30">
            <v>0</v>
          </cell>
          <cell r="AN30">
            <v>0</v>
          </cell>
          <cell r="AO30">
            <v>0</v>
          </cell>
          <cell r="AP30">
            <v>0</v>
          </cell>
          <cell r="AQ30">
            <v>0</v>
          </cell>
          <cell r="AR30">
            <v>0</v>
          </cell>
          <cell r="AS30">
            <v>-75257</v>
          </cell>
          <cell r="AT30">
            <v>0</v>
          </cell>
          <cell r="AU30">
            <v>0</v>
          </cell>
          <cell r="AV30">
            <v>0</v>
          </cell>
          <cell r="AW30">
            <v>-82319</v>
          </cell>
          <cell r="AX30">
            <v>8003</v>
          </cell>
          <cell r="AY30">
            <v>0</v>
          </cell>
          <cell r="AZ30">
            <v>0</v>
          </cell>
          <cell r="BA30">
            <v>0</v>
          </cell>
          <cell r="BB30">
            <v>0</v>
          </cell>
          <cell r="BC30">
            <v>6016</v>
          </cell>
          <cell r="BD30">
            <v>-8405555.5500000007</v>
          </cell>
        </row>
        <row r="31">
          <cell r="A31" t="str">
            <v>410985</v>
          </cell>
          <cell r="C31" t="str">
            <v>MERC-Provision for DFIT-DR</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-37510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-37510</v>
          </cell>
        </row>
        <row r="32">
          <cell r="A32" t="str">
            <v>411106</v>
          </cell>
          <cell r="C32" t="str">
            <v>DFIT FAS 109 Amort</v>
          </cell>
          <cell r="E32">
            <v>0</v>
          </cell>
          <cell r="F32">
            <v>0</v>
          </cell>
          <cell r="G32">
            <v>0</v>
          </cell>
          <cell r="H32">
            <v>735027.3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-1700394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-965366.7</v>
          </cell>
        </row>
        <row r="33">
          <cell r="A33" t="str">
            <v>411305</v>
          </cell>
          <cell r="C33" t="str">
            <v>Feedback Def Fit- Norm Tax</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-234327.63</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-234327.63</v>
          </cell>
        </row>
        <row r="34">
          <cell r="A34" t="str">
            <v>411306</v>
          </cell>
          <cell r="C34" t="str">
            <v>Fdbk Def Fit-Veba Contrib</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-2570050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-2570050</v>
          </cell>
        </row>
        <row r="35">
          <cell r="A35" t="str">
            <v>411403</v>
          </cell>
          <cell r="C35" t="str">
            <v>Invest Tax Credit-Feedback</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-4834</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-4834</v>
          </cell>
        </row>
        <row r="36">
          <cell r="A36" t="str">
            <v>411404</v>
          </cell>
          <cell r="C36" t="str">
            <v>Invest Tax Cr-JobDev-Fdbk-El</v>
          </cell>
          <cell r="E36">
            <v>0</v>
          </cell>
          <cell r="F36">
            <v>0</v>
          </cell>
          <cell r="G36">
            <v>0</v>
          </cell>
          <cell r="H36">
            <v>-2510940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-440968</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-2951908</v>
          </cell>
        </row>
        <row r="37">
          <cell r="C37" t="str">
            <v>Income Taxes Exp</v>
          </cell>
          <cell r="E37">
            <v>-2710225.81</v>
          </cell>
          <cell r="F37">
            <v>344490.29</v>
          </cell>
          <cell r="G37">
            <v>2128934.2400000002</v>
          </cell>
          <cell r="H37">
            <v>19606053.550000008</v>
          </cell>
          <cell r="I37">
            <v>-554970.76</v>
          </cell>
          <cell r="J37">
            <v>3578134.42</v>
          </cell>
          <cell r="K37">
            <v>-361273.73</v>
          </cell>
          <cell r="L37">
            <v>-151462.57</v>
          </cell>
          <cell r="M37">
            <v>-662489.94999999925</v>
          </cell>
          <cell r="N37">
            <v>-662511.06000000006</v>
          </cell>
          <cell r="O37">
            <v>-273.60000000000002</v>
          </cell>
          <cell r="P37">
            <v>-908.12999999988824</v>
          </cell>
          <cell r="Q37">
            <v>-163083.54999999999</v>
          </cell>
          <cell r="R37">
            <v>1431872</v>
          </cell>
          <cell r="S37">
            <v>-783736.34</v>
          </cell>
          <cell r="T37">
            <v>624542</v>
          </cell>
          <cell r="U37">
            <v>5784.57</v>
          </cell>
          <cell r="V37">
            <v>-54902.28</v>
          </cell>
          <cell r="W37">
            <v>21322899.640000004</v>
          </cell>
          <cell r="X37">
            <v>177481.49</v>
          </cell>
          <cell r="Y37">
            <v>8737.83</v>
          </cell>
          <cell r="Z37">
            <v>236302.15</v>
          </cell>
          <cell r="AA37">
            <v>1095635.95</v>
          </cell>
          <cell r="AB37">
            <v>-10548.25</v>
          </cell>
          <cell r="AC37">
            <v>791269.23</v>
          </cell>
          <cell r="AD37">
            <v>698353.16</v>
          </cell>
          <cell r="AE37">
            <v>-9099</v>
          </cell>
          <cell r="AF37">
            <v>-289003.14</v>
          </cell>
          <cell r="AG37">
            <v>1106683.44</v>
          </cell>
          <cell r="AH37">
            <v>-19685.259999999998</v>
          </cell>
          <cell r="AI37">
            <v>503474.05</v>
          </cell>
          <cell r="AJ37">
            <v>11183.97</v>
          </cell>
          <cell r="AK37">
            <v>221469.18</v>
          </cell>
          <cell r="AL37">
            <v>1671692.38</v>
          </cell>
          <cell r="AM37">
            <v>288280</v>
          </cell>
          <cell r="AN37">
            <v>523322.44</v>
          </cell>
          <cell r="AO37">
            <v>21217.43</v>
          </cell>
          <cell r="AP37">
            <v>20051</v>
          </cell>
          <cell r="AQ37">
            <v>-72150.38</v>
          </cell>
          <cell r="AR37">
            <v>-220162.6</v>
          </cell>
          <cell r="AS37">
            <v>-69018.73</v>
          </cell>
          <cell r="AT37">
            <v>-40227.21</v>
          </cell>
          <cell r="AU37">
            <v>-14992.63</v>
          </cell>
          <cell r="AV37">
            <v>-524.16</v>
          </cell>
          <cell r="AW37">
            <v>-266238.27</v>
          </cell>
          <cell r="AX37">
            <v>314232.11</v>
          </cell>
          <cell r="AY37">
            <v>1338.56</v>
          </cell>
          <cell r="AZ37">
            <v>-2008.72</v>
          </cell>
          <cell r="BA37">
            <v>206053.77</v>
          </cell>
          <cell r="BB37">
            <v>411.01</v>
          </cell>
          <cell r="BC37">
            <v>137152.04</v>
          </cell>
          <cell r="BD37">
            <v>49957555.770000003</v>
          </cell>
        </row>
        <row r="40">
          <cell r="A40" t="str">
            <v>check</v>
          </cell>
          <cell r="E40" t="str">
            <v>BES</v>
          </cell>
          <cell r="F40" t="str">
            <v>BLHD</v>
          </cell>
          <cell r="G40" t="str">
            <v>COAL</v>
          </cell>
          <cell r="H40" t="str">
            <v>CORPS</v>
          </cell>
          <cell r="I40" t="str">
            <v>DEENE</v>
          </cell>
          <cell r="J40" t="str">
            <v>DTE</v>
          </cell>
          <cell r="K40" t="str">
            <v>DTECH</v>
          </cell>
          <cell r="L40" t="str">
            <v>EDDEV</v>
          </cell>
          <cell r="M40" t="str">
            <v>EES</v>
          </cell>
          <cell r="N40" t="str">
            <v>EGSOL</v>
          </cell>
          <cell r="O40" t="str">
            <v>EICD</v>
          </cell>
          <cell r="P40" t="str">
            <v>EXPDV</v>
          </cell>
          <cell r="Q40" t="str">
            <v>GASDI</v>
          </cell>
          <cell r="R40" t="str">
            <v>GASMK</v>
          </cell>
          <cell r="S40" t="str">
            <v>HURON</v>
          </cell>
          <cell r="T40" t="str">
            <v>MCCGP</v>
          </cell>
          <cell r="U40" t="str">
            <v>MCDEV</v>
          </cell>
          <cell r="V40" t="str">
            <v>MCENT</v>
          </cell>
          <cell r="W40" t="str">
            <v>MCGC</v>
          </cell>
          <cell r="X40" t="str">
            <v>MCLC</v>
          </cell>
          <cell r="Y40" t="str">
            <v>MCMBG</v>
          </cell>
          <cell r="Z40" t="str">
            <v>MCMLC</v>
          </cell>
          <cell r="AA40" t="str">
            <v>MCMOG</v>
          </cell>
          <cell r="AB40" t="str">
            <v>MCNCO</v>
          </cell>
          <cell r="AC40" t="str">
            <v>MCNGS</v>
          </cell>
          <cell r="AD40" t="str">
            <v>MCNMH</v>
          </cell>
          <cell r="AE40" t="str">
            <v>MCNOT</v>
          </cell>
          <cell r="AF40" t="str">
            <v>MCNPP</v>
          </cell>
          <cell r="AG40" t="str">
            <v>MCNVC</v>
          </cell>
          <cell r="AH40" t="str">
            <v>MCPL</v>
          </cell>
          <cell r="AI40" t="str">
            <v>MCTZN</v>
          </cell>
          <cell r="AJ40" t="str">
            <v>MCVC2</v>
          </cell>
          <cell r="AK40" t="str">
            <v>MCVCA</v>
          </cell>
          <cell r="AL40" t="str">
            <v>MCW10</v>
          </cell>
          <cell r="AM40" t="str">
            <v>MERC</v>
          </cell>
          <cell r="AN40" t="str">
            <v>MGAT</v>
          </cell>
          <cell r="AO40" t="str">
            <v>MHLD</v>
          </cell>
          <cell r="AP40" t="str">
            <v>MIDST</v>
          </cell>
          <cell r="AQ40" t="str">
            <v>PEPTC</v>
          </cell>
          <cell r="AR40" t="str">
            <v>RRLLC</v>
          </cell>
          <cell r="AS40" t="str">
            <v>SBLC</v>
          </cell>
          <cell r="AT40" t="str">
            <v>SBPC</v>
          </cell>
          <cell r="AU40" t="str">
            <v>SHELB</v>
          </cell>
          <cell r="AV40" t="str">
            <v>SOLAR</v>
          </cell>
          <cell r="AW40" t="str">
            <v>SRC</v>
          </cell>
          <cell r="AX40" t="str">
            <v>TBAY</v>
          </cell>
          <cell r="AY40" t="str">
            <v>UTS</v>
          </cell>
          <cell r="AZ40" t="str">
            <v>W10GH</v>
          </cell>
          <cell r="BA40" t="str">
            <v>W10SC</v>
          </cell>
          <cell r="BB40" t="str">
            <v>WOLVE</v>
          </cell>
          <cell r="BC40" t="str">
            <v>WSPL</v>
          </cell>
          <cell r="BD40" t="str">
            <v>Amount</v>
          </cell>
        </row>
      </sheetData>
      <sheetData sheetId="15"/>
      <sheetData sheetId="16"/>
      <sheetData sheetId="17"/>
      <sheetData sheetId="18"/>
      <sheetData sheetId="19"/>
      <sheetData sheetId="2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row r="51">
          <cell r="H51">
            <v>0.40232499999999999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E13">
            <v>3502447.52935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ment"/>
      <sheetName val="total"/>
      <sheetName val=" load 8"/>
      <sheetName val="load 9"/>
      <sheetName val="load 10"/>
      <sheetName val="load 11"/>
      <sheetName val="load 1"/>
      <sheetName val="load 2"/>
      <sheetName val="load 3"/>
      <sheetName val=" load 4"/>
      <sheetName val="load 5"/>
      <sheetName val="load 6"/>
      <sheetName val="load 7"/>
      <sheetName val="10.08.5 - 2008 Capital - TDBU"/>
      <sheetName val="10.08.3 - 2008 Expense - TDBU"/>
      <sheetName val="10.08.2 - 2008 Expense"/>
      <sheetName val="10.08.4 -2008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Tax"/>
      <sheetName val="CUT-INS"/>
      <sheetName val="CUT-IN INT."/>
      <sheetName val="QTRLY MEAS."/>
      <sheetName val="QTRLY INT. COMP"/>
      <sheetName val="MTHLY MEAS."/>
      <sheetName val="MTHLY INT. COMP"/>
      <sheetName val="CPI Rates"/>
      <sheetName val="jan feb 09"/>
      <sheetName val="march april 09"/>
      <sheetName val="may june 09"/>
      <sheetName val="july aug 09"/>
      <sheetName val="sept oct 09"/>
      <sheetName val="nov dec 09"/>
    </sheetNames>
    <sheetDataSet>
      <sheetData sheetId="0"/>
      <sheetData sheetId="1"/>
      <sheetData sheetId="2"/>
      <sheetData sheetId="3">
        <row r="250">
          <cell r="D250">
            <v>10878955.142854288</v>
          </cell>
        </row>
      </sheetData>
      <sheetData sheetId="4"/>
      <sheetData sheetId="5">
        <row r="250">
          <cell r="D250">
            <v>11207968.573299292</v>
          </cell>
        </row>
      </sheetData>
      <sheetData sheetId="6"/>
      <sheetData sheetId="7"/>
      <sheetData sheetId="8"/>
      <sheetData sheetId="9"/>
      <sheetData sheetId="10"/>
      <sheetData sheetId="11"/>
      <sheetData sheetId="12"/>
      <sheetData sheetId="13"/>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ign Off Sheet"/>
      <sheetName val="September 12 Prov. Lead "/>
      <sheetName val="CYQTR to PYQTR"/>
      <sheetName val="Current QTR Prior QTR"/>
      <sheetName val="2012 vs 2011 YTD"/>
      <sheetName val="Net Income Analysis"/>
      <sheetName val="Current YTD Sep"/>
      <sheetName val="Provision Check"/>
      <sheetName val="FT Analysis"/>
      <sheetName val="Consolidated ETR"/>
      <sheetName val="SOX Control"/>
      <sheetName val="Deferred"/>
      <sheetName val="Def'd Prov YTD Dec"/>
      <sheetName val="Powertax 51020 YTD"/>
      <sheetName val="FIN 48 2012"/>
      <sheetName val="3Q YTD 12 vs 3Q YTD 11"/>
      <sheetName val="Sep 12 vs. Sep 11"/>
      <sheetName val="TB 7000 MONTH"/>
      <sheetName val="TB 7000 FULLYR"/>
      <sheetName val="Budget Prov."/>
      <sheetName val="D1"/>
      <sheetName val="D1 Support"/>
      <sheetName val="Tax Depr"/>
      <sheetName val="D1 (a)"/>
      <sheetName val="780020 July"/>
      <sheetName val="Control Center Lease (Int Exp)"/>
      <sheetName val="Control Center Lease"/>
      <sheetName val="P1"/>
      <sheetName val="P1a"/>
      <sheetName val="P2"/>
      <sheetName val="MD Property Tax"/>
      <sheetName val="SAP Detail MD Prop"/>
      <sheetName val="PDF MD Prop Pmts"/>
      <sheetName val="D2"/>
      <sheetName val="P3"/>
      <sheetName val="P4"/>
      <sheetName val="P5"/>
      <sheetName val="P6"/>
      <sheetName val="P7"/>
      <sheetName val="P8"/>
      <sheetName val="P8 (a)"/>
      <sheetName val="P9"/>
      <sheetName val="P10"/>
      <sheetName val="SAP 772016"/>
      <sheetName val="Acct 186251"/>
      <sheetName val="Account 186250"/>
      <sheetName val="P11 (a)"/>
      <sheetName val="P11 (b)"/>
      <sheetName val="P12"/>
      <sheetName val="P13"/>
      <sheetName val="P14"/>
      <sheetName val="P15"/>
      <sheetName val="P16"/>
      <sheetName val="P17"/>
      <sheetName val="Report 1200"/>
      <sheetName val="T1"/>
      <sheetName val="T2"/>
      <sheetName val="T3"/>
      <sheetName val="242450 SERP"/>
      <sheetName val="242611 OPEB"/>
      <sheetName val="T4 (a)"/>
      <sheetName val="T4 (b)"/>
      <sheetName val="T5"/>
      <sheetName val="T6"/>
      <sheetName val="T7 "/>
      <sheetName val="T8"/>
      <sheetName val="T9"/>
      <sheetName val="T10"/>
      <sheetName val="T11"/>
      <sheetName val="T12"/>
      <sheetName val="T13"/>
      <sheetName val="T14"/>
      <sheetName val="Casualty Loss"/>
      <sheetName val="T15"/>
      <sheetName val="T16"/>
      <sheetName val="2011 Pension Contribution"/>
      <sheetName val="T17"/>
      <sheetName val="T18"/>
      <sheetName val="T19"/>
      <sheetName val="Acct 182270"/>
      <sheetName val="Acct 182271"/>
      <sheetName val="PY Acct 182270"/>
      <sheetName val="PY Acct 182271"/>
      <sheetName val="T20"/>
      <sheetName val="T21"/>
      <sheetName val="T22"/>
      <sheetName val="T23"/>
      <sheetName val="T24"/>
      <sheetName val="T25"/>
      <sheetName val="T26"/>
      <sheetName val="T27"/>
      <sheetName val="T28"/>
      <sheetName val="CPI Support"/>
      <sheetName val="T29"/>
      <sheetName val="T30"/>
      <sheetName val="T31"/>
      <sheetName val="T32"/>
      <sheetName val="T33"/>
      <sheetName val="T34"/>
      <sheetName val="T35"/>
      <sheetName val="T36"/>
      <sheetName val="T37"/>
      <sheetName val="T38"/>
      <sheetName val="T38a"/>
      <sheetName val="T39"/>
      <sheetName val="P40"/>
      <sheetName val="T41"/>
      <sheetName val="T42"/>
      <sheetName val="T43"/>
      <sheetName val="T43a"/>
      <sheetName val="T44"/>
      <sheetName val="T45"/>
      <sheetName val="T46"/>
      <sheetName val="T47"/>
      <sheetName val="T48"/>
      <sheetName val="T49"/>
      <sheetName val="T49a"/>
      <sheetName val="T50"/>
      <sheetName val="T51"/>
      <sheetName val="T52"/>
      <sheetName val="T53"/>
      <sheetName val="T54"/>
      <sheetName val="T55"/>
      <sheetName val="ITC"/>
      <sheetName val="ITC Support"/>
      <sheetName val="FAS109 Normalization NOP&amp;L"/>
      <sheetName val="Normalization Adj. Support"/>
      <sheetName val="1Q Plant M-1 Summary"/>
      <sheetName val="2Q Plant M-1 Summary"/>
      <sheetName val="3Q Plant M-1 Summary"/>
      <sheetName val="MD Tax True Up"/>
      <sheetName val="MD Tax Expense Rate  (QTD)"/>
      <sheetName val="MD Tax Expense Rate  (YTD) DEC"/>
      <sheetName val="Rate Change Def'd"/>
      <sheetName val="MD Rate Change Adj"/>
      <sheetName val="New Rates"/>
      <sheetName val="PROOF- Manual Entries"/>
      <sheetName val="PROOF- Normalization"/>
      <sheetName val="Proof- Removal Adj"/>
      <sheetName val="Proof- Bk Dpr"/>
      <sheetName val="January ETR"/>
      <sheetName val="February ETR"/>
      <sheetName val="March ETR"/>
      <sheetName val="Q1 ETR"/>
      <sheetName val="April ETR"/>
      <sheetName val="May ETR"/>
      <sheetName val="June ETR"/>
      <sheetName val="Q2 ETR"/>
      <sheetName val="July ETR"/>
      <sheetName val="August ETR"/>
      <sheetName val="September ETR"/>
      <sheetName val="Q3 ETR"/>
      <sheetName val="October ETR"/>
      <sheetName val="November ETR"/>
      <sheetName val="December ETR"/>
      <sheetName val="Q4 ETR"/>
      <sheetName val="YTD ETR"/>
      <sheetName val="DT Rec"/>
      <sheetName val="PTR 51020"/>
      <sheetName val="Rate Change Def'd YTD"/>
      <sheetName val="SAP Input - Income Tax Detail"/>
      <sheetName val="Def'd PTR"/>
      <sheetName val="PwrTax 51040"/>
      <sheetName val="FIN 48 2010"/>
      <sheetName val="MD Tax Expense Rate  (December)"/>
      <sheetName val="Bk Amort Reg Debits"/>
      <sheetName val="SAP"/>
    </sheetNames>
    <sheetDataSet>
      <sheetData sheetId="0">
        <row r="4">
          <cell r="A4" t="str">
            <v>as of 9/31/2012</v>
          </cell>
        </row>
      </sheetData>
      <sheetData sheetId="1"/>
      <sheetData sheetId="2">
        <row r="34">
          <cell r="W34">
            <v>-35277710.180000111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nd qtr 2000"/>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CONSOLIDATING W ADJUSTMENTS"/>
      <sheetName val="Oct-00"/>
      <sheetName val="mktprice"/>
      <sheetName val="Assumptions"/>
      <sheetName val="State ETR Calc"/>
      <sheetName val="LineItem Data"/>
      <sheetName val="SETUP-Review"/>
    </sheetNames>
    <sheetDataSet>
      <sheetData sheetId="0" refreshError="1"/>
      <sheetData sheetId="1"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 xml:space="preserve">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-14.047000000000001</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xml:space="preserve">   Total Operating Revenues</v>
          </cell>
          <cell r="D20">
            <v>2716</v>
          </cell>
          <cell r="E20">
            <v>10</v>
          </cell>
          <cell r="F20">
            <v>0</v>
          </cell>
          <cell r="G20">
            <v>0</v>
          </cell>
          <cell r="I20">
            <v>2726</v>
          </cell>
          <cell r="L20" t="str">
            <v xml:space="preserve">   Total Operating Revenues</v>
          </cell>
          <cell r="N20">
            <v>3465</v>
          </cell>
          <cell r="P20">
            <v>0</v>
          </cell>
          <cell r="R20">
            <v>0</v>
          </cell>
          <cell r="T20">
            <v>3465</v>
          </cell>
          <cell r="W20" t="str">
            <v xml:space="preserve">   Total Operating Revenues</v>
          </cell>
          <cell r="Y20">
            <v>2726</v>
          </cell>
          <cell r="AA20">
            <v>3465</v>
          </cell>
          <cell r="AB20">
            <v>3</v>
          </cell>
          <cell r="AD20">
            <v>0</v>
          </cell>
          <cell r="AF20">
            <v>-14.047000000000001</v>
          </cell>
          <cell r="AH20">
            <v>6179.9529999999995</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-14.047000000000001</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59.862498736856949</v>
          </cell>
          <cell r="AH26">
            <v>61.862498736856949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xml:space="preserve">   Total Operating Expenses</v>
          </cell>
          <cell r="D28">
            <v>2052</v>
          </cell>
          <cell r="E28">
            <v>16</v>
          </cell>
          <cell r="F28">
            <v>-5</v>
          </cell>
          <cell r="G28">
            <v>0</v>
          </cell>
          <cell r="I28">
            <v>2063</v>
          </cell>
          <cell r="L28" t="str">
            <v xml:space="preserve">   Total Operating Expenses</v>
          </cell>
          <cell r="N28">
            <v>2836</v>
          </cell>
          <cell r="P28">
            <v>0</v>
          </cell>
          <cell r="R28">
            <v>0</v>
          </cell>
          <cell r="T28">
            <v>2836</v>
          </cell>
          <cell r="W28" t="str">
            <v xml:space="preserve">   Total Operating Expenses</v>
          </cell>
          <cell r="Y28">
            <v>2063</v>
          </cell>
          <cell r="AA28">
            <v>2836</v>
          </cell>
          <cell r="AB28">
            <v>0</v>
          </cell>
          <cell r="AD28">
            <v>-45</v>
          </cell>
          <cell r="AF28">
            <v>-41.284501263143056</v>
          </cell>
          <cell r="AH28">
            <v>4812.7154987368567</v>
          </cell>
        </row>
        <row r="29">
          <cell r="A29" t="str">
            <v xml:space="preserve">Operating Income </v>
          </cell>
          <cell r="D29">
            <v>664</v>
          </cell>
          <cell r="E29">
            <v>-6</v>
          </cell>
          <cell r="F29">
            <v>5</v>
          </cell>
          <cell r="G29">
            <v>0</v>
          </cell>
          <cell r="I29">
            <v>663</v>
          </cell>
          <cell r="K29" t="str">
            <v xml:space="preserve">Operating Income </v>
          </cell>
          <cell r="N29">
            <v>629</v>
          </cell>
          <cell r="P29">
            <v>0</v>
          </cell>
          <cell r="R29">
            <v>0</v>
          </cell>
          <cell r="T29">
            <v>629</v>
          </cell>
          <cell r="V29" t="str">
            <v xml:space="preserve">Operating Income </v>
          </cell>
          <cell r="Y29">
            <v>663</v>
          </cell>
          <cell r="AA29">
            <v>629</v>
          </cell>
          <cell r="AB29">
            <v>3</v>
          </cell>
          <cell r="AD29">
            <v>45</v>
          </cell>
          <cell r="AF29">
            <v>27.237501263143056</v>
          </cell>
          <cell r="AH29">
            <v>1367.2375012631428</v>
          </cell>
        </row>
        <row r="30">
          <cell r="A30" t="str">
            <v>Other Income and Deductions</v>
          </cell>
          <cell r="K30" t="str">
            <v>Other Income and Deductions</v>
          </cell>
          <cell r="V30" t="str">
            <v>Other Income and Deductions</v>
          </cell>
        </row>
        <row r="31">
          <cell r="B31" t="str">
            <v>Interest Expense</v>
          </cell>
          <cell r="D31">
            <v>-220</v>
          </cell>
          <cell r="G31">
            <v>-11.761926795666664</v>
          </cell>
          <cell r="I31">
            <v>-231.76192679566665</v>
          </cell>
          <cell r="L31" t="str">
            <v>Interest Expense</v>
          </cell>
          <cell r="N31">
            <v>-270</v>
          </cell>
          <cell r="P31">
            <v>0</v>
          </cell>
          <cell r="R31">
            <v>0</v>
          </cell>
          <cell r="T31">
            <v>-270</v>
          </cell>
          <cell r="W31" t="str">
            <v>Interest Expense</v>
          </cell>
          <cell r="Y31">
            <v>-231.76192679566665</v>
          </cell>
          <cell r="AA31">
            <v>-270</v>
          </cell>
          <cell r="AF31">
            <v>-11</v>
          </cell>
          <cell r="AH31">
            <v>-512.76192679566668</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xml:space="preserve">   Total Other Income and Deductions</v>
          </cell>
          <cell r="D34">
            <v>-201</v>
          </cell>
          <cell r="E34">
            <v>6</v>
          </cell>
          <cell r="F34">
            <v>0</v>
          </cell>
          <cell r="G34">
            <v>-11.761926795666664</v>
          </cell>
          <cell r="I34">
            <v>-206.76192679566665</v>
          </cell>
          <cell r="L34" t="str">
            <v xml:space="preserve">   Total Other Income and Deductions</v>
          </cell>
          <cell r="N34">
            <v>-184</v>
          </cell>
          <cell r="P34">
            <v>0</v>
          </cell>
          <cell r="R34">
            <v>0</v>
          </cell>
          <cell r="T34">
            <v>-184</v>
          </cell>
          <cell r="W34" t="str">
            <v xml:space="preserve">   Total Other Income and Deductions</v>
          </cell>
          <cell r="Y34">
            <v>-206.76192679566665</v>
          </cell>
          <cell r="AA34">
            <v>-184</v>
          </cell>
          <cell r="AB34">
            <v>-3</v>
          </cell>
          <cell r="AD34">
            <v>0</v>
          </cell>
          <cell r="AF34">
            <v>-16</v>
          </cell>
          <cell r="AH34">
            <v>-409.76192679566668</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-11.761926795666664</v>
          </cell>
          <cell r="I37">
            <v>456.23807320433332</v>
          </cell>
          <cell r="K37" t="str">
            <v>and Extraordinary Item</v>
          </cell>
          <cell r="N37">
            <v>445</v>
          </cell>
          <cell r="P37">
            <v>0</v>
          </cell>
          <cell r="R37">
            <v>0</v>
          </cell>
          <cell r="T37">
            <v>445</v>
          </cell>
          <cell r="V37" t="str">
            <v>and Extraordinary Item</v>
          </cell>
          <cell r="Y37">
            <v>456.23807320433332</v>
          </cell>
          <cell r="AA37">
            <v>445</v>
          </cell>
          <cell r="AB37">
            <v>0</v>
          </cell>
          <cell r="AD37">
            <v>45</v>
          </cell>
          <cell r="AF37">
            <v>11.237501263143056</v>
          </cell>
          <cell r="AH37">
            <v>957.47557446747612</v>
          </cell>
        </row>
        <row r="38">
          <cell r="A38" t="str">
            <v xml:space="preserve"> </v>
          </cell>
          <cell r="K38" t="str">
            <v xml:space="preserve"> </v>
          </cell>
          <cell r="V38" t="str">
            <v xml:space="preserve"> </v>
          </cell>
        </row>
        <row r="39">
          <cell r="A39" t="str">
            <v xml:space="preserve">Income Tax Expense </v>
          </cell>
          <cell r="D39">
            <v>174</v>
          </cell>
          <cell r="F39">
            <v>2</v>
          </cell>
          <cell r="G39">
            <v>-4.7047707182666656</v>
          </cell>
          <cell r="I39">
            <v>171.29522928173333</v>
          </cell>
          <cell r="K39" t="str">
            <v xml:space="preserve">Income Tax Expense </v>
          </cell>
          <cell r="N39">
            <v>102</v>
          </cell>
          <cell r="P39">
            <v>0</v>
          </cell>
          <cell r="R39">
            <v>0</v>
          </cell>
          <cell r="T39">
            <v>102</v>
          </cell>
          <cell r="V39" t="str">
            <v xml:space="preserve">Income Tax Expense </v>
          </cell>
          <cell r="Y39">
            <v>171.29522928173333</v>
          </cell>
          <cell r="AA39">
            <v>102</v>
          </cell>
          <cell r="AB39">
            <v>0</v>
          </cell>
          <cell r="AD39">
            <v>18</v>
          </cell>
          <cell r="AF39">
            <v>38.095820000000003</v>
          </cell>
          <cell r="AH39">
            <v>329.39104928173333</v>
          </cell>
        </row>
        <row r="40">
          <cell r="A40" t="str">
            <v>Income Before Extraordinary Item</v>
          </cell>
          <cell r="D40">
            <v>289</v>
          </cell>
          <cell r="E40">
            <v>0</v>
          </cell>
          <cell r="F40">
            <v>3</v>
          </cell>
          <cell r="G40">
            <v>-7.0571560773999984</v>
          </cell>
          <cell r="I40">
            <v>284.94284392259999</v>
          </cell>
          <cell r="K40" t="str">
            <v>Income Before Extraordinary Item</v>
          </cell>
          <cell r="N40">
            <v>343</v>
          </cell>
          <cell r="P40">
            <v>0</v>
          </cell>
          <cell r="R40">
            <v>0</v>
          </cell>
          <cell r="T40">
            <v>343</v>
          </cell>
          <cell r="V40" t="str">
            <v>Income Before Extraordinary Item</v>
          </cell>
          <cell r="Y40">
            <v>284.94284392259999</v>
          </cell>
          <cell r="AA40">
            <v>343</v>
          </cell>
          <cell r="AB40">
            <v>0</v>
          </cell>
          <cell r="AD40">
            <v>27</v>
          </cell>
          <cell r="AF40">
            <v>-26.858318736856948</v>
          </cell>
          <cell r="AH40">
            <v>628.08452518574279</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281.94284392259999</v>
          </cell>
          <cell r="AA44">
            <v>339</v>
          </cell>
          <cell r="AB44">
            <v>0</v>
          </cell>
          <cell r="AD44">
            <v>27</v>
          </cell>
          <cell r="AF44">
            <v>-26.858318736856948</v>
          </cell>
          <cell r="AH44">
            <v>621.08452518574279</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276.94284392259999</v>
          </cell>
          <cell r="AA46">
            <v>339</v>
          </cell>
          <cell r="AB46">
            <v>0</v>
          </cell>
          <cell r="AD46">
            <v>27</v>
          </cell>
          <cell r="AF46">
            <v>-21.858318736856948</v>
          </cell>
          <cell r="AH46">
            <v>621.08452518574279</v>
          </cell>
        </row>
        <row r="48">
          <cell r="V48" t="str">
            <v>Income Before Extraordinary</v>
          </cell>
        </row>
        <row r="49">
          <cell r="A49" t="str">
            <v>Income Before Extraordinary</v>
          </cell>
          <cell r="K49" t="str">
            <v>Income Before Extraordinary</v>
          </cell>
          <cell r="T49" t="str">
            <v>info only</v>
          </cell>
          <cell r="V49" t="str">
            <v xml:space="preserve">   Item per Share</v>
          </cell>
          <cell r="AH49">
            <v>1.9469734331841466</v>
          </cell>
        </row>
        <row r="50">
          <cell r="A50" t="str">
            <v xml:space="preserve">   Item per Share</v>
          </cell>
          <cell r="D50" t="e">
            <v>#DIV/0!</v>
          </cell>
          <cell r="K50" t="str">
            <v xml:space="preserve">   Item per Share</v>
          </cell>
          <cell r="N50">
            <v>1.578462954440865</v>
          </cell>
          <cell r="T50">
            <v>1.7929952953476214</v>
          </cell>
        </row>
        <row r="51">
          <cell r="V51" t="str">
            <v>Income Before Extraordinary</v>
          </cell>
        </row>
        <row r="52">
          <cell r="A52" t="str">
            <v>Income Before Extraordinary</v>
          </cell>
          <cell r="K52" t="str">
            <v>Income Before Extraordinary</v>
          </cell>
          <cell r="V52" t="str">
            <v xml:space="preserve">   Item per Share - Diluted</v>
          </cell>
          <cell r="AH52">
            <v>1.9348427575879839</v>
          </cell>
        </row>
        <row r="53">
          <cell r="A53" t="str">
            <v xml:space="preserve">   Item per Share - Diluted</v>
          </cell>
          <cell r="D53" t="e">
            <v>#DIV/0!</v>
          </cell>
          <cell r="K53" t="str">
            <v xml:space="preserve">   Item per Share - Diluted</v>
          </cell>
          <cell r="N53">
            <v>1.5729615702100339</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sheetDataSet>
      <sheetData sheetId="0"/>
      <sheetData sheetId="1"/>
      <sheetData sheetId="2"/>
      <sheetData sheetId="3">
        <row r="2">
          <cell r="C2" t="str">
            <v>Node</v>
          </cell>
          <cell r="D2" t="str">
            <v>Level</v>
          </cell>
          <cell r="E2" t="str">
            <v>Group/Final</v>
          </cell>
        </row>
        <row r="3">
          <cell r="B3" t="str">
            <v>F999996</v>
          </cell>
          <cell r="C3" t="str">
            <v>F999996</v>
          </cell>
          <cell r="D3">
            <v>1</v>
          </cell>
          <cell r="E3" t="str">
            <v>F</v>
          </cell>
        </row>
        <row r="4">
          <cell r="B4" t="str">
            <v>1000PPBU</v>
          </cell>
          <cell r="C4" t="str">
            <v>PPBU</v>
          </cell>
          <cell r="D4">
            <v>2</v>
          </cell>
          <cell r="E4" t="str">
            <v>G</v>
          </cell>
        </row>
        <row r="5">
          <cell r="B5" t="str">
            <v>F513084</v>
          </cell>
          <cell r="C5" t="str">
            <v>F513084</v>
          </cell>
          <cell r="D5">
            <v>3</v>
          </cell>
          <cell r="E5" t="str">
            <v>F</v>
          </cell>
        </row>
        <row r="6">
          <cell r="B6" t="str">
            <v>F513108</v>
          </cell>
          <cell r="C6" t="str">
            <v>F513108</v>
          </cell>
          <cell r="D6">
            <v>3</v>
          </cell>
          <cell r="E6" t="str">
            <v>F</v>
          </cell>
        </row>
        <row r="7">
          <cell r="B7" t="str">
            <v>F516573</v>
          </cell>
          <cell r="C7" t="str">
            <v>F516573</v>
          </cell>
          <cell r="D7">
            <v>3</v>
          </cell>
          <cell r="E7" t="str">
            <v>F</v>
          </cell>
        </row>
        <row r="8">
          <cell r="B8" t="str">
            <v>F516574</v>
          </cell>
          <cell r="C8" t="str">
            <v>F516574</v>
          </cell>
          <cell r="D8">
            <v>3</v>
          </cell>
          <cell r="E8" t="str">
            <v>F</v>
          </cell>
        </row>
        <row r="9">
          <cell r="B9" t="str">
            <v>F516645</v>
          </cell>
          <cell r="C9" t="str">
            <v>F516645</v>
          </cell>
          <cell r="D9">
            <v>3</v>
          </cell>
          <cell r="E9" t="str">
            <v>F</v>
          </cell>
        </row>
        <row r="10">
          <cell r="B10" t="str">
            <v>F516648</v>
          </cell>
          <cell r="C10" t="str">
            <v>F516648</v>
          </cell>
          <cell r="D10">
            <v>3</v>
          </cell>
          <cell r="E10" t="str">
            <v>F</v>
          </cell>
        </row>
        <row r="11">
          <cell r="B11" t="str">
            <v>F525978</v>
          </cell>
          <cell r="C11" t="str">
            <v>F525978</v>
          </cell>
          <cell r="D11">
            <v>3</v>
          </cell>
          <cell r="E11" t="str">
            <v>F</v>
          </cell>
        </row>
        <row r="12">
          <cell r="B12" t="str">
            <v>F526196</v>
          </cell>
          <cell r="C12" t="str">
            <v>F526196</v>
          </cell>
          <cell r="D12">
            <v>3</v>
          </cell>
          <cell r="E12" t="str">
            <v>F</v>
          </cell>
        </row>
        <row r="13">
          <cell r="B13" t="str">
            <v>1000EGYSUPMG</v>
          </cell>
          <cell r="C13" t="str">
            <v>EGYSUPMG</v>
          </cell>
          <cell r="D13">
            <v>4</v>
          </cell>
          <cell r="E13" t="str">
            <v>G</v>
          </cell>
        </row>
        <row r="14">
          <cell r="B14" t="str">
            <v>F525966</v>
          </cell>
          <cell r="C14" t="str">
            <v>F525966</v>
          </cell>
          <cell r="D14">
            <v>5</v>
          </cell>
          <cell r="E14" t="str">
            <v>F</v>
          </cell>
        </row>
        <row r="15">
          <cell r="B15" t="str">
            <v>F525971</v>
          </cell>
          <cell r="C15" t="str">
            <v>F525971</v>
          </cell>
          <cell r="D15">
            <v>5</v>
          </cell>
          <cell r="E15" t="str">
            <v>F</v>
          </cell>
        </row>
        <row r="16">
          <cell r="B16" t="str">
            <v>1000PPBUCONT</v>
          </cell>
          <cell r="C16" t="str">
            <v>PPBUCONT</v>
          </cell>
          <cell r="D16">
            <v>6</v>
          </cell>
          <cell r="E16" t="str">
            <v>G</v>
          </cell>
        </row>
        <row r="17">
          <cell r="B17" t="str">
            <v>F513096</v>
          </cell>
          <cell r="C17" t="str">
            <v>F513096</v>
          </cell>
          <cell r="D17">
            <v>7</v>
          </cell>
          <cell r="E17" t="str">
            <v>F</v>
          </cell>
        </row>
        <row r="18">
          <cell r="B18" t="str">
            <v>F513120</v>
          </cell>
          <cell r="C18" t="str">
            <v>F513120</v>
          </cell>
          <cell r="D18">
            <v>7</v>
          </cell>
          <cell r="E18" t="str">
            <v>F</v>
          </cell>
        </row>
        <row r="19">
          <cell r="B19" t="str">
            <v>1000DEMNDFORE</v>
          </cell>
          <cell r="C19" t="str">
            <v>DEMNDFORE</v>
          </cell>
          <cell r="D19">
            <v>6</v>
          </cell>
          <cell r="E19" t="str">
            <v>G</v>
          </cell>
        </row>
        <row r="20">
          <cell r="B20" t="str">
            <v>F513098</v>
          </cell>
          <cell r="C20" t="str">
            <v>F513098</v>
          </cell>
          <cell r="D20">
            <v>7</v>
          </cell>
          <cell r="E20" t="str">
            <v>F</v>
          </cell>
        </row>
        <row r="21">
          <cell r="B21" t="str">
            <v>F513122</v>
          </cell>
          <cell r="C21" t="str">
            <v>F513122</v>
          </cell>
          <cell r="D21">
            <v>7</v>
          </cell>
          <cell r="E21" t="str">
            <v>F</v>
          </cell>
        </row>
        <row r="22">
          <cell r="B22" t="str">
            <v>1000REGCOMP</v>
          </cell>
          <cell r="C22" t="str">
            <v>REGCOMP</v>
          </cell>
          <cell r="D22">
            <v>6</v>
          </cell>
          <cell r="E22" t="str">
            <v>G</v>
          </cell>
        </row>
        <row r="23">
          <cell r="B23" t="str">
            <v>F513101</v>
          </cell>
          <cell r="C23" t="str">
            <v>F513101</v>
          </cell>
          <cell r="D23">
            <v>7</v>
          </cell>
          <cell r="E23" t="str">
            <v>F</v>
          </cell>
        </row>
        <row r="24">
          <cell r="B24" t="str">
            <v>F513125</v>
          </cell>
          <cell r="C24" t="str">
            <v>F513125</v>
          </cell>
          <cell r="D24">
            <v>7</v>
          </cell>
          <cell r="E24" t="str">
            <v>F</v>
          </cell>
        </row>
        <row r="25">
          <cell r="B25" t="str">
            <v>1000ENGPLANNG</v>
          </cell>
          <cell r="C25" t="str">
            <v>ENGPLANNG</v>
          </cell>
          <cell r="D25">
            <v>6</v>
          </cell>
          <cell r="E25" t="str">
            <v>G</v>
          </cell>
        </row>
        <row r="26">
          <cell r="B26" t="str">
            <v>F513099</v>
          </cell>
          <cell r="C26" t="str">
            <v>F513099</v>
          </cell>
          <cell r="D26">
            <v>7</v>
          </cell>
          <cell r="E26" t="str">
            <v>F</v>
          </cell>
        </row>
        <row r="27">
          <cell r="B27" t="str">
            <v>F513123</v>
          </cell>
          <cell r="C27" t="str">
            <v>F513123</v>
          </cell>
          <cell r="D27">
            <v>7</v>
          </cell>
          <cell r="E27" t="str">
            <v>F</v>
          </cell>
        </row>
        <row r="28">
          <cell r="B28" t="str">
            <v>1000ENERGYOPR</v>
          </cell>
          <cell r="C28" t="str">
            <v>ENERGYOPR</v>
          </cell>
          <cell r="D28">
            <v>6</v>
          </cell>
          <cell r="E28" t="str">
            <v>G</v>
          </cell>
        </row>
        <row r="29">
          <cell r="B29" t="str">
            <v>F525648</v>
          </cell>
          <cell r="C29" t="str">
            <v>F525648</v>
          </cell>
          <cell r="D29">
            <v>7</v>
          </cell>
          <cell r="E29" t="str">
            <v>F</v>
          </cell>
        </row>
        <row r="30">
          <cell r="B30" t="str">
            <v>F525649</v>
          </cell>
          <cell r="C30" t="str">
            <v>F525649</v>
          </cell>
          <cell r="D30">
            <v>7</v>
          </cell>
          <cell r="E30" t="str">
            <v>F</v>
          </cell>
        </row>
        <row r="31">
          <cell r="B31" t="str">
            <v>1000ESMMGMT</v>
          </cell>
          <cell r="C31" t="str">
            <v>ESMMGMT</v>
          </cell>
          <cell r="D31">
            <v>6</v>
          </cell>
          <cell r="E31" t="str">
            <v>G</v>
          </cell>
        </row>
        <row r="32">
          <cell r="B32" t="str">
            <v>F513095</v>
          </cell>
          <cell r="C32" t="str">
            <v>F513095</v>
          </cell>
          <cell r="D32">
            <v>7</v>
          </cell>
          <cell r="E32" t="str">
            <v>F</v>
          </cell>
        </row>
        <row r="33">
          <cell r="B33" t="str">
            <v>F513119</v>
          </cell>
          <cell r="C33" t="str">
            <v>F513119</v>
          </cell>
          <cell r="D33">
            <v>7</v>
          </cell>
          <cell r="E33" t="str">
            <v>F</v>
          </cell>
        </row>
        <row r="34">
          <cell r="B34" t="str">
            <v>1000ENGOPS</v>
          </cell>
          <cell r="C34" t="str">
            <v>ENGOPS</v>
          </cell>
          <cell r="D34">
            <v>6</v>
          </cell>
          <cell r="E34" t="str">
            <v>G</v>
          </cell>
        </row>
        <row r="35">
          <cell r="B35" t="str">
            <v>1000DAYAHEAD</v>
          </cell>
          <cell r="C35" t="str">
            <v>DAYAHEAD</v>
          </cell>
          <cell r="D35">
            <v>8</v>
          </cell>
          <cell r="E35" t="str">
            <v>G</v>
          </cell>
        </row>
        <row r="36">
          <cell r="B36" t="str">
            <v>F513097</v>
          </cell>
          <cell r="C36" t="str">
            <v>F513097</v>
          </cell>
          <cell r="D36">
            <v>9</v>
          </cell>
          <cell r="E36" t="str">
            <v>F</v>
          </cell>
        </row>
        <row r="37">
          <cell r="B37" t="str">
            <v>F513121</v>
          </cell>
          <cell r="C37" t="str">
            <v>F513121</v>
          </cell>
          <cell r="D37">
            <v>9</v>
          </cell>
          <cell r="E37" t="str">
            <v>F</v>
          </cell>
        </row>
        <row r="38">
          <cell r="B38" t="str">
            <v>1000REALTIME</v>
          </cell>
          <cell r="C38" t="str">
            <v>REALTIME</v>
          </cell>
          <cell r="D38">
            <v>8</v>
          </cell>
          <cell r="E38" t="str">
            <v>G</v>
          </cell>
        </row>
        <row r="39">
          <cell r="B39" t="str">
            <v>F513100</v>
          </cell>
          <cell r="C39" t="str">
            <v>F513100</v>
          </cell>
          <cell r="D39">
            <v>9</v>
          </cell>
          <cell r="E39" t="str">
            <v>F</v>
          </cell>
        </row>
        <row r="40">
          <cell r="B40" t="str">
            <v>F513124</v>
          </cell>
          <cell r="C40" t="str">
            <v>F513124</v>
          </cell>
          <cell r="D40">
            <v>9</v>
          </cell>
          <cell r="E40" t="str">
            <v>F</v>
          </cell>
        </row>
        <row r="41">
          <cell r="B41" t="str">
            <v>1000PPBURAP</v>
          </cell>
          <cell r="C41" t="str">
            <v>PPBURAP</v>
          </cell>
          <cell r="D41">
            <v>4</v>
          </cell>
          <cell r="E41" t="str">
            <v>G</v>
          </cell>
        </row>
        <row r="42">
          <cell r="B42" t="str">
            <v>F525968</v>
          </cell>
          <cell r="C42" t="str">
            <v>F525968</v>
          </cell>
          <cell r="D42">
            <v>5</v>
          </cell>
          <cell r="E42" t="str">
            <v>F</v>
          </cell>
        </row>
        <row r="43">
          <cell r="B43" t="str">
            <v>F525973</v>
          </cell>
          <cell r="C43" t="str">
            <v>F525973</v>
          </cell>
          <cell r="D43">
            <v>5</v>
          </cell>
          <cell r="E43" t="str">
            <v>F</v>
          </cell>
        </row>
        <row r="44">
          <cell r="B44" t="str">
            <v>1000CONTCOMP</v>
          </cell>
          <cell r="C44" t="str">
            <v>CONTCOMP</v>
          </cell>
          <cell r="D44">
            <v>6</v>
          </cell>
          <cell r="E44" t="str">
            <v>G</v>
          </cell>
        </row>
        <row r="45">
          <cell r="B45" t="str">
            <v>F513090</v>
          </cell>
          <cell r="C45" t="str">
            <v>F513090</v>
          </cell>
          <cell r="D45">
            <v>7</v>
          </cell>
          <cell r="E45" t="str">
            <v>F</v>
          </cell>
        </row>
        <row r="46">
          <cell r="B46" t="str">
            <v>F513114</v>
          </cell>
          <cell r="C46" t="str">
            <v>F513114</v>
          </cell>
          <cell r="D46">
            <v>7</v>
          </cell>
          <cell r="E46" t="str">
            <v>F</v>
          </cell>
        </row>
        <row r="47">
          <cell r="B47" t="str">
            <v>1000CONTMGMT</v>
          </cell>
          <cell r="C47" t="str">
            <v>CONTMGMT</v>
          </cell>
          <cell r="D47">
            <v>6</v>
          </cell>
          <cell r="E47" t="str">
            <v>G</v>
          </cell>
        </row>
        <row r="48">
          <cell r="B48" t="str">
            <v>F513091</v>
          </cell>
          <cell r="C48" t="str">
            <v>F513091</v>
          </cell>
          <cell r="D48">
            <v>7</v>
          </cell>
          <cell r="E48" t="str">
            <v>F</v>
          </cell>
        </row>
        <row r="49">
          <cell r="B49" t="str">
            <v>F513115</v>
          </cell>
          <cell r="C49" t="str">
            <v>F513115</v>
          </cell>
          <cell r="D49">
            <v>7</v>
          </cell>
          <cell r="E49" t="str">
            <v>F</v>
          </cell>
        </row>
        <row r="50">
          <cell r="B50" t="str">
            <v>1000ECOFINMGMT</v>
          </cell>
          <cell r="C50" t="str">
            <v>ECOFINMGMT</v>
          </cell>
          <cell r="D50">
            <v>6</v>
          </cell>
          <cell r="E50" t="str">
            <v>G</v>
          </cell>
        </row>
        <row r="51">
          <cell r="B51" t="str">
            <v>F513092</v>
          </cell>
          <cell r="C51" t="str">
            <v>F513092</v>
          </cell>
          <cell r="D51">
            <v>7</v>
          </cell>
          <cell r="E51" t="str">
            <v>F</v>
          </cell>
        </row>
        <row r="52">
          <cell r="B52" t="str">
            <v>F513116</v>
          </cell>
          <cell r="C52" t="str">
            <v>F513116</v>
          </cell>
          <cell r="D52">
            <v>7</v>
          </cell>
          <cell r="E52" t="str">
            <v>F</v>
          </cell>
        </row>
        <row r="53">
          <cell r="B53" t="str">
            <v>1000REGRERENG</v>
          </cell>
          <cell r="C53" t="str">
            <v>REGRERENG</v>
          </cell>
          <cell r="D53">
            <v>6</v>
          </cell>
          <cell r="E53" t="str">
            <v>G</v>
          </cell>
        </row>
        <row r="54">
          <cell r="B54" t="str">
            <v>F513093</v>
          </cell>
          <cell r="C54" t="str">
            <v>F513093</v>
          </cell>
          <cell r="D54">
            <v>7</v>
          </cell>
          <cell r="E54" t="str">
            <v>F</v>
          </cell>
        </row>
        <row r="55">
          <cell r="B55" t="str">
            <v>F513117</v>
          </cell>
          <cell r="C55" t="str">
            <v>F513117</v>
          </cell>
          <cell r="D55">
            <v>7</v>
          </cell>
          <cell r="E55" t="str">
            <v>F</v>
          </cell>
        </row>
        <row r="56">
          <cell r="B56" t="str">
            <v>1000CUSTGA</v>
          </cell>
          <cell r="C56" t="str">
            <v>CUSTGA</v>
          </cell>
          <cell r="D56">
            <v>6</v>
          </cell>
          <cell r="E56" t="str">
            <v>G</v>
          </cell>
        </row>
        <row r="57">
          <cell r="B57" t="str">
            <v>F513094</v>
          </cell>
          <cell r="C57" t="str">
            <v>F513094</v>
          </cell>
          <cell r="D57">
            <v>7</v>
          </cell>
          <cell r="E57" t="str">
            <v>F</v>
          </cell>
        </row>
        <row r="58">
          <cell r="B58" t="str">
            <v>F513118</v>
          </cell>
          <cell r="C58" t="str">
            <v>F513118</v>
          </cell>
          <cell r="D58">
            <v>7</v>
          </cell>
          <cell r="E58" t="str">
            <v>F</v>
          </cell>
        </row>
        <row r="59">
          <cell r="B59" t="str">
            <v>1000RAPMGMT</v>
          </cell>
          <cell r="C59" t="str">
            <v>RAPMGMT</v>
          </cell>
          <cell r="D59">
            <v>6</v>
          </cell>
          <cell r="E59" t="str">
            <v>G</v>
          </cell>
        </row>
        <row r="60">
          <cell r="B60" t="str">
            <v>F513089</v>
          </cell>
          <cell r="C60" t="str">
            <v>F513089</v>
          </cell>
          <cell r="D60">
            <v>7</v>
          </cell>
          <cell r="E60" t="str">
            <v>F</v>
          </cell>
        </row>
        <row r="61">
          <cell r="B61" t="str">
            <v>F513113</v>
          </cell>
          <cell r="C61" t="str">
            <v>F513113</v>
          </cell>
          <cell r="D61">
            <v>7</v>
          </cell>
          <cell r="E61" t="str">
            <v>F</v>
          </cell>
        </row>
        <row r="62">
          <cell r="B62" t="str">
            <v>1000PPBUMSRP</v>
          </cell>
          <cell r="C62" t="str">
            <v>PPBUMSRP</v>
          </cell>
          <cell r="D62">
            <v>4</v>
          </cell>
          <cell r="E62" t="str">
            <v>G</v>
          </cell>
        </row>
        <row r="63">
          <cell r="B63" t="str">
            <v>F525969</v>
          </cell>
          <cell r="C63" t="str">
            <v>F525969</v>
          </cell>
          <cell r="D63">
            <v>5</v>
          </cell>
          <cell r="E63" t="str">
            <v>F</v>
          </cell>
        </row>
        <row r="64">
          <cell r="B64" t="str">
            <v>F525974</v>
          </cell>
          <cell r="C64" t="str">
            <v>F525974</v>
          </cell>
          <cell r="D64">
            <v>5</v>
          </cell>
          <cell r="E64" t="str">
            <v>F</v>
          </cell>
        </row>
        <row r="65">
          <cell r="B65" t="str">
            <v>1000GENPLNG</v>
          </cell>
          <cell r="C65" t="str">
            <v>GENPLNG</v>
          </cell>
          <cell r="D65">
            <v>6</v>
          </cell>
          <cell r="E65" t="str">
            <v>G</v>
          </cell>
        </row>
        <row r="66">
          <cell r="B66" t="str">
            <v>F513086</v>
          </cell>
          <cell r="C66" t="str">
            <v>F513086</v>
          </cell>
          <cell r="D66">
            <v>7</v>
          </cell>
          <cell r="E66" t="str">
            <v>F</v>
          </cell>
        </row>
        <row r="67">
          <cell r="B67" t="str">
            <v>F513110</v>
          </cell>
          <cell r="C67" t="str">
            <v>F513110</v>
          </cell>
          <cell r="D67">
            <v>7</v>
          </cell>
          <cell r="E67" t="str">
            <v>F</v>
          </cell>
        </row>
        <row r="68">
          <cell r="B68" t="str">
            <v>1000STPLNG</v>
          </cell>
          <cell r="C68" t="str">
            <v>STPLNG</v>
          </cell>
          <cell r="D68">
            <v>6</v>
          </cell>
          <cell r="E68" t="str">
            <v>G</v>
          </cell>
        </row>
        <row r="69">
          <cell r="B69" t="str">
            <v>1000MSRPMGMT</v>
          </cell>
          <cell r="C69" t="str">
            <v>MSRPMGMT</v>
          </cell>
          <cell r="D69">
            <v>6</v>
          </cell>
          <cell r="E69" t="str">
            <v>G</v>
          </cell>
        </row>
        <row r="70">
          <cell r="B70" t="str">
            <v>F513085</v>
          </cell>
          <cell r="C70" t="str">
            <v>F513085</v>
          </cell>
          <cell r="D70">
            <v>7</v>
          </cell>
          <cell r="E70" t="str">
            <v>F</v>
          </cell>
        </row>
        <row r="71">
          <cell r="B71" t="str">
            <v>F513109</v>
          </cell>
          <cell r="C71" t="str">
            <v>F513109</v>
          </cell>
          <cell r="D71">
            <v>7</v>
          </cell>
          <cell r="E71" t="str">
            <v>F</v>
          </cell>
        </row>
        <row r="72">
          <cell r="B72" t="str">
            <v>1000MKTMOR</v>
          </cell>
          <cell r="C72" t="str">
            <v>MKTMOR</v>
          </cell>
          <cell r="D72">
            <v>6</v>
          </cell>
          <cell r="E72" t="str">
            <v>G</v>
          </cell>
        </row>
        <row r="73">
          <cell r="B73" t="str">
            <v>F513087</v>
          </cell>
          <cell r="C73" t="str">
            <v>F513087</v>
          </cell>
          <cell r="D73">
            <v>7</v>
          </cell>
          <cell r="E73" t="str">
            <v>F</v>
          </cell>
        </row>
        <row r="74">
          <cell r="B74" t="str">
            <v>F513111</v>
          </cell>
          <cell r="C74" t="str">
            <v>F513111</v>
          </cell>
          <cell r="D74">
            <v>7</v>
          </cell>
          <cell r="E74" t="str">
            <v>F</v>
          </cell>
        </row>
        <row r="75">
          <cell r="B75" t="str">
            <v>F525450</v>
          </cell>
          <cell r="C75" t="str">
            <v>F525450</v>
          </cell>
          <cell r="D75">
            <v>7</v>
          </cell>
          <cell r="E75" t="str">
            <v>F</v>
          </cell>
        </row>
        <row r="76">
          <cell r="B76" t="str">
            <v>1000RESECON</v>
          </cell>
          <cell r="C76" t="str">
            <v>RESECON</v>
          </cell>
          <cell r="D76">
            <v>6</v>
          </cell>
          <cell r="E76" t="str">
            <v>G</v>
          </cell>
        </row>
        <row r="77">
          <cell r="B77" t="str">
            <v>F513088</v>
          </cell>
          <cell r="C77" t="str">
            <v>F513088</v>
          </cell>
          <cell r="D77">
            <v>7</v>
          </cell>
          <cell r="E77" t="str">
            <v>F</v>
          </cell>
        </row>
        <row r="78">
          <cell r="B78" t="str">
            <v>F513112</v>
          </cell>
          <cell r="C78" t="str">
            <v>F513112</v>
          </cell>
          <cell r="D78">
            <v>7</v>
          </cell>
          <cell r="E78" t="str">
            <v>F</v>
          </cell>
        </row>
        <row r="79">
          <cell r="B79" t="str">
            <v>1000STRPROJ</v>
          </cell>
          <cell r="C79" t="str">
            <v>STRPROJ</v>
          </cell>
          <cell r="D79">
            <v>6</v>
          </cell>
          <cell r="E79" t="str">
            <v>G</v>
          </cell>
        </row>
        <row r="80">
          <cell r="B80" t="str">
            <v>F516736</v>
          </cell>
          <cell r="C80" t="str">
            <v>F516736</v>
          </cell>
          <cell r="D80">
            <v>7</v>
          </cell>
          <cell r="E80" t="str">
            <v>F</v>
          </cell>
        </row>
        <row r="81">
          <cell r="B81" t="str">
            <v>F516737</v>
          </cell>
          <cell r="C81" t="str">
            <v>F516737</v>
          </cell>
          <cell r="D81">
            <v>7</v>
          </cell>
          <cell r="E81" t="str">
            <v>F</v>
          </cell>
        </row>
        <row r="82">
          <cell r="B82" t="str">
            <v>1000PPBUFIN</v>
          </cell>
          <cell r="C82" t="str">
            <v>PPBUFIN</v>
          </cell>
          <cell r="D82">
            <v>4</v>
          </cell>
          <cell r="E82" t="str">
            <v>G</v>
          </cell>
        </row>
        <row r="83">
          <cell r="B83" t="str">
            <v>F525967</v>
          </cell>
          <cell r="C83" t="str">
            <v>F525967</v>
          </cell>
          <cell r="D83">
            <v>5</v>
          </cell>
          <cell r="E83" t="str">
            <v>F</v>
          </cell>
        </row>
        <row r="84">
          <cell r="B84" t="str">
            <v>F525970</v>
          </cell>
          <cell r="C84" t="str">
            <v>F525970</v>
          </cell>
          <cell r="D84">
            <v>5</v>
          </cell>
          <cell r="E84" t="str">
            <v>F</v>
          </cell>
        </row>
        <row r="85">
          <cell r="B85" t="str">
            <v>F525972</v>
          </cell>
          <cell r="C85" t="str">
            <v>F525972</v>
          </cell>
          <cell r="D85">
            <v>5</v>
          </cell>
          <cell r="E85" t="str">
            <v>F</v>
          </cell>
        </row>
        <row r="86">
          <cell r="B86" t="str">
            <v>F525975</v>
          </cell>
          <cell r="C86" t="str">
            <v>F525975</v>
          </cell>
          <cell r="D86">
            <v>5</v>
          </cell>
          <cell r="E86" t="str">
            <v>F</v>
          </cell>
        </row>
        <row r="87">
          <cell r="B87" t="str">
            <v>1000ACCTGRPTG</v>
          </cell>
          <cell r="C87" t="str">
            <v>ACCTGRPTG</v>
          </cell>
          <cell r="D87">
            <v>6</v>
          </cell>
          <cell r="E87" t="str">
            <v>G</v>
          </cell>
        </row>
        <row r="88">
          <cell r="B88" t="str">
            <v>F513103</v>
          </cell>
          <cell r="C88" t="str">
            <v>F513103</v>
          </cell>
          <cell r="D88">
            <v>7</v>
          </cell>
          <cell r="E88" t="str">
            <v>F</v>
          </cell>
        </row>
        <row r="89">
          <cell r="B89" t="str">
            <v>F513127</v>
          </cell>
          <cell r="C89" t="str">
            <v>F513127</v>
          </cell>
          <cell r="D89">
            <v>7</v>
          </cell>
          <cell r="E89" t="str">
            <v>F</v>
          </cell>
        </row>
        <row r="90">
          <cell r="B90" t="str">
            <v>1000BUSPROCMGT</v>
          </cell>
          <cell r="C90" t="str">
            <v>BUSPROCMGT</v>
          </cell>
          <cell r="D90">
            <v>6</v>
          </cell>
          <cell r="E90" t="str">
            <v>G</v>
          </cell>
        </row>
        <row r="91">
          <cell r="B91" t="str">
            <v>F513105</v>
          </cell>
          <cell r="C91" t="str">
            <v>F513105</v>
          </cell>
          <cell r="D91">
            <v>7</v>
          </cell>
          <cell r="E91" t="str">
            <v>F</v>
          </cell>
        </row>
        <row r="92">
          <cell r="B92" t="str">
            <v>F513129</v>
          </cell>
          <cell r="C92" t="str">
            <v>F513129</v>
          </cell>
          <cell r="D92">
            <v>7</v>
          </cell>
          <cell r="E92" t="str">
            <v>F</v>
          </cell>
        </row>
        <row r="93">
          <cell r="B93" t="str">
            <v>1000CONTSETTLE</v>
          </cell>
          <cell r="C93" t="str">
            <v>CONTSETTLE</v>
          </cell>
          <cell r="D93">
            <v>6</v>
          </cell>
          <cell r="E93" t="str">
            <v>G</v>
          </cell>
        </row>
        <row r="94">
          <cell r="B94" t="str">
            <v>F513252</v>
          </cell>
          <cell r="C94" t="str">
            <v>F513252</v>
          </cell>
          <cell r="D94">
            <v>7</v>
          </cell>
          <cell r="E94" t="str">
            <v>F</v>
          </cell>
        </row>
        <row r="95">
          <cell r="B95" t="str">
            <v>F513253</v>
          </cell>
          <cell r="C95" t="str">
            <v>F513253</v>
          </cell>
          <cell r="D95">
            <v>7</v>
          </cell>
          <cell r="E95" t="str">
            <v>F</v>
          </cell>
        </row>
        <row r="96">
          <cell r="B96" t="str">
            <v>1000EXECUMGMT</v>
          </cell>
          <cell r="C96" t="str">
            <v>EXECUMGMT</v>
          </cell>
          <cell r="D96">
            <v>6</v>
          </cell>
          <cell r="E96" t="str">
            <v>G</v>
          </cell>
        </row>
        <row r="97">
          <cell r="B97" t="str">
            <v>F513102</v>
          </cell>
          <cell r="C97" t="str">
            <v>F513102</v>
          </cell>
          <cell r="D97">
            <v>7</v>
          </cell>
          <cell r="E97" t="str">
            <v>F</v>
          </cell>
        </row>
        <row r="98">
          <cell r="B98" t="str">
            <v>F513126</v>
          </cell>
          <cell r="C98" t="str">
            <v>F513126</v>
          </cell>
          <cell r="D98">
            <v>7</v>
          </cell>
          <cell r="E98" t="str">
            <v>F</v>
          </cell>
        </row>
        <row r="99">
          <cell r="B99" t="str">
            <v>1000PPBUMETRNG</v>
          </cell>
          <cell r="C99" t="str">
            <v>PPBUMETRNG</v>
          </cell>
          <cell r="D99">
            <v>6</v>
          </cell>
          <cell r="E99" t="str">
            <v>G</v>
          </cell>
        </row>
        <row r="100">
          <cell r="B100" t="str">
            <v>F513107</v>
          </cell>
          <cell r="C100" t="str">
            <v>F513107</v>
          </cell>
          <cell r="D100">
            <v>7</v>
          </cell>
          <cell r="E100" t="str">
            <v>F</v>
          </cell>
        </row>
        <row r="101">
          <cell r="B101" t="str">
            <v>F513131</v>
          </cell>
          <cell r="C101" t="str">
            <v>F513131</v>
          </cell>
          <cell r="D101">
            <v>7</v>
          </cell>
          <cell r="E101" t="str">
            <v>F</v>
          </cell>
        </row>
        <row r="102">
          <cell r="B102" t="str">
            <v>1000PPBUADMPER</v>
          </cell>
          <cell r="C102" t="str">
            <v>PPBUADMPER</v>
          </cell>
          <cell r="D102">
            <v>6</v>
          </cell>
          <cell r="E102" t="str">
            <v>G</v>
          </cell>
        </row>
        <row r="103">
          <cell r="B103" t="str">
            <v>F513104</v>
          </cell>
          <cell r="C103" t="str">
            <v>F513104</v>
          </cell>
          <cell r="D103">
            <v>7</v>
          </cell>
          <cell r="E103" t="str">
            <v>F</v>
          </cell>
        </row>
        <row r="104">
          <cell r="B104" t="str">
            <v>F513128</v>
          </cell>
          <cell r="C104" t="str">
            <v>F513128</v>
          </cell>
          <cell r="D104">
            <v>7</v>
          </cell>
          <cell r="E104" t="str">
            <v>F</v>
          </cell>
        </row>
        <row r="105">
          <cell r="B105" t="str">
            <v>1000PPBUISO</v>
          </cell>
          <cell r="C105" t="str">
            <v>PPBUISO</v>
          </cell>
          <cell r="D105">
            <v>6</v>
          </cell>
          <cell r="E105" t="str">
            <v>G</v>
          </cell>
        </row>
        <row r="106">
          <cell r="B106" t="str">
            <v>F513106</v>
          </cell>
          <cell r="C106" t="str">
            <v>F513106</v>
          </cell>
          <cell r="D106">
            <v>7</v>
          </cell>
          <cell r="E106" t="str">
            <v>F</v>
          </cell>
        </row>
        <row r="107">
          <cell r="B107" t="str">
            <v>F513130</v>
          </cell>
          <cell r="C107" t="str">
            <v>F513130</v>
          </cell>
          <cell r="D107">
            <v>7</v>
          </cell>
          <cell r="E107" t="str">
            <v>F</v>
          </cell>
        </row>
        <row r="108">
          <cell r="B108" t="str">
            <v>1000CORPCENTER</v>
          </cell>
          <cell r="C108" t="str">
            <v>CORPCENTER</v>
          </cell>
          <cell r="D108">
            <v>2</v>
          </cell>
          <cell r="E108" t="str">
            <v>G</v>
          </cell>
        </row>
        <row r="109">
          <cell r="B109" t="str">
            <v>F526054</v>
          </cell>
          <cell r="C109" t="str">
            <v>F526054</v>
          </cell>
          <cell r="D109">
            <v>3</v>
          </cell>
          <cell r="E109" t="str">
            <v>F</v>
          </cell>
        </row>
        <row r="110">
          <cell r="B110" t="str">
            <v>1000AUDIT</v>
          </cell>
          <cell r="C110" t="str">
            <v>AUDIT</v>
          </cell>
          <cell r="D110">
            <v>4</v>
          </cell>
          <cell r="E110" t="str">
            <v>G</v>
          </cell>
        </row>
        <row r="111">
          <cell r="B111" t="str">
            <v>F516566</v>
          </cell>
          <cell r="C111" t="str">
            <v>F516566</v>
          </cell>
          <cell r="D111">
            <v>5</v>
          </cell>
          <cell r="E111" t="str">
            <v>F</v>
          </cell>
        </row>
        <row r="112">
          <cell r="B112" t="str">
            <v>1000AUDITADM</v>
          </cell>
          <cell r="C112" t="str">
            <v>AUDITADM</v>
          </cell>
          <cell r="D112">
            <v>6</v>
          </cell>
          <cell r="E112" t="str">
            <v>G</v>
          </cell>
        </row>
        <row r="113">
          <cell r="B113" t="str">
            <v>F100200</v>
          </cell>
          <cell r="C113" t="str">
            <v>F100200</v>
          </cell>
          <cell r="D113">
            <v>7</v>
          </cell>
          <cell r="E113" t="str">
            <v>F</v>
          </cell>
        </row>
        <row r="114">
          <cell r="B114" t="str">
            <v>F100201</v>
          </cell>
          <cell r="C114" t="str">
            <v>F100201</v>
          </cell>
          <cell r="D114">
            <v>7</v>
          </cell>
          <cell r="E114" t="str">
            <v>F</v>
          </cell>
        </row>
        <row r="115">
          <cell r="B115" t="str">
            <v>F100202</v>
          </cell>
          <cell r="C115" t="str">
            <v>F100202</v>
          </cell>
          <cell r="D115">
            <v>7</v>
          </cell>
          <cell r="E115" t="str">
            <v>F</v>
          </cell>
        </row>
        <row r="116">
          <cell r="B116" t="str">
            <v>F525001</v>
          </cell>
          <cell r="C116" t="str">
            <v>F525001</v>
          </cell>
          <cell r="D116">
            <v>7</v>
          </cell>
          <cell r="E116" t="str">
            <v>F</v>
          </cell>
        </row>
        <row r="117">
          <cell r="B117" t="str">
            <v>1000FINCONTAUD</v>
          </cell>
          <cell r="C117" t="str">
            <v>FINCONTAUD</v>
          </cell>
          <cell r="D117">
            <v>6</v>
          </cell>
          <cell r="E117" t="str">
            <v>G</v>
          </cell>
        </row>
        <row r="118">
          <cell r="B118" t="str">
            <v>F100203</v>
          </cell>
          <cell r="C118" t="str">
            <v>F100203</v>
          </cell>
          <cell r="D118">
            <v>7</v>
          </cell>
          <cell r="E118" t="str">
            <v>F</v>
          </cell>
        </row>
        <row r="119">
          <cell r="B119" t="str">
            <v>1000OPSAUDCONS</v>
          </cell>
          <cell r="C119" t="str">
            <v>OPSAUDCONS</v>
          </cell>
          <cell r="D119">
            <v>6</v>
          </cell>
          <cell r="E119" t="str">
            <v>G</v>
          </cell>
        </row>
        <row r="120">
          <cell r="B120" t="str">
            <v>F100205</v>
          </cell>
          <cell r="C120" t="str">
            <v>F100205</v>
          </cell>
          <cell r="D120">
            <v>7</v>
          </cell>
          <cell r="E120" t="str">
            <v>F</v>
          </cell>
        </row>
        <row r="121">
          <cell r="B121" t="str">
            <v>1000ITAUDIT</v>
          </cell>
          <cell r="C121" t="str">
            <v>ITAUDIT</v>
          </cell>
          <cell r="D121">
            <v>6</v>
          </cell>
          <cell r="E121" t="str">
            <v>G</v>
          </cell>
        </row>
        <row r="122">
          <cell r="B122" t="str">
            <v>F100207</v>
          </cell>
          <cell r="C122" t="str">
            <v>F100207</v>
          </cell>
          <cell r="D122">
            <v>7</v>
          </cell>
          <cell r="E122" t="str">
            <v>F</v>
          </cell>
        </row>
        <row r="123">
          <cell r="B123" t="str">
            <v>1000EHSAUDIT</v>
          </cell>
          <cell r="C123" t="str">
            <v>EHSAUDIT</v>
          </cell>
          <cell r="D123">
            <v>6</v>
          </cell>
          <cell r="E123" t="str">
            <v>G</v>
          </cell>
        </row>
        <row r="124">
          <cell r="B124" t="str">
            <v>F100209</v>
          </cell>
          <cell r="C124" t="str">
            <v>F100209</v>
          </cell>
          <cell r="D124">
            <v>7</v>
          </cell>
          <cell r="E124" t="str">
            <v>F</v>
          </cell>
        </row>
        <row r="125">
          <cell r="B125" t="str">
            <v>1000BUDGETS</v>
          </cell>
          <cell r="C125" t="str">
            <v>BUDGETS</v>
          </cell>
          <cell r="D125">
            <v>4</v>
          </cell>
          <cell r="E125" t="str">
            <v>G</v>
          </cell>
        </row>
        <row r="126">
          <cell r="B126" t="str">
            <v>F301146</v>
          </cell>
          <cell r="C126" t="str">
            <v>F301146</v>
          </cell>
          <cell r="D126">
            <v>5</v>
          </cell>
          <cell r="E126" t="str">
            <v>F</v>
          </cell>
        </row>
        <row r="127">
          <cell r="B127" t="str">
            <v>F301147</v>
          </cell>
          <cell r="C127" t="str">
            <v>F301147</v>
          </cell>
          <cell r="D127">
            <v>5</v>
          </cell>
          <cell r="E127" t="str">
            <v>F</v>
          </cell>
        </row>
        <row r="128">
          <cell r="B128" t="str">
            <v>F301148</v>
          </cell>
          <cell r="C128" t="str">
            <v>F301148</v>
          </cell>
          <cell r="D128">
            <v>5</v>
          </cell>
          <cell r="E128" t="str">
            <v>F</v>
          </cell>
        </row>
        <row r="129">
          <cell r="B129" t="str">
            <v>1000CORPBUDG</v>
          </cell>
          <cell r="C129" t="str">
            <v>CORPBUDG</v>
          </cell>
          <cell r="D129">
            <v>6</v>
          </cell>
          <cell r="E129" t="str">
            <v>G</v>
          </cell>
        </row>
        <row r="130">
          <cell r="B130" t="str">
            <v>1000TAX</v>
          </cell>
          <cell r="C130" t="str">
            <v>TAX</v>
          </cell>
          <cell r="D130">
            <v>4</v>
          </cell>
          <cell r="E130" t="str">
            <v>G</v>
          </cell>
        </row>
        <row r="131">
          <cell r="B131" t="str">
            <v>F301145</v>
          </cell>
          <cell r="C131" t="str">
            <v>F301145</v>
          </cell>
          <cell r="D131">
            <v>5</v>
          </cell>
          <cell r="E131" t="str">
            <v>F</v>
          </cell>
        </row>
        <row r="132">
          <cell r="B132" t="str">
            <v>1000CONT</v>
          </cell>
          <cell r="C132" t="str">
            <v>CONT</v>
          </cell>
          <cell r="D132">
            <v>4</v>
          </cell>
          <cell r="E132" t="str">
            <v>G</v>
          </cell>
        </row>
        <row r="133">
          <cell r="B133" t="str">
            <v>F301120</v>
          </cell>
          <cell r="C133" t="str">
            <v>F301120</v>
          </cell>
          <cell r="D133">
            <v>5</v>
          </cell>
          <cell r="E133" t="str">
            <v>F</v>
          </cell>
        </row>
        <row r="134">
          <cell r="B134" t="str">
            <v>F990202</v>
          </cell>
          <cell r="C134" t="str">
            <v>F990202</v>
          </cell>
          <cell r="D134">
            <v>5</v>
          </cell>
          <cell r="E134" t="str">
            <v>F</v>
          </cell>
        </row>
        <row r="135">
          <cell r="B135" t="str">
            <v>F990203</v>
          </cell>
          <cell r="C135" t="str">
            <v>F990203</v>
          </cell>
          <cell r="D135">
            <v>5</v>
          </cell>
          <cell r="E135" t="str">
            <v>F</v>
          </cell>
        </row>
        <row r="136">
          <cell r="B136" t="str">
            <v>1000ASSTCONT1</v>
          </cell>
          <cell r="C136" t="str">
            <v>ASSTCONT1</v>
          </cell>
          <cell r="D136">
            <v>6</v>
          </cell>
          <cell r="E136" t="str">
            <v>G</v>
          </cell>
        </row>
        <row r="137">
          <cell r="B137" t="str">
            <v>F525809</v>
          </cell>
          <cell r="C137" t="str">
            <v>F525809</v>
          </cell>
          <cell r="D137">
            <v>7</v>
          </cell>
          <cell r="E137" t="str">
            <v>F</v>
          </cell>
        </row>
        <row r="138">
          <cell r="B138" t="str">
            <v>1000FIS</v>
          </cell>
          <cell r="C138" t="str">
            <v>FIS</v>
          </cell>
          <cell r="D138">
            <v>8</v>
          </cell>
          <cell r="E138" t="str">
            <v>G</v>
          </cell>
        </row>
        <row r="139">
          <cell r="B139" t="str">
            <v>F301121</v>
          </cell>
          <cell r="C139" t="str">
            <v>F301121</v>
          </cell>
          <cell r="D139">
            <v>9</v>
          </cell>
          <cell r="E139" t="str">
            <v>F</v>
          </cell>
        </row>
        <row r="140">
          <cell r="B140" t="str">
            <v>F525127</v>
          </cell>
          <cell r="C140" t="str">
            <v>F525127</v>
          </cell>
          <cell r="D140">
            <v>9</v>
          </cell>
          <cell r="E140" t="str">
            <v>F</v>
          </cell>
        </row>
        <row r="141">
          <cell r="B141" t="str">
            <v>1000ACCTSRECV</v>
          </cell>
          <cell r="C141" t="str">
            <v>ACCTSRECV</v>
          </cell>
          <cell r="D141">
            <v>8</v>
          </cell>
          <cell r="E141" t="str">
            <v>G</v>
          </cell>
        </row>
        <row r="142">
          <cell r="B142" t="str">
            <v>F301125</v>
          </cell>
          <cell r="C142" t="str">
            <v>F301125</v>
          </cell>
          <cell r="D142">
            <v>9</v>
          </cell>
          <cell r="E142" t="str">
            <v>F</v>
          </cell>
        </row>
        <row r="143">
          <cell r="B143" t="str">
            <v>F525130</v>
          </cell>
          <cell r="C143" t="str">
            <v>F525130</v>
          </cell>
          <cell r="D143">
            <v>9</v>
          </cell>
          <cell r="E143" t="str">
            <v>F</v>
          </cell>
        </row>
        <row r="144">
          <cell r="B144" t="str">
            <v>1000CORPPYRL</v>
          </cell>
          <cell r="C144" t="str">
            <v>CORPPYRL</v>
          </cell>
          <cell r="D144">
            <v>8</v>
          </cell>
          <cell r="E144" t="str">
            <v>G</v>
          </cell>
        </row>
        <row r="145">
          <cell r="B145" t="str">
            <v>F301122</v>
          </cell>
          <cell r="C145" t="str">
            <v>F301122</v>
          </cell>
          <cell r="D145">
            <v>9</v>
          </cell>
          <cell r="E145" t="str">
            <v>F</v>
          </cell>
        </row>
        <row r="146">
          <cell r="B146" t="str">
            <v>F301123</v>
          </cell>
          <cell r="C146" t="str">
            <v>F301123</v>
          </cell>
          <cell r="D146">
            <v>9</v>
          </cell>
          <cell r="E146" t="str">
            <v>F</v>
          </cell>
        </row>
        <row r="147">
          <cell r="B147" t="str">
            <v>F525128</v>
          </cell>
          <cell r="C147" t="str">
            <v>F525128</v>
          </cell>
          <cell r="D147">
            <v>9</v>
          </cell>
          <cell r="E147" t="str">
            <v>F</v>
          </cell>
        </row>
        <row r="148">
          <cell r="B148" t="str">
            <v>1000ACCTSPAYBL</v>
          </cell>
          <cell r="C148" t="str">
            <v>ACCTSPAYBL</v>
          </cell>
          <cell r="D148">
            <v>8</v>
          </cell>
          <cell r="E148" t="str">
            <v>G</v>
          </cell>
        </row>
        <row r="149">
          <cell r="B149" t="str">
            <v>F301124</v>
          </cell>
          <cell r="C149" t="str">
            <v>F301124</v>
          </cell>
          <cell r="D149">
            <v>9</v>
          </cell>
          <cell r="E149" t="str">
            <v>F</v>
          </cell>
        </row>
        <row r="150">
          <cell r="B150" t="str">
            <v>F525129</v>
          </cell>
          <cell r="C150" t="str">
            <v>F525129</v>
          </cell>
          <cell r="D150">
            <v>9</v>
          </cell>
          <cell r="E150" t="str">
            <v>F</v>
          </cell>
        </row>
        <row r="151">
          <cell r="B151" t="str">
            <v>1000NONNRGYBIL</v>
          </cell>
          <cell r="C151" t="str">
            <v>NONNRGYBIL</v>
          </cell>
          <cell r="D151">
            <v>8</v>
          </cell>
          <cell r="E151" t="str">
            <v>G</v>
          </cell>
        </row>
        <row r="152">
          <cell r="B152" t="str">
            <v>F301140</v>
          </cell>
          <cell r="C152" t="str">
            <v>F301140</v>
          </cell>
          <cell r="D152">
            <v>9</v>
          </cell>
          <cell r="E152" t="str">
            <v>F</v>
          </cell>
        </row>
        <row r="153">
          <cell r="B153" t="str">
            <v>F526062</v>
          </cell>
          <cell r="C153" t="str">
            <v>F526062</v>
          </cell>
          <cell r="D153">
            <v>9</v>
          </cell>
          <cell r="E153" t="str">
            <v>F</v>
          </cell>
        </row>
        <row r="154">
          <cell r="B154" t="str">
            <v>1000ASSTCONT2</v>
          </cell>
          <cell r="C154" t="str">
            <v>ASSTCONT2</v>
          </cell>
          <cell r="D154">
            <v>6</v>
          </cell>
          <cell r="E154" t="str">
            <v>G</v>
          </cell>
        </row>
        <row r="155">
          <cell r="B155" t="str">
            <v>F301126</v>
          </cell>
          <cell r="C155" t="str">
            <v>F301126</v>
          </cell>
          <cell r="D155">
            <v>7</v>
          </cell>
          <cell r="E155" t="str">
            <v>F</v>
          </cell>
        </row>
        <row r="156">
          <cell r="B156" t="str">
            <v>F526061</v>
          </cell>
          <cell r="C156" t="str">
            <v>F526061</v>
          </cell>
          <cell r="D156">
            <v>7</v>
          </cell>
          <cell r="E156" t="str">
            <v>F</v>
          </cell>
        </row>
        <row r="157">
          <cell r="B157" t="str">
            <v>1000PLNTACTANL</v>
          </cell>
          <cell r="C157" t="str">
            <v>PLNTACTANL</v>
          </cell>
          <cell r="D157">
            <v>8</v>
          </cell>
          <cell r="E157" t="str">
            <v>G</v>
          </cell>
        </row>
        <row r="158">
          <cell r="B158" t="str">
            <v>F301138</v>
          </cell>
          <cell r="C158" t="str">
            <v>F301138</v>
          </cell>
          <cell r="D158">
            <v>9</v>
          </cell>
          <cell r="E158" t="str">
            <v>F</v>
          </cell>
        </row>
        <row r="159">
          <cell r="B159" t="str">
            <v>F513254</v>
          </cell>
          <cell r="C159" t="str">
            <v>F513254</v>
          </cell>
          <cell r="D159">
            <v>9</v>
          </cell>
          <cell r="E159" t="str">
            <v>F</v>
          </cell>
        </row>
        <row r="160">
          <cell r="B160" t="str">
            <v>1000FINRPTG-RC</v>
          </cell>
          <cell r="C160" t="str">
            <v>FINRPTG-RC</v>
          </cell>
          <cell r="D160">
            <v>8</v>
          </cell>
          <cell r="E160" t="str">
            <v>G</v>
          </cell>
        </row>
        <row r="161">
          <cell r="B161" t="str">
            <v>F301127</v>
          </cell>
          <cell r="C161" t="str">
            <v>F301127</v>
          </cell>
          <cell r="D161">
            <v>9</v>
          </cell>
          <cell r="E161" t="str">
            <v>F</v>
          </cell>
        </row>
        <row r="162">
          <cell r="B162" t="str">
            <v>F525131</v>
          </cell>
          <cell r="C162" t="str">
            <v>F525131</v>
          </cell>
          <cell r="D162">
            <v>9</v>
          </cell>
          <cell r="E162" t="str">
            <v>F</v>
          </cell>
        </row>
        <row r="163">
          <cell r="B163" t="str">
            <v>1000ICC</v>
          </cell>
          <cell r="C163" t="str">
            <v>ICC</v>
          </cell>
          <cell r="D163">
            <v>8</v>
          </cell>
          <cell r="E163" t="str">
            <v>G</v>
          </cell>
        </row>
        <row r="164">
          <cell r="B164" t="str">
            <v>F301133</v>
          </cell>
          <cell r="C164" t="str">
            <v>F301133</v>
          </cell>
          <cell r="D164">
            <v>9</v>
          </cell>
          <cell r="E164" t="str">
            <v>F</v>
          </cell>
        </row>
        <row r="165">
          <cell r="B165" t="str">
            <v>F301134</v>
          </cell>
          <cell r="C165" t="str">
            <v>F301134</v>
          </cell>
          <cell r="D165">
            <v>9</v>
          </cell>
          <cell r="E165" t="str">
            <v>F</v>
          </cell>
        </row>
        <row r="166">
          <cell r="B166" t="str">
            <v>F301135</v>
          </cell>
          <cell r="C166" t="str">
            <v>F301135</v>
          </cell>
          <cell r="D166">
            <v>9</v>
          </cell>
          <cell r="E166" t="str">
            <v>F</v>
          </cell>
        </row>
        <row r="167">
          <cell r="B167" t="str">
            <v>F301136</v>
          </cell>
          <cell r="C167" t="str">
            <v>F301136</v>
          </cell>
          <cell r="D167">
            <v>9</v>
          </cell>
          <cell r="E167" t="str">
            <v>F</v>
          </cell>
        </row>
        <row r="168">
          <cell r="B168" t="str">
            <v>F301137</v>
          </cell>
          <cell r="C168" t="str">
            <v>F301137</v>
          </cell>
          <cell r="D168">
            <v>9</v>
          </cell>
          <cell r="E168" t="str">
            <v>F</v>
          </cell>
        </row>
        <row r="169">
          <cell r="B169" t="str">
            <v>F525133</v>
          </cell>
          <cell r="C169" t="str">
            <v>F525133</v>
          </cell>
          <cell r="D169">
            <v>9</v>
          </cell>
          <cell r="E169" t="str">
            <v>F</v>
          </cell>
        </row>
        <row r="170">
          <cell r="B170" t="str">
            <v>1000CORP-REG</v>
          </cell>
          <cell r="C170" t="str">
            <v>CORP-REG</v>
          </cell>
          <cell r="D170">
            <v>8</v>
          </cell>
          <cell r="E170" t="str">
            <v>G</v>
          </cell>
        </row>
        <row r="171">
          <cell r="B171" t="str">
            <v>F301128</v>
          </cell>
          <cell r="C171" t="str">
            <v>F301128</v>
          </cell>
          <cell r="D171">
            <v>9</v>
          </cell>
          <cell r="E171" t="str">
            <v>F</v>
          </cell>
        </row>
        <row r="172">
          <cell r="B172" t="str">
            <v>F301129</v>
          </cell>
          <cell r="C172" t="str">
            <v>F301129</v>
          </cell>
          <cell r="D172">
            <v>9</v>
          </cell>
          <cell r="E172" t="str">
            <v>F</v>
          </cell>
        </row>
        <row r="173">
          <cell r="B173" t="str">
            <v>F301130</v>
          </cell>
          <cell r="C173" t="str">
            <v>F301130</v>
          </cell>
          <cell r="D173">
            <v>9</v>
          </cell>
          <cell r="E173" t="str">
            <v>F</v>
          </cell>
        </row>
        <row r="174">
          <cell r="B174" t="str">
            <v>F301131</v>
          </cell>
          <cell r="C174" t="str">
            <v>F301131</v>
          </cell>
          <cell r="D174">
            <v>9</v>
          </cell>
          <cell r="E174" t="str">
            <v>F</v>
          </cell>
        </row>
        <row r="175">
          <cell r="B175" t="str">
            <v>F301132</v>
          </cell>
          <cell r="C175" t="str">
            <v>F301132</v>
          </cell>
          <cell r="D175">
            <v>9</v>
          </cell>
          <cell r="E175" t="str">
            <v>F</v>
          </cell>
        </row>
        <row r="176">
          <cell r="B176" t="str">
            <v>F525132</v>
          </cell>
          <cell r="C176" t="str">
            <v>F525132</v>
          </cell>
          <cell r="D176">
            <v>9</v>
          </cell>
          <cell r="E176" t="str">
            <v>F</v>
          </cell>
        </row>
        <row r="177">
          <cell r="B177" t="str">
            <v>1000ICB</v>
          </cell>
          <cell r="C177" t="str">
            <v>ICB</v>
          </cell>
          <cell r="D177">
            <v>10</v>
          </cell>
          <cell r="E177" t="str">
            <v>G</v>
          </cell>
        </row>
        <row r="178">
          <cell r="B178" t="str">
            <v>F401080</v>
          </cell>
          <cell r="C178" t="str">
            <v>F401080</v>
          </cell>
          <cell r="D178">
            <v>11</v>
          </cell>
          <cell r="E178" t="str">
            <v>F</v>
          </cell>
        </row>
        <row r="179">
          <cell r="B179" t="str">
            <v>F401081</v>
          </cell>
          <cell r="C179" t="str">
            <v>F401081</v>
          </cell>
          <cell r="D179">
            <v>11</v>
          </cell>
          <cell r="E179" t="str">
            <v>F</v>
          </cell>
        </row>
        <row r="180">
          <cell r="B180" t="str">
            <v>F401082</v>
          </cell>
          <cell r="C180" t="str">
            <v>F401082</v>
          </cell>
          <cell r="D180">
            <v>11</v>
          </cell>
          <cell r="E180" t="str">
            <v>F</v>
          </cell>
        </row>
        <row r="181">
          <cell r="B181" t="str">
            <v>F401083</v>
          </cell>
          <cell r="C181" t="str">
            <v>F401083</v>
          </cell>
          <cell r="D181">
            <v>11</v>
          </cell>
          <cell r="E181" t="str">
            <v>F</v>
          </cell>
        </row>
        <row r="182">
          <cell r="B182" t="str">
            <v>F401084</v>
          </cell>
          <cell r="C182" t="str">
            <v>F401084</v>
          </cell>
          <cell r="D182">
            <v>11</v>
          </cell>
          <cell r="E182" t="str">
            <v>F</v>
          </cell>
        </row>
        <row r="183">
          <cell r="B183" t="str">
            <v>F401085</v>
          </cell>
          <cell r="C183" t="str">
            <v>F401085</v>
          </cell>
          <cell r="D183">
            <v>11</v>
          </cell>
          <cell r="E183" t="str">
            <v>F</v>
          </cell>
        </row>
        <row r="184">
          <cell r="B184" t="str">
            <v>F401086</v>
          </cell>
          <cell r="C184" t="str">
            <v>F401086</v>
          </cell>
          <cell r="D184">
            <v>11</v>
          </cell>
          <cell r="E184" t="str">
            <v>F</v>
          </cell>
        </row>
        <row r="185">
          <cell r="B185" t="str">
            <v>F401087</v>
          </cell>
          <cell r="C185" t="str">
            <v>F401087</v>
          </cell>
          <cell r="D185">
            <v>11</v>
          </cell>
          <cell r="E185" t="str">
            <v>F</v>
          </cell>
        </row>
        <row r="186">
          <cell r="B186" t="str">
            <v>F401088</v>
          </cell>
          <cell r="C186" t="str">
            <v>F401088</v>
          </cell>
          <cell r="D186">
            <v>11</v>
          </cell>
          <cell r="E186" t="str">
            <v>F</v>
          </cell>
        </row>
        <row r="187">
          <cell r="B187" t="str">
            <v>F401089</v>
          </cell>
          <cell r="C187" t="str">
            <v>F401089</v>
          </cell>
          <cell r="D187">
            <v>11</v>
          </cell>
          <cell r="E187" t="str">
            <v>F</v>
          </cell>
        </row>
        <row r="188">
          <cell r="B188" t="str">
            <v>F401090</v>
          </cell>
          <cell r="C188" t="str">
            <v>F401090</v>
          </cell>
          <cell r="D188">
            <v>11</v>
          </cell>
          <cell r="E188" t="str">
            <v>F</v>
          </cell>
        </row>
        <row r="189">
          <cell r="B189" t="str">
            <v>F401091</v>
          </cell>
          <cell r="C189" t="str">
            <v>F401091</v>
          </cell>
          <cell r="D189">
            <v>11</v>
          </cell>
          <cell r="E189" t="str">
            <v>F</v>
          </cell>
        </row>
        <row r="190">
          <cell r="B190" t="str">
            <v>F401092</v>
          </cell>
          <cell r="C190" t="str">
            <v>F401092</v>
          </cell>
          <cell r="D190">
            <v>11</v>
          </cell>
          <cell r="E190" t="str">
            <v>F</v>
          </cell>
        </row>
        <row r="191">
          <cell r="B191" t="str">
            <v>F401093</v>
          </cell>
          <cell r="C191" t="str">
            <v>F401093</v>
          </cell>
          <cell r="D191">
            <v>11</v>
          </cell>
          <cell r="E191" t="str">
            <v>F</v>
          </cell>
        </row>
        <row r="192">
          <cell r="B192" t="str">
            <v>F401094</v>
          </cell>
          <cell r="C192" t="str">
            <v>F401094</v>
          </cell>
          <cell r="D192">
            <v>11</v>
          </cell>
          <cell r="E192" t="str">
            <v>F</v>
          </cell>
        </row>
        <row r="193">
          <cell r="B193" t="str">
            <v>F401095</v>
          </cell>
          <cell r="C193" t="str">
            <v>F401095</v>
          </cell>
          <cell r="D193">
            <v>11</v>
          </cell>
          <cell r="E193" t="str">
            <v>F</v>
          </cell>
        </row>
        <row r="194">
          <cell r="B194" t="str">
            <v>F401096</v>
          </cell>
          <cell r="C194" t="str">
            <v>F401096</v>
          </cell>
          <cell r="D194">
            <v>11</v>
          </cell>
          <cell r="E194" t="str">
            <v>F</v>
          </cell>
        </row>
        <row r="195">
          <cell r="B195" t="str">
            <v>F401097</v>
          </cell>
          <cell r="C195" t="str">
            <v>F401097</v>
          </cell>
          <cell r="D195">
            <v>11</v>
          </cell>
          <cell r="E195" t="str">
            <v>F</v>
          </cell>
        </row>
        <row r="196">
          <cell r="B196" t="str">
            <v>F401098</v>
          </cell>
          <cell r="C196" t="str">
            <v>F401098</v>
          </cell>
          <cell r="D196">
            <v>11</v>
          </cell>
          <cell r="E196" t="str">
            <v>F</v>
          </cell>
        </row>
        <row r="197">
          <cell r="B197" t="str">
            <v>F401099</v>
          </cell>
          <cell r="C197" t="str">
            <v>F401099</v>
          </cell>
          <cell r="D197">
            <v>11</v>
          </cell>
          <cell r="E197" t="str">
            <v>F</v>
          </cell>
        </row>
        <row r="198">
          <cell r="B198" t="str">
            <v>F401100</v>
          </cell>
          <cell r="C198" t="str">
            <v>F401100</v>
          </cell>
          <cell r="D198">
            <v>11</v>
          </cell>
          <cell r="E198" t="str">
            <v>F</v>
          </cell>
        </row>
        <row r="199">
          <cell r="B199" t="str">
            <v>F401101</v>
          </cell>
          <cell r="C199" t="str">
            <v>F401101</v>
          </cell>
          <cell r="D199">
            <v>11</v>
          </cell>
          <cell r="E199" t="str">
            <v>F</v>
          </cell>
        </row>
        <row r="200">
          <cell r="B200" t="str">
            <v>F401102</v>
          </cell>
          <cell r="C200" t="str">
            <v>F401102</v>
          </cell>
          <cell r="D200">
            <v>11</v>
          </cell>
          <cell r="E200" t="str">
            <v>F</v>
          </cell>
        </row>
        <row r="201">
          <cell r="B201" t="str">
            <v>F401103</v>
          </cell>
          <cell r="C201" t="str">
            <v>F401103</v>
          </cell>
          <cell r="D201">
            <v>11</v>
          </cell>
          <cell r="E201" t="str">
            <v>F</v>
          </cell>
        </row>
        <row r="202">
          <cell r="B202" t="str">
            <v>F401104</v>
          </cell>
          <cell r="C202" t="str">
            <v>F401104</v>
          </cell>
          <cell r="D202">
            <v>11</v>
          </cell>
          <cell r="E202" t="str">
            <v>F</v>
          </cell>
        </row>
        <row r="203">
          <cell r="B203" t="str">
            <v>F401105</v>
          </cell>
          <cell r="C203" t="str">
            <v>F401105</v>
          </cell>
          <cell r="D203">
            <v>11</v>
          </cell>
          <cell r="E203" t="str">
            <v>F</v>
          </cell>
        </row>
        <row r="204">
          <cell r="B204" t="str">
            <v>F401106</v>
          </cell>
          <cell r="C204" t="str">
            <v>F401106</v>
          </cell>
          <cell r="D204">
            <v>11</v>
          </cell>
          <cell r="E204" t="str">
            <v>F</v>
          </cell>
        </row>
        <row r="205">
          <cell r="B205" t="str">
            <v>F401107</v>
          </cell>
          <cell r="C205" t="str">
            <v>F401107</v>
          </cell>
          <cell r="D205">
            <v>11</v>
          </cell>
          <cell r="E205" t="str">
            <v>F</v>
          </cell>
        </row>
        <row r="206">
          <cell r="B206" t="str">
            <v>F401108</v>
          </cell>
          <cell r="C206" t="str">
            <v>F401108</v>
          </cell>
          <cell r="D206">
            <v>11</v>
          </cell>
          <cell r="E206" t="str">
            <v>F</v>
          </cell>
        </row>
        <row r="207">
          <cell r="B207" t="str">
            <v>F401109</v>
          </cell>
          <cell r="C207" t="str">
            <v>F401109</v>
          </cell>
          <cell r="D207">
            <v>11</v>
          </cell>
          <cell r="E207" t="str">
            <v>F</v>
          </cell>
        </row>
        <row r="208">
          <cell r="B208" t="str">
            <v>F401110</v>
          </cell>
          <cell r="C208" t="str">
            <v>F401110</v>
          </cell>
          <cell r="D208">
            <v>11</v>
          </cell>
          <cell r="E208" t="str">
            <v>F</v>
          </cell>
        </row>
        <row r="209">
          <cell r="B209" t="str">
            <v>F401111</v>
          </cell>
          <cell r="C209" t="str">
            <v>F401111</v>
          </cell>
          <cell r="D209">
            <v>11</v>
          </cell>
          <cell r="E209" t="str">
            <v>F</v>
          </cell>
        </row>
        <row r="210">
          <cell r="B210" t="str">
            <v>F401112</v>
          </cell>
          <cell r="C210" t="str">
            <v>F401112</v>
          </cell>
          <cell r="D210">
            <v>11</v>
          </cell>
          <cell r="E210" t="str">
            <v>F</v>
          </cell>
        </row>
        <row r="211">
          <cell r="B211" t="str">
            <v>F401113</v>
          </cell>
          <cell r="C211" t="str">
            <v>F401113</v>
          </cell>
          <cell r="D211">
            <v>11</v>
          </cell>
          <cell r="E211" t="str">
            <v>F</v>
          </cell>
        </row>
        <row r="212">
          <cell r="B212" t="str">
            <v>F401114</v>
          </cell>
          <cell r="C212" t="str">
            <v>F401114</v>
          </cell>
          <cell r="D212">
            <v>11</v>
          </cell>
          <cell r="E212" t="str">
            <v>F</v>
          </cell>
        </row>
        <row r="213">
          <cell r="B213" t="str">
            <v>F401115</v>
          </cell>
          <cell r="C213" t="str">
            <v>F401115</v>
          </cell>
          <cell r="D213">
            <v>11</v>
          </cell>
          <cell r="E213" t="str">
            <v>F</v>
          </cell>
        </row>
        <row r="214">
          <cell r="B214" t="str">
            <v>F401116</v>
          </cell>
          <cell r="C214" t="str">
            <v>F401116</v>
          </cell>
          <cell r="D214">
            <v>11</v>
          </cell>
          <cell r="E214" t="str">
            <v>F</v>
          </cell>
        </row>
        <row r="215">
          <cell r="B215" t="str">
            <v>F401117</v>
          </cell>
          <cell r="C215" t="str">
            <v>F401117</v>
          </cell>
          <cell r="D215">
            <v>11</v>
          </cell>
          <cell r="E215" t="str">
            <v>F</v>
          </cell>
        </row>
        <row r="216">
          <cell r="B216" t="str">
            <v>F401118</v>
          </cell>
          <cell r="C216" t="str">
            <v>F401118</v>
          </cell>
          <cell r="D216">
            <v>11</v>
          </cell>
          <cell r="E216" t="str">
            <v>F</v>
          </cell>
        </row>
        <row r="217">
          <cell r="B217" t="str">
            <v>F401119</v>
          </cell>
          <cell r="C217" t="str">
            <v>F401119</v>
          </cell>
          <cell r="D217">
            <v>11</v>
          </cell>
          <cell r="E217" t="str">
            <v>F</v>
          </cell>
        </row>
        <row r="218">
          <cell r="B218" t="str">
            <v>F401120</v>
          </cell>
          <cell r="C218" t="str">
            <v>F401120</v>
          </cell>
          <cell r="D218">
            <v>11</v>
          </cell>
          <cell r="E218" t="str">
            <v>F</v>
          </cell>
        </row>
        <row r="219">
          <cell r="B219" t="str">
            <v>F503065</v>
          </cell>
          <cell r="C219" t="str">
            <v>F503065</v>
          </cell>
          <cell r="D219">
            <v>11</v>
          </cell>
          <cell r="E219" t="str">
            <v>F</v>
          </cell>
        </row>
        <row r="220">
          <cell r="B220" t="str">
            <v>F503066</v>
          </cell>
          <cell r="C220" t="str">
            <v>F503066</v>
          </cell>
          <cell r="D220">
            <v>11</v>
          </cell>
          <cell r="E220" t="str">
            <v>F</v>
          </cell>
        </row>
        <row r="221">
          <cell r="B221" t="str">
            <v>F503067</v>
          </cell>
          <cell r="C221" t="str">
            <v>F503067</v>
          </cell>
          <cell r="D221">
            <v>11</v>
          </cell>
          <cell r="E221" t="str">
            <v>F</v>
          </cell>
        </row>
        <row r="222">
          <cell r="B222" t="str">
            <v>F503068</v>
          </cell>
          <cell r="C222" t="str">
            <v>F503068</v>
          </cell>
          <cell r="D222">
            <v>11</v>
          </cell>
          <cell r="E222" t="str">
            <v>F</v>
          </cell>
        </row>
        <row r="223">
          <cell r="B223" t="str">
            <v>F516729</v>
          </cell>
          <cell r="C223" t="str">
            <v>F516729</v>
          </cell>
          <cell r="D223">
            <v>11</v>
          </cell>
          <cell r="E223" t="str">
            <v>F</v>
          </cell>
        </row>
        <row r="224">
          <cell r="B224" t="str">
            <v>F516730</v>
          </cell>
          <cell r="C224" t="str">
            <v>F516730</v>
          </cell>
          <cell r="D224">
            <v>11</v>
          </cell>
          <cell r="E224" t="str">
            <v>F</v>
          </cell>
        </row>
        <row r="225">
          <cell r="B225" t="str">
            <v>F516731</v>
          </cell>
          <cell r="C225" t="str">
            <v>F516731</v>
          </cell>
          <cell r="D225">
            <v>11</v>
          </cell>
          <cell r="E225" t="str">
            <v>F</v>
          </cell>
        </row>
        <row r="226">
          <cell r="B226" t="str">
            <v>F516732</v>
          </cell>
          <cell r="C226" t="str">
            <v>F516732</v>
          </cell>
          <cell r="D226">
            <v>11</v>
          </cell>
          <cell r="E226" t="str">
            <v>F</v>
          </cell>
        </row>
        <row r="227">
          <cell r="B227" t="str">
            <v>F516733</v>
          </cell>
          <cell r="C227" t="str">
            <v>F516733</v>
          </cell>
          <cell r="D227">
            <v>11</v>
          </cell>
          <cell r="E227" t="str">
            <v>F</v>
          </cell>
        </row>
        <row r="228">
          <cell r="B228" t="str">
            <v>F516734</v>
          </cell>
          <cell r="C228" t="str">
            <v>F516734</v>
          </cell>
          <cell r="D228">
            <v>11</v>
          </cell>
          <cell r="E228" t="str">
            <v>F</v>
          </cell>
        </row>
        <row r="229">
          <cell r="B229" t="str">
            <v>F516738</v>
          </cell>
          <cell r="C229" t="str">
            <v>F516738</v>
          </cell>
          <cell r="D229">
            <v>11</v>
          </cell>
          <cell r="E229" t="str">
            <v>F</v>
          </cell>
        </row>
        <row r="230">
          <cell r="B230" t="str">
            <v>F516739</v>
          </cell>
          <cell r="C230" t="str">
            <v>F516739</v>
          </cell>
          <cell r="D230">
            <v>11</v>
          </cell>
          <cell r="E230" t="str">
            <v>F</v>
          </cell>
        </row>
        <row r="231">
          <cell r="B231" t="str">
            <v>F516740</v>
          </cell>
          <cell r="C231" t="str">
            <v>F516740</v>
          </cell>
          <cell r="D231">
            <v>11</v>
          </cell>
          <cell r="E231" t="str">
            <v>F</v>
          </cell>
        </row>
        <row r="232">
          <cell r="B232" t="str">
            <v>F516741</v>
          </cell>
          <cell r="C232" t="str">
            <v>F516741</v>
          </cell>
          <cell r="D232">
            <v>11</v>
          </cell>
          <cell r="E232" t="str">
            <v>F</v>
          </cell>
        </row>
        <row r="233">
          <cell r="B233" t="str">
            <v>F516742</v>
          </cell>
          <cell r="C233" t="str">
            <v>F516742</v>
          </cell>
          <cell r="D233">
            <v>11</v>
          </cell>
          <cell r="E233" t="str">
            <v>F</v>
          </cell>
        </row>
        <row r="234">
          <cell r="B234" t="str">
            <v>F525675</v>
          </cell>
          <cell r="C234" t="str">
            <v>F525675</v>
          </cell>
          <cell r="D234">
            <v>11</v>
          </cell>
          <cell r="E234" t="str">
            <v>F</v>
          </cell>
        </row>
        <row r="235">
          <cell r="B235" t="str">
            <v>F525676</v>
          </cell>
          <cell r="C235" t="str">
            <v>F525676</v>
          </cell>
          <cell r="D235">
            <v>11</v>
          </cell>
          <cell r="E235" t="str">
            <v>F</v>
          </cell>
        </row>
        <row r="236">
          <cell r="B236" t="str">
            <v>F525677</v>
          </cell>
          <cell r="C236" t="str">
            <v>F525677</v>
          </cell>
          <cell r="D236">
            <v>11</v>
          </cell>
          <cell r="E236" t="str">
            <v>F</v>
          </cell>
        </row>
        <row r="237">
          <cell r="B237" t="str">
            <v>F525678</v>
          </cell>
          <cell r="C237" t="str">
            <v>F525678</v>
          </cell>
          <cell r="D237">
            <v>11</v>
          </cell>
          <cell r="E237" t="str">
            <v>F</v>
          </cell>
        </row>
        <row r="238">
          <cell r="B238" t="str">
            <v>F525679</v>
          </cell>
          <cell r="C238" t="str">
            <v>F525679</v>
          </cell>
          <cell r="D238">
            <v>11</v>
          </cell>
          <cell r="E238" t="str">
            <v>F</v>
          </cell>
        </row>
        <row r="239">
          <cell r="B239" t="str">
            <v>F525680</v>
          </cell>
          <cell r="C239" t="str">
            <v>F525680</v>
          </cell>
          <cell r="D239">
            <v>11</v>
          </cell>
          <cell r="E239" t="str">
            <v>F</v>
          </cell>
        </row>
        <row r="240">
          <cell r="B240" t="str">
            <v>F525681</v>
          </cell>
          <cell r="C240" t="str">
            <v>F525681</v>
          </cell>
          <cell r="D240">
            <v>11</v>
          </cell>
          <cell r="E240" t="str">
            <v>F</v>
          </cell>
        </row>
        <row r="241">
          <cell r="B241" t="str">
            <v>F525682</v>
          </cell>
          <cell r="C241" t="str">
            <v>F525682</v>
          </cell>
          <cell r="D241">
            <v>11</v>
          </cell>
          <cell r="E241" t="str">
            <v>F</v>
          </cell>
        </row>
        <row r="242">
          <cell r="B242" t="str">
            <v>F525683</v>
          </cell>
          <cell r="C242" t="str">
            <v>F525683</v>
          </cell>
          <cell r="D242">
            <v>11</v>
          </cell>
          <cell r="E242" t="str">
            <v>F</v>
          </cell>
        </row>
        <row r="243">
          <cell r="B243" t="str">
            <v>F525684</v>
          </cell>
          <cell r="C243" t="str">
            <v>F525684</v>
          </cell>
          <cell r="D243">
            <v>11</v>
          </cell>
          <cell r="E243" t="str">
            <v>F</v>
          </cell>
        </row>
        <row r="244">
          <cell r="B244" t="str">
            <v>F525685</v>
          </cell>
          <cell r="C244" t="str">
            <v>F525685</v>
          </cell>
          <cell r="D244">
            <v>11</v>
          </cell>
          <cell r="E244" t="str">
            <v>F</v>
          </cell>
        </row>
        <row r="245">
          <cell r="B245" t="str">
            <v>F525686</v>
          </cell>
          <cell r="C245" t="str">
            <v>F525686</v>
          </cell>
          <cell r="D245">
            <v>11</v>
          </cell>
          <cell r="E245" t="str">
            <v>F</v>
          </cell>
        </row>
        <row r="246">
          <cell r="B246" t="str">
            <v>F525839</v>
          </cell>
          <cell r="C246" t="str">
            <v>F525839</v>
          </cell>
          <cell r="D246">
            <v>11</v>
          </cell>
          <cell r="E246" t="str">
            <v>F</v>
          </cell>
        </row>
        <row r="247">
          <cell r="B247" t="str">
            <v>F526012</v>
          </cell>
          <cell r="C247" t="str">
            <v>F526012</v>
          </cell>
          <cell r="D247">
            <v>11</v>
          </cell>
          <cell r="E247" t="str">
            <v>F</v>
          </cell>
        </row>
        <row r="248">
          <cell r="B248" t="str">
            <v>1000CAPRECVSVC</v>
          </cell>
          <cell r="C248" t="str">
            <v>CAPRECVSVC</v>
          </cell>
          <cell r="D248">
            <v>6</v>
          </cell>
          <cell r="E248" t="str">
            <v>G</v>
          </cell>
        </row>
        <row r="249">
          <cell r="B249" t="str">
            <v>F301139</v>
          </cell>
          <cell r="C249" t="str">
            <v>F301139</v>
          </cell>
          <cell r="D249">
            <v>7</v>
          </cell>
          <cell r="E249" t="str">
            <v>F</v>
          </cell>
        </row>
        <row r="250">
          <cell r="B250" t="str">
            <v>F301141</v>
          </cell>
          <cell r="C250" t="str">
            <v>F301141</v>
          </cell>
          <cell r="D250">
            <v>7</v>
          </cell>
          <cell r="E250" t="str">
            <v>F</v>
          </cell>
        </row>
        <row r="251">
          <cell r="B251" t="str">
            <v>F301142</v>
          </cell>
          <cell r="C251" t="str">
            <v>F301142</v>
          </cell>
          <cell r="D251">
            <v>7</v>
          </cell>
          <cell r="E251" t="str">
            <v>F</v>
          </cell>
        </row>
        <row r="252">
          <cell r="B252" t="str">
            <v>F301143</v>
          </cell>
          <cell r="C252" t="str">
            <v>F301143</v>
          </cell>
          <cell r="D252">
            <v>7</v>
          </cell>
          <cell r="E252" t="str">
            <v>F</v>
          </cell>
        </row>
        <row r="253">
          <cell r="B253" t="str">
            <v>F301144</v>
          </cell>
          <cell r="C253" t="str">
            <v>F301144</v>
          </cell>
          <cell r="D253">
            <v>7</v>
          </cell>
          <cell r="E253" t="str">
            <v>F</v>
          </cell>
        </row>
        <row r="254">
          <cell r="B254" t="str">
            <v>F301149</v>
          </cell>
          <cell r="C254" t="str">
            <v>F301149</v>
          </cell>
          <cell r="D254">
            <v>7</v>
          </cell>
          <cell r="E254" t="str">
            <v>F</v>
          </cell>
        </row>
        <row r="255">
          <cell r="B255" t="str">
            <v>F525134</v>
          </cell>
          <cell r="C255" t="str">
            <v>F525134</v>
          </cell>
          <cell r="D255">
            <v>7</v>
          </cell>
          <cell r="E255" t="str">
            <v>F</v>
          </cell>
        </row>
        <row r="256">
          <cell r="B256" t="str">
            <v>1000CORPCOMM</v>
          </cell>
          <cell r="C256" t="str">
            <v>CORPCOMM</v>
          </cell>
          <cell r="D256">
            <v>4</v>
          </cell>
          <cell r="E256" t="str">
            <v>G</v>
          </cell>
        </row>
        <row r="257">
          <cell r="B257" t="str">
            <v>D523037</v>
          </cell>
          <cell r="C257" t="str">
            <v>D523037</v>
          </cell>
          <cell r="D257">
            <v>5</v>
          </cell>
          <cell r="E257" t="str">
            <v>D</v>
          </cell>
        </row>
        <row r="258">
          <cell r="B258" t="str">
            <v>D523038</v>
          </cell>
          <cell r="C258" t="str">
            <v>D523038</v>
          </cell>
          <cell r="D258">
            <v>5</v>
          </cell>
          <cell r="E258" t="str">
            <v>D</v>
          </cell>
        </row>
        <row r="259">
          <cell r="B259" t="str">
            <v>D523039</v>
          </cell>
          <cell r="C259" t="str">
            <v>D523039</v>
          </cell>
          <cell r="D259">
            <v>5</v>
          </cell>
          <cell r="E259" t="str">
            <v>D</v>
          </cell>
        </row>
        <row r="260">
          <cell r="B260" t="str">
            <v>F100050</v>
          </cell>
          <cell r="C260" t="str">
            <v>F100050</v>
          </cell>
          <cell r="D260">
            <v>5</v>
          </cell>
          <cell r="E260" t="str">
            <v>F</v>
          </cell>
        </row>
        <row r="261">
          <cell r="B261" t="str">
            <v>F100051</v>
          </cell>
          <cell r="C261" t="str">
            <v>F100051</v>
          </cell>
          <cell r="D261">
            <v>5</v>
          </cell>
          <cell r="E261" t="str">
            <v>F</v>
          </cell>
        </row>
        <row r="262">
          <cell r="B262" t="str">
            <v>F100052</v>
          </cell>
          <cell r="C262" t="str">
            <v>F100052</v>
          </cell>
          <cell r="D262">
            <v>5</v>
          </cell>
          <cell r="E262" t="str">
            <v>F</v>
          </cell>
        </row>
        <row r="263">
          <cell r="B263" t="str">
            <v>F401150</v>
          </cell>
          <cell r="C263" t="str">
            <v>F401150</v>
          </cell>
          <cell r="D263">
            <v>5</v>
          </cell>
          <cell r="E263" t="str">
            <v>F</v>
          </cell>
        </row>
        <row r="264">
          <cell r="B264" t="str">
            <v>F401151</v>
          </cell>
          <cell r="C264" t="str">
            <v>F401151</v>
          </cell>
          <cell r="D264">
            <v>5</v>
          </cell>
          <cell r="E264" t="str">
            <v>F</v>
          </cell>
        </row>
        <row r="265">
          <cell r="B265" t="str">
            <v>F401152</v>
          </cell>
          <cell r="C265" t="str">
            <v>F401152</v>
          </cell>
          <cell r="D265">
            <v>5</v>
          </cell>
          <cell r="E265" t="str">
            <v>F</v>
          </cell>
        </row>
        <row r="266">
          <cell r="B266" t="str">
            <v>F401153</v>
          </cell>
          <cell r="C266" t="str">
            <v>F401153</v>
          </cell>
          <cell r="D266">
            <v>5</v>
          </cell>
          <cell r="E266" t="str">
            <v>F</v>
          </cell>
        </row>
        <row r="267">
          <cell r="B267" t="str">
            <v>F516557</v>
          </cell>
          <cell r="C267" t="str">
            <v>F516557</v>
          </cell>
          <cell r="D267">
            <v>5</v>
          </cell>
          <cell r="E267" t="str">
            <v>F</v>
          </cell>
        </row>
        <row r="268">
          <cell r="B268" t="str">
            <v>F525053</v>
          </cell>
          <cell r="C268" t="str">
            <v>F525053</v>
          </cell>
          <cell r="D268">
            <v>5</v>
          </cell>
          <cell r="E268" t="str">
            <v>F</v>
          </cell>
        </row>
        <row r="269">
          <cell r="B269" t="str">
            <v>F525054</v>
          </cell>
          <cell r="C269" t="str">
            <v>F525054</v>
          </cell>
          <cell r="D269">
            <v>5</v>
          </cell>
          <cell r="E269" t="str">
            <v>F</v>
          </cell>
        </row>
        <row r="270">
          <cell r="B270" t="str">
            <v>F525055</v>
          </cell>
          <cell r="C270" t="str">
            <v>F525055</v>
          </cell>
          <cell r="D270">
            <v>5</v>
          </cell>
          <cell r="E270" t="str">
            <v>F</v>
          </cell>
        </row>
        <row r="271">
          <cell r="B271" t="str">
            <v>F525393</v>
          </cell>
          <cell r="C271" t="str">
            <v>F525393</v>
          </cell>
          <cell r="D271">
            <v>5</v>
          </cell>
          <cell r="E271" t="str">
            <v>F</v>
          </cell>
        </row>
        <row r="272">
          <cell r="B272" t="str">
            <v>F525787</v>
          </cell>
          <cell r="C272" t="str">
            <v>F525787</v>
          </cell>
          <cell r="D272">
            <v>5</v>
          </cell>
          <cell r="E272" t="str">
            <v>F</v>
          </cell>
        </row>
        <row r="273">
          <cell r="B273" t="str">
            <v>F525788</v>
          </cell>
          <cell r="C273" t="str">
            <v>F525788</v>
          </cell>
          <cell r="D273">
            <v>5</v>
          </cell>
          <cell r="E273" t="str">
            <v>F</v>
          </cell>
        </row>
        <row r="274">
          <cell r="B274" t="str">
            <v>1000CC-FINADM</v>
          </cell>
          <cell r="C274" t="str">
            <v>CC-FINADM</v>
          </cell>
          <cell r="D274">
            <v>6</v>
          </cell>
          <cell r="E274" t="str">
            <v>G</v>
          </cell>
        </row>
        <row r="275">
          <cell r="B275" t="str">
            <v>F513238</v>
          </cell>
          <cell r="C275" t="str">
            <v>F513238</v>
          </cell>
          <cell r="D275">
            <v>7</v>
          </cell>
          <cell r="E275" t="str">
            <v>F</v>
          </cell>
        </row>
        <row r="276">
          <cell r="B276" t="str">
            <v>F513239</v>
          </cell>
          <cell r="C276" t="str">
            <v>F513239</v>
          </cell>
          <cell r="D276">
            <v>7</v>
          </cell>
          <cell r="E276" t="str">
            <v>F</v>
          </cell>
        </row>
        <row r="277">
          <cell r="B277" t="str">
            <v>F513240</v>
          </cell>
          <cell r="C277" t="str">
            <v>F513240</v>
          </cell>
          <cell r="D277">
            <v>7</v>
          </cell>
          <cell r="E277" t="str">
            <v>F</v>
          </cell>
        </row>
        <row r="278">
          <cell r="B278" t="str">
            <v>1000CC-INTCS</v>
          </cell>
          <cell r="C278" t="str">
            <v>CC-INTCS</v>
          </cell>
          <cell r="D278">
            <v>6</v>
          </cell>
          <cell r="E278" t="str">
            <v>G</v>
          </cell>
        </row>
        <row r="279">
          <cell r="B279" t="str">
            <v>1000CC-CLNTSVC</v>
          </cell>
          <cell r="C279" t="str">
            <v>CC-CLNTSVC</v>
          </cell>
          <cell r="D279">
            <v>8</v>
          </cell>
          <cell r="E279" t="str">
            <v>G</v>
          </cell>
        </row>
        <row r="280">
          <cell r="B280" t="str">
            <v>F100053</v>
          </cell>
          <cell r="C280" t="str">
            <v>F100053</v>
          </cell>
          <cell r="D280">
            <v>9</v>
          </cell>
          <cell r="E280" t="str">
            <v>F</v>
          </cell>
        </row>
        <row r="281">
          <cell r="B281" t="str">
            <v>F100054</v>
          </cell>
          <cell r="C281" t="str">
            <v>F100054</v>
          </cell>
          <cell r="D281">
            <v>9</v>
          </cell>
          <cell r="E281" t="str">
            <v>F</v>
          </cell>
        </row>
        <row r="282">
          <cell r="B282" t="str">
            <v>F100055</v>
          </cell>
          <cell r="C282" t="str">
            <v>F100055</v>
          </cell>
          <cell r="D282">
            <v>9</v>
          </cell>
          <cell r="E282" t="str">
            <v>F</v>
          </cell>
        </row>
        <row r="283">
          <cell r="B283" t="str">
            <v>F100057</v>
          </cell>
          <cell r="C283" t="str">
            <v>F100057</v>
          </cell>
          <cell r="D283">
            <v>9</v>
          </cell>
          <cell r="E283" t="str">
            <v>F</v>
          </cell>
        </row>
        <row r="284">
          <cell r="B284" t="str">
            <v>F100058</v>
          </cell>
          <cell r="C284" t="str">
            <v>F100058</v>
          </cell>
          <cell r="D284">
            <v>9</v>
          </cell>
          <cell r="E284" t="str">
            <v>F</v>
          </cell>
        </row>
        <row r="285">
          <cell r="B285" t="str">
            <v>F100059</v>
          </cell>
          <cell r="C285" t="str">
            <v>F100059</v>
          </cell>
          <cell r="D285">
            <v>9</v>
          </cell>
          <cell r="E285" t="str">
            <v>F</v>
          </cell>
        </row>
        <row r="286">
          <cell r="B286" t="str">
            <v>1000CC-ITOPS</v>
          </cell>
          <cell r="C286" t="str">
            <v>CC-ITOPS</v>
          </cell>
          <cell r="D286">
            <v>8</v>
          </cell>
          <cell r="E286" t="str">
            <v>G</v>
          </cell>
        </row>
        <row r="287">
          <cell r="B287" t="str">
            <v>F100060</v>
          </cell>
          <cell r="C287" t="str">
            <v>F100060</v>
          </cell>
          <cell r="D287">
            <v>9</v>
          </cell>
          <cell r="E287" t="str">
            <v>F</v>
          </cell>
        </row>
        <row r="288">
          <cell r="B288" t="str">
            <v>F100061</v>
          </cell>
          <cell r="C288" t="str">
            <v>F100061</v>
          </cell>
          <cell r="D288">
            <v>9</v>
          </cell>
          <cell r="E288" t="str">
            <v>F</v>
          </cell>
        </row>
        <row r="289">
          <cell r="B289" t="str">
            <v>F100062</v>
          </cell>
          <cell r="C289" t="str">
            <v>F100062</v>
          </cell>
          <cell r="D289">
            <v>9</v>
          </cell>
          <cell r="E289" t="str">
            <v>F</v>
          </cell>
        </row>
        <row r="290">
          <cell r="B290" t="str">
            <v>1000CC-NUCLEAR</v>
          </cell>
          <cell r="C290" t="str">
            <v>CC-NUCLEAR</v>
          </cell>
          <cell r="D290">
            <v>8</v>
          </cell>
          <cell r="E290" t="str">
            <v>G</v>
          </cell>
        </row>
        <row r="291">
          <cell r="B291" t="str">
            <v>F100063</v>
          </cell>
          <cell r="C291" t="str">
            <v>F100063</v>
          </cell>
          <cell r="D291">
            <v>9</v>
          </cell>
          <cell r="E291" t="str">
            <v>F</v>
          </cell>
        </row>
        <row r="292">
          <cell r="B292" t="str">
            <v>1000CC-INTCOM</v>
          </cell>
          <cell r="C292" t="str">
            <v>CC-INTCOM</v>
          </cell>
          <cell r="D292">
            <v>8</v>
          </cell>
          <cell r="E292" t="str">
            <v>G</v>
          </cell>
        </row>
        <row r="293">
          <cell r="B293" t="str">
            <v>F100064</v>
          </cell>
          <cell r="C293" t="str">
            <v>F100064</v>
          </cell>
          <cell r="D293">
            <v>9</v>
          </cell>
          <cell r="E293" t="str">
            <v>F</v>
          </cell>
        </row>
        <row r="294">
          <cell r="B294" t="str">
            <v>F100065</v>
          </cell>
          <cell r="C294" t="str">
            <v>F100065</v>
          </cell>
          <cell r="D294">
            <v>9</v>
          </cell>
          <cell r="E294" t="str">
            <v>F</v>
          </cell>
        </row>
        <row r="295">
          <cell r="B295" t="str">
            <v>1000CC-EXTCOM</v>
          </cell>
          <cell r="C295" t="str">
            <v>CC-EXTCOM</v>
          </cell>
          <cell r="D295">
            <v>6</v>
          </cell>
          <cell r="E295" t="str">
            <v>G</v>
          </cell>
        </row>
        <row r="296">
          <cell r="B296" t="str">
            <v>1000CC-CRTSVCS</v>
          </cell>
          <cell r="C296" t="str">
            <v>CC-CRTSVCS</v>
          </cell>
          <cell r="D296">
            <v>8</v>
          </cell>
          <cell r="E296" t="str">
            <v>G</v>
          </cell>
        </row>
        <row r="297">
          <cell r="B297" t="str">
            <v>F100074</v>
          </cell>
          <cell r="C297" t="str">
            <v>F100074</v>
          </cell>
          <cell r="D297">
            <v>9</v>
          </cell>
          <cell r="E297" t="str">
            <v>F</v>
          </cell>
        </row>
        <row r="298">
          <cell r="B298" t="str">
            <v>1000CC-FINCOM</v>
          </cell>
          <cell r="C298" t="str">
            <v>CC-FINCOM</v>
          </cell>
          <cell r="D298">
            <v>8</v>
          </cell>
          <cell r="E298" t="str">
            <v>G</v>
          </cell>
        </row>
        <row r="299">
          <cell r="B299" t="str">
            <v>F100066</v>
          </cell>
          <cell r="C299" t="str">
            <v>F100066</v>
          </cell>
          <cell r="D299">
            <v>9</v>
          </cell>
          <cell r="E299" t="str">
            <v>F</v>
          </cell>
        </row>
        <row r="300">
          <cell r="B300" t="str">
            <v>F100067</v>
          </cell>
          <cell r="C300" t="str">
            <v>F100067</v>
          </cell>
          <cell r="D300">
            <v>9</v>
          </cell>
          <cell r="E300" t="str">
            <v>F</v>
          </cell>
        </row>
        <row r="301">
          <cell r="B301" t="str">
            <v>1000CC-CSTETHN</v>
          </cell>
          <cell r="C301" t="str">
            <v>CC-CSTETHN</v>
          </cell>
          <cell r="D301">
            <v>8</v>
          </cell>
          <cell r="E301" t="str">
            <v>G</v>
          </cell>
        </row>
        <row r="302">
          <cell r="B302" t="str">
            <v>F100068</v>
          </cell>
          <cell r="C302" t="str">
            <v>F100068</v>
          </cell>
          <cell r="D302">
            <v>9</v>
          </cell>
          <cell r="E302" t="str">
            <v>F</v>
          </cell>
        </row>
        <row r="303">
          <cell r="B303" t="str">
            <v>F100069</v>
          </cell>
          <cell r="C303" t="str">
            <v>F100069</v>
          </cell>
          <cell r="D303">
            <v>9</v>
          </cell>
          <cell r="E303" t="str">
            <v>F</v>
          </cell>
        </row>
        <row r="304">
          <cell r="B304" t="str">
            <v>F100070</v>
          </cell>
          <cell r="C304" t="str">
            <v>F100070</v>
          </cell>
          <cell r="D304">
            <v>9</v>
          </cell>
          <cell r="E304" t="str">
            <v>F</v>
          </cell>
        </row>
        <row r="305">
          <cell r="B305" t="str">
            <v>F100071</v>
          </cell>
          <cell r="C305" t="str">
            <v>F100071</v>
          </cell>
          <cell r="D305">
            <v>9</v>
          </cell>
          <cell r="E305" t="str">
            <v>F</v>
          </cell>
        </row>
        <row r="306">
          <cell r="B306" t="str">
            <v>F100072</v>
          </cell>
          <cell r="C306" t="str">
            <v>F100072</v>
          </cell>
          <cell r="D306">
            <v>9</v>
          </cell>
          <cell r="E306" t="str">
            <v>F</v>
          </cell>
        </row>
        <row r="307">
          <cell r="B307" t="str">
            <v>F513237</v>
          </cell>
          <cell r="C307" t="str">
            <v>F513237</v>
          </cell>
          <cell r="D307">
            <v>9</v>
          </cell>
          <cell r="E307" t="str">
            <v>F</v>
          </cell>
        </row>
        <row r="308">
          <cell r="B308" t="str">
            <v>F525035</v>
          </cell>
          <cell r="C308" t="str">
            <v>F525035</v>
          </cell>
          <cell r="D308">
            <v>9</v>
          </cell>
          <cell r="E308" t="str">
            <v>F</v>
          </cell>
        </row>
        <row r="309">
          <cell r="B309" t="str">
            <v>F525392</v>
          </cell>
          <cell r="C309" t="str">
            <v>F525392</v>
          </cell>
          <cell r="D309">
            <v>9</v>
          </cell>
          <cell r="E309" t="str">
            <v>F</v>
          </cell>
        </row>
        <row r="310">
          <cell r="B310" t="str">
            <v>F525410</v>
          </cell>
          <cell r="C310" t="str">
            <v>F525410</v>
          </cell>
          <cell r="D310">
            <v>9</v>
          </cell>
          <cell r="E310" t="str">
            <v>F</v>
          </cell>
        </row>
        <row r="311">
          <cell r="B311" t="str">
            <v>1000CC-COMMINL</v>
          </cell>
          <cell r="C311" t="str">
            <v>CC-COMMINL</v>
          </cell>
          <cell r="D311">
            <v>8</v>
          </cell>
          <cell r="E311" t="str">
            <v>G</v>
          </cell>
        </row>
        <row r="312">
          <cell r="B312" t="str">
            <v>F100075</v>
          </cell>
          <cell r="C312" t="str">
            <v>F100075</v>
          </cell>
          <cell r="D312">
            <v>9</v>
          </cell>
          <cell r="E312" t="str">
            <v>F</v>
          </cell>
        </row>
        <row r="313">
          <cell r="B313" t="str">
            <v>F401154</v>
          </cell>
          <cell r="C313" t="str">
            <v>F401154</v>
          </cell>
          <cell r="D313">
            <v>9</v>
          </cell>
          <cell r="E313" t="str">
            <v>F</v>
          </cell>
        </row>
        <row r="314">
          <cell r="B314" t="str">
            <v>F401155</v>
          </cell>
          <cell r="C314" t="str">
            <v>F401155</v>
          </cell>
          <cell r="D314">
            <v>9</v>
          </cell>
          <cell r="E314" t="str">
            <v>F</v>
          </cell>
        </row>
        <row r="315">
          <cell r="B315" t="str">
            <v>F401156</v>
          </cell>
          <cell r="C315" t="str">
            <v>F401156</v>
          </cell>
          <cell r="D315">
            <v>9</v>
          </cell>
          <cell r="E315" t="str">
            <v>F</v>
          </cell>
        </row>
        <row r="316">
          <cell r="B316" t="str">
            <v>F401157</v>
          </cell>
          <cell r="C316" t="str">
            <v>F401157</v>
          </cell>
          <cell r="D316">
            <v>9</v>
          </cell>
          <cell r="E316" t="str">
            <v>F</v>
          </cell>
        </row>
        <row r="317">
          <cell r="B317" t="str">
            <v>F401158</v>
          </cell>
          <cell r="C317" t="str">
            <v>F401158</v>
          </cell>
          <cell r="D317">
            <v>9</v>
          </cell>
          <cell r="E317" t="str">
            <v>F</v>
          </cell>
        </row>
        <row r="318">
          <cell r="B318" t="str">
            <v>F401159</v>
          </cell>
          <cell r="C318" t="str">
            <v>F401159</v>
          </cell>
          <cell r="D318">
            <v>9</v>
          </cell>
          <cell r="E318" t="str">
            <v>F</v>
          </cell>
        </row>
        <row r="319">
          <cell r="B319" t="str">
            <v>F401160</v>
          </cell>
          <cell r="C319" t="str">
            <v>F401160</v>
          </cell>
          <cell r="D319">
            <v>9</v>
          </cell>
          <cell r="E319" t="str">
            <v>F</v>
          </cell>
        </row>
        <row r="320">
          <cell r="B320" t="str">
            <v>F401161</v>
          </cell>
          <cell r="C320" t="str">
            <v>F401161</v>
          </cell>
          <cell r="D320">
            <v>9</v>
          </cell>
          <cell r="E320" t="str">
            <v>F</v>
          </cell>
        </row>
        <row r="321">
          <cell r="B321" t="str">
            <v>F525394</v>
          </cell>
          <cell r="C321" t="str">
            <v>F525394</v>
          </cell>
          <cell r="D321">
            <v>9</v>
          </cell>
          <cell r="E321" t="str">
            <v>F</v>
          </cell>
        </row>
        <row r="322">
          <cell r="B322" t="str">
            <v>F525519</v>
          </cell>
          <cell r="C322" t="str">
            <v>F525519</v>
          </cell>
          <cell r="D322">
            <v>9</v>
          </cell>
          <cell r="E322" t="str">
            <v>F</v>
          </cell>
        </row>
        <row r="323">
          <cell r="B323" t="str">
            <v>F525786</v>
          </cell>
          <cell r="C323" t="str">
            <v>F525786</v>
          </cell>
          <cell r="D323">
            <v>9</v>
          </cell>
          <cell r="E323" t="str">
            <v>F</v>
          </cell>
        </row>
        <row r="324">
          <cell r="B324" t="str">
            <v>F525789</v>
          </cell>
          <cell r="C324" t="str">
            <v>F525789</v>
          </cell>
          <cell r="D324">
            <v>9</v>
          </cell>
          <cell r="E324" t="str">
            <v>F</v>
          </cell>
        </row>
        <row r="325">
          <cell r="B325" t="str">
            <v>F525942</v>
          </cell>
          <cell r="C325" t="str">
            <v>F525942</v>
          </cell>
          <cell r="D325">
            <v>9</v>
          </cell>
          <cell r="E325" t="str">
            <v>F</v>
          </cell>
        </row>
        <row r="326">
          <cell r="B326" t="str">
            <v>F525943</v>
          </cell>
          <cell r="C326" t="str">
            <v>F525943</v>
          </cell>
          <cell r="D326">
            <v>9</v>
          </cell>
          <cell r="E326" t="str">
            <v>F</v>
          </cell>
        </row>
        <row r="327">
          <cell r="B327" t="str">
            <v>1000CC-MEDIA</v>
          </cell>
          <cell r="C327" t="str">
            <v>CC-MEDIA</v>
          </cell>
          <cell r="D327">
            <v>8</v>
          </cell>
          <cell r="E327" t="str">
            <v>G</v>
          </cell>
        </row>
        <row r="328">
          <cell r="B328" t="str">
            <v>F100073</v>
          </cell>
          <cell r="C328" t="str">
            <v>F100073</v>
          </cell>
          <cell r="D328">
            <v>9</v>
          </cell>
          <cell r="E328" t="str">
            <v>F</v>
          </cell>
        </row>
        <row r="329">
          <cell r="B329" t="str">
            <v>1000E-C</v>
          </cell>
          <cell r="C329" t="str">
            <v>E-C</v>
          </cell>
          <cell r="D329">
            <v>4</v>
          </cell>
          <cell r="E329" t="str">
            <v>G</v>
          </cell>
        </row>
        <row r="330">
          <cell r="B330" t="str">
            <v>F525139</v>
          </cell>
          <cell r="C330" t="str">
            <v>F525139</v>
          </cell>
          <cell r="D330">
            <v>5</v>
          </cell>
          <cell r="E330" t="str">
            <v>F</v>
          </cell>
        </row>
        <row r="331">
          <cell r="B331" t="str">
            <v>F525140</v>
          </cell>
          <cell r="C331" t="str">
            <v>F525140</v>
          </cell>
          <cell r="D331">
            <v>5</v>
          </cell>
          <cell r="E331" t="str">
            <v>F</v>
          </cell>
        </row>
        <row r="332">
          <cell r="B332" t="str">
            <v>1000E-C-ECRT</v>
          </cell>
          <cell r="C332" t="str">
            <v>E-C-ECRT</v>
          </cell>
          <cell r="D332">
            <v>6</v>
          </cell>
          <cell r="E332" t="str">
            <v>G</v>
          </cell>
        </row>
        <row r="333">
          <cell r="B333" t="str">
            <v>F000016</v>
          </cell>
          <cell r="C333" t="str">
            <v>F000016</v>
          </cell>
          <cell r="D333">
            <v>7</v>
          </cell>
          <cell r="E333" t="str">
            <v>F</v>
          </cell>
        </row>
        <row r="334">
          <cell r="B334" t="str">
            <v>F000018</v>
          </cell>
          <cell r="C334" t="str">
            <v>F000018</v>
          </cell>
          <cell r="D334">
            <v>7</v>
          </cell>
          <cell r="E334" t="str">
            <v>F</v>
          </cell>
        </row>
        <row r="335">
          <cell r="B335" t="str">
            <v>1000E-C-HLAC</v>
          </cell>
          <cell r="C335" t="str">
            <v>E-C-HLAC</v>
          </cell>
          <cell r="D335">
            <v>6</v>
          </cell>
          <cell r="E335" t="str">
            <v>G</v>
          </cell>
        </row>
        <row r="336">
          <cell r="B336" t="str">
            <v>F000019</v>
          </cell>
          <cell r="C336" t="str">
            <v>F000019</v>
          </cell>
          <cell r="D336">
            <v>7</v>
          </cell>
          <cell r="E336" t="str">
            <v>F</v>
          </cell>
        </row>
        <row r="337">
          <cell r="B337" t="str">
            <v>F000021</v>
          </cell>
          <cell r="C337" t="str">
            <v>F000021</v>
          </cell>
          <cell r="D337">
            <v>7</v>
          </cell>
          <cell r="E337" t="str">
            <v>F</v>
          </cell>
        </row>
        <row r="338">
          <cell r="B338" t="str">
            <v>1000E-C-TRCM</v>
          </cell>
          <cell r="C338" t="str">
            <v>E-C-TRCM</v>
          </cell>
          <cell r="D338">
            <v>6</v>
          </cell>
          <cell r="E338" t="str">
            <v>G</v>
          </cell>
        </row>
        <row r="339">
          <cell r="B339" t="str">
            <v>F000022</v>
          </cell>
          <cell r="C339" t="str">
            <v>F000022</v>
          </cell>
          <cell r="D339">
            <v>7</v>
          </cell>
          <cell r="E339" t="str">
            <v>F</v>
          </cell>
        </row>
        <row r="340">
          <cell r="B340" t="str">
            <v>F000024</v>
          </cell>
          <cell r="C340" t="str">
            <v>F000024</v>
          </cell>
          <cell r="D340">
            <v>7</v>
          </cell>
          <cell r="E340" t="str">
            <v>F</v>
          </cell>
        </row>
        <row r="341">
          <cell r="B341" t="str">
            <v>1000E-C-FAA</v>
          </cell>
          <cell r="C341" t="str">
            <v>E-C-FAA</v>
          </cell>
          <cell r="D341">
            <v>6</v>
          </cell>
          <cell r="E341" t="str">
            <v>G</v>
          </cell>
        </row>
        <row r="342">
          <cell r="B342" t="str">
            <v>F000025</v>
          </cell>
          <cell r="C342" t="str">
            <v>F000025</v>
          </cell>
          <cell r="D342">
            <v>7</v>
          </cell>
          <cell r="E342" t="str">
            <v>F</v>
          </cell>
        </row>
        <row r="343">
          <cell r="B343" t="str">
            <v>F000027</v>
          </cell>
          <cell r="C343" t="str">
            <v>F000027</v>
          </cell>
          <cell r="D343">
            <v>7</v>
          </cell>
          <cell r="E343" t="str">
            <v>F</v>
          </cell>
        </row>
        <row r="344">
          <cell r="B344" t="str">
            <v>1000EQUALOPP</v>
          </cell>
          <cell r="C344" t="str">
            <v>EQUALOPP</v>
          </cell>
          <cell r="D344">
            <v>4</v>
          </cell>
          <cell r="E344" t="str">
            <v>G</v>
          </cell>
        </row>
        <row r="345">
          <cell r="B345" t="str">
            <v>F100035</v>
          </cell>
          <cell r="C345" t="str">
            <v>F100035</v>
          </cell>
          <cell r="D345">
            <v>5</v>
          </cell>
          <cell r="E345" t="str">
            <v>F</v>
          </cell>
        </row>
        <row r="346">
          <cell r="B346" t="str">
            <v>1000EOCOMPLNC</v>
          </cell>
          <cell r="C346" t="str">
            <v>EOCOMPLNC</v>
          </cell>
          <cell r="D346">
            <v>6</v>
          </cell>
          <cell r="E346" t="str">
            <v>G</v>
          </cell>
        </row>
        <row r="347">
          <cell r="B347" t="str">
            <v>F100028</v>
          </cell>
          <cell r="C347" t="str">
            <v>F100028</v>
          </cell>
          <cell r="D347">
            <v>7</v>
          </cell>
          <cell r="E347" t="str">
            <v>F</v>
          </cell>
        </row>
        <row r="348">
          <cell r="B348" t="str">
            <v>F100029</v>
          </cell>
          <cell r="C348" t="str">
            <v>F100029</v>
          </cell>
          <cell r="D348">
            <v>7</v>
          </cell>
          <cell r="E348" t="str">
            <v>F</v>
          </cell>
        </row>
        <row r="349">
          <cell r="B349" t="str">
            <v>F100030</v>
          </cell>
          <cell r="C349" t="str">
            <v>F100030</v>
          </cell>
          <cell r="D349">
            <v>7</v>
          </cell>
          <cell r="E349" t="str">
            <v>F</v>
          </cell>
        </row>
        <row r="350">
          <cell r="B350" t="str">
            <v>F525169</v>
          </cell>
          <cell r="C350" t="str">
            <v>F525169</v>
          </cell>
          <cell r="D350">
            <v>7</v>
          </cell>
          <cell r="E350" t="str">
            <v>F</v>
          </cell>
        </row>
        <row r="351">
          <cell r="B351" t="str">
            <v>1000EQAFFGRP</v>
          </cell>
          <cell r="C351" t="str">
            <v>EQAFFGRP</v>
          </cell>
          <cell r="D351">
            <v>8</v>
          </cell>
          <cell r="E351" t="str">
            <v>G</v>
          </cell>
        </row>
        <row r="352">
          <cell r="B352" t="str">
            <v>F525440</v>
          </cell>
          <cell r="C352" t="str">
            <v>F525440</v>
          </cell>
          <cell r="D352">
            <v>9</v>
          </cell>
          <cell r="E352" t="str">
            <v>F</v>
          </cell>
        </row>
        <row r="353">
          <cell r="B353" t="str">
            <v>F525441</v>
          </cell>
          <cell r="C353" t="str">
            <v>F525441</v>
          </cell>
          <cell r="D353">
            <v>9</v>
          </cell>
          <cell r="E353" t="str">
            <v>F</v>
          </cell>
        </row>
        <row r="354">
          <cell r="B354" t="str">
            <v>F525442</v>
          </cell>
          <cell r="C354" t="str">
            <v>F525442</v>
          </cell>
          <cell r="D354">
            <v>9</v>
          </cell>
          <cell r="E354" t="str">
            <v>F</v>
          </cell>
        </row>
        <row r="355">
          <cell r="B355" t="str">
            <v>F525443</v>
          </cell>
          <cell r="C355" t="str">
            <v>F525443</v>
          </cell>
          <cell r="D355">
            <v>9</v>
          </cell>
          <cell r="E355" t="str">
            <v>F</v>
          </cell>
        </row>
        <row r="356">
          <cell r="B356" t="str">
            <v>F525444</v>
          </cell>
          <cell r="C356" t="str">
            <v>F525444</v>
          </cell>
          <cell r="D356">
            <v>9</v>
          </cell>
          <cell r="E356" t="str">
            <v>F</v>
          </cell>
        </row>
        <row r="357">
          <cell r="B357" t="str">
            <v>F525445</v>
          </cell>
          <cell r="C357" t="str">
            <v>F525445</v>
          </cell>
          <cell r="D357">
            <v>9</v>
          </cell>
          <cell r="E357" t="str">
            <v>F</v>
          </cell>
        </row>
        <row r="358">
          <cell r="B358" t="str">
            <v>F525446</v>
          </cell>
          <cell r="C358" t="str">
            <v>F525446</v>
          </cell>
          <cell r="D358">
            <v>9</v>
          </cell>
          <cell r="E358" t="str">
            <v>F</v>
          </cell>
        </row>
        <row r="359">
          <cell r="B359" t="str">
            <v>F525447</v>
          </cell>
          <cell r="C359" t="str">
            <v>F525447</v>
          </cell>
          <cell r="D359">
            <v>9</v>
          </cell>
          <cell r="E359" t="str">
            <v>F</v>
          </cell>
        </row>
        <row r="360">
          <cell r="B360" t="str">
            <v>F525448</v>
          </cell>
          <cell r="C360" t="str">
            <v>F525448</v>
          </cell>
          <cell r="D360">
            <v>9</v>
          </cell>
          <cell r="E360" t="str">
            <v>F</v>
          </cell>
        </row>
        <row r="361">
          <cell r="B361" t="str">
            <v>F525647</v>
          </cell>
          <cell r="C361" t="str">
            <v>F525647</v>
          </cell>
          <cell r="D361">
            <v>9</v>
          </cell>
          <cell r="E361" t="str">
            <v>F</v>
          </cell>
        </row>
        <row r="362">
          <cell r="B362" t="str">
            <v>1000EOSUPPDIV</v>
          </cell>
          <cell r="C362" t="str">
            <v>EOSUPPDIV</v>
          </cell>
          <cell r="D362">
            <v>6</v>
          </cell>
          <cell r="E362" t="str">
            <v>G</v>
          </cell>
        </row>
        <row r="363">
          <cell r="B363" t="str">
            <v>F100031</v>
          </cell>
          <cell r="C363" t="str">
            <v>F100031</v>
          </cell>
          <cell r="D363">
            <v>7</v>
          </cell>
          <cell r="E363" t="str">
            <v>F</v>
          </cell>
        </row>
        <row r="364">
          <cell r="B364" t="str">
            <v>F100032</v>
          </cell>
          <cell r="C364" t="str">
            <v>F100032</v>
          </cell>
          <cell r="D364">
            <v>7</v>
          </cell>
          <cell r="E364" t="str">
            <v>F</v>
          </cell>
        </row>
        <row r="365">
          <cell r="B365" t="str">
            <v>F100033</v>
          </cell>
          <cell r="C365" t="str">
            <v>F100033</v>
          </cell>
          <cell r="D365">
            <v>7</v>
          </cell>
          <cell r="E365" t="str">
            <v>F</v>
          </cell>
        </row>
        <row r="366">
          <cell r="B366" t="str">
            <v>F100034</v>
          </cell>
          <cell r="C366" t="str">
            <v>F100034</v>
          </cell>
          <cell r="D366">
            <v>7</v>
          </cell>
          <cell r="E366" t="str">
            <v>F</v>
          </cell>
        </row>
        <row r="367">
          <cell r="B367" t="str">
            <v>F525411</v>
          </cell>
          <cell r="C367" t="str">
            <v>F525411</v>
          </cell>
          <cell r="D367">
            <v>7</v>
          </cell>
          <cell r="E367" t="str">
            <v>F</v>
          </cell>
        </row>
        <row r="368">
          <cell r="B368" t="str">
            <v>F526503</v>
          </cell>
          <cell r="C368" t="str">
            <v>F526503</v>
          </cell>
          <cell r="D368">
            <v>7</v>
          </cell>
          <cell r="E368" t="str">
            <v>F</v>
          </cell>
        </row>
        <row r="369">
          <cell r="B369" t="str">
            <v>F526504</v>
          </cell>
          <cell r="C369" t="str">
            <v>F526504</v>
          </cell>
          <cell r="D369">
            <v>7</v>
          </cell>
          <cell r="E369" t="str">
            <v>F</v>
          </cell>
        </row>
        <row r="370">
          <cell r="B370" t="str">
            <v>1000HR</v>
          </cell>
          <cell r="C370" t="str">
            <v>HR</v>
          </cell>
          <cell r="D370">
            <v>4</v>
          </cell>
          <cell r="E370" t="str">
            <v>G</v>
          </cell>
        </row>
        <row r="371">
          <cell r="B371" t="str">
            <v>F516644</v>
          </cell>
          <cell r="C371" t="str">
            <v>F516644</v>
          </cell>
          <cell r="D371">
            <v>5</v>
          </cell>
          <cell r="E371" t="str">
            <v>F</v>
          </cell>
        </row>
        <row r="372">
          <cell r="B372" t="str">
            <v>F525175</v>
          </cell>
          <cell r="C372" t="str">
            <v>F525175</v>
          </cell>
          <cell r="D372">
            <v>5</v>
          </cell>
          <cell r="E372" t="str">
            <v>F</v>
          </cell>
        </row>
        <row r="373">
          <cell r="B373" t="str">
            <v>F525176</v>
          </cell>
          <cell r="C373" t="str">
            <v>F525176</v>
          </cell>
          <cell r="D373">
            <v>5</v>
          </cell>
          <cell r="E373" t="str">
            <v>F</v>
          </cell>
        </row>
        <row r="374">
          <cell r="B374" t="str">
            <v>F525425</v>
          </cell>
          <cell r="C374" t="str">
            <v>F525425</v>
          </cell>
          <cell r="D374">
            <v>5</v>
          </cell>
          <cell r="E374" t="str">
            <v>F</v>
          </cell>
        </row>
        <row r="375">
          <cell r="B375" t="str">
            <v>1000EMPLBRRLTN</v>
          </cell>
          <cell r="C375" t="str">
            <v>EMPLBRRLTN</v>
          </cell>
          <cell r="D375">
            <v>6</v>
          </cell>
          <cell r="E375" t="str">
            <v>G</v>
          </cell>
        </row>
        <row r="376">
          <cell r="B376" t="str">
            <v>1000EMPRELATNS</v>
          </cell>
          <cell r="C376" t="str">
            <v>EMPRELATNS</v>
          </cell>
          <cell r="D376">
            <v>8</v>
          </cell>
          <cell r="E376" t="str">
            <v>G</v>
          </cell>
        </row>
        <row r="377">
          <cell r="B377" t="str">
            <v>F100345</v>
          </cell>
          <cell r="C377" t="str">
            <v>F100345</v>
          </cell>
          <cell r="D377">
            <v>9</v>
          </cell>
          <cell r="E377" t="str">
            <v>F</v>
          </cell>
        </row>
        <row r="378">
          <cell r="B378" t="str">
            <v>F100361</v>
          </cell>
          <cell r="C378" t="str">
            <v>F100361</v>
          </cell>
          <cell r="D378">
            <v>9</v>
          </cell>
          <cell r="E378" t="str">
            <v>F</v>
          </cell>
        </row>
        <row r="379">
          <cell r="B379" t="str">
            <v>1000LABORRLTNS</v>
          </cell>
          <cell r="C379" t="str">
            <v>LABORRLTNS</v>
          </cell>
          <cell r="D379">
            <v>8</v>
          </cell>
          <cell r="E379" t="str">
            <v>G</v>
          </cell>
        </row>
        <row r="380">
          <cell r="B380" t="str">
            <v>F100346</v>
          </cell>
          <cell r="C380" t="str">
            <v>F100346</v>
          </cell>
          <cell r="D380">
            <v>9</v>
          </cell>
          <cell r="E380" t="str">
            <v>F</v>
          </cell>
        </row>
        <row r="381">
          <cell r="B381" t="str">
            <v>F100362</v>
          </cell>
          <cell r="C381" t="str">
            <v>F100362</v>
          </cell>
          <cell r="D381">
            <v>9</v>
          </cell>
          <cell r="E381" t="str">
            <v>F</v>
          </cell>
        </row>
        <row r="382">
          <cell r="B382" t="str">
            <v>1000ELRTRNING</v>
          </cell>
          <cell r="C382" t="str">
            <v>ELRTRNING</v>
          </cell>
          <cell r="D382">
            <v>8</v>
          </cell>
          <cell r="E382" t="str">
            <v>G</v>
          </cell>
        </row>
        <row r="383">
          <cell r="B383" t="str">
            <v>F100360</v>
          </cell>
          <cell r="C383" t="str">
            <v>F100360</v>
          </cell>
          <cell r="D383">
            <v>9</v>
          </cell>
          <cell r="E383" t="str">
            <v>F</v>
          </cell>
        </row>
        <row r="384">
          <cell r="B384" t="str">
            <v>1000HRADMIN</v>
          </cell>
          <cell r="C384" t="str">
            <v>HRADMIN</v>
          </cell>
          <cell r="D384">
            <v>6</v>
          </cell>
          <cell r="E384" t="str">
            <v>G</v>
          </cell>
        </row>
        <row r="385">
          <cell r="B385" t="str">
            <v>1000VPADMIN</v>
          </cell>
          <cell r="C385" t="str">
            <v>VPADMIN</v>
          </cell>
          <cell r="D385">
            <v>8</v>
          </cell>
          <cell r="E385" t="str">
            <v>G</v>
          </cell>
        </row>
        <row r="386">
          <cell r="B386" t="str">
            <v>F100325</v>
          </cell>
          <cell r="C386" t="str">
            <v>F100325</v>
          </cell>
          <cell r="D386">
            <v>9</v>
          </cell>
          <cell r="E386" t="str">
            <v>F</v>
          </cell>
        </row>
        <row r="387">
          <cell r="B387" t="str">
            <v>F100335</v>
          </cell>
          <cell r="C387" t="str">
            <v>F100335</v>
          </cell>
          <cell r="D387">
            <v>9</v>
          </cell>
          <cell r="E387" t="str">
            <v>F</v>
          </cell>
        </row>
        <row r="388">
          <cell r="B388" t="str">
            <v>F515380</v>
          </cell>
          <cell r="C388" t="str">
            <v>F515380</v>
          </cell>
          <cell r="D388">
            <v>9</v>
          </cell>
          <cell r="E388" t="str">
            <v>F</v>
          </cell>
        </row>
        <row r="389">
          <cell r="B389" t="str">
            <v>1000HRSPF</v>
          </cell>
          <cell r="C389" t="str">
            <v>HRSPF</v>
          </cell>
          <cell r="D389">
            <v>8</v>
          </cell>
          <cell r="E389" t="str">
            <v>G</v>
          </cell>
        </row>
        <row r="390">
          <cell r="B390" t="str">
            <v>1000HRSTRTGY</v>
          </cell>
          <cell r="C390" t="str">
            <v>HRSTRTGY</v>
          </cell>
          <cell r="D390">
            <v>10</v>
          </cell>
          <cell r="E390" t="str">
            <v>G</v>
          </cell>
        </row>
        <row r="391">
          <cell r="B391" t="str">
            <v>F100326</v>
          </cell>
          <cell r="C391" t="str">
            <v>F100326</v>
          </cell>
          <cell r="D391">
            <v>11</v>
          </cell>
          <cell r="E391" t="str">
            <v>F</v>
          </cell>
        </row>
        <row r="392">
          <cell r="B392" t="str">
            <v>F100336</v>
          </cell>
          <cell r="C392" t="str">
            <v>F100336</v>
          </cell>
          <cell r="D392">
            <v>11</v>
          </cell>
          <cell r="E392" t="str">
            <v>F</v>
          </cell>
        </row>
        <row r="393">
          <cell r="B393" t="str">
            <v>1000HRFINANCE</v>
          </cell>
          <cell r="C393" t="str">
            <v>HRFINANCE</v>
          </cell>
          <cell r="D393">
            <v>10</v>
          </cell>
          <cell r="E393" t="str">
            <v>G</v>
          </cell>
        </row>
        <row r="394">
          <cell r="B394" t="str">
            <v>F100328</v>
          </cell>
          <cell r="C394" t="str">
            <v>F100328</v>
          </cell>
          <cell r="D394">
            <v>11</v>
          </cell>
          <cell r="E394" t="str">
            <v>F</v>
          </cell>
        </row>
        <row r="395">
          <cell r="B395" t="str">
            <v>F100329</v>
          </cell>
          <cell r="C395" t="str">
            <v>F100329</v>
          </cell>
          <cell r="D395">
            <v>11</v>
          </cell>
          <cell r="E395" t="str">
            <v>F</v>
          </cell>
        </row>
        <row r="396">
          <cell r="B396" t="str">
            <v>F515381</v>
          </cell>
          <cell r="C396" t="str">
            <v>F515381</v>
          </cell>
          <cell r="D396">
            <v>11</v>
          </cell>
          <cell r="E396" t="str">
            <v>F</v>
          </cell>
        </row>
        <row r="397">
          <cell r="B397" t="str">
            <v>1000HRADMNTRNG</v>
          </cell>
          <cell r="C397" t="str">
            <v>HRADMNTRNG</v>
          </cell>
          <cell r="D397">
            <v>8</v>
          </cell>
          <cell r="E397" t="str">
            <v>G</v>
          </cell>
        </row>
        <row r="398">
          <cell r="B398" t="str">
            <v>F100327</v>
          </cell>
          <cell r="C398" t="str">
            <v>F100327</v>
          </cell>
          <cell r="D398">
            <v>9</v>
          </cell>
          <cell r="E398" t="str">
            <v>F</v>
          </cell>
        </row>
        <row r="399">
          <cell r="B399" t="str">
            <v>1000CORPMEDSVC</v>
          </cell>
          <cell r="C399" t="str">
            <v>CORPMEDSVC</v>
          </cell>
          <cell r="D399">
            <v>6</v>
          </cell>
          <cell r="E399" t="str">
            <v>G</v>
          </cell>
        </row>
        <row r="400">
          <cell r="B400" t="str">
            <v>F513278</v>
          </cell>
          <cell r="C400" t="str">
            <v>F513278</v>
          </cell>
          <cell r="D400">
            <v>7</v>
          </cell>
          <cell r="E400" t="str">
            <v>F</v>
          </cell>
        </row>
        <row r="401">
          <cell r="B401" t="str">
            <v>F513279</v>
          </cell>
          <cell r="C401" t="str">
            <v>F513279</v>
          </cell>
          <cell r="D401">
            <v>7</v>
          </cell>
          <cell r="E401" t="str">
            <v>F</v>
          </cell>
        </row>
        <row r="402">
          <cell r="B402" t="str">
            <v>F516670</v>
          </cell>
          <cell r="C402" t="str">
            <v>F516670</v>
          </cell>
          <cell r="D402">
            <v>7</v>
          </cell>
          <cell r="E402" t="str">
            <v>F</v>
          </cell>
        </row>
        <row r="403">
          <cell r="B403" t="str">
            <v>F516671</v>
          </cell>
          <cell r="C403" t="str">
            <v>F516671</v>
          </cell>
          <cell r="D403">
            <v>7</v>
          </cell>
          <cell r="E403" t="str">
            <v>F</v>
          </cell>
        </row>
        <row r="404">
          <cell r="B404" t="str">
            <v>F516672</v>
          </cell>
          <cell r="C404" t="str">
            <v>F516672</v>
          </cell>
          <cell r="D404">
            <v>7</v>
          </cell>
          <cell r="E404" t="str">
            <v>F</v>
          </cell>
        </row>
        <row r="405">
          <cell r="B405" t="str">
            <v>1000OCCPTNLMED</v>
          </cell>
          <cell r="C405" t="str">
            <v>OCCPTNLMED</v>
          </cell>
          <cell r="D405">
            <v>8</v>
          </cell>
          <cell r="E405" t="str">
            <v>G</v>
          </cell>
        </row>
        <row r="406">
          <cell r="B406" t="str">
            <v>1000DISABLTADM</v>
          </cell>
          <cell r="C406" t="str">
            <v>DISABLTADM</v>
          </cell>
          <cell r="D406">
            <v>8</v>
          </cell>
          <cell r="E406" t="str">
            <v>G</v>
          </cell>
        </row>
        <row r="407">
          <cell r="B407" t="str">
            <v>1000FITNESSCTR</v>
          </cell>
          <cell r="C407" t="str">
            <v>FITNESSCTR</v>
          </cell>
          <cell r="D407">
            <v>8</v>
          </cell>
          <cell r="E407" t="str">
            <v>G</v>
          </cell>
        </row>
        <row r="408">
          <cell r="B408" t="str">
            <v>1000CMSTRNING</v>
          </cell>
          <cell r="C408" t="str">
            <v>CMSTRNING</v>
          </cell>
          <cell r="D408">
            <v>8</v>
          </cell>
          <cell r="E408" t="str">
            <v>G</v>
          </cell>
        </row>
        <row r="409">
          <cell r="B409" t="str">
            <v>F513277</v>
          </cell>
          <cell r="C409" t="str">
            <v>F513277</v>
          </cell>
          <cell r="D409">
            <v>9</v>
          </cell>
          <cell r="E409" t="str">
            <v>F</v>
          </cell>
        </row>
        <row r="410">
          <cell r="B410" t="str">
            <v>1000HRSBP</v>
          </cell>
          <cell r="C410" t="str">
            <v>HRSBP</v>
          </cell>
          <cell r="D410">
            <v>6</v>
          </cell>
          <cell r="E410" t="str">
            <v>G</v>
          </cell>
        </row>
        <row r="411">
          <cell r="B411" t="str">
            <v>1000HRSBPCRPCT</v>
          </cell>
          <cell r="C411" t="str">
            <v>HRSBPCRPCT</v>
          </cell>
          <cell r="D411">
            <v>8</v>
          </cell>
          <cell r="E411" t="str">
            <v>G</v>
          </cell>
        </row>
        <row r="412">
          <cell r="B412" t="str">
            <v>F100343</v>
          </cell>
          <cell r="C412" t="str">
            <v>F100343</v>
          </cell>
          <cell r="D412">
            <v>9</v>
          </cell>
          <cell r="E412" t="str">
            <v>F</v>
          </cell>
        </row>
        <row r="413">
          <cell r="B413" t="str">
            <v>F100353</v>
          </cell>
          <cell r="C413" t="str">
            <v>F100353</v>
          </cell>
          <cell r="D413">
            <v>9</v>
          </cell>
          <cell r="E413" t="str">
            <v>F</v>
          </cell>
        </row>
        <row r="414">
          <cell r="B414" t="str">
            <v>1000HRSBPOPSPT</v>
          </cell>
          <cell r="C414" t="str">
            <v>HRSBPOPSPT</v>
          </cell>
          <cell r="D414">
            <v>8</v>
          </cell>
          <cell r="E414" t="str">
            <v>G</v>
          </cell>
        </row>
        <row r="415">
          <cell r="B415" t="str">
            <v>F100344</v>
          </cell>
          <cell r="C415" t="str">
            <v>F100344</v>
          </cell>
          <cell r="D415">
            <v>9</v>
          </cell>
          <cell r="E415" t="str">
            <v>F</v>
          </cell>
        </row>
        <row r="416">
          <cell r="B416" t="str">
            <v>F100354</v>
          </cell>
          <cell r="C416" t="str">
            <v>F100354</v>
          </cell>
          <cell r="D416">
            <v>9</v>
          </cell>
          <cell r="E416" t="str">
            <v>F</v>
          </cell>
        </row>
        <row r="417">
          <cell r="B417" t="str">
            <v>1000HRSBPTDBU</v>
          </cell>
          <cell r="C417" t="str">
            <v>HRSBPTDBU</v>
          </cell>
          <cell r="D417">
            <v>8</v>
          </cell>
          <cell r="E417" t="str">
            <v>G</v>
          </cell>
        </row>
        <row r="418">
          <cell r="B418" t="str">
            <v>F100339</v>
          </cell>
          <cell r="C418" t="str">
            <v>F100339</v>
          </cell>
          <cell r="D418">
            <v>9</v>
          </cell>
          <cell r="E418" t="str">
            <v>F</v>
          </cell>
        </row>
        <row r="419">
          <cell r="B419" t="str">
            <v>F100349</v>
          </cell>
          <cell r="C419" t="str">
            <v>F100349</v>
          </cell>
          <cell r="D419">
            <v>9</v>
          </cell>
          <cell r="E419" t="str">
            <v>F</v>
          </cell>
        </row>
        <row r="420">
          <cell r="B420" t="str">
            <v>1000HRSBPCSBU</v>
          </cell>
          <cell r="C420" t="str">
            <v>HRSBPCSBU</v>
          </cell>
          <cell r="D420">
            <v>8</v>
          </cell>
          <cell r="E420" t="str">
            <v>G</v>
          </cell>
        </row>
        <row r="421">
          <cell r="B421" t="str">
            <v>F100340</v>
          </cell>
          <cell r="C421" t="str">
            <v>F100340</v>
          </cell>
          <cell r="D421">
            <v>9</v>
          </cell>
          <cell r="E421" t="str">
            <v>F</v>
          </cell>
        </row>
        <row r="422">
          <cell r="B422" t="str">
            <v>F100350</v>
          </cell>
          <cell r="C422" t="str">
            <v>F100350</v>
          </cell>
          <cell r="D422">
            <v>9</v>
          </cell>
          <cell r="E422" t="str">
            <v>F</v>
          </cell>
        </row>
        <row r="423">
          <cell r="B423" t="str">
            <v>1000HRSBPGEN</v>
          </cell>
          <cell r="C423" t="str">
            <v>HRSBPGEN</v>
          </cell>
          <cell r="D423">
            <v>8</v>
          </cell>
          <cell r="E423" t="str">
            <v>G</v>
          </cell>
        </row>
        <row r="424">
          <cell r="B424" t="str">
            <v>F100341</v>
          </cell>
          <cell r="C424" t="str">
            <v>F100341</v>
          </cell>
          <cell r="D424">
            <v>9</v>
          </cell>
          <cell r="E424" t="str">
            <v>F</v>
          </cell>
        </row>
        <row r="425">
          <cell r="B425" t="str">
            <v>F100351</v>
          </cell>
          <cell r="C425" t="str">
            <v>F100351</v>
          </cell>
          <cell r="D425">
            <v>9</v>
          </cell>
          <cell r="E425" t="str">
            <v>F</v>
          </cell>
        </row>
        <row r="426">
          <cell r="B426" t="str">
            <v>1000HRSBPIT</v>
          </cell>
          <cell r="C426" t="str">
            <v>HRSBPIT</v>
          </cell>
          <cell r="D426">
            <v>8</v>
          </cell>
          <cell r="E426" t="str">
            <v>G</v>
          </cell>
        </row>
        <row r="427">
          <cell r="B427" t="str">
            <v>F100342</v>
          </cell>
          <cell r="C427" t="str">
            <v>F100342</v>
          </cell>
          <cell r="D427">
            <v>9</v>
          </cell>
          <cell r="E427" t="str">
            <v>F</v>
          </cell>
        </row>
        <row r="428">
          <cell r="B428" t="str">
            <v>F100352</v>
          </cell>
          <cell r="C428" t="str">
            <v>F100352</v>
          </cell>
          <cell r="D428">
            <v>9</v>
          </cell>
          <cell r="E428" t="str">
            <v>F</v>
          </cell>
        </row>
        <row r="429">
          <cell r="B429" t="str">
            <v>1000HRSBPTRNG</v>
          </cell>
          <cell r="C429" t="str">
            <v>HRSBPTRNG</v>
          </cell>
          <cell r="D429">
            <v>8</v>
          </cell>
          <cell r="E429" t="str">
            <v>G</v>
          </cell>
        </row>
        <row r="430">
          <cell r="B430" t="str">
            <v>F100348</v>
          </cell>
          <cell r="C430" t="str">
            <v>F100348</v>
          </cell>
          <cell r="D430">
            <v>9</v>
          </cell>
          <cell r="E430" t="str">
            <v>F</v>
          </cell>
        </row>
        <row r="431">
          <cell r="B431" t="str">
            <v>1000TOTALCOMP</v>
          </cell>
          <cell r="C431" t="str">
            <v>TOTALCOMP</v>
          </cell>
          <cell r="D431">
            <v>6</v>
          </cell>
          <cell r="E431" t="str">
            <v>G</v>
          </cell>
        </row>
        <row r="432">
          <cell r="B432" t="str">
            <v>1000HRTCADMIN</v>
          </cell>
          <cell r="C432" t="str">
            <v>HRTCADMIN</v>
          </cell>
          <cell r="D432">
            <v>8</v>
          </cell>
          <cell r="E432" t="str">
            <v>G</v>
          </cell>
        </row>
        <row r="433">
          <cell r="B433" t="str">
            <v>F100366</v>
          </cell>
          <cell r="C433" t="str">
            <v>F100366</v>
          </cell>
          <cell r="D433">
            <v>9</v>
          </cell>
          <cell r="E433" t="str">
            <v>F</v>
          </cell>
        </row>
        <row r="434">
          <cell r="B434" t="str">
            <v>F100367</v>
          </cell>
          <cell r="C434" t="str">
            <v>F100367</v>
          </cell>
          <cell r="D434">
            <v>9</v>
          </cell>
          <cell r="E434" t="str">
            <v>F</v>
          </cell>
        </row>
        <row r="435">
          <cell r="B435" t="str">
            <v>1000EMPINFOCTR</v>
          </cell>
          <cell r="C435" t="str">
            <v>EMPINFOCTR</v>
          </cell>
          <cell r="D435">
            <v>8</v>
          </cell>
          <cell r="E435" t="str">
            <v>G</v>
          </cell>
        </row>
        <row r="436">
          <cell r="B436" t="str">
            <v>F100334</v>
          </cell>
          <cell r="C436" t="str">
            <v>F100334</v>
          </cell>
          <cell r="D436">
            <v>9</v>
          </cell>
          <cell r="E436" t="str">
            <v>F</v>
          </cell>
        </row>
        <row r="437">
          <cell r="B437" t="str">
            <v>1000BENSTRTOPS</v>
          </cell>
          <cell r="C437" t="str">
            <v>BENSTRTOPS</v>
          </cell>
          <cell r="D437">
            <v>8</v>
          </cell>
          <cell r="E437" t="str">
            <v>G</v>
          </cell>
        </row>
        <row r="438">
          <cell r="B438" t="str">
            <v>F525033</v>
          </cell>
          <cell r="C438" t="str">
            <v>F525033</v>
          </cell>
          <cell r="D438">
            <v>9</v>
          </cell>
          <cell r="E438" t="str">
            <v>F</v>
          </cell>
        </row>
        <row r="439">
          <cell r="B439" t="str">
            <v>F525034</v>
          </cell>
          <cell r="C439" t="str">
            <v>F525034</v>
          </cell>
          <cell r="D439">
            <v>9</v>
          </cell>
          <cell r="E439" t="str">
            <v>F</v>
          </cell>
        </row>
        <row r="440">
          <cell r="B440" t="str">
            <v>1000CORPCOMP</v>
          </cell>
          <cell r="C440" t="str">
            <v>CORPCOMP</v>
          </cell>
          <cell r="D440">
            <v>8</v>
          </cell>
          <cell r="E440" t="str">
            <v>G</v>
          </cell>
        </row>
        <row r="441">
          <cell r="B441" t="str">
            <v>F100337</v>
          </cell>
          <cell r="C441" t="str">
            <v>F100337</v>
          </cell>
          <cell r="D441">
            <v>9</v>
          </cell>
          <cell r="E441" t="str">
            <v>F</v>
          </cell>
        </row>
        <row r="442">
          <cell r="B442" t="str">
            <v>F100338</v>
          </cell>
          <cell r="C442" t="str">
            <v>F100338</v>
          </cell>
          <cell r="D442">
            <v>9</v>
          </cell>
          <cell r="E442" t="str">
            <v>F</v>
          </cell>
        </row>
        <row r="443">
          <cell r="B443" t="str">
            <v>1000BENPOLPLNG</v>
          </cell>
          <cell r="C443" t="str">
            <v>BENPOLPLNG</v>
          </cell>
          <cell r="D443">
            <v>8</v>
          </cell>
          <cell r="E443" t="str">
            <v>G</v>
          </cell>
        </row>
        <row r="444">
          <cell r="B444" t="str">
            <v>F100333</v>
          </cell>
          <cell r="C444" t="str">
            <v>F100333</v>
          </cell>
          <cell r="D444">
            <v>9</v>
          </cell>
          <cell r="E444" t="str">
            <v>F</v>
          </cell>
        </row>
        <row r="445">
          <cell r="B445" t="str">
            <v>F100357</v>
          </cell>
          <cell r="C445" t="str">
            <v>F100357</v>
          </cell>
          <cell r="D445">
            <v>9</v>
          </cell>
          <cell r="E445" t="str">
            <v>F</v>
          </cell>
        </row>
        <row r="446">
          <cell r="B446" t="str">
            <v>F525032</v>
          </cell>
          <cell r="C446" t="str">
            <v>F525032</v>
          </cell>
          <cell r="D446">
            <v>9</v>
          </cell>
          <cell r="E446" t="str">
            <v>F</v>
          </cell>
        </row>
        <row r="447">
          <cell r="B447" t="str">
            <v>1000EXECCOMP</v>
          </cell>
          <cell r="C447" t="str">
            <v>EXECCOMP</v>
          </cell>
          <cell r="D447">
            <v>8</v>
          </cell>
          <cell r="E447" t="str">
            <v>G</v>
          </cell>
        </row>
        <row r="448">
          <cell r="B448" t="str">
            <v>F100358</v>
          </cell>
          <cell r="C448" t="str">
            <v>F100358</v>
          </cell>
          <cell r="D448">
            <v>9</v>
          </cell>
          <cell r="E448" t="str">
            <v>F</v>
          </cell>
        </row>
        <row r="449">
          <cell r="B449" t="str">
            <v>F100359</v>
          </cell>
          <cell r="C449" t="str">
            <v>F100359</v>
          </cell>
          <cell r="D449">
            <v>9</v>
          </cell>
          <cell r="E449" t="str">
            <v>F</v>
          </cell>
        </row>
        <row r="450">
          <cell r="B450" t="str">
            <v>F100378</v>
          </cell>
          <cell r="C450" t="str">
            <v>F100378</v>
          </cell>
          <cell r="D450">
            <v>9</v>
          </cell>
          <cell r="E450" t="str">
            <v>F</v>
          </cell>
        </row>
        <row r="451">
          <cell r="B451" t="str">
            <v>1000TCTRAINING</v>
          </cell>
          <cell r="C451" t="str">
            <v>TCTRAINING</v>
          </cell>
          <cell r="D451">
            <v>8</v>
          </cell>
          <cell r="E451" t="str">
            <v>G</v>
          </cell>
        </row>
        <row r="452">
          <cell r="B452" t="str">
            <v>F100355</v>
          </cell>
          <cell r="C452" t="str">
            <v>F100355</v>
          </cell>
          <cell r="D452">
            <v>9</v>
          </cell>
          <cell r="E452" t="str">
            <v>F</v>
          </cell>
        </row>
        <row r="453">
          <cell r="B453" t="str">
            <v>1000TALMGMT</v>
          </cell>
          <cell r="C453" t="str">
            <v>TALMGMT</v>
          </cell>
          <cell r="D453">
            <v>6</v>
          </cell>
          <cell r="E453" t="str">
            <v>G</v>
          </cell>
        </row>
        <row r="454">
          <cell r="B454" t="str">
            <v>1000PRGINTGRTN</v>
          </cell>
          <cell r="C454" t="str">
            <v>PRGINTGRTN</v>
          </cell>
          <cell r="D454">
            <v>8</v>
          </cell>
          <cell r="E454" t="str">
            <v>G</v>
          </cell>
        </row>
        <row r="455">
          <cell r="B455" t="str">
            <v>F100363</v>
          </cell>
          <cell r="C455" t="str">
            <v>F100363</v>
          </cell>
          <cell r="D455">
            <v>9</v>
          </cell>
          <cell r="E455" t="str">
            <v>F</v>
          </cell>
        </row>
        <row r="456">
          <cell r="B456" t="str">
            <v>F513282</v>
          </cell>
          <cell r="C456" t="str">
            <v>F513282</v>
          </cell>
          <cell r="D456">
            <v>9</v>
          </cell>
          <cell r="E456" t="str">
            <v>F</v>
          </cell>
        </row>
        <row r="457">
          <cell r="B457" t="str">
            <v>1000ORGDEV</v>
          </cell>
          <cell r="C457" t="str">
            <v>ORGDEV</v>
          </cell>
          <cell r="D457">
            <v>8</v>
          </cell>
          <cell r="E457" t="str">
            <v>G</v>
          </cell>
        </row>
        <row r="458">
          <cell r="B458" t="str">
            <v>F100364</v>
          </cell>
          <cell r="C458" t="str">
            <v>F100364</v>
          </cell>
          <cell r="D458">
            <v>9</v>
          </cell>
          <cell r="E458" t="str">
            <v>F</v>
          </cell>
        </row>
        <row r="459">
          <cell r="B459" t="str">
            <v>F513283</v>
          </cell>
          <cell r="C459" t="str">
            <v>F513283</v>
          </cell>
          <cell r="D459">
            <v>9</v>
          </cell>
          <cell r="E459" t="str">
            <v>F</v>
          </cell>
        </row>
        <row r="460">
          <cell r="B460" t="str">
            <v>1000EXECDEV</v>
          </cell>
          <cell r="C460" t="str">
            <v>EXECDEV</v>
          </cell>
          <cell r="D460">
            <v>8</v>
          </cell>
          <cell r="E460" t="str">
            <v>G</v>
          </cell>
        </row>
        <row r="461">
          <cell r="B461" t="str">
            <v>F100365</v>
          </cell>
          <cell r="C461" t="str">
            <v>F100365</v>
          </cell>
          <cell r="D461">
            <v>9</v>
          </cell>
          <cell r="E461" t="str">
            <v>F</v>
          </cell>
        </row>
        <row r="462">
          <cell r="B462" t="str">
            <v>F513284</v>
          </cell>
          <cell r="C462" t="str">
            <v>F513284</v>
          </cell>
          <cell r="D462">
            <v>9</v>
          </cell>
          <cell r="E462" t="str">
            <v>F</v>
          </cell>
        </row>
        <row r="463">
          <cell r="B463" t="str">
            <v>F526619</v>
          </cell>
          <cell r="C463" t="str">
            <v>F526619</v>
          </cell>
          <cell r="D463">
            <v>9</v>
          </cell>
          <cell r="E463" t="str">
            <v>F</v>
          </cell>
        </row>
        <row r="464">
          <cell r="B464" t="str">
            <v>1000COMASMPERF</v>
          </cell>
          <cell r="C464" t="str">
            <v>COMASMPERF</v>
          </cell>
          <cell r="D464">
            <v>8</v>
          </cell>
          <cell r="E464" t="str">
            <v>G</v>
          </cell>
        </row>
        <row r="465">
          <cell r="B465" t="str">
            <v>1000360_ASSESS</v>
          </cell>
          <cell r="C465" t="str">
            <v>360_ASSESS</v>
          </cell>
          <cell r="D465">
            <v>10</v>
          </cell>
          <cell r="E465" t="str">
            <v>G</v>
          </cell>
        </row>
        <row r="466">
          <cell r="B466" t="str">
            <v>F525416</v>
          </cell>
          <cell r="C466" t="str">
            <v>F525416</v>
          </cell>
          <cell r="D466">
            <v>11</v>
          </cell>
          <cell r="E466" t="str">
            <v>F</v>
          </cell>
        </row>
        <row r="467">
          <cell r="B467" t="str">
            <v>F525525</v>
          </cell>
          <cell r="C467" t="str">
            <v>F525525</v>
          </cell>
          <cell r="D467">
            <v>11</v>
          </cell>
          <cell r="E467" t="str">
            <v>F</v>
          </cell>
        </row>
        <row r="468">
          <cell r="B468" t="str">
            <v>1000HRASMTTSTG</v>
          </cell>
          <cell r="C468" t="str">
            <v>HRASMTTSTG</v>
          </cell>
          <cell r="D468">
            <v>10</v>
          </cell>
          <cell r="E468" t="str">
            <v>G</v>
          </cell>
        </row>
        <row r="469">
          <cell r="B469" t="str">
            <v>F100380</v>
          </cell>
          <cell r="C469" t="str">
            <v>F100380</v>
          </cell>
          <cell r="D469">
            <v>11</v>
          </cell>
          <cell r="E469" t="str">
            <v>F</v>
          </cell>
        </row>
        <row r="470">
          <cell r="B470" t="str">
            <v>F513286</v>
          </cell>
          <cell r="C470" t="str">
            <v>F513286</v>
          </cell>
          <cell r="D470">
            <v>11</v>
          </cell>
          <cell r="E470" t="str">
            <v>F</v>
          </cell>
        </row>
        <row r="471">
          <cell r="B471" t="str">
            <v>1000HRCOMPTNC</v>
          </cell>
          <cell r="C471" t="str">
            <v>HRCOMPTNC</v>
          </cell>
          <cell r="D471">
            <v>10</v>
          </cell>
          <cell r="E471" t="str">
            <v>G</v>
          </cell>
        </row>
        <row r="472">
          <cell r="B472" t="str">
            <v>F100381</v>
          </cell>
          <cell r="C472" t="str">
            <v>F100381</v>
          </cell>
          <cell r="D472">
            <v>11</v>
          </cell>
          <cell r="E472" t="str">
            <v>F</v>
          </cell>
        </row>
        <row r="473">
          <cell r="B473" t="str">
            <v>F513287</v>
          </cell>
          <cell r="C473" t="str">
            <v>F513287</v>
          </cell>
          <cell r="D473">
            <v>11</v>
          </cell>
          <cell r="E473" t="str">
            <v>F</v>
          </cell>
        </row>
        <row r="474">
          <cell r="B474" t="str">
            <v>1000HRPERFMGMT</v>
          </cell>
          <cell r="C474" t="str">
            <v>HRPERFMGMT</v>
          </cell>
          <cell r="D474">
            <v>10</v>
          </cell>
          <cell r="E474" t="str">
            <v>G</v>
          </cell>
        </row>
        <row r="475">
          <cell r="B475" t="str">
            <v>F100379</v>
          </cell>
          <cell r="C475" t="str">
            <v>F100379</v>
          </cell>
          <cell r="D475">
            <v>11</v>
          </cell>
          <cell r="E475" t="str">
            <v>F</v>
          </cell>
        </row>
        <row r="476">
          <cell r="B476" t="str">
            <v>F513285</v>
          </cell>
          <cell r="C476" t="str">
            <v>F513285</v>
          </cell>
          <cell r="D476">
            <v>11</v>
          </cell>
          <cell r="E476" t="str">
            <v>F</v>
          </cell>
        </row>
        <row r="477">
          <cell r="B477" t="str">
            <v>1000HRTSTOPS</v>
          </cell>
          <cell r="C477" t="str">
            <v>HRTSTOPS</v>
          </cell>
          <cell r="D477">
            <v>10</v>
          </cell>
          <cell r="E477" t="str">
            <v>G</v>
          </cell>
        </row>
        <row r="478">
          <cell r="B478" t="str">
            <v>F100374</v>
          </cell>
          <cell r="C478" t="str">
            <v>F100374</v>
          </cell>
          <cell r="D478">
            <v>11</v>
          </cell>
          <cell r="E478" t="str">
            <v>F</v>
          </cell>
        </row>
        <row r="479">
          <cell r="B479" t="str">
            <v>F513288</v>
          </cell>
          <cell r="C479" t="str">
            <v>F513288</v>
          </cell>
          <cell r="D479">
            <v>11</v>
          </cell>
          <cell r="E479" t="str">
            <v>F</v>
          </cell>
        </row>
        <row r="480">
          <cell r="B480" t="str">
            <v>1000HRSTAFFING</v>
          </cell>
          <cell r="C480" t="str">
            <v>HRSTAFFING</v>
          </cell>
          <cell r="D480">
            <v>8</v>
          </cell>
          <cell r="E480" t="str">
            <v>G</v>
          </cell>
        </row>
        <row r="481">
          <cell r="B481" t="str">
            <v>1000RECRUITMNT</v>
          </cell>
          <cell r="C481" t="str">
            <v>RECRUITMNT</v>
          </cell>
          <cell r="D481">
            <v>10</v>
          </cell>
          <cell r="E481" t="str">
            <v>G</v>
          </cell>
        </row>
        <row r="482">
          <cell r="B482" t="str">
            <v>1000STFNGSRVCS</v>
          </cell>
          <cell r="C482" t="str">
            <v>STFNGSRVCS</v>
          </cell>
          <cell r="D482">
            <v>10</v>
          </cell>
          <cell r="E482" t="str">
            <v>G</v>
          </cell>
        </row>
        <row r="483">
          <cell r="B483" t="str">
            <v>F100375</v>
          </cell>
          <cell r="C483" t="str">
            <v>F100375</v>
          </cell>
          <cell r="D483">
            <v>11</v>
          </cell>
          <cell r="E483" t="str">
            <v>F</v>
          </cell>
        </row>
        <row r="484">
          <cell r="B484" t="str">
            <v>F513289</v>
          </cell>
          <cell r="C484" t="str">
            <v>F513289</v>
          </cell>
          <cell r="D484">
            <v>11</v>
          </cell>
          <cell r="E484" t="str">
            <v>F</v>
          </cell>
        </row>
        <row r="485">
          <cell r="B485" t="str">
            <v>1000NEWEMPEXP</v>
          </cell>
          <cell r="C485" t="str">
            <v>NEWEMPEXP</v>
          </cell>
          <cell r="D485">
            <v>10</v>
          </cell>
          <cell r="E485" t="str">
            <v>G</v>
          </cell>
        </row>
        <row r="486">
          <cell r="B486" t="str">
            <v>1000RELOCATNS</v>
          </cell>
          <cell r="C486" t="str">
            <v>RELOCATNS</v>
          </cell>
          <cell r="D486">
            <v>12</v>
          </cell>
          <cell r="E486" t="str">
            <v>G</v>
          </cell>
        </row>
        <row r="487">
          <cell r="B487" t="str">
            <v>F100377</v>
          </cell>
          <cell r="C487" t="str">
            <v>F100377</v>
          </cell>
          <cell r="D487">
            <v>13</v>
          </cell>
          <cell r="E487" t="str">
            <v>F</v>
          </cell>
        </row>
        <row r="488">
          <cell r="B488" t="str">
            <v>F513291</v>
          </cell>
          <cell r="C488" t="str">
            <v>F513291</v>
          </cell>
          <cell r="D488">
            <v>13</v>
          </cell>
          <cell r="E488" t="str">
            <v>F</v>
          </cell>
        </row>
        <row r="489">
          <cell r="B489" t="str">
            <v>1000ADVERTSNG</v>
          </cell>
          <cell r="C489" t="str">
            <v>ADVERTSNG</v>
          </cell>
          <cell r="D489">
            <v>12</v>
          </cell>
          <cell r="E489" t="str">
            <v>G</v>
          </cell>
        </row>
        <row r="490">
          <cell r="B490" t="str">
            <v>F513292</v>
          </cell>
          <cell r="C490" t="str">
            <v>F513292</v>
          </cell>
          <cell r="D490">
            <v>13</v>
          </cell>
          <cell r="E490" t="str">
            <v>F</v>
          </cell>
        </row>
        <row r="491">
          <cell r="B491" t="str">
            <v>F513293</v>
          </cell>
          <cell r="C491" t="str">
            <v>F513293</v>
          </cell>
          <cell r="D491">
            <v>13</v>
          </cell>
          <cell r="E491" t="str">
            <v>F</v>
          </cell>
        </row>
        <row r="492">
          <cell r="B492" t="str">
            <v>1000PLNTVISITS</v>
          </cell>
          <cell r="C492" t="str">
            <v>PLNTVISITS</v>
          </cell>
          <cell r="D492">
            <v>12</v>
          </cell>
          <cell r="E492" t="str">
            <v>G</v>
          </cell>
        </row>
        <row r="493">
          <cell r="B493" t="str">
            <v>F513294</v>
          </cell>
          <cell r="C493" t="str">
            <v>F513294</v>
          </cell>
          <cell r="D493">
            <v>13</v>
          </cell>
          <cell r="E493" t="str">
            <v>F</v>
          </cell>
        </row>
        <row r="494">
          <cell r="B494" t="str">
            <v>1000DRGTESTING</v>
          </cell>
          <cell r="C494" t="str">
            <v>DRGTESTING</v>
          </cell>
          <cell r="D494">
            <v>12</v>
          </cell>
          <cell r="E494" t="str">
            <v>G</v>
          </cell>
        </row>
        <row r="495">
          <cell r="B495" t="str">
            <v>F513295</v>
          </cell>
          <cell r="C495" t="str">
            <v>F513295</v>
          </cell>
          <cell r="D495">
            <v>13</v>
          </cell>
          <cell r="E495" t="str">
            <v>F</v>
          </cell>
        </row>
        <row r="496">
          <cell r="B496" t="str">
            <v>F513296</v>
          </cell>
          <cell r="C496" t="str">
            <v>F513296</v>
          </cell>
          <cell r="D496">
            <v>13</v>
          </cell>
          <cell r="E496" t="str">
            <v>F</v>
          </cell>
        </row>
        <row r="497">
          <cell r="B497" t="str">
            <v>1000BCKGRNDCHK</v>
          </cell>
          <cell r="C497" t="str">
            <v>BCKGRNDCHK</v>
          </cell>
          <cell r="D497">
            <v>12</v>
          </cell>
          <cell r="E497" t="str">
            <v>G</v>
          </cell>
        </row>
        <row r="498">
          <cell r="B498" t="str">
            <v>F513297</v>
          </cell>
          <cell r="C498" t="str">
            <v>F513297</v>
          </cell>
          <cell r="D498">
            <v>13</v>
          </cell>
          <cell r="E498" t="str">
            <v>F</v>
          </cell>
        </row>
        <row r="499">
          <cell r="B499" t="str">
            <v>F513298</v>
          </cell>
          <cell r="C499" t="str">
            <v>F513298</v>
          </cell>
          <cell r="D499">
            <v>13</v>
          </cell>
          <cell r="E499" t="str">
            <v>F</v>
          </cell>
        </row>
        <row r="500">
          <cell r="B500" t="str">
            <v>1000CLLGEOTRCH</v>
          </cell>
          <cell r="C500" t="str">
            <v>CLLGEOTRCH</v>
          </cell>
          <cell r="D500">
            <v>12</v>
          </cell>
          <cell r="E500" t="str">
            <v>G</v>
          </cell>
        </row>
        <row r="501">
          <cell r="B501" t="str">
            <v>F513299</v>
          </cell>
          <cell r="C501" t="str">
            <v>F513299</v>
          </cell>
          <cell r="D501">
            <v>13</v>
          </cell>
          <cell r="E501" t="str">
            <v>F</v>
          </cell>
        </row>
        <row r="502">
          <cell r="B502" t="str">
            <v>1000EMPREFPRGM</v>
          </cell>
          <cell r="C502" t="str">
            <v>EMPREFPRGM</v>
          </cell>
          <cell r="D502">
            <v>12</v>
          </cell>
          <cell r="E502" t="str">
            <v>G</v>
          </cell>
        </row>
        <row r="503">
          <cell r="B503" t="str">
            <v>F513300</v>
          </cell>
          <cell r="C503" t="str">
            <v>F513300</v>
          </cell>
          <cell r="D503">
            <v>13</v>
          </cell>
          <cell r="E503" t="str">
            <v>F</v>
          </cell>
        </row>
        <row r="504">
          <cell r="B504" t="str">
            <v>1000HRTRNG</v>
          </cell>
          <cell r="C504" t="str">
            <v>HRTRNG</v>
          </cell>
          <cell r="D504">
            <v>8</v>
          </cell>
          <cell r="E504" t="str">
            <v>G</v>
          </cell>
        </row>
        <row r="505">
          <cell r="B505" t="str">
            <v>1000HRREGCMPLN</v>
          </cell>
          <cell r="C505" t="str">
            <v>HRREGCMPLN</v>
          </cell>
          <cell r="D505">
            <v>10</v>
          </cell>
          <cell r="E505" t="str">
            <v>G</v>
          </cell>
        </row>
        <row r="506">
          <cell r="B506" t="str">
            <v>1000DVRSTYTRNG</v>
          </cell>
          <cell r="C506" t="str">
            <v>DVRSTYTRNG</v>
          </cell>
          <cell r="D506">
            <v>12</v>
          </cell>
          <cell r="E506" t="str">
            <v>G</v>
          </cell>
        </row>
        <row r="507">
          <cell r="B507" t="str">
            <v>F100368</v>
          </cell>
          <cell r="C507" t="str">
            <v>F100368</v>
          </cell>
          <cell r="D507">
            <v>13</v>
          </cell>
          <cell r="E507" t="str">
            <v>F</v>
          </cell>
        </row>
        <row r="508">
          <cell r="B508" t="str">
            <v>F513301</v>
          </cell>
          <cell r="C508" t="str">
            <v>F513301</v>
          </cell>
          <cell r="D508">
            <v>13</v>
          </cell>
          <cell r="E508" t="str">
            <v>F</v>
          </cell>
        </row>
        <row r="509">
          <cell r="B509" t="str">
            <v>1000ETHCSTRNG</v>
          </cell>
          <cell r="C509" t="str">
            <v>ETHCSTRNG</v>
          </cell>
          <cell r="D509">
            <v>12</v>
          </cell>
          <cell r="E509" t="str">
            <v>G</v>
          </cell>
        </row>
        <row r="510">
          <cell r="B510" t="str">
            <v>F513302</v>
          </cell>
          <cell r="C510" t="str">
            <v>F513302</v>
          </cell>
          <cell r="D510">
            <v>13</v>
          </cell>
          <cell r="E510" t="str">
            <v>F</v>
          </cell>
        </row>
        <row r="511">
          <cell r="B511" t="str">
            <v>F513303</v>
          </cell>
          <cell r="C511" t="str">
            <v>F513303</v>
          </cell>
          <cell r="D511">
            <v>13</v>
          </cell>
          <cell r="E511" t="str">
            <v>F</v>
          </cell>
        </row>
        <row r="512">
          <cell r="B512" t="str">
            <v>1000SHPTRNG</v>
          </cell>
          <cell r="C512" t="str">
            <v>SHPTRNG</v>
          </cell>
          <cell r="D512">
            <v>12</v>
          </cell>
          <cell r="E512" t="str">
            <v>G</v>
          </cell>
        </row>
        <row r="513">
          <cell r="B513" t="str">
            <v>F513304</v>
          </cell>
          <cell r="C513" t="str">
            <v>F513304</v>
          </cell>
          <cell r="D513">
            <v>13</v>
          </cell>
          <cell r="E513" t="str">
            <v>F</v>
          </cell>
        </row>
        <row r="514">
          <cell r="B514" t="str">
            <v>F513305</v>
          </cell>
          <cell r="C514" t="str">
            <v>F513305</v>
          </cell>
          <cell r="D514">
            <v>13</v>
          </cell>
          <cell r="E514" t="str">
            <v>F</v>
          </cell>
        </row>
        <row r="515">
          <cell r="B515" t="str">
            <v>1000FERCTRNG</v>
          </cell>
          <cell r="C515" t="str">
            <v>FERCTRNG</v>
          </cell>
          <cell r="D515">
            <v>12</v>
          </cell>
          <cell r="E515" t="str">
            <v>G</v>
          </cell>
        </row>
        <row r="516">
          <cell r="B516" t="str">
            <v>F513306</v>
          </cell>
          <cell r="C516" t="str">
            <v>F513306</v>
          </cell>
          <cell r="D516">
            <v>13</v>
          </cell>
          <cell r="E516" t="str">
            <v>F</v>
          </cell>
        </row>
        <row r="517">
          <cell r="B517" t="str">
            <v>F513307</v>
          </cell>
          <cell r="C517" t="str">
            <v>F513307</v>
          </cell>
          <cell r="D517">
            <v>13</v>
          </cell>
          <cell r="E517" t="str">
            <v>F</v>
          </cell>
        </row>
        <row r="518">
          <cell r="B518" t="str">
            <v>1000TCHSKILL</v>
          </cell>
          <cell r="C518" t="str">
            <v>TCHSKILL</v>
          </cell>
          <cell r="D518">
            <v>10</v>
          </cell>
          <cell r="E518" t="str">
            <v>G</v>
          </cell>
        </row>
        <row r="519">
          <cell r="B519" t="str">
            <v>F100369</v>
          </cell>
          <cell r="C519" t="str">
            <v>F100369</v>
          </cell>
          <cell r="D519">
            <v>11</v>
          </cell>
          <cell r="E519" t="str">
            <v>F</v>
          </cell>
        </row>
        <row r="520">
          <cell r="B520" t="str">
            <v>F513308</v>
          </cell>
          <cell r="C520" t="str">
            <v>F513308</v>
          </cell>
          <cell r="D520">
            <v>11</v>
          </cell>
          <cell r="E520" t="str">
            <v>F</v>
          </cell>
        </row>
        <row r="521">
          <cell r="B521" t="str">
            <v>F525759</v>
          </cell>
          <cell r="C521" t="str">
            <v>F525759</v>
          </cell>
          <cell r="D521">
            <v>11</v>
          </cell>
          <cell r="E521" t="str">
            <v>F</v>
          </cell>
        </row>
        <row r="522">
          <cell r="B522" t="str">
            <v>F525760</v>
          </cell>
          <cell r="C522" t="str">
            <v>F525760</v>
          </cell>
          <cell r="D522">
            <v>11</v>
          </cell>
          <cell r="E522" t="str">
            <v>F</v>
          </cell>
        </row>
        <row r="523">
          <cell r="B523" t="str">
            <v>F525761</v>
          </cell>
          <cell r="C523" t="str">
            <v>F525761</v>
          </cell>
          <cell r="D523">
            <v>11</v>
          </cell>
          <cell r="E523" t="str">
            <v>F</v>
          </cell>
        </row>
        <row r="524">
          <cell r="B524" t="str">
            <v>F525762</v>
          </cell>
          <cell r="C524" t="str">
            <v>F525762</v>
          </cell>
          <cell r="D524">
            <v>11</v>
          </cell>
          <cell r="E524" t="str">
            <v>F</v>
          </cell>
        </row>
        <row r="525">
          <cell r="B525" t="str">
            <v>F525763</v>
          </cell>
          <cell r="C525" t="str">
            <v>F525763</v>
          </cell>
          <cell r="D525">
            <v>11</v>
          </cell>
          <cell r="E525" t="str">
            <v>F</v>
          </cell>
        </row>
        <row r="526">
          <cell r="B526" t="str">
            <v>F525764</v>
          </cell>
          <cell r="C526" t="str">
            <v>F525764</v>
          </cell>
          <cell r="D526">
            <v>11</v>
          </cell>
          <cell r="E526" t="str">
            <v>F</v>
          </cell>
        </row>
        <row r="527">
          <cell r="B527" t="str">
            <v>F526204</v>
          </cell>
          <cell r="C527" t="str">
            <v>F526204</v>
          </cell>
          <cell r="D527">
            <v>11</v>
          </cell>
          <cell r="E527" t="str">
            <v>F</v>
          </cell>
        </row>
        <row r="528">
          <cell r="B528" t="str">
            <v>F526205</v>
          </cell>
          <cell r="C528" t="str">
            <v>F526205</v>
          </cell>
          <cell r="D528">
            <v>11</v>
          </cell>
          <cell r="E528" t="str">
            <v>F</v>
          </cell>
        </row>
        <row r="529">
          <cell r="B529" t="str">
            <v>F526206</v>
          </cell>
          <cell r="C529" t="str">
            <v>F526206</v>
          </cell>
          <cell r="D529">
            <v>11</v>
          </cell>
          <cell r="E529" t="str">
            <v>F</v>
          </cell>
        </row>
        <row r="530">
          <cell r="B530" t="str">
            <v>F526207</v>
          </cell>
          <cell r="C530" t="str">
            <v>F526207</v>
          </cell>
          <cell r="D530">
            <v>11</v>
          </cell>
          <cell r="E530" t="str">
            <v>F</v>
          </cell>
        </row>
        <row r="531">
          <cell r="B531" t="str">
            <v>F526526</v>
          </cell>
          <cell r="C531" t="str">
            <v>F526526</v>
          </cell>
          <cell r="D531">
            <v>11</v>
          </cell>
          <cell r="E531" t="str">
            <v>F</v>
          </cell>
        </row>
        <row r="532">
          <cell r="B532" t="str">
            <v>F526527</v>
          </cell>
          <cell r="C532" t="str">
            <v>F526527</v>
          </cell>
          <cell r="D532">
            <v>11</v>
          </cell>
          <cell r="E532" t="str">
            <v>F</v>
          </cell>
        </row>
        <row r="533">
          <cell r="B533" t="str">
            <v>F526528</v>
          </cell>
          <cell r="C533" t="str">
            <v>F526528</v>
          </cell>
          <cell r="D533">
            <v>11</v>
          </cell>
          <cell r="E533" t="str">
            <v>F</v>
          </cell>
        </row>
        <row r="534">
          <cell r="B534" t="str">
            <v>F526529</v>
          </cell>
          <cell r="C534" t="str">
            <v>F526529</v>
          </cell>
          <cell r="D534">
            <v>11</v>
          </cell>
          <cell r="E534" t="str">
            <v>F</v>
          </cell>
        </row>
        <row r="535">
          <cell r="B535" t="str">
            <v>F526530</v>
          </cell>
          <cell r="C535" t="str">
            <v>F526530</v>
          </cell>
          <cell r="D535">
            <v>11</v>
          </cell>
          <cell r="E535" t="str">
            <v>F</v>
          </cell>
        </row>
        <row r="536">
          <cell r="B536" t="str">
            <v>1000EMPDVLP</v>
          </cell>
          <cell r="C536" t="str">
            <v>EMPDVLP</v>
          </cell>
          <cell r="D536">
            <v>10</v>
          </cell>
          <cell r="E536" t="str">
            <v>G</v>
          </cell>
        </row>
        <row r="537">
          <cell r="B537" t="str">
            <v>F100370</v>
          </cell>
          <cell r="C537" t="str">
            <v>F100370</v>
          </cell>
          <cell r="D537">
            <v>11</v>
          </cell>
          <cell r="E537" t="str">
            <v>F</v>
          </cell>
        </row>
        <row r="538">
          <cell r="B538" t="str">
            <v>F513309</v>
          </cell>
          <cell r="C538" t="str">
            <v>F513309</v>
          </cell>
          <cell r="D538">
            <v>11</v>
          </cell>
          <cell r="E538" t="str">
            <v>F</v>
          </cell>
        </row>
        <row r="539">
          <cell r="B539" t="str">
            <v>1000HRMGMTDVLP</v>
          </cell>
          <cell r="C539" t="str">
            <v>HRMGMTDVLP</v>
          </cell>
          <cell r="D539">
            <v>10</v>
          </cell>
          <cell r="E539" t="str">
            <v>G</v>
          </cell>
        </row>
        <row r="540">
          <cell r="B540" t="str">
            <v>F100371</v>
          </cell>
          <cell r="C540" t="str">
            <v>F100371</v>
          </cell>
          <cell r="D540">
            <v>11</v>
          </cell>
          <cell r="E540" t="str">
            <v>F</v>
          </cell>
        </row>
        <row r="541">
          <cell r="B541" t="str">
            <v>F513310</v>
          </cell>
          <cell r="C541" t="str">
            <v>F513310</v>
          </cell>
          <cell r="D541">
            <v>11</v>
          </cell>
          <cell r="E541" t="str">
            <v>F</v>
          </cell>
        </row>
        <row r="542">
          <cell r="B542" t="str">
            <v>1000ESSNTLTOOL</v>
          </cell>
          <cell r="C542" t="str">
            <v>ESSNTLTOOL</v>
          </cell>
          <cell r="D542">
            <v>12</v>
          </cell>
          <cell r="E542" t="str">
            <v>G</v>
          </cell>
        </row>
        <row r="543">
          <cell r="B543" t="str">
            <v>F525415</v>
          </cell>
          <cell r="C543" t="str">
            <v>F525415</v>
          </cell>
          <cell r="D543">
            <v>13</v>
          </cell>
          <cell r="E543" t="str">
            <v>F</v>
          </cell>
        </row>
        <row r="544">
          <cell r="B544" t="str">
            <v>F525523</v>
          </cell>
          <cell r="C544" t="str">
            <v>F525523</v>
          </cell>
          <cell r="D544">
            <v>13</v>
          </cell>
          <cell r="E544" t="str">
            <v>F</v>
          </cell>
        </row>
        <row r="545">
          <cell r="B545" t="str">
            <v>1000EMRGLDRPRG</v>
          </cell>
          <cell r="C545" t="str">
            <v>EMRGLDRPRG</v>
          </cell>
          <cell r="D545">
            <v>12</v>
          </cell>
          <cell r="E545" t="str">
            <v>G</v>
          </cell>
        </row>
        <row r="546">
          <cell r="B546" t="str">
            <v>F525413</v>
          </cell>
          <cell r="C546" t="str">
            <v>F525413</v>
          </cell>
          <cell r="D546">
            <v>13</v>
          </cell>
          <cell r="E546" t="str">
            <v>F</v>
          </cell>
        </row>
        <row r="547">
          <cell r="B547" t="str">
            <v>F525521</v>
          </cell>
          <cell r="C547" t="str">
            <v>F525521</v>
          </cell>
          <cell r="D547">
            <v>13</v>
          </cell>
          <cell r="E547" t="str">
            <v>F</v>
          </cell>
        </row>
        <row r="548">
          <cell r="B548" t="str">
            <v>1000ADVMGRPRGM</v>
          </cell>
          <cell r="C548" t="str">
            <v>ADVMGRPRGM</v>
          </cell>
          <cell r="D548">
            <v>12</v>
          </cell>
          <cell r="E548" t="str">
            <v>G</v>
          </cell>
        </row>
        <row r="549">
          <cell r="B549" t="str">
            <v>F525414</v>
          </cell>
          <cell r="C549" t="str">
            <v>F525414</v>
          </cell>
          <cell r="D549">
            <v>13</v>
          </cell>
          <cell r="E549" t="str">
            <v>F</v>
          </cell>
        </row>
        <row r="550">
          <cell r="B550" t="str">
            <v>F525522</v>
          </cell>
          <cell r="C550" t="str">
            <v>F525522</v>
          </cell>
          <cell r="D550">
            <v>13</v>
          </cell>
          <cell r="E550" t="str">
            <v>F</v>
          </cell>
        </row>
        <row r="551">
          <cell r="B551" t="str">
            <v>1000MGMTDEVPRG</v>
          </cell>
          <cell r="C551" t="str">
            <v>MGMTDEVPRG</v>
          </cell>
          <cell r="D551">
            <v>12</v>
          </cell>
          <cell r="E551" t="str">
            <v>G</v>
          </cell>
        </row>
        <row r="552">
          <cell r="B552" t="str">
            <v>F525412</v>
          </cell>
          <cell r="C552" t="str">
            <v>F525412</v>
          </cell>
          <cell r="D552">
            <v>13</v>
          </cell>
          <cell r="E552" t="str">
            <v>F</v>
          </cell>
        </row>
        <row r="553">
          <cell r="B553" t="str">
            <v>F525520</v>
          </cell>
          <cell r="C553" t="str">
            <v>F525520</v>
          </cell>
          <cell r="D553">
            <v>13</v>
          </cell>
          <cell r="E553" t="str">
            <v>F</v>
          </cell>
        </row>
        <row r="554">
          <cell r="B554" t="str">
            <v>1000FTRLDRPRGM</v>
          </cell>
          <cell r="C554" t="str">
            <v>FTRLDRPRGM</v>
          </cell>
          <cell r="D554">
            <v>12</v>
          </cell>
          <cell r="E554" t="str">
            <v>G</v>
          </cell>
        </row>
        <row r="555">
          <cell r="B555" t="str">
            <v>F100372</v>
          </cell>
          <cell r="C555" t="str">
            <v>F100372</v>
          </cell>
          <cell r="D555">
            <v>13</v>
          </cell>
          <cell r="E555" t="str">
            <v>F</v>
          </cell>
        </row>
        <row r="556">
          <cell r="B556" t="str">
            <v>F513311</v>
          </cell>
          <cell r="C556" t="str">
            <v>F513311</v>
          </cell>
          <cell r="D556">
            <v>13</v>
          </cell>
          <cell r="E556" t="str">
            <v>F</v>
          </cell>
        </row>
        <row r="557">
          <cell r="B557" t="str">
            <v>1000NEEORNTATN</v>
          </cell>
          <cell r="C557" t="str">
            <v>NEEORNTATN</v>
          </cell>
          <cell r="D557">
            <v>12</v>
          </cell>
          <cell r="E557" t="str">
            <v>G</v>
          </cell>
        </row>
        <row r="558">
          <cell r="B558" t="str">
            <v>F513312</v>
          </cell>
          <cell r="C558" t="str">
            <v>F513312</v>
          </cell>
          <cell r="D558">
            <v>13</v>
          </cell>
          <cell r="E558" t="str">
            <v>F</v>
          </cell>
        </row>
        <row r="559">
          <cell r="B559" t="str">
            <v>F513313</v>
          </cell>
          <cell r="C559" t="str">
            <v>F513313</v>
          </cell>
          <cell r="D559">
            <v>13</v>
          </cell>
          <cell r="E559" t="str">
            <v>F</v>
          </cell>
        </row>
        <row r="560">
          <cell r="B560" t="str">
            <v>1000LDGTHEWAY</v>
          </cell>
          <cell r="C560" t="str">
            <v>LDGTHEWAY</v>
          </cell>
          <cell r="D560">
            <v>12</v>
          </cell>
          <cell r="E560" t="str">
            <v>G</v>
          </cell>
        </row>
        <row r="561">
          <cell r="B561" t="str">
            <v>F513314</v>
          </cell>
          <cell r="C561" t="str">
            <v>F513314</v>
          </cell>
          <cell r="D561">
            <v>13</v>
          </cell>
          <cell r="E561" t="str">
            <v>F</v>
          </cell>
        </row>
        <row r="562">
          <cell r="B562" t="str">
            <v>F513315</v>
          </cell>
          <cell r="C562" t="str">
            <v>F513315</v>
          </cell>
          <cell r="D562">
            <v>13</v>
          </cell>
          <cell r="E562" t="str">
            <v>F</v>
          </cell>
        </row>
        <row r="563">
          <cell r="B563" t="str">
            <v>1000LDRSHPACDY</v>
          </cell>
          <cell r="C563" t="str">
            <v>LDRSHPACDY</v>
          </cell>
          <cell r="D563">
            <v>12</v>
          </cell>
          <cell r="E563" t="str">
            <v>G</v>
          </cell>
        </row>
        <row r="564">
          <cell r="B564" t="str">
            <v>F513316</v>
          </cell>
          <cell r="C564" t="str">
            <v>F513316</v>
          </cell>
          <cell r="D564">
            <v>13</v>
          </cell>
          <cell r="E564" t="str">
            <v>F</v>
          </cell>
        </row>
        <row r="565">
          <cell r="B565" t="str">
            <v>F513317</v>
          </cell>
          <cell r="C565" t="str">
            <v>F513317</v>
          </cell>
          <cell r="D565">
            <v>13</v>
          </cell>
          <cell r="E565" t="str">
            <v>F</v>
          </cell>
        </row>
        <row r="566">
          <cell r="B566" t="str">
            <v>1000LDRSHPGRNT</v>
          </cell>
          <cell r="C566" t="str">
            <v>LDRSHPGRNT</v>
          </cell>
          <cell r="D566">
            <v>12</v>
          </cell>
          <cell r="E566" t="str">
            <v>G</v>
          </cell>
        </row>
        <row r="567">
          <cell r="B567" t="str">
            <v>F513318</v>
          </cell>
          <cell r="C567" t="str">
            <v>F513318</v>
          </cell>
          <cell r="D567">
            <v>13</v>
          </cell>
          <cell r="E567" t="str">
            <v>F</v>
          </cell>
        </row>
        <row r="568">
          <cell r="B568" t="str">
            <v>F525524</v>
          </cell>
          <cell r="C568" t="str">
            <v>F525524</v>
          </cell>
          <cell r="D568">
            <v>13</v>
          </cell>
          <cell r="E568" t="str">
            <v>F</v>
          </cell>
        </row>
        <row r="569">
          <cell r="B569" t="str">
            <v>1000TLTMGTTRNG</v>
          </cell>
          <cell r="C569" t="str">
            <v>TLTMGTTRNG</v>
          </cell>
          <cell r="D569">
            <v>8</v>
          </cell>
          <cell r="E569" t="str">
            <v>G</v>
          </cell>
        </row>
        <row r="570">
          <cell r="B570" t="str">
            <v>F513281</v>
          </cell>
          <cell r="C570" t="str">
            <v>F513281</v>
          </cell>
          <cell r="D570">
            <v>9</v>
          </cell>
          <cell r="E570" t="str">
            <v>F</v>
          </cell>
        </row>
        <row r="571">
          <cell r="B571" t="str">
            <v>1000LEGAL</v>
          </cell>
          <cell r="C571" t="str">
            <v>LEGAL</v>
          </cell>
          <cell r="D571">
            <v>4</v>
          </cell>
          <cell r="E571" t="str">
            <v>G</v>
          </cell>
        </row>
        <row r="572">
          <cell r="B572" t="str">
            <v>1000LAW</v>
          </cell>
          <cell r="C572" t="str">
            <v>LAW</v>
          </cell>
          <cell r="D572">
            <v>6</v>
          </cell>
          <cell r="E572" t="str">
            <v>G</v>
          </cell>
        </row>
        <row r="573">
          <cell r="B573" t="str">
            <v>F100222</v>
          </cell>
          <cell r="C573" t="str">
            <v>F100222</v>
          </cell>
          <cell r="D573">
            <v>7</v>
          </cell>
          <cell r="E573" t="str">
            <v>F</v>
          </cell>
        </row>
        <row r="574">
          <cell r="B574" t="str">
            <v>F100234</v>
          </cell>
          <cell r="C574" t="str">
            <v>F100234</v>
          </cell>
          <cell r="D574">
            <v>7</v>
          </cell>
          <cell r="E574" t="str">
            <v>F</v>
          </cell>
        </row>
        <row r="575">
          <cell r="B575" t="str">
            <v>F100256</v>
          </cell>
          <cell r="C575" t="str">
            <v>F100256</v>
          </cell>
          <cell r="D575">
            <v>7</v>
          </cell>
          <cell r="E575" t="str">
            <v>F</v>
          </cell>
        </row>
        <row r="576">
          <cell r="B576" t="str">
            <v>F100259</v>
          </cell>
          <cell r="C576" t="str">
            <v>F100259</v>
          </cell>
          <cell r="D576">
            <v>7</v>
          </cell>
          <cell r="E576" t="str">
            <v>F</v>
          </cell>
        </row>
        <row r="577">
          <cell r="B577" t="str">
            <v>F100264</v>
          </cell>
          <cell r="C577" t="str">
            <v>F100264</v>
          </cell>
          <cell r="D577">
            <v>7</v>
          </cell>
          <cell r="E577" t="str">
            <v>F</v>
          </cell>
        </row>
        <row r="578">
          <cell r="B578" t="str">
            <v>F513017</v>
          </cell>
          <cell r="C578" t="str">
            <v>F513017</v>
          </cell>
          <cell r="D578">
            <v>7</v>
          </cell>
          <cell r="E578" t="str">
            <v>F</v>
          </cell>
        </row>
        <row r="579">
          <cell r="B579" t="str">
            <v>F513069</v>
          </cell>
          <cell r="C579" t="str">
            <v>F513069</v>
          </cell>
          <cell r="D579">
            <v>7</v>
          </cell>
          <cell r="E579" t="str">
            <v>F</v>
          </cell>
        </row>
        <row r="580">
          <cell r="B580" t="str">
            <v>F513070</v>
          </cell>
          <cell r="C580" t="str">
            <v>F513070</v>
          </cell>
          <cell r="D580">
            <v>7</v>
          </cell>
          <cell r="E580" t="str">
            <v>F</v>
          </cell>
        </row>
        <row r="581">
          <cell r="B581" t="str">
            <v>F525180</v>
          </cell>
          <cell r="C581" t="str">
            <v>F525180</v>
          </cell>
          <cell r="D581">
            <v>7</v>
          </cell>
          <cell r="E581" t="str">
            <v>F</v>
          </cell>
        </row>
        <row r="582">
          <cell r="B582" t="str">
            <v>F525191</v>
          </cell>
          <cell r="C582" t="str">
            <v>F525191</v>
          </cell>
          <cell r="D582">
            <v>7</v>
          </cell>
          <cell r="E582" t="str">
            <v>F</v>
          </cell>
        </row>
        <row r="583">
          <cell r="B583" t="str">
            <v>F525193</v>
          </cell>
          <cell r="C583" t="str">
            <v>F525193</v>
          </cell>
          <cell r="D583">
            <v>7</v>
          </cell>
          <cell r="E583" t="str">
            <v>F</v>
          </cell>
        </row>
        <row r="584">
          <cell r="B584" t="str">
            <v>F525194</v>
          </cell>
          <cell r="C584" t="str">
            <v>F525194</v>
          </cell>
          <cell r="D584">
            <v>7</v>
          </cell>
          <cell r="E584" t="str">
            <v>F</v>
          </cell>
        </row>
        <row r="585">
          <cell r="B585" t="str">
            <v>F526489</v>
          </cell>
          <cell r="C585" t="str">
            <v>F526489</v>
          </cell>
          <cell r="D585">
            <v>7</v>
          </cell>
          <cell r="E585" t="str">
            <v>F</v>
          </cell>
        </row>
        <row r="586">
          <cell r="B586" t="str">
            <v>1000WKRSCOMP</v>
          </cell>
          <cell r="C586" t="str">
            <v>WKRSCOMP</v>
          </cell>
          <cell r="D586">
            <v>6</v>
          </cell>
          <cell r="E586" t="str">
            <v>G</v>
          </cell>
        </row>
        <row r="587">
          <cell r="B587" t="str">
            <v>F100225</v>
          </cell>
          <cell r="C587" t="str">
            <v>F100225</v>
          </cell>
          <cell r="D587">
            <v>7</v>
          </cell>
          <cell r="E587" t="str">
            <v>F</v>
          </cell>
        </row>
        <row r="588">
          <cell r="B588" t="str">
            <v>F100247</v>
          </cell>
          <cell r="C588" t="str">
            <v>F100247</v>
          </cell>
          <cell r="D588">
            <v>7</v>
          </cell>
          <cell r="E588" t="str">
            <v>F</v>
          </cell>
        </row>
        <row r="589">
          <cell r="B589" t="str">
            <v>F100254</v>
          </cell>
          <cell r="C589" t="str">
            <v>F100254</v>
          </cell>
          <cell r="D589">
            <v>7</v>
          </cell>
          <cell r="E589" t="str">
            <v>F</v>
          </cell>
        </row>
        <row r="590">
          <cell r="B590" t="str">
            <v>F513072</v>
          </cell>
          <cell r="C590" t="str">
            <v>F513072</v>
          </cell>
          <cell r="D590">
            <v>7</v>
          </cell>
          <cell r="E590" t="str">
            <v>F</v>
          </cell>
        </row>
        <row r="591">
          <cell r="B591" t="str">
            <v>F513073</v>
          </cell>
          <cell r="C591" t="str">
            <v>F513073</v>
          </cell>
          <cell r="D591">
            <v>7</v>
          </cell>
          <cell r="E591" t="str">
            <v>F</v>
          </cell>
        </row>
        <row r="592">
          <cell r="B592" t="str">
            <v>1000CLAIMS</v>
          </cell>
          <cell r="C592" t="str">
            <v>CLAIMS</v>
          </cell>
          <cell r="D592">
            <v>6</v>
          </cell>
          <cell r="E592" t="str">
            <v>G</v>
          </cell>
        </row>
        <row r="593">
          <cell r="B593" t="str">
            <v>F100224</v>
          </cell>
          <cell r="C593" t="str">
            <v>F100224</v>
          </cell>
          <cell r="D593">
            <v>7</v>
          </cell>
          <cell r="E593" t="str">
            <v>F</v>
          </cell>
        </row>
        <row r="594">
          <cell r="B594" t="str">
            <v>F100236</v>
          </cell>
          <cell r="C594" t="str">
            <v>F100236</v>
          </cell>
          <cell r="D594">
            <v>7</v>
          </cell>
          <cell r="E594" t="str">
            <v>F</v>
          </cell>
        </row>
        <row r="595">
          <cell r="B595" t="str">
            <v>F100239</v>
          </cell>
          <cell r="C595" t="str">
            <v>F100239</v>
          </cell>
          <cell r="D595">
            <v>7</v>
          </cell>
          <cell r="E595" t="str">
            <v>F</v>
          </cell>
        </row>
        <row r="596">
          <cell r="B596" t="str">
            <v>F100240</v>
          </cell>
          <cell r="C596" t="str">
            <v>F100240</v>
          </cell>
          <cell r="D596">
            <v>7</v>
          </cell>
          <cell r="E596" t="str">
            <v>F</v>
          </cell>
        </row>
        <row r="597">
          <cell r="B597" t="str">
            <v>1000CORPGOV</v>
          </cell>
          <cell r="C597" t="str">
            <v>CORPGOV</v>
          </cell>
          <cell r="D597">
            <v>6</v>
          </cell>
          <cell r="E597" t="str">
            <v>G</v>
          </cell>
        </row>
        <row r="598">
          <cell r="B598" t="str">
            <v>F100223</v>
          </cell>
          <cell r="C598" t="str">
            <v>F100223</v>
          </cell>
          <cell r="D598">
            <v>7</v>
          </cell>
          <cell r="E598" t="str">
            <v>F</v>
          </cell>
        </row>
        <row r="599">
          <cell r="B599" t="str">
            <v>F100266</v>
          </cell>
          <cell r="C599" t="str">
            <v>F100266</v>
          </cell>
          <cell r="D599">
            <v>7</v>
          </cell>
          <cell r="E599" t="str">
            <v>F</v>
          </cell>
        </row>
        <row r="600">
          <cell r="B600" t="str">
            <v>1000PA</v>
          </cell>
          <cell r="C600" t="str">
            <v>PA</v>
          </cell>
          <cell r="D600">
            <v>4</v>
          </cell>
          <cell r="E600" t="str">
            <v>G</v>
          </cell>
        </row>
        <row r="601">
          <cell r="B601" t="str">
            <v>1000PA-DEPT</v>
          </cell>
          <cell r="C601" t="str">
            <v>PA-DEPT</v>
          </cell>
          <cell r="D601">
            <v>6</v>
          </cell>
          <cell r="E601" t="str">
            <v>G</v>
          </cell>
        </row>
        <row r="602">
          <cell r="B602" t="str">
            <v>F100285</v>
          </cell>
          <cell r="C602" t="str">
            <v>F100285</v>
          </cell>
          <cell r="D602">
            <v>7</v>
          </cell>
          <cell r="E602" t="str">
            <v>F</v>
          </cell>
        </row>
        <row r="603">
          <cell r="B603" t="str">
            <v>F502905</v>
          </cell>
          <cell r="C603" t="str">
            <v>F502905</v>
          </cell>
          <cell r="D603">
            <v>7</v>
          </cell>
          <cell r="E603" t="str">
            <v>F</v>
          </cell>
        </row>
        <row r="604">
          <cell r="B604" t="str">
            <v>F502907</v>
          </cell>
          <cell r="C604" t="str">
            <v>F502907</v>
          </cell>
          <cell r="D604">
            <v>7</v>
          </cell>
          <cell r="E604" t="str">
            <v>F</v>
          </cell>
        </row>
        <row r="605">
          <cell r="B605" t="str">
            <v>F502908</v>
          </cell>
          <cell r="C605" t="str">
            <v>F502908</v>
          </cell>
          <cell r="D605">
            <v>7</v>
          </cell>
          <cell r="E605" t="str">
            <v>F</v>
          </cell>
        </row>
        <row r="606">
          <cell r="B606" t="str">
            <v>F502909</v>
          </cell>
          <cell r="C606" t="str">
            <v>F502909</v>
          </cell>
          <cell r="D606">
            <v>7</v>
          </cell>
          <cell r="E606" t="str">
            <v>F</v>
          </cell>
        </row>
        <row r="607">
          <cell r="B607" t="str">
            <v>F502910</v>
          </cell>
          <cell r="C607" t="str">
            <v>F502910</v>
          </cell>
          <cell r="D607">
            <v>7</v>
          </cell>
          <cell r="E607" t="str">
            <v>F</v>
          </cell>
        </row>
        <row r="608">
          <cell r="B608" t="str">
            <v>F502911</v>
          </cell>
          <cell r="C608" t="str">
            <v>F502911</v>
          </cell>
          <cell r="D608">
            <v>7</v>
          </cell>
          <cell r="E608" t="str">
            <v>F</v>
          </cell>
        </row>
        <row r="609">
          <cell r="B609" t="str">
            <v>F502912</v>
          </cell>
          <cell r="C609" t="str">
            <v>F502912</v>
          </cell>
          <cell r="D609">
            <v>7</v>
          </cell>
          <cell r="E609" t="str">
            <v>F</v>
          </cell>
        </row>
        <row r="610">
          <cell r="B610" t="str">
            <v>F502913</v>
          </cell>
          <cell r="C610" t="str">
            <v>F502913</v>
          </cell>
          <cell r="D610">
            <v>7</v>
          </cell>
          <cell r="E610" t="str">
            <v>F</v>
          </cell>
        </row>
        <row r="611">
          <cell r="B611" t="str">
            <v>F502914</v>
          </cell>
          <cell r="C611" t="str">
            <v>F502914</v>
          </cell>
          <cell r="D611">
            <v>7</v>
          </cell>
          <cell r="E611" t="str">
            <v>F</v>
          </cell>
        </row>
        <row r="612">
          <cell r="B612" t="str">
            <v>1000PA-CONSULT</v>
          </cell>
          <cell r="C612" t="str">
            <v>PA-CONSULT</v>
          </cell>
          <cell r="D612">
            <v>6</v>
          </cell>
          <cell r="E612" t="str">
            <v>G</v>
          </cell>
        </row>
        <row r="613">
          <cell r="B613" t="str">
            <v>F502915</v>
          </cell>
          <cell r="C613" t="str">
            <v>F502915</v>
          </cell>
          <cell r="D613">
            <v>7</v>
          </cell>
          <cell r="E613" t="str">
            <v>F</v>
          </cell>
        </row>
        <row r="614">
          <cell r="B614" t="str">
            <v>F502916</v>
          </cell>
          <cell r="C614" t="str">
            <v>F502916</v>
          </cell>
          <cell r="D614">
            <v>7</v>
          </cell>
          <cell r="E614" t="str">
            <v>F</v>
          </cell>
        </row>
        <row r="615">
          <cell r="B615" t="str">
            <v>F502917</v>
          </cell>
          <cell r="C615" t="str">
            <v>F502917</v>
          </cell>
          <cell r="D615">
            <v>7</v>
          </cell>
          <cell r="E615" t="str">
            <v>F</v>
          </cell>
        </row>
        <row r="616">
          <cell r="B616" t="str">
            <v>F502918</v>
          </cell>
          <cell r="C616" t="str">
            <v>F502918</v>
          </cell>
          <cell r="D616">
            <v>7</v>
          </cell>
          <cell r="E616" t="str">
            <v>F</v>
          </cell>
        </row>
        <row r="617">
          <cell r="B617" t="str">
            <v>F502919</v>
          </cell>
          <cell r="C617" t="str">
            <v>F502919</v>
          </cell>
          <cell r="D617">
            <v>7</v>
          </cell>
          <cell r="E617" t="str">
            <v>F</v>
          </cell>
        </row>
        <row r="618">
          <cell r="B618" t="str">
            <v>1000PA-POLITCL</v>
          </cell>
          <cell r="C618" t="str">
            <v>PA-POLITCL</v>
          </cell>
          <cell r="D618">
            <v>6</v>
          </cell>
          <cell r="E618" t="str">
            <v>G</v>
          </cell>
        </row>
        <row r="619">
          <cell r="B619" t="str">
            <v>F100286</v>
          </cell>
          <cell r="C619" t="str">
            <v>F100286</v>
          </cell>
          <cell r="D619">
            <v>7</v>
          </cell>
          <cell r="E619" t="str">
            <v>F</v>
          </cell>
        </row>
        <row r="620">
          <cell r="B620" t="str">
            <v>F502906</v>
          </cell>
          <cell r="C620" t="str">
            <v>F502906</v>
          </cell>
          <cell r="D620">
            <v>7</v>
          </cell>
          <cell r="E620" t="str">
            <v>F</v>
          </cell>
        </row>
        <row r="621">
          <cell r="B621" t="str">
            <v>1000PA-ROSEMD</v>
          </cell>
          <cell r="C621" t="str">
            <v>PA-ROSEMD</v>
          </cell>
          <cell r="D621">
            <v>6</v>
          </cell>
          <cell r="E621" t="str">
            <v>G</v>
          </cell>
        </row>
        <row r="622">
          <cell r="B622" t="str">
            <v>F100288</v>
          </cell>
          <cell r="C622" t="str">
            <v>F100288</v>
          </cell>
          <cell r="D622">
            <v>7</v>
          </cell>
          <cell r="E622" t="str">
            <v>F</v>
          </cell>
        </row>
        <row r="623">
          <cell r="B623" t="str">
            <v>F502920</v>
          </cell>
          <cell r="C623" t="str">
            <v>F502920</v>
          </cell>
          <cell r="D623">
            <v>7</v>
          </cell>
          <cell r="E623" t="str">
            <v>F</v>
          </cell>
        </row>
        <row r="624">
          <cell r="B624" t="str">
            <v>1000PA-SACTO</v>
          </cell>
          <cell r="C624" t="str">
            <v>PA-SACTO</v>
          </cell>
          <cell r="D624">
            <v>6</v>
          </cell>
          <cell r="E624" t="str">
            <v>G</v>
          </cell>
        </row>
        <row r="625">
          <cell r="B625" t="str">
            <v>F100289</v>
          </cell>
          <cell r="C625" t="str">
            <v>F100289</v>
          </cell>
          <cell r="D625">
            <v>7</v>
          </cell>
          <cell r="E625" t="str">
            <v>F</v>
          </cell>
        </row>
        <row r="626">
          <cell r="B626" t="str">
            <v>F100290</v>
          </cell>
          <cell r="C626" t="str">
            <v>F100290</v>
          </cell>
          <cell r="D626">
            <v>7</v>
          </cell>
          <cell r="E626" t="str">
            <v>F</v>
          </cell>
        </row>
        <row r="627">
          <cell r="B627" t="str">
            <v>F502921</v>
          </cell>
          <cell r="C627" t="str">
            <v>F502921</v>
          </cell>
          <cell r="D627">
            <v>7</v>
          </cell>
          <cell r="E627" t="str">
            <v>F</v>
          </cell>
        </row>
        <row r="628">
          <cell r="B628" t="str">
            <v>F502922</v>
          </cell>
          <cell r="C628" t="str">
            <v>F502922</v>
          </cell>
          <cell r="D628">
            <v>7</v>
          </cell>
          <cell r="E628" t="str">
            <v>F</v>
          </cell>
        </row>
        <row r="629">
          <cell r="B629" t="str">
            <v>F502923</v>
          </cell>
          <cell r="C629" t="str">
            <v>F502923</v>
          </cell>
          <cell r="D629">
            <v>7</v>
          </cell>
          <cell r="E629" t="str">
            <v>F</v>
          </cell>
        </row>
        <row r="630">
          <cell r="B630" t="str">
            <v>F502924</v>
          </cell>
          <cell r="C630" t="str">
            <v>F502924</v>
          </cell>
          <cell r="D630">
            <v>7</v>
          </cell>
          <cell r="E630" t="str">
            <v>F</v>
          </cell>
        </row>
        <row r="631">
          <cell r="B631" t="str">
            <v>F502925</v>
          </cell>
          <cell r="C631" t="str">
            <v>F502925</v>
          </cell>
          <cell r="D631">
            <v>7</v>
          </cell>
          <cell r="E631" t="str">
            <v>F</v>
          </cell>
        </row>
        <row r="632">
          <cell r="B632" t="str">
            <v>F525650</v>
          </cell>
          <cell r="C632" t="str">
            <v>F525650</v>
          </cell>
          <cell r="D632">
            <v>7</v>
          </cell>
          <cell r="E632" t="str">
            <v>F</v>
          </cell>
        </row>
        <row r="633">
          <cell r="B633" t="str">
            <v>F525651</v>
          </cell>
          <cell r="C633" t="str">
            <v>F525651</v>
          </cell>
          <cell r="D633">
            <v>7</v>
          </cell>
          <cell r="E633" t="str">
            <v>F</v>
          </cell>
        </row>
        <row r="634">
          <cell r="B634" t="str">
            <v>F525652</v>
          </cell>
          <cell r="C634" t="str">
            <v>F525652</v>
          </cell>
          <cell r="D634">
            <v>7</v>
          </cell>
          <cell r="E634" t="str">
            <v>F</v>
          </cell>
        </row>
        <row r="635">
          <cell r="B635" t="str">
            <v>F525653</v>
          </cell>
          <cell r="C635" t="str">
            <v>F525653</v>
          </cell>
          <cell r="D635">
            <v>7</v>
          </cell>
          <cell r="E635" t="str">
            <v>F</v>
          </cell>
        </row>
        <row r="636">
          <cell r="B636" t="str">
            <v>F525654</v>
          </cell>
          <cell r="C636" t="str">
            <v>F525654</v>
          </cell>
          <cell r="D636">
            <v>7</v>
          </cell>
          <cell r="E636" t="str">
            <v>F</v>
          </cell>
        </row>
        <row r="637">
          <cell r="B637" t="str">
            <v>F525655</v>
          </cell>
          <cell r="C637" t="str">
            <v>F525655</v>
          </cell>
          <cell r="D637">
            <v>7</v>
          </cell>
          <cell r="E637" t="str">
            <v>F</v>
          </cell>
        </row>
        <row r="638">
          <cell r="B638" t="str">
            <v>F525656</v>
          </cell>
          <cell r="C638" t="str">
            <v>F525656</v>
          </cell>
          <cell r="D638">
            <v>7</v>
          </cell>
          <cell r="E638" t="str">
            <v>F</v>
          </cell>
        </row>
        <row r="639">
          <cell r="B639" t="str">
            <v>F525657</v>
          </cell>
          <cell r="C639" t="str">
            <v>F525657</v>
          </cell>
          <cell r="D639">
            <v>7</v>
          </cell>
          <cell r="E639" t="str">
            <v>F</v>
          </cell>
        </row>
        <row r="640">
          <cell r="B640" t="str">
            <v>F525658</v>
          </cell>
          <cell r="C640" t="str">
            <v>F525658</v>
          </cell>
          <cell r="D640">
            <v>7</v>
          </cell>
          <cell r="E640" t="str">
            <v>F</v>
          </cell>
        </row>
        <row r="641">
          <cell r="B641" t="str">
            <v>F525659</v>
          </cell>
          <cell r="C641" t="str">
            <v>F525659</v>
          </cell>
          <cell r="D641">
            <v>7</v>
          </cell>
          <cell r="E641" t="str">
            <v>F</v>
          </cell>
        </row>
        <row r="642">
          <cell r="B642" t="str">
            <v>F525660</v>
          </cell>
          <cell r="C642" t="str">
            <v>F525660</v>
          </cell>
          <cell r="D642">
            <v>7</v>
          </cell>
          <cell r="E642" t="str">
            <v>F</v>
          </cell>
        </row>
        <row r="643">
          <cell r="B643" t="str">
            <v>F525661</v>
          </cell>
          <cell r="C643" t="str">
            <v>F525661</v>
          </cell>
          <cell r="D643">
            <v>7</v>
          </cell>
          <cell r="E643" t="str">
            <v>F</v>
          </cell>
        </row>
        <row r="644">
          <cell r="B644" t="str">
            <v>F525662</v>
          </cell>
          <cell r="C644" t="str">
            <v>F525662</v>
          </cell>
          <cell r="D644">
            <v>7</v>
          </cell>
          <cell r="E644" t="str">
            <v>F</v>
          </cell>
        </row>
        <row r="645">
          <cell r="B645" t="str">
            <v>F526584</v>
          </cell>
          <cell r="C645" t="str">
            <v>F526584</v>
          </cell>
          <cell r="D645">
            <v>7</v>
          </cell>
          <cell r="E645" t="str">
            <v>F</v>
          </cell>
        </row>
        <row r="646">
          <cell r="B646" t="str">
            <v>F526585</v>
          </cell>
          <cell r="C646" t="str">
            <v>F526585</v>
          </cell>
          <cell r="D646">
            <v>7</v>
          </cell>
          <cell r="E646" t="str">
            <v>F</v>
          </cell>
        </row>
        <row r="647">
          <cell r="B647" t="str">
            <v>F526586</v>
          </cell>
          <cell r="C647" t="str">
            <v>F526586</v>
          </cell>
          <cell r="D647">
            <v>7</v>
          </cell>
          <cell r="E647" t="str">
            <v>F</v>
          </cell>
        </row>
        <row r="648">
          <cell r="B648" t="str">
            <v>F526587</v>
          </cell>
          <cell r="C648" t="str">
            <v>F526587</v>
          </cell>
          <cell r="D648">
            <v>7</v>
          </cell>
          <cell r="E648" t="str">
            <v>F</v>
          </cell>
        </row>
        <row r="649">
          <cell r="B649" t="str">
            <v>F526588</v>
          </cell>
          <cell r="C649" t="str">
            <v>F526588</v>
          </cell>
          <cell r="D649">
            <v>7</v>
          </cell>
          <cell r="E649" t="str">
            <v>F</v>
          </cell>
        </row>
        <row r="650">
          <cell r="B650" t="str">
            <v>F526589</v>
          </cell>
          <cell r="C650" t="str">
            <v>F526589</v>
          </cell>
          <cell r="D650">
            <v>7</v>
          </cell>
          <cell r="E650" t="str">
            <v>F</v>
          </cell>
        </row>
        <row r="651">
          <cell r="B651" t="str">
            <v>F526590</v>
          </cell>
          <cell r="C651" t="str">
            <v>F526590</v>
          </cell>
          <cell r="D651">
            <v>7</v>
          </cell>
          <cell r="E651" t="str">
            <v>F</v>
          </cell>
        </row>
        <row r="652">
          <cell r="B652" t="str">
            <v>F526591</v>
          </cell>
          <cell r="C652" t="str">
            <v>F526591</v>
          </cell>
          <cell r="D652">
            <v>7</v>
          </cell>
          <cell r="E652" t="str">
            <v>F</v>
          </cell>
        </row>
        <row r="653">
          <cell r="B653" t="str">
            <v>F526592</v>
          </cell>
          <cell r="C653" t="str">
            <v>F526592</v>
          </cell>
          <cell r="D653">
            <v>7</v>
          </cell>
          <cell r="E653" t="str">
            <v>F</v>
          </cell>
        </row>
        <row r="654">
          <cell r="B654" t="str">
            <v>F526593</v>
          </cell>
          <cell r="C654" t="str">
            <v>F526593</v>
          </cell>
          <cell r="D654">
            <v>7</v>
          </cell>
          <cell r="E654" t="str">
            <v>F</v>
          </cell>
        </row>
        <row r="655">
          <cell r="B655" t="str">
            <v>1000PA-WASHDC</v>
          </cell>
          <cell r="C655" t="str">
            <v>PA-WASHDC</v>
          </cell>
          <cell r="D655">
            <v>6</v>
          </cell>
          <cell r="E655" t="str">
            <v>G</v>
          </cell>
        </row>
        <row r="656">
          <cell r="B656" t="str">
            <v>F100291</v>
          </cell>
          <cell r="C656" t="str">
            <v>F100291</v>
          </cell>
          <cell r="D656">
            <v>7</v>
          </cell>
          <cell r="E656" t="str">
            <v>F</v>
          </cell>
        </row>
        <row r="657">
          <cell r="B657" t="str">
            <v>F100292</v>
          </cell>
          <cell r="C657" t="str">
            <v>F100292</v>
          </cell>
          <cell r="D657">
            <v>7</v>
          </cell>
          <cell r="E657" t="str">
            <v>F</v>
          </cell>
        </row>
        <row r="658">
          <cell r="B658" t="str">
            <v>F502926</v>
          </cell>
          <cell r="C658" t="str">
            <v>F502926</v>
          </cell>
          <cell r="D658">
            <v>7</v>
          </cell>
          <cell r="E658" t="str">
            <v>F</v>
          </cell>
        </row>
        <row r="659">
          <cell r="B659" t="str">
            <v>F502927</v>
          </cell>
          <cell r="C659" t="str">
            <v>F502927</v>
          </cell>
          <cell r="D659">
            <v>7</v>
          </cell>
          <cell r="E659" t="str">
            <v>F</v>
          </cell>
        </row>
        <row r="660">
          <cell r="B660" t="str">
            <v>F502928</v>
          </cell>
          <cell r="C660" t="str">
            <v>F502928</v>
          </cell>
          <cell r="D660">
            <v>7</v>
          </cell>
          <cell r="E660" t="str">
            <v>F</v>
          </cell>
        </row>
        <row r="661">
          <cell r="B661" t="str">
            <v>F502929</v>
          </cell>
          <cell r="C661" t="str">
            <v>F502929</v>
          </cell>
          <cell r="D661">
            <v>7</v>
          </cell>
          <cell r="E661" t="str">
            <v>F</v>
          </cell>
        </row>
        <row r="662">
          <cell r="B662" t="str">
            <v>1000RSKCONTROL</v>
          </cell>
          <cell r="C662" t="str">
            <v>RSKCONTROL</v>
          </cell>
          <cell r="D662">
            <v>4</v>
          </cell>
          <cell r="E662" t="str">
            <v>G</v>
          </cell>
        </row>
        <row r="663">
          <cell r="B663" t="str">
            <v>F100085</v>
          </cell>
          <cell r="C663" t="str">
            <v>F100085</v>
          </cell>
          <cell r="D663">
            <v>5</v>
          </cell>
          <cell r="E663" t="str">
            <v>F</v>
          </cell>
        </row>
        <row r="664">
          <cell r="B664" t="str">
            <v>F100086</v>
          </cell>
          <cell r="C664" t="str">
            <v>F100086</v>
          </cell>
          <cell r="D664">
            <v>5</v>
          </cell>
          <cell r="E664" t="str">
            <v>F</v>
          </cell>
        </row>
        <row r="665">
          <cell r="B665" t="str">
            <v>F100087</v>
          </cell>
          <cell r="C665" t="str">
            <v>F100087</v>
          </cell>
          <cell r="D665">
            <v>5</v>
          </cell>
          <cell r="E665" t="str">
            <v>F</v>
          </cell>
        </row>
        <row r="666">
          <cell r="B666" t="str">
            <v>1000REGPOLAFF</v>
          </cell>
          <cell r="C666" t="str">
            <v>REGPOLAFF</v>
          </cell>
          <cell r="D666">
            <v>4</v>
          </cell>
          <cell r="E666" t="str">
            <v>G</v>
          </cell>
        </row>
        <row r="667">
          <cell r="B667" t="str">
            <v>F100300</v>
          </cell>
          <cell r="C667" t="str">
            <v>F100300</v>
          </cell>
          <cell r="D667">
            <v>5</v>
          </cell>
          <cell r="E667" t="str">
            <v>F</v>
          </cell>
        </row>
        <row r="668">
          <cell r="B668" t="str">
            <v>F525041</v>
          </cell>
          <cell r="C668" t="str">
            <v>F525041</v>
          </cell>
          <cell r="D668">
            <v>5</v>
          </cell>
          <cell r="E668" t="str">
            <v>F</v>
          </cell>
        </row>
        <row r="669">
          <cell r="B669" t="str">
            <v>F525042</v>
          </cell>
          <cell r="C669" t="str">
            <v>F525042</v>
          </cell>
          <cell r="D669">
            <v>5</v>
          </cell>
          <cell r="E669" t="str">
            <v>F</v>
          </cell>
        </row>
        <row r="670">
          <cell r="B670" t="str">
            <v>F525043</v>
          </cell>
          <cell r="C670" t="str">
            <v>F525043</v>
          </cell>
          <cell r="D670">
            <v>5</v>
          </cell>
          <cell r="E670" t="str">
            <v>F</v>
          </cell>
        </row>
        <row r="671">
          <cell r="B671" t="str">
            <v>1000REGOPS</v>
          </cell>
          <cell r="C671" t="str">
            <v>REGOPS</v>
          </cell>
          <cell r="D671">
            <v>6</v>
          </cell>
          <cell r="E671" t="str">
            <v>G</v>
          </cell>
        </row>
        <row r="672">
          <cell r="B672" t="str">
            <v>F100301</v>
          </cell>
          <cell r="C672" t="str">
            <v>F100301</v>
          </cell>
          <cell r="D672">
            <v>7</v>
          </cell>
          <cell r="E672" t="str">
            <v>F</v>
          </cell>
        </row>
        <row r="673">
          <cell r="B673" t="str">
            <v>F100307</v>
          </cell>
          <cell r="C673" t="str">
            <v>F100307</v>
          </cell>
          <cell r="D673">
            <v>7</v>
          </cell>
          <cell r="E673" t="str">
            <v>F</v>
          </cell>
        </row>
        <row r="674">
          <cell r="B674" t="str">
            <v>F100308</v>
          </cell>
          <cell r="C674" t="str">
            <v>F100308</v>
          </cell>
          <cell r="D674">
            <v>7</v>
          </cell>
          <cell r="E674" t="str">
            <v>F</v>
          </cell>
        </row>
        <row r="675">
          <cell r="B675" t="str">
            <v>F100309</v>
          </cell>
          <cell r="C675" t="str">
            <v>F100309</v>
          </cell>
          <cell r="D675">
            <v>7</v>
          </cell>
          <cell r="E675" t="str">
            <v>F</v>
          </cell>
        </row>
        <row r="676">
          <cell r="B676" t="str">
            <v>F100310</v>
          </cell>
          <cell r="C676" t="str">
            <v>F100310</v>
          </cell>
          <cell r="D676">
            <v>7</v>
          </cell>
          <cell r="E676" t="str">
            <v>F</v>
          </cell>
        </row>
        <row r="677">
          <cell r="B677" t="str">
            <v>F516553</v>
          </cell>
          <cell r="C677" t="str">
            <v>F516553</v>
          </cell>
          <cell r="D677">
            <v>7</v>
          </cell>
          <cell r="E677" t="str">
            <v>F</v>
          </cell>
        </row>
        <row r="678">
          <cell r="B678" t="str">
            <v>F525770</v>
          </cell>
          <cell r="C678" t="str">
            <v>F525770</v>
          </cell>
          <cell r="D678">
            <v>7</v>
          </cell>
          <cell r="E678" t="str">
            <v>F</v>
          </cell>
        </row>
        <row r="679">
          <cell r="B679" t="str">
            <v>1000COMPLIANC</v>
          </cell>
          <cell r="C679" t="str">
            <v>COMPLIANC</v>
          </cell>
          <cell r="D679">
            <v>8</v>
          </cell>
          <cell r="E679" t="str">
            <v>G</v>
          </cell>
        </row>
        <row r="680">
          <cell r="B680" t="str">
            <v>F100311</v>
          </cell>
          <cell r="C680" t="str">
            <v>F100311</v>
          </cell>
          <cell r="D680">
            <v>9</v>
          </cell>
          <cell r="E680" t="str">
            <v>F</v>
          </cell>
        </row>
        <row r="681">
          <cell r="B681" t="str">
            <v>F100312</v>
          </cell>
          <cell r="C681" t="str">
            <v>F100312</v>
          </cell>
          <cell r="D681">
            <v>9</v>
          </cell>
          <cell r="E681" t="str">
            <v>F</v>
          </cell>
        </row>
        <row r="682">
          <cell r="B682" t="str">
            <v>F100313</v>
          </cell>
          <cell r="C682" t="str">
            <v>F100313</v>
          </cell>
          <cell r="D682">
            <v>9</v>
          </cell>
          <cell r="E682" t="str">
            <v>F</v>
          </cell>
        </row>
        <row r="683">
          <cell r="B683" t="str">
            <v>F100314</v>
          </cell>
          <cell r="C683" t="str">
            <v>F100314</v>
          </cell>
          <cell r="D683">
            <v>9</v>
          </cell>
          <cell r="E683" t="str">
            <v>F</v>
          </cell>
        </row>
        <row r="684">
          <cell r="B684" t="str">
            <v>F513255</v>
          </cell>
          <cell r="C684" t="str">
            <v>F513255</v>
          </cell>
          <cell r="D684">
            <v>9</v>
          </cell>
          <cell r="E684" t="str">
            <v>F</v>
          </cell>
        </row>
        <row r="685">
          <cell r="B685" t="str">
            <v>F513256</v>
          </cell>
          <cell r="C685" t="str">
            <v>F513256</v>
          </cell>
          <cell r="D685">
            <v>9</v>
          </cell>
          <cell r="E685" t="str">
            <v>F</v>
          </cell>
        </row>
        <row r="686">
          <cell r="B686" t="str">
            <v>F513257</v>
          </cell>
          <cell r="C686" t="str">
            <v>F513257</v>
          </cell>
          <cell r="D686">
            <v>9</v>
          </cell>
          <cell r="E686" t="str">
            <v>F</v>
          </cell>
        </row>
        <row r="687">
          <cell r="B687" t="str">
            <v>F513258</v>
          </cell>
          <cell r="C687" t="str">
            <v>F513258</v>
          </cell>
          <cell r="D687">
            <v>9</v>
          </cell>
          <cell r="E687" t="str">
            <v>F</v>
          </cell>
        </row>
        <row r="688">
          <cell r="B688" t="str">
            <v>F525036</v>
          </cell>
          <cell r="C688" t="str">
            <v>F525036</v>
          </cell>
          <cell r="D688">
            <v>9</v>
          </cell>
          <cell r="E688" t="str">
            <v>F</v>
          </cell>
        </row>
        <row r="689">
          <cell r="B689" t="str">
            <v>F525037</v>
          </cell>
          <cell r="C689" t="str">
            <v>F525037</v>
          </cell>
          <cell r="D689">
            <v>9</v>
          </cell>
          <cell r="E689" t="str">
            <v>F</v>
          </cell>
        </row>
        <row r="690">
          <cell r="B690" t="str">
            <v>F525038</v>
          </cell>
          <cell r="C690" t="str">
            <v>F525038</v>
          </cell>
          <cell r="D690">
            <v>9</v>
          </cell>
          <cell r="E690" t="str">
            <v>F</v>
          </cell>
        </row>
        <row r="691">
          <cell r="B691" t="str">
            <v>F525039</v>
          </cell>
          <cell r="C691" t="str">
            <v>F525039</v>
          </cell>
          <cell r="D691">
            <v>9</v>
          </cell>
          <cell r="E691" t="str">
            <v>F</v>
          </cell>
        </row>
        <row r="692">
          <cell r="B692" t="str">
            <v>F525040</v>
          </cell>
          <cell r="C692" t="str">
            <v>F525040</v>
          </cell>
          <cell r="D692">
            <v>9</v>
          </cell>
          <cell r="E692" t="str">
            <v>F</v>
          </cell>
        </row>
        <row r="693">
          <cell r="B693" t="str">
            <v>1000NERC</v>
          </cell>
          <cell r="C693" t="str">
            <v>NERC</v>
          </cell>
          <cell r="D693">
            <v>10</v>
          </cell>
          <cell r="E693" t="str">
            <v>G</v>
          </cell>
        </row>
        <row r="694">
          <cell r="B694" t="str">
            <v>F513243</v>
          </cell>
          <cell r="C694" t="str">
            <v>F513243</v>
          </cell>
          <cell r="D694">
            <v>11</v>
          </cell>
          <cell r="E694" t="str">
            <v>F</v>
          </cell>
        </row>
        <row r="695">
          <cell r="B695" t="str">
            <v>1000GENRATECSE</v>
          </cell>
          <cell r="C695" t="str">
            <v>GENRATECSE</v>
          </cell>
          <cell r="D695">
            <v>6</v>
          </cell>
          <cell r="E695" t="str">
            <v>G</v>
          </cell>
        </row>
        <row r="696">
          <cell r="B696" t="str">
            <v>F100302</v>
          </cell>
          <cell r="C696" t="str">
            <v>F100302</v>
          </cell>
          <cell r="D696">
            <v>7</v>
          </cell>
          <cell r="E696" t="str">
            <v>F</v>
          </cell>
        </row>
        <row r="697">
          <cell r="B697" t="str">
            <v>F100315</v>
          </cell>
          <cell r="C697" t="str">
            <v>F100315</v>
          </cell>
          <cell r="D697">
            <v>7</v>
          </cell>
          <cell r="E697" t="str">
            <v>F</v>
          </cell>
        </row>
        <row r="698">
          <cell r="B698" t="str">
            <v>1000CORPENVPOL</v>
          </cell>
          <cell r="C698" t="str">
            <v>CORPENVPOL</v>
          </cell>
          <cell r="D698">
            <v>6</v>
          </cell>
          <cell r="E698" t="str">
            <v>G</v>
          </cell>
        </row>
        <row r="699">
          <cell r="B699" t="str">
            <v>F100303</v>
          </cell>
          <cell r="C699" t="str">
            <v>F100303</v>
          </cell>
          <cell r="D699">
            <v>7</v>
          </cell>
          <cell r="E699" t="str">
            <v>F</v>
          </cell>
        </row>
        <row r="700">
          <cell r="B700" t="str">
            <v>F513250</v>
          </cell>
          <cell r="C700" t="str">
            <v>F513250</v>
          </cell>
          <cell r="D700">
            <v>7</v>
          </cell>
          <cell r="E700" t="str">
            <v>F</v>
          </cell>
        </row>
        <row r="701">
          <cell r="B701" t="str">
            <v>F513251</v>
          </cell>
          <cell r="C701" t="str">
            <v>F513251</v>
          </cell>
          <cell r="D701">
            <v>7</v>
          </cell>
          <cell r="E701" t="str">
            <v>F</v>
          </cell>
        </row>
        <row r="702">
          <cell r="B702" t="str">
            <v>1000REGAFF</v>
          </cell>
          <cell r="C702" t="str">
            <v>REGAFF</v>
          </cell>
          <cell r="D702">
            <v>6</v>
          </cell>
          <cell r="E702" t="str">
            <v>G</v>
          </cell>
        </row>
        <row r="703">
          <cell r="B703" t="str">
            <v>F100304</v>
          </cell>
          <cell r="C703" t="str">
            <v>F100304</v>
          </cell>
          <cell r="D703">
            <v>7</v>
          </cell>
          <cell r="E703" t="str">
            <v>F</v>
          </cell>
        </row>
        <row r="704">
          <cell r="B704" t="str">
            <v>F100316</v>
          </cell>
          <cell r="C704" t="str">
            <v>F100316</v>
          </cell>
          <cell r="D704">
            <v>7</v>
          </cell>
          <cell r="E704" t="str">
            <v>F</v>
          </cell>
        </row>
        <row r="705">
          <cell r="B705" t="str">
            <v>F100317</v>
          </cell>
          <cell r="C705" t="str">
            <v>F100317</v>
          </cell>
          <cell r="D705">
            <v>7</v>
          </cell>
          <cell r="E705" t="str">
            <v>F</v>
          </cell>
        </row>
        <row r="706">
          <cell r="B706" t="str">
            <v>F100318</v>
          </cell>
          <cell r="C706" t="str">
            <v>F100318</v>
          </cell>
          <cell r="D706">
            <v>7</v>
          </cell>
          <cell r="E706" t="str">
            <v>F</v>
          </cell>
        </row>
        <row r="707">
          <cell r="B707" t="str">
            <v>F100319</v>
          </cell>
          <cell r="C707" t="str">
            <v>F100319</v>
          </cell>
          <cell r="D707">
            <v>7</v>
          </cell>
          <cell r="E707" t="str">
            <v>F</v>
          </cell>
        </row>
        <row r="708">
          <cell r="B708" t="str">
            <v>F100320</v>
          </cell>
          <cell r="C708" t="str">
            <v>F100320</v>
          </cell>
          <cell r="D708">
            <v>7</v>
          </cell>
          <cell r="E708" t="str">
            <v>F</v>
          </cell>
        </row>
        <row r="709">
          <cell r="B709" t="str">
            <v>F513244</v>
          </cell>
          <cell r="C709" t="str">
            <v>F513244</v>
          </cell>
          <cell r="D709">
            <v>7</v>
          </cell>
          <cell r="E709" t="str">
            <v>F</v>
          </cell>
        </row>
        <row r="710">
          <cell r="B710" t="str">
            <v>1000FEDREGLA</v>
          </cell>
          <cell r="C710" t="str">
            <v>FEDREGLA</v>
          </cell>
          <cell r="D710">
            <v>6</v>
          </cell>
          <cell r="E710" t="str">
            <v>G</v>
          </cell>
        </row>
        <row r="711">
          <cell r="B711" t="str">
            <v>F100305</v>
          </cell>
          <cell r="C711" t="str">
            <v>F100305</v>
          </cell>
          <cell r="D711">
            <v>7</v>
          </cell>
          <cell r="E711" t="str">
            <v>F</v>
          </cell>
        </row>
        <row r="712">
          <cell r="B712" t="str">
            <v>F100321</v>
          </cell>
          <cell r="C712" t="str">
            <v>F100321</v>
          </cell>
          <cell r="D712">
            <v>7</v>
          </cell>
          <cell r="E712" t="str">
            <v>F</v>
          </cell>
        </row>
        <row r="713">
          <cell r="B713" t="str">
            <v>F100322</v>
          </cell>
          <cell r="C713" t="str">
            <v>F100322</v>
          </cell>
          <cell r="D713">
            <v>7</v>
          </cell>
          <cell r="E713" t="str">
            <v>F</v>
          </cell>
        </row>
        <row r="714">
          <cell r="B714" t="str">
            <v>1000VPMGMTSTFF</v>
          </cell>
          <cell r="C714" t="str">
            <v>VPMGMTSTFF</v>
          </cell>
          <cell r="D714">
            <v>6</v>
          </cell>
          <cell r="E714" t="str">
            <v>G</v>
          </cell>
        </row>
        <row r="715">
          <cell r="B715" t="str">
            <v>F100306</v>
          </cell>
          <cell r="C715" t="str">
            <v>F100306</v>
          </cell>
          <cell r="D715">
            <v>7</v>
          </cell>
          <cell r="E715" t="str">
            <v>F</v>
          </cell>
        </row>
        <row r="716">
          <cell r="B716" t="str">
            <v>F100323</v>
          </cell>
          <cell r="C716" t="str">
            <v>F100323</v>
          </cell>
          <cell r="D716">
            <v>7</v>
          </cell>
          <cell r="E716" t="str">
            <v>F</v>
          </cell>
        </row>
        <row r="717">
          <cell r="B717" t="str">
            <v>1000TREASURERS</v>
          </cell>
          <cell r="C717" t="str">
            <v>TREASURERS</v>
          </cell>
          <cell r="D717">
            <v>4</v>
          </cell>
          <cell r="E717" t="str">
            <v>G</v>
          </cell>
        </row>
        <row r="718">
          <cell r="B718" t="str">
            <v>1000ASSTREAS</v>
          </cell>
          <cell r="C718" t="str">
            <v>ASSTREAS</v>
          </cell>
          <cell r="D718">
            <v>6</v>
          </cell>
          <cell r="E718" t="str">
            <v>G</v>
          </cell>
        </row>
        <row r="719">
          <cell r="B719" t="str">
            <v>F100001</v>
          </cell>
          <cell r="C719" t="str">
            <v>F100001</v>
          </cell>
          <cell r="D719">
            <v>7</v>
          </cell>
          <cell r="E719" t="str">
            <v>F</v>
          </cell>
        </row>
        <row r="720">
          <cell r="B720" t="str">
            <v>F100005</v>
          </cell>
          <cell r="C720" t="str">
            <v>F100005</v>
          </cell>
          <cell r="D720">
            <v>7</v>
          </cell>
          <cell r="E720" t="str">
            <v>F</v>
          </cell>
        </row>
        <row r="721">
          <cell r="B721" t="str">
            <v>F100006</v>
          </cell>
          <cell r="C721" t="str">
            <v>F100006</v>
          </cell>
          <cell r="D721">
            <v>7</v>
          </cell>
          <cell r="E721" t="str">
            <v>F</v>
          </cell>
        </row>
        <row r="722">
          <cell r="B722" t="str">
            <v>F100007</v>
          </cell>
          <cell r="C722" t="str">
            <v>F100007</v>
          </cell>
          <cell r="D722">
            <v>7</v>
          </cell>
          <cell r="E722" t="str">
            <v>F</v>
          </cell>
        </row>
        <row r="723">
          <cell r="B723" t="str">
            <v>F100010</v>
          </cell>
          <cell r="C723" t="str">
            <v>F100010</v>
          </cell>
          <cell r="D723">
            <v>7</v>
          </cell>
          <cell r="E723" t="str">
            <v>F</v>
          </cell>
        </row>
        <row r="724">
          <cell r="B724" t="str">
            <v>F515373</v>
          </cell>
          <cell r="C724" t="str">
            <v>F515373</v>
          </cell>
          <cell r="D724">
            <v>7</v>
          </cell>
          <cell r="E724" t="str">
            <v>F</v>
          </cell>
        </row>
        <row r="725">
          <cell r="B725" t="str">
            <v>F525004</v>
          </cell>
          <cell r="C725" t="str">
            <v>F525004</v>
          </cell>
          <cell r="D725">
            <v>7</v>
          </cell>
          <cell r="E725" t="str">
            <v>F</v>
          </cell>
        </row>
        <row r="726">
          <cell r="B726" t="str">
            <v>1000CORPCTROPS</v>
          </cell>
          <cell r="C726" t="str">
            <v>CORPCTROPS</v>
          </cell>
          <cell r="D726">
            <v>6</v>
          </cell>
          <cell r="E726" t="str">
            <v>G</v>
          </cell>
        </row>
        <row r="727">
          <cell r="B727" t="str">
            <v>1000FINPLNALY</v>
          </cell>
          <cell r="C727" t="str">
            <v>FINPLNALY</v>
          </cell>
          <cell r="D727">
            <v>6</v>
          </cell>
          <cell r="E727" t="str">
            <v>G</v>
          </cell>
        </row>
        <row r="728">
          <cell r="B728" t="str">
            <v>F100002</v>
          </cell>
          <cell r="C728" t="str">
            <v>F100002</v>
          </cell>
          <cell r="D728">
            <v>7</v>
          </cell>
          <cell r="E728" t="str">
            <v>F</v>
          </cell>
        </row>
        <row r="729">
          <cell r="B729" t="str">
            <v>F100003</v>
          </cell>
          <cell r="C729" t="str">
            <v>F100003</v>
          </cell>
          <cell r="D729">
            <v>7</v>
          </cell>
          <cell r="E729" t="str">
            <v>F</v>
          </cell>
        </row>
        <row r="730">
          <cell r="B730" t="str">
            <v>F100004</v>
          </cell>
          <cell r="C730" t="str">
            <v>F100004</v>
          </cell>
          <cell r="D730">
            <v>7</v>
          </cell>
          <cell r="E730" t="str">
            <v>F</v>
          </cell>
        </row>
        <row r="731">
          <cell r="B731" t="str">
            <v>F100012</v>
          </cell>
          <cell r="C731" t="str">
            <v>F100012</v>
          </cell>
          <cell r="D731">
            <v>7</v>
          </cell>
          <cell r="E731" t="str">
            <v>F</v>
          </cell>
        </row>
        <row r="732">
          <cell r="B732" t="str">
            <v>F515374</v>
          </cell>
          <cell r="C732" t="str">
            <v>F515374</v>
          </cell>
          <cell r="D732">
            <v>7</v>
          </cell>
          <cell r="E732" t="str">
            <v>F</v>
          </cell>
        </row>
        <row r="733">
          <cell r="B733" t="str">
            <v>1000INVMGMT</v>
          </cell>
          <cell r="C733" t="str">
            <v>INVMGMT</v>
          </cell>
          <cell r="D733">
            <v>6</v>
          </cell>
          <cell r="E733" t="str">
            <v>G</v>
          </cell>
        </row>
        <row r="734">
          <cell r="B734" t="str">
            <v>F100009</v>
          </cell>
          <cell r="C734" t="str">
            <v>F100009</v>
          </cell>
          <cell r="D734">
            <v>7</v>
          </cell>
          <cell r="E734" t="str">
            <v>F</v>
          </cell>
        </row>
        <row r="735">
          <cell r="B735" t="str">
            <v>F100011</v>
          </cell>
          <cell r="C735" t="str">
            <v>F100011</v>
          </cell>
          <cell r="D735">
            <v>7</v>
          </cell>
          <cell r="E735" t="str">
            <v>F</v>
          </cell>
        </row>
        <row r="736">
          <cell r="B736" t="str">
            <v>F525003</v>
          </cell>
          <cell r="C736" t="str">
            <v>F525003</v>
          </cell>
          <cell r="D736">
            <v>7</v>
          </cell>
          <cell r="E736" t="str">
            <v>F</v>
          </cell>
        </row>
        <row r="737">
          <cell r="B737" t="str">
            <v>1000REGFINANCE</v>
          </cell>
          <cell r="C737" t="str">
            <v>REGFINANCE</v>
          </cell>
          <cell r="D737">
            <v>6</v>
          </cell>
          <cell r="E737" t="str">
            <v>G</v>
          </cell>
        </row>
        <row r="738">
          <cell r="B738" t="str">
            <v>F100008</v>
          </cell>
          <cell r="C738" t="str">
            <v>F100008</v>
          </cell>
          <cell r="D738">
            <v>7</v>
          </cell>
          <cell r="E738" t="str">
            <v>F</v>
          </cell>
        </row>
        <row r="739">
          <cell r="B739" t="str">
            <v>1000CSBU</v>
          </cell>
          <cell r="C739" t="str">
            <v>CSBU</v>
          </cell>
          <cell r="D739">
            <v>2</v>
          </cell>
          <cell r="E739" t="str">
            <v>G</v>
          </cell>
        </row>
        <row r="740">
          <cell r="B740" t="str">
            <v>F516640</v>
          </cell>
          <cell r="C740" t="str">
            <v>F516640</v>
          </cell>
          <cell r="D740">
            <v>3</v>
          </cell>
          <cell r="E740" t="str">
            <v>F</v>
          </cell>
        </row>
        <row r="741">
          <cell r="B741" t="str">
            <v>F516642</v>
          </cell>
          <cell r="C741" t="str">
            <v>F516642</v>
          </cell>
          <cell r="D741">
            <v>3</v>
          </cell>
          <cell r="E741" t="str">
            <v>F</v>
          </cell>
        </row>
        <row r="742">
          <cell r="B742" t="str">
            <v>F516643</v>
          </cell>
          <cell r="C742" t="str">
            <v>F516643</v>
          </cell>
          <cell r="D742">
            <v>3</v>
          </cell>
          <cell r="E742" t="str">
            <v>F</v>
          </cell>
        </row>
        <row r="743">
          <cell r="B743" t="str">
            <v>F525422</v>
          </cell>
          <cell r="C743" t="str">
            <v>F525422</v>
          </cell>
          <cell r="D743">
            <v>3</v>
          </cell>
          <cell r="E743" t="str">
            <v>F</v>
          </cell>
        </row>
        <row r="744">
          <cell r="B744" t="str">
            <v>F525810</v>
          </cell>
          <cell r="C744" t="str">
            <v>F525810</v>
          </cell>
          <cell r="D744">
            <v>3</v>
          </cell>
          <cell r="E744" t="str">
            <v>F</v>
          </cell>
        </row>
        <row r="745">
          <cell r="B745" t="str">
            <v>F525811</v>
          </cell>
          <cell r="C745" t="str">
            <v>F525811</v>
          </cell>
          <cell r="D745">
            <v>3</v>
          </cell>
          <cell r="E745" t="str">
            <v>F</v>
          </cell>
        </row>
        <row r="746">
          <cell r="B746" t="str">
            <v>F525812</v>
          </cell>
          <cell r="C746" t="str">
            <v>F525812</v>
          </cell>
          <cell r="D746">
            <v>3</v>
          </cell>
          <cell r="E746" t="str">
            <v>F</v>
          </cell>
        </row>
        <row r="747">
          <cell r="B747" t="str">
            <v>F525813</v>
          </cell>
          <cell r="C747" t="str">
            <v>F525813</v>
          </cell>
          <cell r="D747">
            <v>3</v>
          </cell>
          <cell r="E747" t="str">
            <v>F</v>
          </cell>
        </row>
        <row r="748">
          <cell r="B748" t="str">
            <v>F525910</v>
          </cell>
          <cell r="C748" t="str">
            <v>F525910</v>
          </cell>
          <cell r="D748">
            <v>3</v>
          </cell>
          <cell r="E748" t="str">
            <v>F</v>
          </cell>
        </row>
        <row r="749">
          <cell r="B749" t="str">
            <v>F526051</v>
          </cell>
          <cell r="C749" t="str">
            <v>F526051</v>
          </cell>
          <cell r="D749">
            <v>3</v>
          </cell>
          <cell r="E749" t="str">
            <v>F</v>
          </cell>
        </row>
        <row r="750">
          <cell r="B750" t="str">
            <v>F526052</v>
          </cell>
          <cell r="C750" t="str">
            <v>F526052</v>
          </cell>
          <cell r="D750">
            <v>3</v>
          </cell>
          <cell r="E750" t="str">
            <v>F</v>
          </cell>
        </row>
        <row r="751">
          <cell r="B751" t="str">
            <v>F526275</v>
          </cell>
          <cell r="C751" t="str">
            <v>F526275</v>
          </cell>
          <cell r="D751">
            <v>3</v>
          </cell>
          <cell r="E751" t="str">
            <v>F</v>
          </cell>
        </row>
        <row r="752">
          <cell r="B752" t="str">
            <v>F526276</v>
          </cell>
          <cell r="C752" t="str">
            <v>F526276</v>
          </cell>
          <cell r="D752">
            <v>3</v>
          </cell>
          <cell r="E752" t="str">
            <v>F</v>
          </cell>
        </row>
        <row r="753">
          <cell r="B753" t="str">
            <v>F526277</v>
          </cell>
          <cell r="C753" t="str">
            <v>F526277</v>
          </cell>
          <cell r="D753">
            <v>3</v>
          </cell>
          <cell r="E753" t="str">
            <v>F</v>
          </cell>
        </row>
        <row r="754">
          <cell r="B754" t="str">
            <v>F526550</v>
          </cell>
          <cell r="C754" t="str">
            <v>F526550</v>
          </cell>
          <cell r="D754">
            <v>3</v>
          </cell>
          <cell r="E754" t="str">
            <v>F</v>
          </cell>
        </row>
        <row r="755">
          <cell r="B755" t="str">
            <v>F526551</v>
          </cell>
          <cell r="C755" t="str">
            <v>F526551</v>
          </cell>
          <cell r="D755">
            <v>3</v>
          </cell>
          <cell r="E755" t="str">
            <v>F</v>
          </cell>
        </row>
        <row r="756">
          <cell r="B756" t="str">
            <v>1000FTCS</v>
          </cell>
          <cell r="C756" t="str">
            <v>FTCS</v>
          </cell>
          <cell r="D756">
            <v>4</v>
          </cell>
          <cell r="E756" t="str">
            <v>G</v>
          </cell>
        </row>
        <row r="757">
          <cell r="B757" t="str">
            <v>1000FTCSFIN</v>
          </cell>
          <cell r="C757" t="str">
            <v>FTCSFIN</v>
          </cell>
          <cell r="D757">
            <v>6</v>
          </cell>
          <cell r="E757" t="str">
            <v>G</v>
          </cell>
        </row>
        <row r="758">
          <cell r="B758" t="str">
            <v>F400427</v>
          </cell>
          <cell r="C758" t="str">
            <v>F400427</v>
          </cell>
          <cell r="D758">
            <v>7</v>
          </cell>
          <cell r="E758" t="str">
            <v>F</v>
          </cell>
        </row>
        <row r="759">
          <cell r="B759" t="str">
            <v>F400428</v>
          </cell>
          <cell r="C759" t="str">
            <v>F400428</v>
          </cell>
          <cell r="D759">
            <v>7</v>
          </cell>
          <cell r="E759" t="str">
            <v>F</v>
          </cell>
        </row>
        <row r="760">
          <cell r="B760" t="str">
            <v>F400429</v>
          </cell>
          <cell r="C760" t="str">
            <v>F400429</v>
          </cell>
          <cell r="D760">
            <v>7</v>
          </cell>
          <cell r="E760" t="str">
            <v>F</v>
          </cell>
        </row>
        <row r="761">
          <cell r="B761" t="str">
            <v>F400430</v>
          </cell>
          <cell r="C761" t="str">
            <v>F400430</v>
          </cell>
          <cell r="D761">
            <v>7</v>
          </cell>
          <cell r="E761" t="str">
            <v>F</v>
          </cell>
        </row>
        <row r="762">
          <cell r="B762" t="str">
            <v>F400431</v>
          </cell>
          <cell r="C762" t="str">
            <v>F400431</v>
          </cell>
          <cell r="D762">
            <v>7</v>
          </cell>
          <cell r="E762" t="str">
            <v>F</v>
          </cell>
        </row>
        <row r="763">
          <cell r="B763" t="str">
            <v>F400432</v>
          </cell>
          <cell r="C763" t="str">
            <v>F400432</v>
          </cell>
          <cell r="D763">
            <v>7</v>
          </cell>
          <cell r="E763" t="str">
            <v>F</v>
          </cell>
        </row>
        <row r="764">
          <cell r="B764" t="str">
            <v>F400433</v>
          </cell>
          <cell r="C764" t="str">
            <v>F400433</v>
          </cell>
          <cell r="D764">
            <v>7</v>
          </cell>
          <cell r="E764" t="str">
            <v>F</v>
          </cell>
        </row>
        <row r="765">
          <cell r="B765" t="str">
            <v>F400434</v>
          </cell>
          <cell r="C765" t="str">
            <v>F400434</v>
          </cell>
          <cell r="D765">
            <v>7</v>
          </cell>
          <cell r="E765" t="str">
            <v>F</v>
          </cell>
        </row>
        <row r="766">
          <cell r="B766" t="str">
            <v>F400446</v>
          </cell>
          <cell r="C766" t="str">
            <v>F400446</v>
          </cell>
          <cell r="D766">
            <v>7</v>
          </cell>
          <cell r="E766" t="str">
            <v>F</v>
          </cell>
        </row>
        <row r="767">
          <cell r="B767" t="str">
            <v>F400450</v>
          </cell>
          <cell r="C767" t="str">
            <v>F400450</v>
          </cell>
          <cell r="D767">
            <v>7</v>
          </cell>
          <cell r="E767" t="str">
            <v>F</v>
          </cell>
        </row>
        <row r="768">
          <cell r="B768" t="str">
            <v>F525342</v>
          </cell>
          <cell r="C768" t="str">
            <v>F525342</v>
          </cell>
          <cell r="D768">
            <v>7</v>
          </cell>
          <cell r="E768" t="str">
            <v>F</v>
          </cell>
        </row>
        <row r="769">
          <cell r="B769" t="str">
            <v>F525343</v>
          </cell>
          <cell r="C769" t="str">
            <v>F525343</v>
          </cell>
          <cell r="D769">
            <v>7</v>
          </cell>
          <cell r="E769" t="str">
            <v>F</v>
          </cell>
        </row>
        <row r="770">
          <cell r="B770" t="str">
            <v>F525344</v>
          </cell>
          <cell r="C770" t="str">
            <v>F525344</v>
          </cell>
          <cell r="D770">
            <v>7</v>
          </cell>
          <cell r="E770" t="str">
            <v>F</v>
          </cell>
        </row>
        <row r="771">
          <cell r="B771" t="str">
            <v>F525345</v>
          </cell>
          <cell r="C771" t="str">
            <v>F525345</v>
          </cell>
          <cell r="D771">
            <v>7</v>
          </cell>
          <cell r="E771" t="str">
            <v>F</v>
          </cell>
        </row>
        <row r="772">
          <cell r="B772" t="str">
            <v>F525439</v>
          </cell>
          <cell r="C772" t="str">
            <v>F525439</v>
          </cell>
          <cell r="D772">
            <v>7</v>
          </cell>
          <cell r="E772" t="str">
            <v>F</v>
          </cell>
        </row>
        <row r="773">
          <cell r="B773" t="str">
            <v>F525673</v>
          </cell>
          <cell r="C773" t="str">
            <v>F525673</v>
          </cell>
          <cell r="D773">
            <v>7</v>
          </cell>
          <cell r="E773" t="str">
            <v>F</v>
          </cell>
        </row>
        <row r="774">
          <cell r="B774" t="str">
            <v>F525674</v>
          </cell>
          <cell r="C774" t="str">
            <v>F525674</v>
          </cell>
          <cell r="D774">
            <v>7</v>
          </cell>
          <cell r="E774" t="str">
            <v>F</v>
          </cell>
        </row>
        <row r="775">
          <cell r="B775" t="str">
            <v>F526594</v>
          </cell>
          <cell r="C775" t="str">
            <v>F526594</v>
          </cell>
          <cell r="D775">
            <v>7</v>
          </cell>
          <cell r="E775" t="str">
            <v>F</v>
          </cell>
        </row>
        <row r="776">
          <cell r="B776" t="str">
            <v>1000FTCSFINPRO</v>
          </cell>
          <cell r="C776" t="str">
            <v>FTCSFINPRO</v>
          </cell>
          <cell r="D776">
            <v>8</v>
          </cell>
          <cell r="E776" t="str">
            <v>G</v>
          </cell>
        </row>
        <row r="777">
          <cell r="B777" t="str">
            <v>F516716</v>
          </cell>
          <cell r="C777" t="str">
            <v>F516716</v>
          </cell>
          <cell r="D777">
            <v>9</v>
          </cell>
          <cell r="E777" t="str">
            <v>F</v>
          </cell>
        </row>
        <row r="778">
          <cell r="B778" t="str">
            <v>1000FTCSCLSVCS</v>
          </cell>
          <cell r="C778" t="str">
            <v>FTCSCLSVCS</v>
          </cell>
          <cell r="D778">
            <v>6</v>
          </cell>
          <cell r="E778" t="str">
            <v>G</v>
          </cell>
        </row>
        <row r="779">
          <cell r="B779" t="str">
            <v>F400425</v>
          </cell>
          <cell r="C779" t="str">
            <v>F400425</v>
          </cell>
          <cell r="D779">
            <v>7</v>
          </cell>
          <cell r="E779" t="str">
            <v>F</v>
          </cell>
        </row>
        <row r="780">
          <cell r="B780" t="str">
            <v>F400426</v>
          </cell>
          <cell r="C780" t="str">
            <v>F400426</v>
          </cell>
          <cell r="D780">
            <v>7</v>
          </cell>
          <cell r="E780" t="str">
            <v>F</v>
          </cell>
        </row>
        <row r="781">
          <cell r="B781" t="str">
            <v>F400435</v>
          </cell>
          <cell r="C781" t="str">
            <v>F400435</v>
          </cell>
          <cell r="D781">
            <v>7</v>
          </cell>
          <cell r="E781" t="str">
            <v>F</v>
          </cell>
        </row>
        <row r="782">
          <cell r="B782" t="str">
            <v>F400436</v>
          </cell>
          <cell r="C782" t="str">
            <v>F400436</v>
          </cell>
          <cell r="D782">
            <v>7</v>
          </cell>
          <cell r="E782" t="str">
            <v>F</v>
          </cell>
        </row>
        <row r="783">
          <cell r="B783" t="str">
            <v>F400437</v>
          </cell>
          <cell r="C783" t="str">
            <v>F400437</v>
          </cell>
          <cell r="D783">
            <v>7</v>
          </cell>
          <cell r="E783" t="str">
            <v>F</v>
          </cell>
        </row>
        <row r="784">
          <cell r="B784" t="str">
            <v>F400438</v>
          </cell>
          <cell r="C784" t="str">
            <v>F400438</v>
          </cell>
          <cell r="D784">
            <v>7</v>
          </cell>
          <cell r="E784" t="str">
            <v>F</v>
          </cell>
        </row>
        <row r="785">
          <cell r="B785" t="str">
            <v>F400439</v>
          </cell>
          <cell r="C785" t="str">
            <v>F400439</v>
          </cell>
          <cell r="D785">
            <v>7</v>
          </cell>
          <cell r="E785" t="str">
            <v>F</v>
          </cell>
        </row>
        <row r="786">
          <cell r="B786" t="str">
            <v>F400440</v>
          </cell>
          <cell r="C786" t="str">
            <v>F400440</v>
          </cell>
          <cell r="D786">
            <v>7</v>
          </cell>
          <cell r="E786" t="str">
            <v>F</v>
          </cell>
        </row>
        <row r="787">
          <cell r="B787" t="str">
            <v>F400441</v>
          </cell>
          <cell r="C787" t="str">
            <v>F400441</v>
          </cell>
          <cell r="D787">
            <v>7</v>
          </cell>
          <cell r="E787" t="str">
            <v>F</v>
          </cell>
        </row>
        <row r="788">
          <cell r="B788" t="str">
            <v>F525346</v>
          </cell>
          <cell r="C788" t="str">
            <v>F525346</v>
          </cell>
          <cell r="D788">
            <v>7</v>
          </cell>
          <cell r="E788" t="str">
            <v>F</v>
          </cell>
        </row>
        <row r="789">
          <cell r="B789" t="str">
            <v>F525347</v>
          </cell>
          <cell r="C789" t="str">
            <v>F525347</v>
          </cell>
          <cell r="D789">
            <v>7</v>
          </cell>
          <cell r="E789" t="str">
            <v>F</v>
          </cell>
        </row>
        <row r="790">
          <cell r="B790" t="str">
            <v>1000FTCSADPRO</v>
          </cell>
          <cell r="C790" t="str">
            <v>FTCSADPRO</v>
          </cell>
          <cell r="D790">
            <v>8</v>
          </cell>
          <cell r="E790" t="str">
            <v>G</v>
          </cell>
        </row>
        <row r="791">
          <cell r="B791" t="str">
            <v>F516718</v>
          </cell>
          <cell r="C791" t="str">
            <v>F516718</v>
          </cell>
          <cell r="D791">
            <v>9</v>
          </cell>
          <cell r="E791" t="str">
            <v>F</v>
          </cell>
        </row>
        <row r="792">
          <cell r="B792" t="str">
            <v>1000FTCSCICPRO</v>
          </cell>
          <cell r="C792" t="str">
            <v>FTCSCICPRO</v>
          </cell>
          <cell r="D792">
            <v>8</v>
          </cell>
          <cell r="E792" t="str">
            <v>G</v>
          </cell>
        </row>
        <row r="793">
          <cell r="B793" t="str">
            <v>F516717</v>
          </cell>
          <cell r="C793" t="str">
            <v>F516717</v>
          </cell>
          <cell r="D793">
            <v>9</v>
          </cell>
          <cell r="E793" t="str">
            <v>F</v>
          </cell>
        </row>
        <row r="794">
          <cell r="B794" t="str">
            <v>1000FTCSTECH</v>
          </cell>
          <cell r="C794" t="str">
            <v>FTCSTECH</v>
          </cell>
          <cell r="D794">
            <v>6</v>
          </cell>
          <cell r="E794" t="str">
            <v>G</v>
          </cell>
        </row>
        <row r="795">
          <cell r="B795" t="str">
            <v>F400442</v>
          </cell>
          <cell r="C795" t="str">
            <v>F400442</v>
          </cell>
          <cell r="D795">
            <v>7</v>
          </cell>
          <cell r="E795" t="str">
            <v>F</v>
          </cell>
        </row>
        <row r="796">
          <cell r="B796" t="str">
            <v>F400443</v>
          </cell>
          <cell r="C796" t="str">
            <v>F400443</v>
          </cell>
          <cell r="D796">
            <v>7</v>
          </cell>
          <cell r="E796" t="str">
            <v>F</v>
          </cell>
        </row>
        <row r="797">
          <cell r="B797" t="str">
            <v>F400444</v>
          </cell>
          <cell r="C797" t="str">
            <v>F400444</v>
          </cell>
          <cell r="D797">
            <v>7</v>
          </cell>
          <cell r="E797" t="str">
            <v>F</v>
          </cell>
        </row>
        <row r="798">
          <cell r="B798" t="str">
            <v>F400445</v>
          </cell>
          <cell r="C798" t="str">
            <v>F400445</v>
          </cell>
          <cell r="D798">
            <v>7</v>
          </cell>
          <cell r="E798" t="str">
            <v>F</v>
          </cell>
        </row>
        <row r="799">
          <cell r="B799" t="str">
            <v>F400447</v>
          </cell>
          <cell r="C799" t="str">
            <v>F400447</v>
          </cell>
          <cell r="D799">
            <v>7</v>
          </cell>
          <cell r="E799" t="str">
            <v>F</v>
          </cell>
        </row>
        <row r="800">
          <cell r="B800" t="str">
            <v>F400448</v>
          </cell>
          <cell r="C800" t="str">
            <v>F400448</v>
          </cell>
          <cell r="D800">
            <v>7</v>
          </cell>
          <cell r="E800" t="str">
            <v>F</v>
          </cell>
        </row>
        <row r="801">
          <cell r="B801" t="str">
            <v>F400449</v>
          </cell>
          <cell r="C801" t="str">
            <v>F400449</v>
          </cell>
          <cell r="D801">
            <v>7</v>
          </cell>
          <cell r="E801" t="str">
            <v>F</v>
          </cell>
        </row>
        <row r="802">
          <cell r="B802" t="str">
            <v>F400451</v>
          </cell>
          <cell r="C802" t="str">
            <v>F400451</v>
          </cell>
          <cell r="D802">
            <v>7</v>
          </cell>
          <cell r="E802" t="str">
            <v>F</v>
          </cell>
        </row>
        <row r="803">
          <cell r="B803" t="str">
            <v>1000FTCSDIVM</v>
          </cell>
          <cell r="C803" t="str">
            <v>FTCSDIVM</v>
          </cell>
          <cell r="D803">
            <v>6</v>
          </cell>
          <cell r="E803" t="str">
            <v>G</v>
          </cell>
        </row>
        <row r="804">
          <cell r="B804" t="str">
            <v>F400423</v>
          </cell>
          <cell r="C804" t="str">
            <v>F400423</v>
          </cell>
          <cell r="D804">
            <v>7</v>
          </cell>
          <cell r="E804" t="str">
            <v>F</v>
          </cell>
        </row>
        <row r="805">
          <cell r="B805" t="str">
            <v>F400424</v>
          </cell>
          <cell r="C805" t="str">
            <v>F400424</v>
          </cell>
          <cell r="D805">
            <v>7</v>
          </cell>
          <cell r="E805" t="str">
            <v>F</v>
          </cell>
        </row>
        <row r="806">
          <cell r="B806" t="str">
            <v>F525348</v>
          </cell>
          <cell r="C806" t="str">
            <v>F525348</v>
          </cell>
          <cell r="D806">
            <v>7</v>
          </cell>
          <cell r="E806" t="str">
            <v>F</v>
          </cell>
        </row>
        <row r="807">
          <cell r="B807" t="str">
            <v>1000BCD</v>
          </cell>
          <cell r="C807" t="str">
            <v>BCD</v>
          </cell>
          <cell r="D807">
            <v>4</v>
          </cell>
          <cell r="E807" t="str">
            <v>G</v>
          </cell>
        </row>
        <row r="808">
          <cell r="B808" t="str">
            <v>1000BCDGOVT</v>
          </cell>
          <cell r="C808" t="str">
            <v>BCDGOVT</v>
          </cell>
          <cell r="D808">
            <v>6</v>
          </cell>
          <cell r="E808" t="str">
            <v>G</v>
          </cell>
        </row>
        <row r="809">
          <cell r="B809" t="str">
            <v>F400500</v>
          </cell>
          <cell r="C809" t="str">
            <v>F400500</v>
          </cell>
          <cell r="D809">
            <v>7</v>
          </cell>
          <cell r="E809" t="str">
            <v>F</v>
          </cell>
        </row>
        <row r="810">
          <cell r="B810" t="str">
            <v>F400501</v>
          </cell>
          <cell r="C810" t="str">
            <v>F400501</v>
          </cell>
          <cell r="D810">
            <v>7</v>
          </cell>
          <cell r="E810" t="str">
            <v>F</v>
          </cell>
        </row>
        <row r="811">
          <cell r="B811" t="str">
            <v>F400502</v>
          </cell>
          <cell r="C811" t="str">
            <v>F400502</v>
          </cell>
          <cell r="D811">
            <v>7</v>
          </cell>
          <cell r="E811" t="str">
            <v>F</v>
          </cell>
        </row>
        <row r="812">
          <cell r="B812" t="str">
            <v>F400503</v>
          </cell>
          <cell r="C812" t="str">
            <v>F400503</v>
          </cell>
          <cell r="D812">
            <v>7</v>
          </cell>
          <cell r="E812" t="str">
            <v>F</v>
          </cell>
        </row>
        <row r="813">
          <cell r="B813" t="str">
            <v>F400504</v>
          </cell>
          <cell r="C813" t="str">
            <v>F400504</v>
          </cell>
          <cell r="D813">
            <v>7</v>
          </cell>
          <cell r="E813" t="str">
            <v>F</v>
          </cell>
        </row>
        <row r="814">
          <cell r="B814" t="str">
            <v>F400505</v>
          </cell>
          <cell r="C814" t="str">
            <v>F400505</v>
          </cell>
          <cell r="D814">
            <v>7</v>
          </cell>
          <cell r="E814" t="str">
            <v>F</v>
          </cell>
        </row>
        <row r="815">
          <cell r="B815" t="str">
            <v>F400506</v>
          </cell>
          <cell r="C815" t="str">
            <v>F400506</v>
          </cell>
          <cell r="D815">
            <v>7</v>
          </cell>
          <cell r="E815" t="str">
            <v>F</v>
          </cell>
        </row>
        <row r="816">
          <cell r="B816" t="str">
            <v>F400507</v>
          </cell>
          <cell r="C816" t="str">
            <v>F400507</v>
          </cell>
          <cell r="D816">
            <v>7</v>
          </cell>
          <cell r="E816" t="str">
            <v>F</v>
          </cell>
        </row>
        <row r="817">
          <cell r="B817" t="str">
            <v>F400508</v>
          </cell>
          <cell r="C817" t="str">
            <v>F400508</v>
          </cell>
          <cell r="D817">
            <v>7</v>
          </cell>
          <cell r="E817" t="str">
            <v>F</v>
          </cell>
        </row>
        <row r="818">
          <cell r="B818" t="str">
            <v>F400509</v>
          </cell>
          <cell r="C818" t="str">
            <v>F400509</v>
          </cell>
          <cell r="D818">
            <v>7</v>
          </cell>
          <cell r="E818" t="str">
            <v>F</v>
          </cell>
        </row>
        <row r="819">
          <cell r="B819" t="str">
            <v>F400510</v>
          </cell>
          <cell r="C819" t="str">
            <v>F400510</v>
          </cell>
          <cell r="D819">
            <v>7</v>
          </cell>
          <cell r="E819" t="str">
            <v>F</v>
          </cell>
        </row>
        <row r="820">
          <cell r="B820" t="str">
            <v>F400511</v>
          </cell>
          <cell r="C820" t="str">
            <v>F400511</v>
          </cell>
          <cell r="D820">
            <v>7</v>
          </cell>
          <cell r="E820" t="str">
            <v>F</v>
          </cell>
        </row>
        <row r="821">
          <cell r="B821" t="str">
            <v>F400512</v>
          </cell>
          <cell r="C821" t="str">
            <v>F400512</v>
          </cell>
          <cell r="D821">
            <v>7</v>
          </cell>
          <cell r="E821" t="str">
            <v>F</v>
          </cell>
        </row>
        <row r="822">
          <cell r="B822" t="str">
            <v>F400513</v>
          </cell>
          <cell r="C822" t="str">
            <v>F400513</v>
          </cell>
          <cell r="D822">
            <v>7</v>
          </cell>
          <cell r="E822" t="str">
            <v>F</v>
          </cell>
        </row>
        <row r="823">
          <cell r="B823" t="str">
            <v>F400514</v>
          </cell>
          <cell r="C823" t="str">
            <v>F400514</v>
          </cell>
          <cell r="D823">
            <v>7</v>
          </cell>
          <cell r="E823" t="str">
            <v>F</v>
          </cell>
        </row>
        <row r="824">
          <cell r="B824" t="str">
            <v>F400515</v>
          </cell>
          <cell r="C824" t="str">
            <v>F400515</v>
          </cell>
          <cell r="D824">
            <v>7</v>
          </cell>
          <cell r="E824" t="str">
            <v>F</v>
          </cell>
        </row>
        <row r="825">
          <cell r="B825" t="str">
            <v>1000BCDCOMMNL</v>
          </cell>
          <cell r="C825" t="str">
            <v>BCDCOMMNL</v>
          </cell>
          <cell r="D825">
            <v>6</v>
          </cell>
          <cell r="E825" t="str">
            <v>G</v>
          </cell>
        </row>
        <row r="826">
          <cell r="B826" t="str">
            <v>F400476</v>
          </cell>
          <cell r="C826" t="str">
            <v>F400476</v>
          </cell>
          <cell r="D826">
            <v>7</v>
          </cell>
          <cell r="E826" t="str">
            <v>F</v>
          </cell>
        </row>
        <row r="827">
          <cell r="B827" t="str">
            <v>F400477</v>
          </cell>
          <cell r="C827" t="str">
            <v>F400477</v>
          </cell>
          <cell r="D827">
            <v>7</v>
          </cell>
          <cell r="E827" t="str">
            <v>F</v>
          </cell>
        </row>
        <row r="828">
          <cell r="B828" t="str">
            <v>F400478</v>
          </cell>
          <cell r="C828" t="str">
            <v>F400478</v>
          </cell>
          <cell r="D828">
            <v>7</v>
          </cell>
          <cell r="E828" t="str">
            <v>F</v>
          </cell>
        </row>
        <row r="829">
          <cell r="B829" t="str">
            <v>F400479</v>
          </cell>
          <cell r="C829" t="str">
            <v>F400479</v>
          </cell>
          <cell r="D829">
            <v>7</v>
          </cell>
          <cell r="E829" t="str">
            <v>F</v>
          </cell>
        </row>
        <row r="830">
          <cell r="B830" t="str">
            <v>F400480</v>
          </cell>
          <cell r="C830" t="str">
            <v>F400480</v>
          </cell>
          <cell r="D830">
            <v>7</v>
          </cell>
          <cell r="E830" t="str">
            <v>F</v>
          </cell>
        </row>
        <row r="831">
          <cell r="B831" t="str">
            <v>F400481</v>
          </cell>
          <cell r="C831" t="str">
            <v>F400481</v>
          </cell>
          <cell r="D831">
            <v>7</v>
          </cell>
          <cell r="E831" t="str">
            <v>F</v>
          </cell>
        </row>
        <row r="832">
          <cell r="B832" t="str">
            <v>F400482</v>
          </cell>
          <cell r="C832" t="str">
            <v>F400482</v>
          </cell>
          <cell r="D832">
            <v>7</v>
          </cell>
          <cell r="E832" t="str">
            <v>F</v>
          </cell>
        </row>
        <row r="833">
          <cell r="B833" t="str">
            <v>F400483</v>
          </cell>
          <cell r="C833" t="str">
            <v>F400483</v>
          </cell>
          <cell r="D833">
            <v>7</v>
          </cell>
          <cell r="E833" t="str">
            <v>F</v>
          </cell>
        </row>
        <row r="834">
          <cell r="B834" t="str">
            <v>F400484</v>
          </cell>
          <cell r="C834" t="str">
            <v>F400484</v>
          </cell>
          <cell r="D834">
            <v>7</v>
          </cell>
          <cell r="E834" t="str">
            <v>F</v>
          </cell>
        </row>
        <row r="835">
          <cell r="B835" t="str">
            <v>F400485</v>
          </cell>
          <cell r="C835" t="str">
            <v>F400485</v>
          </cell>
          <cell r="D835">
            <v>7</v>
          </cell>
          <cell r="E835" t="str">
            <v>F</v>
          </cell>
        </row>
        <row r="836">
          <cell r="B836" t="str">
            <v>F400486</v>
          </cell>
          <cell r="C836" t="str">
            <v>F400486</v>
          </cell>
          <cell r="D836">
            <v>7</v>
          </cell>
          <cell r="E836" t="str">
            <v>F</v>
          </cell>
        </row>
        <row r="837">
          <cell r="B837" t="str">
            <v>F400487</v>
          </cell>
          <cell r="C837" t="str">
            <v>F400487</v>
          </cell>
          <cell r="D837">
            <v>7</v>
          </cell>
          <cell r="E837" t="str">
            <v>F</v>
          </cell>
        </row>
        <row r="838">
          <cell r="B838" t="str">
            <v>F400488</v>
          </cell>
          <cell r="C838" t="str">
            <v>F400488</v>
          </cell>
          <cell r="D838">
            <v>7</v>
          </cell>
          <cell r="E838" t="str">
            <v>F</v>
          </cell>
        </row>
        <row r="839">
          <cell r="B839" t="str">
            <v>F400489</v>
          </cell>
          <cell r="C839" t="str">
            <v>F400489</v>
          </cell>
          <cell r="D839">
            <v>7</v>
          </cell>
          <cell r="E839" t="str">
            <v>F</v>
          </cell>
        </row>
        <row r="840">
          <cell r="B840" t="str">
            <v>F400490</v>
          </cell>
          <cell r="C840" t="str">
            <v>F400490</v>
          </cell>
          <cell r="D840">
            <v>7</v>
          </cell>
          <cell r="E840" t="str">
            <v>F</v>
          </cell>
        </row>
        <row r="841">
          <cell r="B841" t="str">
            <v>F400491</v>
          </cell>
          <cell r="C841" t="str">
            <v>F400491</v>
          </cell>
          <cell r="D841">
            <v>7</v>
          </cell>
          <cell r="E841" t="str">
            <v>F</v>
          </cell>
        </row>
        <row r="842">
          <cell r="B842" t="str">
            <v>F400492</v>
          </cell>
          <cell r="C842" t="str">
            <v>F400492</v>
          </cell>
          <cell r="D842">
            <v>7</v>
          </cell>
          <cell r="E842" t="str">
            <v>F</v>
          </cell>
        </row>
        <row r="843">
          <cell r="B843" t="str">
            <v>F400493</v>
          </cell>
          <cell r="C843" t="str">
            <v>F400493</v>
          </cell>
          <cell r="D843">
            <v>7</v>
          </cell>
          <cell r="E843" t="str">
            <v>F</v>
          </cell>
        </row>
        <row r="844">
          <cell r="B844" t="str">
            <v>F400494</v>
          </cell>
          <cell r="C844" t="str">
            <v>F400494</v>
          </cell>
          <cell r="D844">
            <v>7</v>
          </cell>
          <cell r="E844" t="str">
            <v>F</v>
          </cell>
        </row>
        <row r="845">
          <cell r="B845" t="str">
            <v>F400495</v>
          </cell>
          <cell r="C845" t="str">
            <v>F400495</v>
          </cell>
          <cell r="D845">
            <v>7</v>
          </cell>
          <cell r="E845" t="str">
            <v>F</v>
          </cell>
        </row>
        <row r="846">
          <cell r="B846" t="str">
            <v>F400496</v>
          </cell>
          <cell r="C846" t="str">
            <v>F400496</v>
          </cell>
          <cell r="D846">
            <v>7</v>
          </cell>
          <cell r="E846" t="str">
            <v>F</v>
          </cell>
        </row>
        <row r="847">
          <cell r="B847" t="str">
            <v>F400497</v>
          </cell>
          <cell r="C847" t="str">
            <v>F400497</v>
          </cell>
          <cell r="D847">
            <v>7</v>
          </cell>
          <cell r="E847" t="str">
            <v>F</v>
          </cell>
        </row>
        <row r="848">
          <cell r="B848" t="str">
            <v>F400498</v>
          </cell>
          <cell r="C848" t="str">
            <v>F400498</v>
          </cell>
          <cell r="D848">
            <v>7</v>
          </cell>
          <cell r="E848" t="str">
            <v>F</v>
          </cell>
        </row>
        <row r="849">
          <cell r="B849" t="str">
            <v>F400499</v>
          </cell>
          <cell r="C849" t="str">
            <v>F400499</v>
          </cell>
          <cell r="D849">
            <v>7</v>
          </cell>
          <cell r="E849" t="str">
            <v>F</v>
          </cell>
        </row>
        <row r="850">
          <cell r="B850" t="str">
            <v>1000BCSS</v>
          </cell>
          <cell r="C850" t="str">
            <v>BCSS</v>
          </cell>
          <cell r="D850">
            <v>6</v>
          </cell>
          <cell r="E850" t="str">
            <v>G</v>
          </cell>
        </row>
        <row r="851">
          <cell r="B851" t="str">
            <v>F400516</v>
          </cell>
          <cell r="C851" t="str">
            <v>F400516</v>
          </cell>
          <cell r="D851">
            <v>7</v>
          </cell>
          <cell r="E851" t="str">
            <v>F</v>
          </cell>
        </row>
        <row r="852">
          <cell r="B852" t="str">
            <v>F400517</v>
          </cell>
          <cell r="C852" t="str">
            <v>F400517</v>
          </cell>
          <cell r="D852">
            <v>7</v>
          </cell>
          <cell r="E852" t="str">
            <v>F</v>
          </cell>
        </row>
        <row r="853">
          <cell r="B853" t="str">
            <v>F400518</v>
          </cell>
          <cell r="C853" t="str">
            <v>F400518</v>
          </cell>
          <cell r="D853">
            <v>7</v>
          </cell>
          <cell r="E853" t="str">
            <v>F</v>
          </cell>
        </row>
        <row r="854">
          <cell r="B854" t="str">
            <v>F400519</v>
          </cell>
          <cell r="C854" t="str">
            <v>F400519</v>
          </cell>
          <cell r="D854">
            <v>7</v>
          </cell>
          <cell r="E854" t="str">
            <v>F</v>
          </cell>
        </row>
        <row r="855">
          <cell r="B855" t="str">
            <v>F400520</v>
          </cell>
          <cell r="C855" t="str">
            <v>F400520</v>
          </cell>
          <cell r="D855">
            <v>7</v>
          </cell>
          <cell r="E855" t="str">
            <v>F</v>
          </cell>
        </row>
        <row r="856">
          <cell r="B856" t="str">
            <v>F400521</v>
          </cell>
          <cell r="C856" t="str">
            <v>F400521</v>
          </cell>
          <cell r="D856">
            <v>7</v>
          </cell>
          <cell r="E856" t="str">
            <v>F</v>
          </cell>
        </row>
        <row r="857">
          <cell r="B857" t="str">
            <v>F400522</v>
          </cell>
          <cell r="C857" t="str">
            <v>F400522</v>
          </cell>
          <cell r="D857">
            <v>7</v>
          </cell>
          <cell r="E857" t="str">
            <v>F</v>
          </cell>
        </row>
        <row r="858">
          <cell r="B858" t="str">
            <v>F400523</v>
          </cell>
          <cell r="C858" t="str">
            <v>F400523</v>
          </cell>
          <cell r="D858">
            <v>7</v>
          </cell>
          <cell r="E858" t="str">
            <v>F</v>
          </cell>
        </row>
        <row r="859">
          <cell r="B859" t="str">
            <v>F400524</v>
          </cell>
          <cell r="C859" t="str">
            <v>F400524</v>
          </cell>
          <cell r="D859">
            <v>7</v>
          </cell>
          <cell r="E859" t="str">
            <v>F</v>
          </cell>
        </row>
        <row r="860">
          <cell r="B860" t="str">
            <v>F400525</v>
          </cell>
          <cell r="C860" t="str">
            <v>F400525</v>
          </cell>
          <cell r="D860">
            <v>7</v>
          </cell>
          <cell r="E860" t="str">
            <v>F</v>
          </cell>
        </row>
        <row r="861">
          <cell r="B861" t="str">
            <v>F400526</v>
          </cell>
          <cell r="C861" t="str">
            <v>F400526</v>
          </cell>
          <cell r="D861">
            <v>7</v>
          </cell>
          <cell r="E861" t="str">
            <v>F</v>
          </cell>
        </row>
        <row r="862">
          <cell r="B862" t="str">
            <v>F400527</v>
          </cell>
          <cell r="C862" t="str">
            <v>F400527</v>
          </cell>
          <cell r="D862">
            <v>7</v>
          </cell>
          <cell r="E862" t="str">
            <v>F</v>
          </cell>
        </row>
        <row r="863">
          <cell r="B863" t="str">
            <v>F400528</v>
          </cell>
          <cell r="C863" t="str">
            <v>F400528</v>
          </cell>
          <cell r="D863">
            <v>7</v>
          </cell>
          <cell r="E863" t="str">
            <v>F</v>
          </cell>
        </row>
        <row r="864">
          <cell r="B864" t="str">
            <v>F400529</v>
          </cell>
          <cell r="C864" t="str">
            <v>F400529</v>
          </cell>
          <cell r="D864">
            <v>7</v>
          </cell>
          <cell r="E864" t="str">
            <v>F</v>
          </cell>
        </row>
        <row r="865">
          <cell r="B865" t="str">
            <v>F400530</v>
          </cell>
          <cell r="C865" t="str">
            <v>F400530</v>
          </cell>
          <cell r="D865">
            <v>7</v>
          </cell>
          <cell r="E865" t="str">
            <v>F</v>
          </cell>
        </row>
        <row r="866">
          <cell r="B866" t="str">
            <v>F400531</v>
          </cell>
          <cell r="C866" t="str">
            <v>F400531</v>
          </cell>
          <cell r="D866">
            <v>7</v>
          </cell>
          <cell r="E866" t="str">
            <v>F</v>
          </cell>
        </row>
        <row r="867">
          <cell r="B867" t="str">
            <v>F400532</v>
          </cell>
          <cell r="C867" t="str">
            <v>F400532</v>
          </cell>
          <cell r="D867">
            <v>7</v>
          </cell>
          <cell r="E867" t="str">
            <v>F</v>
          </cell>
        </row>
        <row r="868">
          <cell r="B868" t="str">
            <v>F400533</v>
          </cell>
          <cell r="C868" t="str">
            <v>F400533</v>
          </cell>
          <cell r="D868">
            <v>7</v>
          </cell>
          <cell r="E868" t="str">
            <v>F</v>
          </cell>
        </row>
        <row r="869">
          <cell r="B869" t="str">
            <v>F400534</v>
          </cell>
          <cell r="C869" t="str">
            <v>F400534</v>
          </cell>
          <cell r="D869">
            <v>7</v>
          </cell>
          <cell r="E869" t="str">
            <v>F</v>
          </cell>
        </row>
        <row r="870">
          <cell r="B870" t="str">
            <v>F400535</v>
          </cell>
          <cell r="C870" t="str">
            <v>F400535</v>
          </cell>
          <cell r="D870">
            <v>7</v>
          </cell>
          <cell r="E870" t="str">
            <v>F</v>
          </cell>
        </row>
        <row r="871">
          <cell r="B871" t="str">
            <v>F400536</v>
          </cell>
          <cell r="C871" t="str">
            <v>F400536</v>
          </cell>
          <cell r="D871">
            <v>7</v>
          </cell>
          <cell r="E871" t="str">
            <v>F</v>
          </cell>
        </row>
        <row r="872">
          <cell r="B872" t="str">
            <v>F400537</v>
          </cell>
          <cell r="C872" t="str">
            <v>F400537</v>
          </cell>
          <cell r="D872">
            <v>7</v>
          </cell>
          <cell r="E872" t="str">
            <v>F</v>
          </cell>
        </row>
        <row r="873">
          <cell r="B873" t="str">
            <v>F400538</v>
          </cell>
          <cell r="C873" t="str">
            <v>F400538</v>
          </cell>
          <cell r="D873">
            <v>7</v>
          </cell>
          <cell r="E873" t="str">
            <v>F</v>
          </cell>
        </row>
        <row r="874">
          <cell r="B874" t="str">
            <v>F400539</v>
          </cell>
          <cell r="C874" t="str">
            <v>F400539</v>
          </cell>
          <cell r="D874">
            <v>7</v>
          </cell>
          <cell r="E874" t="str">
            <v>F</v>
          </cell>
        </row>
        <row r="875">
          <cell r="B875" t="str">
            <v>F525390</v>
          </cell>
          <cell r="C875" t="str">
            <v>F525390</v>
          </cell>
          <cell r="D875">
            <v>7</v>
          </cell>
          <cell r="E875" t="str">
            <v>F</v>
          </cell>
        </row>
        <row r="876">
          <cell r="B876" t="str">
            <v>F525718</v>
          </cell>
          <cell r="C876" t="str">
            <v>F525718</v>
          </cell>
          <cell r="D876">
            <v>7</v>
          </cell>
          <cell r="E876" t="str">
            <v>F</v>
          </cell>
        </row>
        <row r="877">
          <cell r="B877" t="str">
            <v>1000TECHSUP</v>
          </cell>
          <cell r="C877" t="str">
            <v>TECHSUP</v>
          </cell>
          <cell r="D877">
            <v>6</v>
          </cell>
          <cell r="E877" t="str">
            <v>G</v>
          </cell>
        </row>
        <row r="878">
          <cell r="B878" t="str">
            <v>F400540</v>
          </cell>
          <cell r="C878" t="str">
            <v>F400540</v>
          </cell>
          <cell r="D878">
            <v>7</v>
          </cell>
          <cell r="E878" t="str">
            <v>F</v>
          </cell>
        </row>
        <row r="879">
          <cell r="B879" t="str">
            <v>F400541</v>
          </cell>
          <cell r="C879" t="str">
            <v>F400541</v>
          </cell>
          <cell r="D879">
            <v>7</v>
          </cell>
          <cell r="E879" t="str">
            <v>F</v>
          </cell>
        </row>
        <row r="880">
          <cell r="B880" t="str">
            <v>F400542</v>
          </cell>
          <cell r="C880" t="str">
            <v>F400542</v>
          </cell>
          <cell r="D880">
            <v>7</v>
          </cell>
          <cell r="E880" t="str">
            <v>F</v>
          </cell>
        </row>
        <row r="881">
          <cell r="B881" t="str">
            <v>F400543</v>
          </cell>
          <cell r="C881" t="str">
            <v>F400543</v>
          </cell>
          <cell r="D881">
            <v>7</v>
          </cell>
          <cell r="E881" t="str">
            <v>F</v>
          </cell>
        </row>
        <row r="882">
          <cell r="B882" t="str">
            <v>F400544</v>
          </cell>
          <cell r="C882" t="str">
            <v>F400544</v>
          </cell>
          <cell r="D882">
            <v>7</v>
          </cell>
          <cell r="E882" t="str">
            <v>F</v>
          </cell>
        </row>
        <row r="883">
          <cell r="B883" t="str">
            <v>F400545</v>
          </cell>
          <cell r="C883" t="str">
            <v>F400545</v>
          </cell>
          <cell r="D883">
            <v>7</v>
          </cell>
          <cell r="E883" t="str">
            <v>F</v>
          </cell>
        </row>
        <row r="884">
          <cell r="B884" t="str">
            <v>F400546</v>
          </cell>
          <cell r="C884" t="str">
            <v>F400546</v>
          </cell>
          <cell r="D884">
            <v>7</v>
          </cell>
          <cell r="E884" t="str">
            <v>F</v>
          </cell>
        </row>
        <row r="885">
          <cell r="B885" t="str">
            <v>F400547</v>
          </cell>
          <cell r="C885" t="str">
            <v>F400547</v>
          </cell>
          <cell r="D885">
            <v>7</v>
          </cell>
          <cell r="E885" t="str">
            <v>F</v>
          </cell>
        </row>
        <row r="886">
          <cell r="B886" t="str">
            <v>F400548</v>
          </cell>
          <cell r="C886" t="str">
            <v>F400548</v>
          </cell>
          <cell r="D886">
            <v>7</v>
          </cell>
          <cell r="E886" t="str">
            <v>F</v>
          </cell>
        </row>
        <row r="887">
          <cell r="B887" t="str">
            <v>F400549</v>
          </cell>
          <cell r="C887" t="str">
            <v>F400549</v>
          </cell>
          <cell r="D887">
            <v>7</v>
          </cell>
          <cell r="E887" t="str">
            <v>F</v>
          </cell>
        </row>
        <row r="888">
          <cell r="B888" t="str">
            <v>F400550</v>
          </cell>
          <cell r="C888" t="str">
            <v>F400550</v>
          </cell>
          <cell r="D888">
            <v>7</v>
          </cell>
          <cell r="E888" t="str">
            <v>F</v>
          </cell>
        </row>
        <row r="889">
          <cell r="B889" t="str">
            <v>F400551</v>
          </cell>
          <cell r="C889" t="str">
            <v>F400551</v>
          </cell>
          <cell r="D889">
            <v>7</v>
          </cell>
          <cell r="E889" t="str">
            <v>F</v>
          </cell>
        </row>
        <row r="890">
          <cell r="B890" t="str">
            <v>F400552</v>
          </cell>
          <cell r="C890" t="str">
            <v>F400552</v>
          </cell>
          <cell r="D890">
            <v>7</v>
          </cell>
          <cell r="E890" t="str">
            <v>F</v>
          </cell>
        </row>
        <row r="891">
          <cell r="B891" t="str">
            <v>F400553</v>
          </cell>
          <cell r="C891" t="str">
            <v>F400553</v>
          </cell>
          <cell r="D891">
            <v>7</v>
          </cell>
          <cell r="E891" t="str">
            <v>F</v>
          </cell>
        </row>
        <row r="892">
          <cell r="B892" t="str">
            <v>F400554</v>
          </cell>
          <cell r="C892" t="str">
            <v>F400554</v>
          </cell>
          <cell r="D892">
            <v>7</v>
          </cell>
          <cell r="E892" t="str">
            <v>F</v>
          </cell>
        </row>
        <row r="893">
          <cell r="B893" t="str">
            <v>F400555</v>
          </cell>
          <cell r="C893" t="str">
            <v>F400555</v>
          </cell>
          <cell r="D893">
            <v>7</v>
          </cell>
          <cell r="E893" t="str">
            <v>F</v>
          </cell>
        </row>
        <row r="894">
          <cell r="B894" t="str">
            <v>F400556</v>
          </cell>
          <cell r="C894" t="str">
            <v>F400556</v>
          </cell>
          <cell r="D894">
            <v>7</v>
          </cell>
          <cell r="E894" t="str">
            <v>F</v>
          </cell>
        </row>
        <row r="895">
          <cell r="B895" t="str">
            <v>F400557</v>
          </cell>
          <cell r="C895" t="str">
            <v>F400557</v>
          </cell>
          <cell r="D895">
            <v>7</v>
          </cell>
          <cell r="E895" t="str">
            <v>F</v>
          </cell>
        </row>
        <row r="896">
          <cell r="B896" t="str">
            <v>F525349</v>
          </cell>
          <cell r="C896" t="str">
            <v>F525349</v>
          </cell>
          <cell r="D896">
            <v>7</v>
          </cell>
          <cell r="E896" t="str">
            <v>F</v>
          </cell>
        </row>
        <row r="897">
          <cell r="B897" t="str">
            <v>F525350</v>
          </cell>
          <cell r="C897" t="str">
            <v>F525350</v>
          </cell>
          <cell r="D897">
            <v>7</v>
          </cell>
          <cell r="E897" t="str">
            <v>F</v>
          </cell>
        </row>
        <row r="898">
          <cell r="B898" t="str">
            <v>F525351</v>
          </cell>
          <cell r="C898" t="str">
            <v>F525351</v>
          </cell>
          <cell r="D898">
            <v>7</v>
          </cell>
          <cell r="E898" t="str">
            <v>F</v>
          </cell>
        </row>
        <row r="899">
          <cell r="B899" t="str">
            <v>F525938</v>
          </cell>
          <cell r="C899" t="str">
            <v>F525938</v>
          </cell>
          <cell r="D899">
            <v>7</v>
          </cell>
          <cell r="E899" t="str">
            <v>F</v>
          </cell>
        </row>
        <row r="900">
          <cell r="B900" t="str">
            <v>F525939</v>
          </cell>
          <cell r="C900" t="str">
            <v>F525939</v>
          </cell>
          <cell r="D900">
            <v>7</v>
          </cell>
          <cell r="E900" t="str">
            <v>F</v>
          </cell>
        </row>
        <row r="901">
          <cell r="B901" t="str">
            <v>F525940</v>
          </cell>
          <cell r="C901" t="str">
            <v>F525940</v>
          </cell>
          <cell r="D901">
            <v>7</v>
          </cell>
          <cell r="E901" t="str">
            <v>F</v>
          </cell>
        </row>
        <row r="902">
          <cell r="B902" t="str">
            <v>F525941</v>
          </cell>
          <cell r="C902" t="str">
            <v>F525941</v>
          </cell>
          <cell r="D902">
            <v>7</v>
          </cell>
          <cell r="E902" t="str">
            <v>F</v>
          </cell>
        </row>
        <row r="903">
          <cell r="B903" t="str">
            <v>1000BCDINDUST</v>
          </cell>
          <cell r="C903" t="str">
            <v>BCDINDUST</v>
          </cell>
          <cell r="D903">
            <v>6</v>
          </cell>
          <cell r="E903" t="str">
            <v>G</v>
          </cell>
        </row>
        <row r="904">
          <cell r="B904" t="str">
            <v>F400456</v>
          </cell>
          <cell r="C904" t="str">
            <v>F400456</v>
          </cell>
          <cell r="D904">
            <v>7</v>
          </cell>
          <cell r="E904" t="str">
            <v>F</v>
          </cell>
        </row>
        <row r="905">
          <cell r="B905" t="str">
            <v>F400457</v>
          </cell>
          <cell r="C905" t="str">
            <v>F400457</v>
          </cell>
          <cell r="D905">
            <v>7</v>
          </cell>
          <cell r="E905" t="str">
            <v>F</v>
          </cell>
        </row>
        <row r="906">
          <cell r="B906" t="str">
            <v>F400458</v>
          </cell>
          <cell r="C906" t="str">
            <v>F400458</v>
          </cell>
          <cell r="D906">
            <v>7</v>
          </cell>
          <cell r="E906" t="str">
            <v>F</v>
          </cell>
        </row>
        <row r="907">
          <cell r="B907" t="str">
            <v>F400459</v>
          </cell>
          <cell r="C907" t="str">
            <v>F400459</v>
          </cell>
          <cell r="D907">
            <v>7</v>
          </cell>
          <cell r="E907" t="str">
            <v>F</v>
          </cell>
        </row>
        <row r="908">
          <cell r="B908" t="str">
            <v>F400460</v>
          </cell>
          <cell r="C908" t="str">
            <v>F400460</v>
          </cell>
          <cell r="D908">
            <v>7</v>
          </cell>
          <cell r="E908" t="str">
            <v>F</v>
          </cell>
        </row>
        <row r="909">
          <cell r="B909" t="str">
            <v>F400461</v>
          </cell>
          <cell r="C909" t="str">
            <v>F400461</v>
          </cell>
          <cell r="D909">
            <v>7</v>
          </cell>
          <cell r="E909" t="str">
            <v>F</v>
          </cell>
        </row>
        <row r="910">
          <cell r="B910" t="str">
            <v>F400462</v>
          </cell>
          <cell r="C910" t="str">
            <v>F400462</v>
          </cell>
          <cell r="D910">
            <v>7</v>
          </cell>
          <cell r="E910" t="str">
            <v>F</v>
          </cell>
        </row>
        <row r="911">
          <cell r="B911" t="str">
            <v>F400463</v>
          </cell>
          <cell r="C911" t="str">
            <v>F400463</v>
          </cell>
          <cell r="D911">
            <v>7</v>
          </cell>
          <cell r="E911" t="str">
            <v>F</v>
          </cell>
        </row>
        <row r="912">
          <cell r="B912" t="str">
            <v>F400464</v>
          </cell>
          <cell r="C912" t="str">
            <v>F400464</v>
          </cell>
          <cell r="D912">
            <v>7</v>
          </cell>
          <cell r="E912" t="str">
            <v>F</v>
          </cell>
        </row>
        <row r="913">
          <cell r="B913" t="str">
            <v>F400465</v>
          </cell>
          <cell r="C913" t="str">
            <v>F400465</v>
          </cell>
          <cell r="D913">
            <v>7</v>
          </cell>
          <cell r="E913" t="str">
            <v>F</v>
          </cell>
        </row>
        <row r="914">
          <cell r="B914" t="str">
            <v>F400466</v>
          </cell>
          <cell r="C914" t="str">
            <v>F400466</v>
          </cell>
          <cell r="D914">
            <v>7</v>
          </cell>
          <cell r="E914" t="str">
            <v>F</v>
          </cell>
        </row>
        <row r="915">
          <cell r="B915" t="str">
            <v>F400467</v>
          </cell>
          <cell r="C915" t="str">
            <v>F400467</v>
          </cell>
          <cell r="D915">
            <v>7</v>
          </cell>
          <cell r="E915" t="str">
            <v>F</v>
          </cell>
        </row>
        <row r="916">
          <cell r="B916" t="str">
            <v>F400468</v>
          </cell>
          <cell r="C916" t="str">
            <v>F400468</v>
          </cell>
          <cell r="D916">
            <v>7</v>
          </cell>
          <cell r="E916" t="str">
            <v>F</v>
          </cell>
        </row>
        <row r="917">
          <cell r="B917" t="str">
            <v>F400469</v>
          </cell>
          <cell r="C917" t="str">
            <v>F400469</v>
          </cell>
          <cell r="D917">
            <v>7</v>
          </cell>
          <cell r="E917" t="str">
            <v>F</v>
          </cell>
        </row>
        <row r="918">
          <cell r="B918" t="str">
            <v>F400470</v>
          </cell>
          <cell r="C918" t="str">
            <v>F400470</v>
          </cell>
          <cell r="D918">
            <v>7</v>
          </cell>
          <cell r="E918" t="str">
            <v>F</v>
          </cell>
        </row>
        <row r="919">
          <cell r="B919" t="str">
            <v>F400471</v>
          </cell>
          <cell r="C919" t="str">
            <v>F400471</v>
          </cell>
          <cell r="D919">
            <v>7</v>
          </cell>
          <cell r="E919" t="str">
            <v>F</v>
          </cell>
        </row>
        <row r="920">
          <cell r="B920" t="str">
            <v>F400472</v>
          </cell>
          <cell r="C920" t="str">
            <v>F400472</v>
          </cell>
          <cell r="D920">
            <v>7</v>
          </cell>
          <cell r="E920" t="str">
            <v>F</v>
          </cell>
        </row>
        <row r="921">
          <cell r="B921" t="str">
            <v>F400473</v>
          </cell>
          <cell r="C921" t="str">
            <v>F400473</v>
          </cell>
          <cell r="D921">
            <v>7</v>
          </cell>
          <cell r="E921" t="str">
            <v>F</v>
          </cell>
        </row>
        <row r="922">
          <cell r="B922" t="str">
            <v>F400474</v>
          </cell>
          <cell r="C922" t="str">
            <v>F400474</v>
          </cell>
          <cell r="D922">
            <v>7</v>
          </cell>
          <cell r="E922" t="str">
            <v>F</v>
          </cell>
        </row>
        <row r="923">
          <cell r="B923" t="str">
            <v>F400475</v>
          </cell>
          <cell r="C923" t="str">
            <v>F400475</v>
          </cell>
          <cell r="D923">
            <v>7</v>
          </cell>
          <cell r="E923" t="str">
            <v>F</v>
          </cell>
        </row>
        <row r="924">
          <cell r="B924" t="str">
            <v>1000CSBUSVP</v>
          </cell>
          <cell r="C924" t="str">
            <v>CSBUSVP</v>
          </cell>
          <cell r="D924">
            <v>6</v>
          </cell>
          <cell r="E924" t="str">
            <v>G</v>
          </cell>
        </row>
        <row r="925">
          <cell r="B925" t="str">
            <v>F400300</v>
          </cell>
          <cell r="C925" t="str">
            <v>F400300</v>
          </cell>
          <cell r="D925">
            <v>7</v>
          </cell>
          <cell r="E925" t="str">
            <v>F</v>
          </cell>
        </row>
        <row r="926">
          <cell r="B926" t="str">
            <v>F400301</v>
          </cell>
          <cell r="C926" t="str">
            <v>F400301</v>
          </cell>
          <cell r="D926">
            <v>7</v>
          </cell>
          <cell r="E926" t="str">
            <v>F</v>
          </cell>
        </row>
        <row r="927">
          <cell r="B927" t="str">
            <v>F400302</v>
          </cell>
          <cell r="C927" t="str">
            <v>F400302</v>
          </cell>
          <cell r="D927">
            <v>7</v>
          </cell>
          <cell r="E927" t="str">
            <v>F</v>
          </cell>
        </row>
        <row r="928">
          <cell r="B928" t="str">
            <v>F400303</v>
          </cell>
          <cell r="C928" t="str">
            <v>F400303</v>
          </cell>
          <cell r="D928">
            <v>7</v>
          </cell>
          <cell r="E928" t="str">
            <v>F</v>
          </cell>
        </row>
        <row r="929">
          <cell r="B929" t="str">
            <v>F526595</v>
          </cell>
          <cell r="C929" t="str">
            <v>F526595</v>
          </cell>
          <cell r="D929">
            <v>7</v>
          </cell>
          <cell r="E929" t="str">
            <v>F</v>
          </cell>
        </row>
        <row r="930">
          <cell r="B930" t="str">
            <v>F526596</v>
          </cell>
          <cell r="C930" t="str">
            <v>F526596</v>
          </cell>
          <cell r="D930">
            <v>7</v>
          </cell>
          <cell r="E930" t="str">
            <v>F</v>
          </cell>
        </row>
        <row r="931">
          <cell r="B931" t="str">
            <v>1000LPALGA</v>
          </cell>
          <cell r="C931" t="str">
            <v>LPALGA</v>
          </cell>
          <cell r="D931">
            <v>6</v>
          </cell>
          <cell r="E931" t="str">
            <v>G</v>
          </cell>
        </row>
        <row r="932">
          <cell r="B932" t="str">
            <v>F400564</v>
          </cell>
          <cell r="C932" t="str">
            <v>F400564</v>
          </cell>
          <cell r="D932">
            <v>7</v>
          </cell>
          <cell r="E932" t="str">
            <v>F</v>
          </cell>
        </row>
        <row r="933">
          <cell r="B933" t="str">
            <v>F400565</v>
          </cell>
          <cell r="C933" t="str">
            <v>F400565</v>
          </cell>
          <cell r="D933">
            <v>7</v>
          </cell>
          <cell r="E933" t="str">
            <v>F</v>
          </cell>
        </row>
        <row r="934">
          <cell r="B934" t="str">
            <v>F400566</v>
          </cell>
          <cell r="C934" t="str">
            <v>F400566</v>
          </cell>
          <cell r="D934">
            <v>7</v>
          </cell>
          <cell r="E934" t="str">
            <v>F</v>
          </cell>
        </row>
        <row r="935">
          <cell r="B935" t="str">
            <v>F400567</v>
          </cell>
          <cell r="C935" t="str">
            <v>F400567</v>
          </cell>
          <cell r="D935">
            <v>7</v>
          </cell>
          <cell r="E935" t="str">
            <v>F</v>
          </cell>
        </row>
        <row r="936">
          <cell r="B936" t="str">
            <v>F400568</v>
          </cell>
          <cell r="C936" t="str">
            <v>F400568</v>
          </cell>
          <cell r="D936">
            <v>7</v>
          </cell>
          <cell r="E936" t="str">
            <v>F</v>
          </cell>
        </row>
        <row r="937">
          <cell r="B937" t="str">
            <v>F400569</v>
          </cell>
          <cell r="C937" t="str">
            <v>F400569</v>
          </cell>
          <cell r="D937">
            <v>7</v>
          </cell>
          <cell r="E937" t="str">
            <v>F</v>
          </cell>
        </row>
        <row r="938">
          <cell r="B938" t="str">
            <v>F400570</v>
          </cell>
          <cell r="C938" t="str">
            <v>F400570</v>
          </cell>
          <cell r="D938">
            <v>7</v>
          </cell>
          <cell r="E938" t="str">
            <v>F</v>
          </cell>
        </row>
        <row r="939">
          <cell r="B939" t="str">
            <v>F400571</v>
          </cell>
          <cell r="C939" t="str">
            <v>F400571</v>
          </cell>
          <cell r="D939">
            <v>7</v>
          </cell>
          <cell r="E939" t="str">
            <v>F</v>
          </cell>
        </row>
        <row r="940">
          <cell r="B940" t="str">
            <v>F400572</v>
          </cell>
          <cell r="C940" t="str">
            <v>F400572</v>
          </cell>
          <cell r="D940">
            <v>7</v>
          </cell>
          <cell r="E940" t="str">
            <v>F</v>
          </cell>
        </row>
        <row r="941">
          <cell r="B941" t="str">
            <v>1000BCDDIVM</v>
          </cell>
          <cell r="C941" t="str">
            <v>BCDDIVM</v>
          </cell>
          <cell r="D941">
            <v>6</v>
          </cell>
          <cell r="E941" t="str">
            <v>G</v>
          </cell>
        </row>
        <row r="942">
          <cell r="B942" t="str">
            <v>F400452</v>
          </cell>
          <cell r="C942" t="str">
            <v>F400452</v>
          </cell>
          <cell r="D942">
            <v>7</v>
          </cell>
          <cell r="E942" t="str">
            <v>F</v>
          </cell>
        </row>
        <row r="943">
          <cell r="B943" t="str">
            <v>F400453</v>
          </cell>
          <cell r="C943" t="str">
            <v>F400453</v>
          </cell>
          <cell r="D943">
            <v>7</v>
          </cell>
          <cell r="E943" t="str">
            <v>F</v>
          </cell>
        </row>
        <row r="944">
          <cell r="B944" t="str">
            <v>F400454</v>
          </cell>
          <cell r="C944" t="str">
            <v>F400454</v>
          </cell>
          <cell r="D944">
            <v>7</v>
          </cell>
          <cell r="E944" t="str">
            <v>F</v>
          </cell>
        </row>
        <row r="945">
          <cell r="B945" t="str">
            <v>F400455</v>
          </cell>
          <cell r="C945" t="str">
            <v>F400455</v>
          </cell>
          <cell r="D945">
            <v>7</v>
          </cell>
          <cell r="E945" t="str">
            <v>F</v>
          </cell>
        </row>
        <row r="946">
          <cell r="B946" t="str">
            <v>1000CPS</v>
          </cell>
          <cell r="C946" t="str">
            <v>CPS</v>
          </cell>
          <cell r="D946">
            <v>4</v>
          </cell>
          <cell r="E946" t="str">
            <v>G</v>
          </cell>
        </row>
        <row r="947">
          <cell r="B947" t="str">
            <v>1000BRCA</v>
          </cell>
          <cell r="C947" t="str">
            <v>BRCA</v>
          </cell>
          <cell r="D947">
            <v>6</v>
          </cell>
          <cell r="E947" t="str">
            <v>G</v>
          </cell>
        </row>
        <row r="948">
          <cell r="B948" t="str">
            <v>F400311</v>
          </cell>
          <cell r="C948" t="str">
            <v>F400311</v>
          </cell>
          <cell r="D948">
            <v>7</v>
          </cell>
          <cell r="E948" t="str">
            <v>F</v>
          </cell>
        </row>
        <row r="949">
          <cell r="B949" t="str">
            <v>F400312</v>
          </cell>
          <cell r="C949" t="str">
            <v>F400312</v>
          </cell>
          <cell r="D949">
            <v>7</v>
          </cell>
          <cell r="E949" t="str">
            <v>F</v>
          </cell>
        </row>
        <row r="950">
          <cell r="B950" t="str">
            <v>F400313</v>
          </cell>
          <cell r="C950" t="str">
            <v>F400313</v>
          </cell>
          <cell r="D950">
            <v>7</v>
          </cell>
          <cell r="E950" t="str">
            <v>F</v>
          </cell>
        </row>
        <row r="951">
          <cell r="B951" t="str">
            <v>F400314</v>
          </cell>
          <cell r="C951" t="str">
            <v>F400314</v>
          </cell>
          <cell r="D951">
            <v>7</v>
          </cell>
          <cell r="E951" t="str">
            <v>F</v>
          </cell>
        </row>
        <row r="952">
          <cell r="B952" t="str">
            <v>F400315</v>
          </cell>
          <cell r="C952" t="str">
            <v>F400315</v>
          </cell>
          <cell r="D952">
            <v>7</v>
          </cell>
          <cell r="E952" t="str">
            <v>F</v>
          </cell>
        </row>
        <row r="953">
          <cell r="B953" t="str">
            <v>F400316</v>
          </cell>
          <cell r="C953" t="str">
            <v>F400316</v>
          </cell>
          <cell r="D953">
            <v>7</v>
          </cell>
          <cell r="E953" t="str">
            <v>F</v>
          </cell>
        </row>
        <row r="954">
          <cell r="B954" t="str">
            <v>F400317</v>
          </cell>
          <cell r="C954" t="str">
            <v>F400317</v>
          </cell>
          <cell r="D954">
            <v>7</v>
          </cell>
          <cell r="E954" t="str">
            <v>F</v>
          </cell>
        </row>
        <row r="955">
          <cell r="B955" t="str">
            <v>F400320</v>
          </cell>
          <cell r="C955" t="str">
            <v>F400320</v>
          </cell>
          <cell r="D955">
            <v>7</v>
          </cell>
          <cell r="E955" t="str">
            <v>F</v>
          </cell>
        </row>
        <row r="956">
          <cell r="B956" t="str">
            <v>F400321</v>
          </cell>
          <cell r="C956" t="str">
            <v>F400321</v>
          </cell>
          <cell r="D956">
            <v>7</v>
          </cell>
          <cell r="E956" t="str">
            <v>F</v>
          </cell>
        </row>
        <row r="957">
          <cell r="B957" t="str">
            <v>F400322</v>
          </cell>
          <cell r="C957" t="str">
            <v>F400322</v>
          </cell>
          <cell r="D957">
            <v>7</v>
          </cell>
          <cell r="E957" t="str">
            <v>F</v>
          </cell>
        </row>
        <row r="958">
          <cell r="B958" t="str">
            <v>F400323</v>
          </cell>
          <cell r="C958" t="str">
            <v>F400323</v>
          </cell>
          <cell r="D958">
            <v>7</v>
          </cell>
          <cell r="E958" t="str">
            <v>F</v>
          </cell>
        </row>
        <row r="959">
          <cell r="B959" t="str">
            <v>F400324</v>
          </cell>
          <cell r="C959" t="str">
            <v>F400324</v>
          </cell>
          <cell r="D959">
            <v>7</v>
          </cell>
          <cell r="E959" t="str">
            <v>F</v>
          </cell>
        </row>
        <row r="960">
          <cell r="B960" t="str">
            <v>F400325</v>
          </cell>
          <cell r="C960" t="str">
            <v>F400325</v>
          </cell>
          <cell r="D960">
            <v>7</v>
          </cell>
          <cell r="E960" t="str">
            <v>F</v>
          </cell>
        </row>
        <row r="961">
          <cell r="B961" t="str">
            <v>F400326</v>
          </cell>
          <cell r="C961" t="str">
            <v>F400326</v>
          </cell>
          <cell r="D961">
            <v>7</v>
          </cell>
          <cell r="E961" t="str">
            <v>F</v>
          </cell>
        </row>
        <row r="962">
          <cell r="B962" t="str">
            <v>F400327</v>
          </cell>
          <cell r="C962" t="str">
            <v>F400327</v>
          </cell>
          <cell r="D962">
            <v>7</v>
          </cell>
          <cell r="E962" t="str">
            <v>F</v>
          </cell>
        </row>
        <row r="963">
          <cell r="B963" t="str">
            <v>F525768</v>
          </cell>
          <cell r="C963" t="str">
            <v>F525768</v>
          </cell>
          <cell r="D963">
            <v>7</v>
          </cell>
          <cell r="E963" t="str">
            <v>F</v>
          </cell>
        </row>
        <row r="964">
          <cell r="B964" t="str">
            <v>F525769</v>
          </cell>
          <cell r="C964" t="str">
            <v>F525769</v>
          </cell>
          <cell r="D964">
            <v>7</v>
          </cell>
          <cell r="E964" t="str">
            <v>F</v>
          </cell>
        </row>
        <row r="965">
          <cell r="B965" t="str">
            <v>1000BRCABPA</v>
          </cell>
          <cell r="C965" t="str">
            <v>BRCABPA</v>
          </cell>
          <cell r="D965">
            <v>8</v>
          </cell>
          <cell r="E965" t="str">
            <v>G</v>
          </cell>
        </row>
        <row r="966">
          <cell r="B966" t="str">
            <v>F400318</v>
          </cell>
          <cell r="C966" t="str">
            <v>F400318</v>
          </cell>
          <cell r="D966">
            <v>9</v>
          </cell>
          <cell r="E966" t="str">
            <v>F</v>
          </cell>
        </row>
        <row r="967">
          <cell r="B967" t="str">
            <v>F400319</v>
          </cell>
          <cell r="C967" t="str">
            <v>F400319</v>
          </cell>
          <cell r="D967">
            <v>9</v>
          </cell>
          <cell r="E967" t="str">
            <v>F</v>
          </cell>
        </row>
        <row r="968">
          <cell r="B968" t="str">
            <v>1000CPSETS</v>
          </cell>
          <cell r="C968" t="str">
            <v>CPSETS</v>
          </cell>
          <cell r="D968">
            <v>6</v>
          </cell>
          <cell r="E968" t="str">
            <v>G</v>
          </cell>
        </row>
        <row r="969">
          <cell r="B969" t="str">
            <v>F400328</v>
          </cell>
          <cell r="C969" t="str">
            <v>F400328</v>
          </cell>
          <cell r="D969">
            <v>7</v>
          </cell>
          <cell r="E969" t="str">
            <v>F</v>
          </cell>
        </row>
        <row r="970">
          <cell r="B970" t="str">
            <v>F400329</v>
          </cell>
          <cell r="C970" t="str">
            <v>F400329</v>
          </cell>
          <cell r="D970">
            <v>7</v>
          </cell>
          <cell r="E970" t="str">
            <v>F</v>
          </cell>
        </row>
        <row r="971">
          <cell r="B971" t="str">
            <v>F400330</v>
          </cell>
          <cell r="C971" t="str">
            <v>F400330</v>
          </cell>
          <cell r="D971">
            <v>7</v>
          </cell>
          <cell r="E971" t="str">
            <v>F</v>
          </cell>
        </row>
        <row r="972">
          <cell r="B972" t="str">
            <v>F400331</v>
          </cell>
          <cell r="C972" t="str">
            <v>F400331</v>
          </cell>
          <cell r="D972">
            <v>7</v>
          </cell>
          <cell r="E972" t="str">
            <v>F</v>
          </cell>
        </row>
        <row r="973">
          <cell r="B973" t="str">
            <v>F400332</v>
          </cell>
          <cell r="C973" t="str">
            <v>F400332</v>
          </cell>
          <cell r="D973">
            <v>7</v>
          </cell>
          <cell r="E973" t="str">
            <v>F</v>
          </cell>
        </row>
        <row r="974">
          <cell r="B974" t="str">
            <v>F400333</v>
          </cell>
          <cell r="C974" t="str">
            <v>F400333</v>
          </cell>
          <cell r="D974">
            <v>7</v>
          </cell>
          <cell r="E974" t="str">
            <v>F</v>
          </cell>
        </row>
        <row r="975">
          <cell r="B975" t="str">
            <v>F400334</v>
          </cell>
          <cell r="C975" t="str">
            <v>F400334</v>
          </cell>
          <cell r="D975">
            <v>7</v>
          </cell>
          <cell r="E975" t="str">
            <v>F</v>
          </cell>
        </row>
        <row r="976">
          <cell r="B976" t="str">
            <v>F400335</v>
          </cell>
          <cell r="C976" t="str">
            <v>F400335</v>
          </cell>
          <cell r="D976">
            <v>7</v>
          </cell>
          <cell r="E976" t="str">
            <v>F</v>
          </cell>
        </row>
        <row r="977">
          <cell r="B977" t="str">
            <v>F400336</v>
          </cell>
          <cell r="C977" t="str">
            <v>F400336</v>
          </cell>
          <cell r="D977">
            <v>7</v>
          </cell>
          <cell r="E977" t="str">
            <v>F</v>
          </cell>
        </row>
        <row r="978">
          <cell r="B978" t="str">
            <v>F400337</v>
          </cell>
          <cell r="C978" t="str">
            <v>F400337</v>
          </cell>
          <cell r="D978">
            <v>7</v>
          </cell>
          <cell r="E978" t="str">
            <v>F</v>
          </cell>
        </row>
        <row r="979">
          <cell r="B979" t="str">
            <v>F400338</v>
          </cell>
          <cell r="C979" t="str">
            <v>F400338</v>
          </cell>
          <cell r="D979">
            <v>7</v>
          </cell>
          <cell r="E979" t="str">
            <v>F</v>
          </cell>
        </row>
        <row r="980">
          <cell r="B980" t="str">
            <v>F400339</v>
          </cell>
          <cell r="C980" t="str">
            <v>F400339</v>
          </cell>
          <cell r="D980">
            <v>7</v>
          </cell>
          <cell r="E980" t="str">
            <v>F</v>
          </cell>
        </row>
        <row r="981">
          <cell r="B981" t="str">
            <v>F516641</v>
          </cell>
          <cell r="C981" t="str">
            <v>F516641</v>
          </cell>
          <cell r="D981">
            <v>7</v>
          </cell>
          <cell r="E981" t="str">
            <v>F</v>
          </cell>
        </row>
        <row r="982">
          <cell r="B982" t="str">
            <v>1000CPSEE</v>
          </cell>
          <cell r="C982" t="str">
            <v>CPSEE</v>
          </cell>
          <cell r="D982">
            <v>6</v>
          </cell>
          <cell r="E982" t="str">
            <v>G</v>
          </cell>
        </row>
        <row r="983">
          <cell r="B983" t="str">
            <v>F400391</v>
          </cell>
          <cell r="C983" t="str">
            <v>F400391</v>
          </cell>
          <cell r="D983">
            <v>7</v>
          </cell>
          <cell r="E983" t="str">
            <v>F</v>
          </cell>
        </row>
        <row r="984">
          <cell r="B984" t="str">
            <v>F400392</v>
          </cell>
          <cell r="C984" t="str">
            <v>F400392</v>
          </cell>
          <cell r="D984">
            <v>7</v>
          </cell>
          <cell r="E984" t="str">
            <v>F</v>
          </cell>
        </row>
        <row r="985">
          <cell r="B985" t="str">
            <v>F400410</v>
          </cell>
          <cell r="C985" t="str">
            <v>F400410</v>
          </cell>
          <cell r="D985">
            <v>7</v>
          </cell>
          <cell r="E985" t="str">
            <v>F</v>
          </cell>
        </row>
        <row r="986">
          <cell r="B986" t="str">
            <v>F400411</v>
          </cell>
          <cell r="C986" t="str">
            <v>F400411</v>
          </cell>
          <cell r="D986">
            <v>7</v>
          </cell>
          <cell r="E986" t="str">
            <v>F</v>
          </cell>
        </row>
        <row r="987">
          <cell r="B987" t="str">
            <v>F400412</v>
          </cell>
          <cell r="C987" t="str">
            <v>F400412</v>
          </cell>
          <cell r="D987">
            <v>7</v>
          </cell>
          <cell r="E987" t="str">
            <v>F</v>
          </cell>
        </row>
        <row r="988">
          <cell r="B988" t="str">
            <v>F400413</v>
          </cell>
          <cell r="C988" t="str">
            <v>F400413</v>
          </cell>
          <cell r="D988">
            <v>7</v>
          </cell>
          <cell r="E988" t="str">
            <v>F</v>
          </cell>
        </row>
        <row r="989">
          <cell r="B989" t="str">
            <v>F400414</v>
          </cell>
          <cell r="C989" t="str">
            <v>F400414</v>
          </cell>
          <cell r="D989">
            <v>7</v>
          </cell>
          <cell r="E989" t="str">
            <v>F</v>
          </cell>
        </row>
        <row r="990">
          <cell r="B990" t="str">
            <v>F400415</v>
          </cell>
          <cell r="C990" t="str">
            <v>F400415</v>
          </cell>
          <cell r="D990">
            <v>7</v>
          </cell>
          <cell r="E990" t="str">
            <v>F</v>
          </cell>
        </row>
        <row r="991">
          <cell r="B991" t="str">
            <v>F400416</v>
          </cell>
          <cell r="C991" t="str">
            <v>F400416</v>
          </cell>
          <cell r="D991">
            <v>7</v>
          </cell>
          <cell r="E991" t="str">
            <v>F</v>
          </cell>
        </row>
        <row r="992">
          <cell r="B992" t="str">
            <v>F400417</v>
          </cell>
          <cell r="C992" t="str">
            <v>F400417</v>
          </cell>
          <cell r="D992">
            <v>7</v>
          </cell>
          <cell r="E992" t="str">
            <v>F</v>
          </cell>
        </row>
        <row r="993">
          <cell r="B993" t="str">
            <v>F400418</v>
          </cell>
          <cell r="C993" t="str">
            <v>F400418</v>
          </cell>
          <cell r="D993">
            <v>7</v>
          </cell>
          <cell r="E993" t="str">
            <v>F</v>
          </cell>
        </row>
        <row r="994">
          <cell r="B994" t="str">
            <v>F400419</v>
          </cell>
          <cell r="C994" t="str">
            <v>F400419</v>
          </cell>
          <cell r="D994">
            <v>7</v>
          </cell>
          <cell r="E994" t="str">
            <v>F</v>
          </cell>
        </row>
        <row r="995">
          <cell r="B995" t="str">
            <v>F400420</v>
          </cell>
          <cell r="C995" t="str">
            <v>F400420</v>
          </cell>
          <cell r="D995">
            <v>7</v>
          </cell>
          <cell r="E995" t="str">
            <v>F</v>
          </cell>
        </row>
        <row r="996">
          <cell r="B996" t="str">
            <v>F400421</v>
          </cell>
          <cell r="C996" t="str">
            <v>F400421</v>
          </cell>
          <cell r="D996">
            <v>7</v>
          </cell>
          <cell r="E996" t="str">
            <v>F</v>
          </cell>
        </row>
        <row r="997">
          <cell r="B997" t="str">
            <v>F400422</v>
          </cell>
          <cell r="C997" t="str">
            <v>F400422</v>
          </cell>
          <cell r="D997">
            <v>7</v>
          </cell>
          <cell r="E997" t="str">
            <v>F</v>
          </cell>
        </row>
        <row r="998">
          <cell r="B998" t="str">
            <v>F525352</v>
          </cell>
          <cell r="C998" t="str">
            <v>F525352</v>
          </cell>
          <cell r="D998">
            <v>7</v>
          </cell>
          <cell r="E998" t="str">
            <v>F</v>
          </cell>
        </row>
        <row r="999">
          <cell r="B999" t="str">
            <v>F525353</v>
          </cell>
          <cell r="C999" t="str">
            <v>F525353</v>
          </cell>
          <cell r="D999">
            <v>7</v>
          </cell>
          <cell r="E999" t="str">
            <v>F</v>
          </cell>
        </row>
        <row r="1000">
          <cell r="B1000" t="str">
            <v>F525354</v>
          </cell>
          <cell r="C1000" t="str">
            <v>F525354</v>
          </cell>
          <cell r="D1000">
            <v>7</v>
          </cell>
          <cell r="E1000" t="str">
            <v>F</v>
          </cell>
        </row>
        <row r="1001">
          <cell r="B1001" t="str">
            <v>F525355</v>
          </cell>
          <cell r="C1001" t="str">
            <v>F525355</v>
          </cell>
          <cell r="D1001">
            <v>7</v>
          </cell>
          <cell r="E1001" t="str">
            <v>F</v>
          </cell>
        </row>
        <row r="1002">
          <cell r="B1002" t="str">
            <v>F525356</v>
          </cell>
          <cell r="C1002" t="str">
            <v>F525356</v>
          </cell>
          <cell r="D1002">
            <v>7</v>
          </cell>
          <cell r="E1002" t="str">
            <v>F</v>
          </cell>
        </row>
        <row r="1003">
          <cell r="B1003" t="str">
            <v>F525357</v>
          </cell>
          <cell r="C1003" t="str">
            <v>F525357</v>
          </cell>
          <cell r="D1003">
            <v>7</v>
          </cell>
          <cell r="E1003" t="str">
            <v>F</v>
          </cell>
        </row>
        <row r="1004">
          <cell r="B1004" t="str">
            <v>F525358</v>
          </cell>
          <cell r="C1004" t="str">
            <v>F525358</v>
          </cell>
          <cell r="D1004">
            <v>7</v>
          </cell>
          <cell r="E1004" t="str">
            <v>F</v>
          </cell>
        </row>
        <row r="1005">
          <cell r="B1005" t="str">
            <v>F525359</v>
          </cell>
          <cell r="C1005" t="str">
            <v>F525359</v>
          </cell>
          <cell r="D1005">
            <v>7</v>
          </cell>
          <cell r="E1005" t="str">
            <v>F</v>
          </cell>
        </row>
        <row r="1006">
          <cell r="B1006" t="str">
            <v>F525360</v>
          </cell>
          <cell r="C1006" t="str">
            <v>F525360</v>
          </cell>
          <cell r="D1006">
            <v>7</v>
          </cell>
          <cell r="E1006" t="str">
            <v>F</v>
          </cell>
        </row>
        <row r="1007">
          <cell r="B1007" t="str">
            <v>F525361</v>
          </cell>
          <cell r="C1007" t="str">
            <v>F525361</v>
          </cell>
          <cell r="D1007">
            <v>7</v>
          </cell>
          <cell r="E1007" t="str">
            <v>F</v>
          </cell>
        </row>
        <row r="1008">
          <cell r="B1008" t="str">
            <v>F525362</v>
          </cell>
          <cell r="C1008" t="str">
            <v>F525362</v>
          </cell>
          <cell r="D1008">
            <v>7</v>
          </cell>
          <cell r="E1008" t="str">
            <v>F</v>
          </cell>
        </row>
        <row r="1009">
          <cell r="B1009" t="str">
            <v>F525363</v>
          </cell>
          <cell r="C1009" t="str">
            <v>F525363</v>
          </cell>
          <cell r="D1009">
            <v>7</v>
          </cell>
          <cell r="E1009" t="str">
            <v>F</v>
          </cell>
        </row>
        <row r="1010">
          <cell r="B1010" t="str">
            <v>F525364</v>
          </cell>
          <cell r="C1010" t="str">
            <v>F525364</v>
          </cell>
          <cell r="D1010">
            <v>7</v>
          </cell>
          <cell r="E1010" t="str">
            <v>F</v>
          </cell>
        </row>
        <row r="1011">
          <cell r="B1011" t="str">
            <v>F525365</v>
          </cell>
          <cell r="C1011" t="str">
            <v>F525365</v>
          </cell>
          <cell r="D1011">
            <v>7</v>
          </cell>
          <cell r="E1011" t="str">
            <v>F</v>
          </cell>
        </row>
        <row r="1012">
          <cell r="B1012" t="str">
            <v>F525366</v>
          </cell>
          <cell r="C1012" t="str">
            <v>F525366</v>
          </cell>
          <cell r="D1012">
            <v>7</v>
          </cell>
          <cell r="E1012" t="str">
            <v>F</v>
          </cell>
        </row>
        <row r="1013">
          <cell r="B1013" t="str">
            <v>F525367</v>
          </cell>
          <cell r="C1013" t="str">
            <v>F525367</v>
          </cell>
          <cell r="D1013">
            <v>7</v>
          </cell>
          <cell r="E1013" t="str">
            <v>F</v>
          </cell>
        </row>
        <row r="1014">
          <cell r="B1014" t="str">
            <v>F525368</v>
          </cell>
          <cell r="C1014" t="str">
            <v>F525368</v>
          </cell>
          <cell r="D1014">
            <v>7</v>
          </cell>
          <cell r="E1014" t="str">
            <v>F</v>
          </cell>
        </row>
        <row r="1015">
          <cell r="B1015" t="str">
            <v>F525369</v>
          </cell>
          <cell r="C1015" t="str">
            <v>F525369</v>
          </cell>
          <cell r="D1015">
            <v>7</v>
          </cell>
          <cell r="E1015" t="str">
            <v>F</v>
          </cell>
        </row>
        <row r="1016">
          <cell r="B1016" t="str">
            <v>F525370</v>
          </cell>
          <cell r="C1016" t="str">
            <v>F525370</v>
          </cell>
          <cell r="D1016">
            <v>7</v>
          </cell>
          <cell r="E1016" t="str">
            <v>F</v>
          </cell>
        </row>
        <row r="1017">
          <cell r="B1017" t="str">
            <v>F525371</v>
          </cell>
          <cell r="C1017" t="str">
            <v>F525371</v>
          </cell>
          <cell r="D1017">
            <v>7</v>
          </cell>
          <cell r="E1017" t="str">
            <v>F</v>
          </cell>
        </row>
        <row r="1018">
          <cell r="B1018" t="str">
            <v>F525372</v>
          </cell>
          <cell r="C1018" t="str">
            <v>F525372</v>
          </cell>
          <cell r="D1018">
            <v>7</v>
          </cell>
          <cell r="E1018" t="str">
            <v>F</v>
          </cell>
        </row>
        <row r="1019">
          <cell r="B1019" t="str">
            <v>F525373</v>
          </cell>
          <cell r="C1019" t="str">
            <v>F525373</v>
          </cell>
          <cell r="D1019">
            <v>7</v>
          </cell>
          <cell r="E1019" t="str">
            <v>F</v>
          </cell>
        </row>
        <row r="1020">
          <cell r="B1020" t="str">
            <v>F525374</v>
          </cell>
          <cell r="C1020" t="str">
            <v>F525374</v>
          </cell>
          <cell r="D1020">
            <v>7</v>
          </cell>
          <cell r="E1020" t="str">
            <v>F</v>
          </cell>
        </row>
        <row r="1021">
          <cell r="B1021" t="str">
            <v>F525375</v>
          </cell>
          <cell r="C1021" t="str">
            <v>F525375</v>
          </cell>
          <cell r="D1021">
            <v>7</v>
          </cell>
          <cell r="E1021" t="str">
            <v>F</v>
          </cell>
        </row>
        <row r="1022">
          <cell r="B1022" t="str">
            <v>F525376</v>
          </cell>
          <cell r="C1022" t="str">
            <v>F525376</v>
          </cell>
          <cell r="D1022">
            <v>7</v>
          </cell>
          <cell r="E1022" t="str">
            <v>F</v>
          </cell>
        </row>
        <row r="1023">
          <cell r="B1023" t="str">
            <v>F525377</v>
          </cell>
          <cell r="C1023" t="str">
            <v>F525377</v>
          </cell>
          <cell r="D1023">
            <v>7</v>
          </cell>
          <cell r="E1023" t="str">
            <v>F</v>
          </cell>
        </row>
        <row r="1024">
          <cell r="B1024" t="str">
            <v>F525378</v>
          </cell>
          <cell r="C1024" t="str">
            <v>F525378</v>
          </cell>
          <cell r="D1024">
            <v>7</v>
          </cell>
          <cell r="E1024" t="str">
            <v>F</v>
          </cell>
        </row>
        <row r="1025">
          <cell r="B1025" t="str">
            <v>1000EEMGMTPRO</v>
          </cell>
          <cell r="C1025" t="str">
            <v>EEMGMTPRO</v>
          </cell>
          <cell r="D1025">
            <v>8</v>
          </cell>
          <cell r="E1025" t="str">
            <v>G</v>
          </cell>
        </row>
        <row r="1026">
          <cell r="B1026" t="str">
            <v>F516715</v>
          </cell>
          <cell r="C1026" t="str">
            <v>F516715</v>
          </cell>
          <cell r="D1026">
            <v>9</v>
          </cell>
          <cell r="E1026" t="str">
            <v>F</v>
          </cell>
        </row>
        <row r="1027">
          <cell r="B1027" t="str">
            <v>1000RESEE</v>
          </cell>
          <cell r="C1027" t="str">
            <v>RESEE</v>
          </cell>
          <cell r="D1027">
            <v>8</v>
          </cell>
          <cell r="E1027" t="str">
            <v>G</v>
          </cell>
        </row>
        <row r="1028">
          <cell r="B1028" t="str">
            <v>F400399</v>
          </cell>
          <cell r="C1028" t="str">
            <v>F400399</v>
          </cell>
          <cell r="D1028">
            <v>9</v>
          </cell>
          <cell r="E1028" t="str">
            <v>F</v>
          </cell>
        </row>
        <row r="1029">
          <cell r="B1029" t="str">
            <v>F400400</v>
          </cell>
          <cell r="C1029" t="str">
            <v>F400400</v>
          </cell>
          <cell r="D1029">
            <v>9</v>
          </cell>
          <cell r="E1029" t="str">
            <v>F</v>
          </cell>
        </row>
        <row r="1030">
          <cell r="B1030" t="str">
            <v>F400401</v>
          </cell>
          <cell r="C1030" t="str">
            <v>F400401</v>
          </cell>
          <cell r="D1030">
            <v>9</v>
          </cell>
          <cell r="E1030" t="str">
            <v>F</v>
          </cell>
        </row>
        <row r="1031">
          <cell r="B1031" t="str">
            <v>F400402</v>
          </cell>
          <cell r="C1031" t="str">
            <v>F400402</v>
          </cell>
          <cell r="D1031">
            <v>9</v>
          </cell>
          <cell r="E1031" t="str">
            <v>F</v>
          </cell>
        </row>
        <row r="1032">
          <cell r="B1032" t="str">
            <v>F400403</v>
          </cell>
          <cell r="C1032" t="str">
            <v>F400403</v>
          </cell>
          <cell r="D1032">
            <v>9</v>
          </cell>
          <cell r="E1032" t="str">
            <v>F</v>
          </cell>
        </row>
        <row r="1033">
          <cell r="B1033" t="str">
            <v>F400404</v>
          </cell>
          <cell r="C1033" t="str">
            <v>F400404</v>
          </cell>
          <cell r="D1033">
            <v>9</v>
          </cell>
          <cell r="E1033" t="str">
            <v>F</v>
          </cell>
        </row>
        <row r="1034">
          <cell r="B1034" t="str">
            <v>F400405</v>
          </cell>
          <cell r="C1034" t="str">
            <v>F400405</v>
          </cell>
          <cell r="D1034">
            <v>9</v>
          </cell>
          <cell r="E1034" t="str">
            <v>F</v>
          </cell>
        </row>
        <row r="1035">
          <cell r="B1035" t="str">
            <v>F400406</v>
          </cell>
          <cell r="C1035" t="str">
            <v>F400406</v>
          </cell>
          <cell r="D1035">
            <v>9</v>
          </cell>
          <cell r="E1035" t="str">
            <v>F</v>
          </cell>
        </row>
        <row r="1036">
          <cell r="B1036" t="str">
            <v>F400407</v>
          </cell>
          <cell r="C1036" t="str">
            <v>F400407</v>
          </cell>
          <cell r="D1036">
            <v>9</v>
          </cell>
          <cell r="E1036" t="str">
            <v>F</v>
          </cell>
        </row>
        <row r="1037">
          <cell r="B1037" t="str">
            <v>F400408</v>
          </cell>
          <cell r="C1037" t="str">
            <v>F400408</v>
          </cell>
          <cell r="D1037">
            <v>9</v>
          </cell>
          <cell r="E1037" t="str">
            <v>F</v>
          </cell>
        </row>
        <row r="1038">
          <cell r="B1038" t="str">
            <v>F400409</v>
          </cell>
          <cell r="C1038" t="str">
            <v>F400409</v>
          </cell>
          <cell r="D1038">
            <v>9</v>
          </cell>
          <cell r="E1038" t="str">
            <v>F</v>
          </cell>
        </row>
        <row r="1039">
          <cell r="B1039" t="str">
            <v>F516720</v>
          </cell>
          <cell r="C1039" t="str">
            <v>F516720</v>
          </cell>
          <cell r="D1039">
            <v>9</v>
          </cell>
          <cell r="E1039" t="str">
            <v>F</v>
          </cell>
        </row>
        <row r="1040">
          <cell r="B1040" t="str">
            <v>1000NONRESEE</v>
          </cell>
          <cell r="C1040" t="str">
            <v>NONRESEE</v>
          </cell>
          <cell r="D1040">
            <v>8</v>
          </cell>
          <cell r="E1040" t="str">
            <v>G</v>
          </cell>
        </row>
        <row r="1041">
          <cell r="B1041" t="str">
            <v>F400393</v>
          </cell>
          <cell r="C1041" t="str">
            <v>F400393</v>
          </cell>
          <cell r="D1041">
            <v>9</v>
          </cell>
          <cell r="E1041" t="str">
            <v>F</v>
          </cell>
        </row>
        <row r="1042">
          <cell r="B1042" t="str">
            <v>F400394</v>
          </cell>
          <cell r="C1042" t="str">
            <v>F400394</v>
          </cell>
          <cell r="D1042">
            <v>9</v>
          </cell>
          <cell r="E1042" t="str">
            <v>F</v>
          </cell>
        </row>
        <row r="1043">
          <cell r="B1043" t="str">
            <v>F400395</v>
          </cell>
          <cell r="C1043" t="str">
            <v>F400395</v>
          </cell>
          <cell r="D1043">
            <v>9</v>
          </cell>
          <cell r="E1043" t="str">
            <v>F</v>
          </cell>
        </row>
        <row r="1044">
          <cell r="B1044" t="str">
            <v>F400396</v>
          </cell>
          <cell r="C1044" t="str">
            <v>F400396</v>
          </cell>
          <cell r="D1044">
            <v>9</v>
          </cell>
          <cell r="E1044" t="str">
            <v>F</v>
          </cell>
        </row>
        <row r="1045">
          <cell r="B1045" t="str">
            <v>F400397</v>
          </cell>
          <cell r="C1045" t="str">
            <v>F400397</v>
          </cell>
          <cell r="D1045">
            <v>9</v>
          </cell>
          <cell r="E1045" t="str">
            <v>F</v>
          </cell>
        </row>
        <row r="1046">
          <cell r="B1046" t="str">
            <v>F400398</v>
          </cell>
          <cell r="C1046" t="str">
            <v>F400398</v>
          </cell>
          <cell r="D1046">
            <v>9</v>
          </cell>
          <cell r="E1046" t="str">
            <v>F</v>
          </cell>
        </row>
        <row r="1047">
          <cell r="B1047" t="str">
            <v>F516719</v>
          </cell>
          <cell r="C1047" t="str">
            <v>F516719</v>
          </cell>
          <cell r="D1047">
            <v>9</v>
          </cell>
          <cell r="E1047" t="str">
            <v>F</v>
          </cell>
        </row>
        <row r="1048">
          <cell r="B1048" t="str">
            <v>1000CEM</v>
          </cell>
          <cell r="C1048" t="str">
            <v>CEM</v>
          </cell>
          <cell r="D1048">
            <v>6</v>
          </cell>
          <cell r="E1048" t="str">
            <v>G</v>
          </cell>
        </row>
        <row r="1049">
          <cell r="B1049" t="str">
            <v>F400340</v>
          </cell>
          <cell r="C1049" t="str">
            <v>F400340</v>
          </cell>
          <cell r="D1049">
            <v>7</v>
          </cell>
          <cell r="E1049" t="str">
            <v>F</v>
          </cell>
        </row>
        <row r="1050">
          <cell r="B1050" t="str">
            <v>F400341</v>
          </cell>
          <cell r="C1050" t="str">
            <v>F400341</v>
          </cell>
          <cell r="D1050">
            <v>7</v>
          </cell>
          <cell r="E1050" t="str">
            <v>F</v>
          </cell>
        </row>
        <row r="1051">
          <cell r="B1051" t="str">
            <v>F400342</v>
          </cell>
          <cell r="C1051" t="str">
            <v>F400342</v>
          </cell>
          <cell r="D1051">
            <v>7</v>
          </cell>
          <cell r="E1051" t="str">
            <v>F</v>
          </cell>
        </row>
        <row r="1052">
          <cell r="B1052" t="str">
            <v>F400361</v>
          </cell>
          <cell r="C1052" t="str">
            <v>F400361</v>
          </cell>
          <cell r="D1052">
            <v>7</v>
          </cell>
          <cell r="E1052" t="str">
            <v>F</v>
          </cell>
        </row>
        <row r="1053">
          <cell r="B1053" t="str">
            <v>F400362</v>
          </cell>
          <cell r="C1053" t="str">
            <v>F400362</v>
          </cell>
          <cell r="D1053">
            <v>7</v>
          </cell>
          <cell r="E1053" t="str">
            <v>F</v>
          </cell>
        </row>
        <row r="1054">
          <cell r="B1054" t="str">
            <v>F400363</v>
          </cell>
          <cell r="C1054" t="str">
            <v>F400363</v>
          </cell>
          <cell r="D1054">
            <v>7</v>
          </cell>
          <cell r="E1054" t="str">
            <v>F</v>
          </cell>
        </row>
        <row r="1055">
          <cell r="B1055" t="str">
            <v>F400364</v>
          </cell>
          <cell r="C1055" t="str">
            <v>F400364</v>
          </cell>
          <cell r="D1055">
            <v>7</v>
          </cell>
          <cell r="E1055" t="str">
            <v>F</v>
          </cell>
        </row>
        <row r="1056">
          <cell r="B1056" t="str">
            <v>F400365</v>
          </cell>
          <cell r="C1056" t="str">
            <v>F400365</v>
          </cell>
          <cell r="D1056">
            <v>7</v>
          </cell>
          <cell r="E1056" t="str">
            <v>F</v>
          </cell>
        </row>
        <row r="1057">
          <cell r="B1057" t="str">
            <v>F400366</v>
          </cell>
          <cell r="C1057" t="str">
            <v>F400366</v>
          </cell>
          <cell r="D1057">
            <v>7</v>
          </cell>
          <cell r="E1057" t="str">
            <v>F</v>
          </cell>
        </row>
        <row r="1058">
          <cell r="B1058" t="str">
            <v>F400367</v>
          </cell>
          <cell r="C1058" t="str">
            <v>F400367</v>
          </cell>
          <cell r="D1058">
            <v>7</v>
          </cell>
          <cell r="E1058" t="str">
            <v>F</v>
          </cell>
        </row>
        <row r="1059">
          <cell r="B1059" t="str">
            <v>F525379</v>
          </cell>
          <cell r="C1059" t="str">
            <v>F525379</v>
          </cell>
          <cell r="D1059">
            <v>7</v>
          </cell>
          <cell r="E1059" t="str">
            <v>F</v>
          </cell>
        </row>
        <row r="1060">
          <cell r="B1060" t="str">
            <v>F525380</v>
          </cell>
          <cell r="C1060" t="str">
            <v>F525380</v>
          </cell>
          <cell r="D1060">
            <v>7</v>
          </cell>
          <cell r="E1060" t="str">
            <v>F</v>
          </cell>
        </row>
        <row r="1061">
          <cell r="B1061" t="str">
            <v>F525383</v>
          </cell>
          <cell r="C1061" t="str">
            <v>F525383</v>
          </cell>
          <cell r="D1061">
            <v>7</v>
          </cell>
          <cell r="E1061" t="str">
            <v>F</v>
          </cell>
        </row>
        <row r="1062">
          <cell r="B1062" t="str">
            <v>F525384</v>
          </cell>
          <cell r="C1062" t="str">
            <v>F525384</v>
          </cell>
          <cell r="D1062">
            <v>7</v>
          </cell>
          <cell r="E1062" t="str">
            <v>F</v>
          </cell>
        </row>
        <row r="1063">
          <cell r="B1063" t="str">
            <v>F525385</v>
          </cell>
          <cell r="C1063" t="str">
            <v>F525385</v>
          </cell>
          <cell r="D1063">
            <v>7</v>
          </cell>
          <cell r="E1063" t="str">
            <v>F</v>
          </cell>
        </row>
        <row r="1064">
          <cell r="B1064" t="str">
            <v>F525386</v>
          </cell>
          <cell r="C1064" t="str">
            <v>F525386</v>
          </cell>
          <cell r="D1064">
            <v>7</v>
          </cell>
          <cell r="E1064" t="str">
            <v>F</v>
          </cell>
        </row>
        <row r="1065">
          <cell r="B1065" t="str">
            <v>F526397</v>
          </cell>
          <cell r="C1065" t="str">
            <v>F526397</v>
          </cell>
          <cell r="D1065">
            <v>7</v>
          </cell>
          <cell r="E1065" t="str">
            <v>F</v>
          </cell>
        </row>
        <row r="1066">
          <cell r="B1066" t="str">
            <v>F526398</v>
          </cell>
          <cell r="C1066" t="str">
            <v>F526398</v>
          </cell>
          <cell r="D1066">
            <v>7</v>
          </cell>
          <cell r="E1066" t="str">
            <v>F</v>
          </cell>
        </row>
        <row r="1067">
          <cell r="B1067" t="str">
            <v>F526399</v>
          </cell>
          <cell r="C1067" t="str">
            <v>F526399</v>
          </cell>
          <cell r="D1067">
            <v>7</v>
          </cell>
          <cell r="E1067" t="str">
            <v>F</v>
          </cell>
        </row>
        <row r="1068">
          <cell r="B1068" t="str">
            <v>F526485</v>
          </cell>
          <cell r="C1068" t="str">
            <v>F526485</v>
          </cell>
          <cell r="D1068">
            <v>7</v>
          </cell>
          <cell r="E1068" t="str">
            <v>F</v>
          </cell>
        </row>
        <row r="1069">
          <cell r="B1069" t="str">
            <v>F526486</v>
          </cell>
          <cell r="C1069" t="str">
            <v>F526486</v>
          </cell>
          <cell r="D1069">
            <v>7</v>
          </cell>
          <cell r="E1069" t="str">
            <v>F</v>
          </cell>
        </row>
        <row r="1070">
          <cell r="B1070" t="str">
            <v>F526487</v>
          </cell>
          <cell r="C1070" t="str">
            <v>F526487</v>
          </cell>
          <cell r="D1070">
            <v>7</v>
          </cell>
          <cell r="E1070" t="str">
            <v>F</v>
          </cell>
        </row>
        <row r="1071">
          <cell r="B1071" t="str">
            <v>F526488</v>
          </cell>
          <cell r="C1071" t="str">
            <v>F526488</v>
          </cell>
          <cell r="D1071">
            <v>7</v>
          </cell>
          <cell r="E1071" t="str">
            <v>F</v>
          </cell>
        </row>
        <row r="1072">
          <cell r="B1072" t="str">
            <v>1000CEMMM</v>
          </cell>
          <cell r="C1072" t="str">
            <v>CEMMM</v>
          </cell>
          <cell r="D1072">
            <v>8</v>
          </cell>
          <cell r="E1072" t="str">
            <v>G</v>
          </cell>
        </row>
        <row r="1073">
          <cell r="B1073" t="str">
            <v>F400343</v>
          </cell>
          <cell r="C1073" t="str">
            <v>F400343</v>
          </cell>
          <cell r="D1073">
            <v>9</v>
          </cell>
          <cell r="E1073" t="str">
            <v>F</v>
          </cell>
        </row>
        <row r="1074">
          <cell r="B1074" t="str">
            <v>F400344</v>
          </cell>
          <cell r="C1074" t="str">
            <v>F400344</v>
          </cell>
          <cell r="D1074">
            <v>9</v>
          </cell>
          <cell r="E1074" t="str">
            <v>F</v>
          </cell>
        </row>
        <row r="1075">
          <cell r="B1075" t="str">
            <v>F400345</v>
          </cell>
          <cell r="C1075" t="str">
            <v>F400345</v>
          </cell>
          <cell r="D1075">
            <v>9</v>
          </cell>
          <cell r="E1075" t="str">
            <v>F</v>
          </cell>
        </row>
        <row r="1076">
          <cell r="B1076" t="str">
            <v>F400346</v>
          </cell>
          <cell r="C1076" t="str">
            <v>F400346</v>
          </cell>
          <cell r="D1076">
            <v>9</v>
          </cell>
          <cell r="E1076" t="str">
            <v>F</v>
          </cell>
        </row>
        <row r="1077">
          <cell r="B1077" t="str">
            <v>F400347</v>
          </cell>
          <cell r="C1077" t="str">
            <v>F400347</v>
          </cell>
          <cell r="D1077">
            <v>9</v>
          </cell>
          <cell r="E1077" t="str">
            <v>F</v>
          </cell>
        </row>
        <row r="1078">
          <cell r="B1078" t="str">
            <v>F400348</v>
          </cell>
          <cell r="C1078" t="str">
            <v>F400348</v>
          </cell>
          <cell r="D1078">
            <v>9</v>
          </cell>
          <cell r="E1078" t="str">
            <v>F</v>
          </cell>
        </row>
        <row r="1079">
          <cell r="B1079" t="str">
            <v>F400349</v>
          </cell>
          <cell r="C1079" t="str">
            <v>F400349</v>
          </cell>
          <cell r="D1079">
            <v>9</v>
          </cell>
          <cell r="E1079" t="str">
            <v>F</v>
          </cell>
        </row>
        <row r="1080">
          <cell r="B1080" t="str">
            <v>F400350</v>
          </cell>
          <cell r="C1080" t="str">
            <v>F400350</v>
          </cell>
          <cell r="D1080">
            <v>9</v>
          </cell>
          <cell r="E1080" t="str">
            <v>F</v>
          </cell>
        </row>
        <row r="1081">
          <cell r="B1081" t="str">
            <v>F400351</v>
          </cell>
          <cell r="C1081" t="str">
            <v>F400351</v>
          </cell>
          <cell r="D1081">
            <v>9</v>
          </cell>
          <cell r="E1081" t="str">
            <v>F</v>
          </cell>
        </row>
        <row r="1082">
          <cell r="B1082" t="str">
            <v>F400352</v>
          </cell>
          <cell r="C1082" t="str">
            <v>F400352</v>
          </cell>
          <cell r="D1082">
            <v>9</v>
          </cell>
          <cell r="E1082" t="str">
            <v>F</v>
          </cell>
        </row>
        <row r="1083">
          <cell r="B1083" t="str">
            <v>F400353</v>
          </cell>
          <cell r="C1083" t="str">
            <v>F400353</v>
          </cell>
          <cell r="D1083">
            <v>9</v>
          </cell>
          <cell r="E1083" t="str">
            <v>F</v>
          </cell>
        </row>
        <row r="1084">
          <cell r="B1084" t="str">
            <v>F400354</v>
          </cell>
          <cell r="C1084" t="str">
            <v>F400354</v>
          </cell>
          <cell r="D1084">
            <v>9</v>
          </cell>
          <cell r="E1084" t="str">
            <v>F</v>
          </cell>
        </row>
        <row r="1085">
          <cell r="B1085" t="str">
            <v>F400355</v>
          </cell>
          <cell r="C1085" t="str">
            <v>F400355</v>
          </cell>
          <cell r="D1085">
            <v>9</v>
          </cell>
          <cell r="E1085" t="str">
            <v>F</v>
          </cell>
        </row>
        <row r="1086">
          <cell r="B1086" t="str">
            <v>F400356</v>
          </cell>
          <cell r="C1086" t="str">
            <v>F400356</v>
          </cell>
          <cell r="D1086">
            <v>9</v>
          </cell>
          <cell r="E1086" t="str">
            <v>F</v>
          </cell>
        </row>
        <row r="1087">
          <cell r="B1087" t="str">
            <v>F400357</v>
          </cell>
          <cell r="C1087" t="str">
            <v>F400357</v>
          </cell>
          <cell r="D1087">
            <v>9</v>
          </cell>
          <cell r="E1087" t="str">
            <v>F</v>
          </cell>
        </row>
        <row r="1088">
          <cell r="B1088" t="str">
            <v>F400358</v>
          </cell>
          <cell r="C1088" t="str">
            <v>F400358</v>
          </cell>
          <cell r="D1088">
            <v>9</v>
          </cell>
          <cell r="E1088" t="str">
            <v>F</v>
          </cell>
        </row>
        <row r="1089">
          <cell r="B1089" t="str">
            <v>F400359</v>
          </cell>
          <cell r="C1089" t="str">
            <v>F400359</v>
          </cell>
          <cell r="D1089">
            <v>9</v>
          </cell>
          <cell r="E1089" t="str">
            <v>F</v>
          </cell>
        </row>
        <row r="1090">
          <cell r="B1090" t="str">
            <v>F400360</v>
          </cell>
          <cell r="C1090" t="str">
            <v>F400360</v>
          </cell>
          <cell r="D1090">
            <v>9</v>
          </cell>
          <cell r="E1090" t="str">
            <v>F</v>
          </cell>
        </row>
        <row r="1091">
          <cell r="B1091" t="str">
            <v>F525195</v>
          </cell>
          <cell r="C1091" t="str">
            <v>F525195</v>
          </cell>
          <cell r="D1091">
            <v>9</v>
          </cell>
          <cell r="E1091" t="str">
            <v>F</v>
          </cell>
        </row>
        <row r="1092">
          <cell r="B1092" t="str">
            <v>F525196</v>
          </cell>
          <cell r="C1092" t="str">
            <v>F525196</v>
          </cell>
          <cell r="D1092">
            <v>9</v>
          </cell>
          <cell r="E1092" t="str">
            <v>F</v>
          </cell>
        </row>
        <row r="1093">
          <cell r="B1093" t="str">
            <v>F525381</v>
          </cell>
          <cell r="C1093" t="str">
            <v>F525381</v>
          </cell>
          <cell r="D1093">
            <v>9</v>
          </cell>
          <cell r="E1093" t="str">
            <v>F</v>
          </cell>
        </row>
        <row r="1094">
          <cell r="B1094" t="str">
            <v>F525382</v>
          </cell>
          <cell r="C1094" t="str">
            <v>F525382</v>
          </cell>
          <cell r="D1094">
            <v>9</v>
          </cell>
          <cell r="E1094" t="str">
            <v>F</v>
          </cell>
        </row>
        <row r="1095">
          <cell r="B1095" t="str">
            <v>1000CEMMMPGC</v>
          </cell>
          <cell r="C1095" t="str">
            <v>CEMMMPGC</v>
          </cell>
          <cell r="D1095">
            <v>10</v>
          </cell>
          <cell r="E1095" t="str">
            <v>G</v>
          </cell>
        </row>
        <row r="1096">
          <cell r="B1096" t="str">
            <v>F516709</v>
          </cell>
          <cell r="C1096" t="str">
            <v>F516709</v>
          </cell>
          <cell r="D1096">
            <v>11</v>
          </cell>
          <cell r="E1096" t="str">
            <v>F</v>
          </cell>
        </row>
        <row r="1097">
          <cell r="B1097" t="str">
            <v>F516711</v>
          </cell>
          <cell r="C1097" t="str">
            <v>F516711</v>
          </cell>
          <cell r="D1097">
            <v>11</v>
          </cell>
          <cell r="E1097" t="str">
            <v>F</v>
          </cell>
        </row>
        <row r="1098">
          <cell r="B1098" t="str">
            <v>F516713</v>
          </cell>
          <cell r="C1098" t="str">
            <v>F516713</v>
          </cell>
          <cell r="D1098">
            <v>11</v>
          </cell>
          <cell r="E1098" t="str">
            <v>F</v>
          </cell>
        </row>
        <row r="1099">
          <cell r="B1099" t="str">
            <v>1000CEMMMPRO</v>
          </cell>
          <cell r="C1099" t="str">
            <v>CEMMMPRO</v>
          </cell>
          <cell r="D1099">
            <v>10</v>
          </cell>
          <cell r="E1099" t="str">
            <v>G</v>
          </cell>
        </row>
        <row r="1100">
          <cell r="B1100" t="str">
            <v>F516708</v>
          </cell>
          <cell r="C1100" t="str">
            <v>F516708</v>
          </cell>
          <cell r="D1100">
            <v>11</v>
          </cell>
          <cell r="E1100" t="str">
            <v>F</v>
          </cell>
        </row>
        <row r="1101">
          <cell r="B1101" t="str">
            <v>F516710</v>
          </cell>
          <cell r="C1101" t="str">
            <v>F516710</v>
          </cell>
          <cell r="D1101">
            <v>11</v>
          </cell>
          <cell r="E1101" t="str">
            <v>F</v>
          </cell>
        </row>
        <row r="1102">
          <cell r="B1102" t="str">
            <v>F516712</v>
          </cell>
          <cell r="C1102" t="str">
            <v>F516712</v>
          </cell>
          <cell r="D1102">
            <v>11</v>
          </cell>
          <cell r="E1102" t="str">
            <v>F</v>
          </cell>
        </row>
        <row r="1103">
          <cell r="B1103" t="str">
            <v>F516714</v>
          </cell>
          <cell r="C1103" t="str">
            <v>F516714</v>
          </cell>
          <cell r="D1103">
            <v>11</v>
          </cell>
          <cell r="E1103" t="str">
            <v>F</v>
          </cell>
        </row>
        <row r="1104">
          <cell r="B1104" t="str">
            <v>1000CPSDIVM</v>
          </cell>
          <cell r="C1104" t="str">
            <v>CPSDIVM</v>
          </cell>
          <cell r="D1104">
            <v>6</v>
          </cell>
          <cell r="E1104" t="str">
            <v>G</v>
          </cell>
        </row>
        <row r="1105">
          <cell r="B1105" t="str">
            <v>F400308</v>
          </cell>
          <cell r="C1105" t="str">
            <v>F400308</v>
          </cell>
          <cell r="D1105">
            <v>7</v>
          </cell>
          <cell r="E1105" t="str">
            <v>F</v>
          </cell>
        </row>
        <row r="1106">
          <cell r="B1106" t="str">
            <v>F400309</v>
          </cell>
          <cell r="C1106" t="str">
            <v>F400309</v>
          </cell>
          <cell r="D1106">
            <v>7</v>
          </cell>
          <cell r="E1106" t="str">
            <v>F</v>
          </cell>
        </row>
        <row r="1107">
          <cell r="B1107" t="str">
            <v>F400310</v>
          </cell>
          <cell r="C1107" t="str">
            <v>F400310</v>
          </cell>
          <cell r="D1107">
            <v>7</v>
          </cell>
          <cell r="E1107" t="str">
            <v>F</v>
          </cell>
        </row>
        <row r="1108">
          <cell r="B1108" t="str">
            <v>1000CSOD</v>
          </cell>
          <cell r="C1108" t="str">
            <v>CSOD</v>
          </cell>
          <cell r="D1108">
            <v>4</v>
          </cell>
          <cell r="E1108" t="str">
            <v>G</v>
          </cell>
        </row>
        <row r="1109">
          <cell r="B1109" t="str">
            <v>F400585</v>
          </cell>
          <cell r="C1109" t="str">
            <v>F400585</v>
          </cell>
          <cell r="D1109">
            <v>5</v>
          </cell>
          <cell r="E1109" t="str">
            <v>F</v>
          </cell>
        </row>
        <row r="1110">
          <cell r="B1110" t="str">
            <v>F400586</v>
          </cell>
          <cell r="C1110" t="str">
            <v>F400586</v>
          </cell>
          <cell r="D1110">
            <v>5</v>
          </cell>
          <cell r="E1110" t="str">
            <v>F</v>
          </cell>
        </row>
        <row r="1111">
          <cell r="B1111" t="str">
            <v>F400587</v>
          </cell>
          <cell r="C1111" t="str">
            <v>F400587</v>
          </cell>
          <cell r="D1111">
            <v>5</v>
          </cell>
          <cell r="E1111" t="str">
            <v>F</v>
          </cell>
        </row>
        <row r="1112">
          <cell r="B1112" t="str">
            <v>F400588</v>
          </cell>
          <cell r="C1112" t="str">
            <v>F400588</v>
          </cell>
          <cell r="D1112">
            <v>5</v>
          </cell>
          <cell r="E1112" t="str">
            <v>F</v>
          </cell>
        </row>
        <row r="1113">
          <cell r="B1113" t="str">
            <v>F400984</v>
          </cell>
          <cell r="C1113" t="str">
            <v>F400984</v>
          </cell>
          <cell r="D1113">
            <v>5</v>
          </cell>
          <cell r="E1113" t="str">
            <v>F</v>
          </cell>
        </row>
        <row r="1114">
          <cell r="B1114" t="str">
            <v>1000CCO</v>
          </cell>
          <cell r="C1114" t="str">
            <v>CCO</v>
          </cell>
          <cell r="D1114">
            <v>6</v>
          </cell>
          <cell r="E1114" t="str">
            <v>G</v>
          </cell>
        </row>
        <row r="1115">
          <cell r="B1115" t="str">
            <v>F400589</v>
          </cell>
          <cell r="C1115" t="str">
            <v>F400589</v>
          </cell>
          <cell r="D1115">
            <v>7</v>
          </cell>
          <cell r="E1115" t="str">
            <v>F</v>
          </cell>
        </row>
        <row r="1116">
          <cell r="B1116" t="str">
            <v>F400590</v>
          </cell>
          <cell r="C1116" t="str">
            <v>F400590</v>
          </cell>
          <cell r="D1116">
            <v>7</v>
          </cell>
          <cell r="E1116" t="str">
            <v>F</v>
          </cell>
        </row>
        <row r="1117">
          <cell r="B1117" t="str">
            <v>F400591</v>
          </cell>
          <cell r="C1117" t="str">
            <v>F400591</v>
          </cell>
          <cell r="D1117">
            <v>7</v>
          </cell>
          <cell r="E1117" t="str">
            <v>F</v>
          </cell>
        </row>
        <row r="1118">
          <cell r="B1118" t="str">
            <v>F400592</v>
          </cell>
          <cell r="C1118" t="str">
            <v>F400592</v>
          </cell>
          <cell r="D1118">
            <v>7</v>
          </cell>
          <cell r="E1118" t="str">
            <v>F</v>
          </cell>
        </row>
        <row r="1119">
          <cell r="B1119" t="str">
            <v>F400593</v>
          </cell>
          <cell r="C1119" t="str">
            <v>F400593</v>
          </cell>
          <cell r="D1119">
            <v>7</v>
          </cell>
          <cell r="E1119" t="str">
            <v>F</v>
          </cell>
        </row>
        <row r="1120">
          <cell r="B1120" t="str">
            <v>F400594</v>
          </cell>
          <cell r="C1120" t="str">
            <v>F400594</v>
          </cell>
          <cell r="D1120">
            <v>7</v>
          </cell>
          <cell r="E1120" t="str">
            <v>F</v>
          </cell>
        </row>
        <row r="1121">
          <cell r="B1121" t="str">
            <v>F400595</v>
          </cell>
          <cell r="C1121" t="str">
            <v>F400595</v>
          </cell>
          <cell r="D1121">
            <v>7</v>
          </cell>
          <cell r="E1121" t="str">
            <v>F</v>
          </cell>
        </row>
        <row r="1122">
          <cell r="B1122" t="str">
            <v>F400596</v>
          </cell>
          <cell r="C1122" t="str">
            <v>F400596</v>
          </cell>
          <cell r="D1122">
            <v>7</v>
          </cell>
          <cell r="E1122" t="str">
            <v>F</v>
          </cell>
        </row>
        <row r="1123">
          <cell r="B1123" t="str">
            <v>F400597</v>
          </cell>
          <cell r="C1123" t="str">
            <v>F400597</v>
          </cell>
          <cell r="D1123">
            <v>7</v>
          </cell>
          <cell r="E1123" t="str">
            <v>F</v>
          </cell>
        </row>
        <row r="1124">
          <cell r="B1124" t="str">
            <v>F400598</v>
          </cell>
          <cell r="C1124" t="str">
            <v>F400598</v>
          </cell>
          <cell r="D1124">
            <v>7</v>
          </cell>
          <cell r="E1124" t="str">
            <v>F</v>
          </cell>
        </row>
        <row r="1125">
          <cell r="B1125" t="str">
            <v>F400599</v>
          </cell>
          <cell r="C1125" t="str">
            <v>F400599</v>
          </cell>
          <cell r="D1125">
            <v>7</v>
          </cell>
          <cell r="E1125" t="str">
            <v>F</v>
          </cell>
        </row>
        <row r="1126">
          <cell r="B1126" t="str">
            <v>F400600</v>
          </cell>
          <cell r="C1126" t="str">
            <v>F400600</v>
          </cell>
          <cell r="D1126">
            <v>7</v>
          </cell>
          <cell r="E1126" t="str">
            <v>F</v>
          </cell>
        </row>
        <row r="1127">
          <cell r="B1127" t="str">
            <v>F400601</v>
          </cell>
          <cell r="C1127" t="str">
            <v>F400601</v>
          </cell>
          <cell r="D1127">
            <v>7</v>
          </cell>
          <cell r="E1127" t="str">
            <v>F</v>
          </cell>
        </row>
        <row r="1128">
          <cell r="B1128" t="str">
            <v>F400602</v>
          </cell>
          <cell r="C1128" t="str">
            <v>F400602</v>
          </cell>
          <cell r="D1128">
            <v>7</v>
          </cell>
          <cell r="E1128" t="str">
            <v>F</v>
          </cell>
        </row>
        <row r="1129">
          <cell r="B1129" t="str">
            <v>F400603</v>
          </cell>
          <cell r="C1129" t="str">
            <v>F400603</v>
          </cell>
          <cell r="D1129">
            <v>7</v>
          </cell>
          <cell r="E1129" t="str">
            <v>F</v>
          </cell>
        </row>
        <row r="1130">
          <cell r="B1130" t="str">
            <v>F400604</v>
          </cell>
          <cell r="C1130" t="str">
            <v>F400604</v>
          </cell>
          <cell r="D1130">
            <v>7</v>
          </cell>
          <cell r="E1130" t="str">
            <v>F</v>
          </cell>
        </row>
        <row r="1131">
          <cell r="B1131" t="str">
            <v>F400605</v>
          </cell>
          <cell r="C1131" t="str">
            <v>F400605</v>
          </cell>
          <cell r="D1131">
            <v>7</v>
          </cell>
          <cell r="E1131" t="str">
            <v>F</v>
          </cell>
        </row>
        <row r="1132">
          <cell r="B1132" t="str">
            <v>F400606</v>
          </cell>
          <cell r="C1132" t="str">
            <v>F400606</v>
          </cell>
          <cell r="D1132">
            <v>7</v>
          </cell>
          <cell r="E1132" t="str">
            <v>F</v>
          </cell>
        </row>
        <row r="1133">
          <cell r="B1133" t="str">
            <v>F400607</v>
          </cell>
          <cell r="C1133" t="str">
            <v>F400607</v>
          </cell>
          <cell r="D1133">
            <v>7</v>
          </cell>
          <cell r="E1133" t="str">
            <v>F</v>
          </cell>
        </row>
        <row r="1134">
          <cell r="B1134" t="str">
            <v>F400608</v>
          </cell>
          <cell r="C1134" t="str">
            <v>F400608</v>
          </cell>
          <cell r="D1134">
            <v>7</v>
          </cell>
          <cell r="E1134" t="str">
            <v>F</v>
          </cell>
        </row>
        <row r="1135">
          <cell r="B1135" t="str">
            <v>F525716</v>
          </cell>
          <cell r="C1135" t="str">
            <v>F525716</v>
          </cell>
          <cell r="D1135">
            <v>7</v>
          </cell>
          <cell r="E1135" t="str">
            <v>F</v>
          </cell>
        </row>
        <row r="1136">
          <cell r="B1136" t="str">
            <v>F525771</v>
          </cell>
          <cell r="C1136" t="str">
            <v>F525771</v>
          </cell>
          <cell r="D1136">
            <v>7</v>
          </cell>
          <cell r="E1136" t="str">
            <v>F</v>
          </cell>
        </row>
        <row r="1137">
          <cell r="B1137" t="str">
            <v>F526038</v>
          </cell>
          <cell r="C1137" t="str">
            <v>F526038</v>
          </cell>
          <cell r="D1137">
            <v>7</v>
          </cell>
          <cell r="E1137" t="str">
            <v>F</v>
          </cell>
        </row>
        <row r="1138">
          <cell r="B1138" t="str">
            <v>F526039</v>
          </cell>
          <cell r="C1138" t="str">
            <v>F526039</v>
          </cell>
          <cell r="D1138">
            <v>7</v>
          </cell>
          <cell r="E1138" t="str">
            <v>F</v>
          </cell>
        </row>
        <row r="1139">
          <cell r="B1139" t="str">
            <v>F526040</v>
          </cell>
          <cell r="C1139" t="str">
            <v>F526040</v>
          </cell>
          <cell r="D1139">
            <v>7</v>
          </cell>
          <cell r="E1139" t="str">
            <v>F</v>
          </cell>
        </row>
        <row r="1140">
          <cell r="B1140" t="str">
            <v>F526041</v>
          </cell>
          <cell r="C1140" t="str">
            <v>F526041</v>
          </cell>
          <cell r="D1140">
            <v>7</v>
          </cell>
          <cell r="E1140" t="str">
            <v>F</v>
          </cell>
        </row>
        <row r="1141">
          <cell r="B1141" t="str">
            <v>F526042</v>
          </cell>
          <cell r="C1141" t="str">
            <v>F526042</v>
          </cell>
          <cell r="D1141">
            <v>7</v>
          </cell>
          <cell r="E1141" t="str">
            <v>F</v>
          </cell>
        </row>
        <row r="1142">
          <cell r="B1142" t="str">
            <v>F526043</v>
          </cell>
          <cell r="C1142" t="str">
            <v>F526043</v>
          </cell>
          <cell r="D1142">
            <v>7</v>
          </cell>
          <cell r="E1142" t="str">
            <v>F</v>
          </cell>
        </row>
        <row r="1143">
          <cell r="B1143" t="str">
            <v>F526044</v>
          </cell>
          <cell r="C1143" t="str">
            <v>F526044</v>
          </cell>
          <cell r="D1143">
            <v>7</v>
          </cell>
          <cell r="E1143" t="str">
            <v>F</v>
          </cell>
        </row>
        <row r="1144">
          <cell r="B1144" t="str">
            <v>F526045</v>
          </cell>
          <cell r="C1144" t="str">
            <v>F526045</v>
          </cell>
          <cell r="D1144">
            <v>7</v>
          </cell>
          <cell r="E1144" t="str">
            <v>F</v>
          </cell>
        </row>
        <row r="1145">
          <cell r="B1145" t="str">
            <v>F526046</v>
          </cell>
          <cell r="C1145" t="str">
            <v>F526046</v>
          </cell>
          <cell r="D1145">
            <v>7</v>
          </cell>
          <cell r="E1145" t="str">
            <v>F</v>
          </cell>
        </row>
        <row r="1146">
          <cell r="B1146" t="str">
            <v>F526047</v>
          </cell>
          <cell r="C1146" t="str">
            <v>F526047</v>
          </cell>
          <cell r="D1146">
            <v>7</v>
          </cell>
          <cell r="E1146" t="str">
            <v>F</v>
          </cell>
        </row>
        <row r="1147">
          <cell r="B1147" t="str">
            <v>F526048</v>
          </cell>
          <cell r="C1147" t="str">
            <v>F526048</v>
          </cell>
          <cell r="D1147">
            <v>7</v>
          </cell>
          <cell r="E1147" t="str">
            <v>F</v>
          </cell>
        </row>
        <row r="1148">
          <cell r="B1148" t="str">
            <v>F526049</v>
          </cell>
          <cell r="C1148" t="str">
            <v>F526049</v>
          </cell>
          <cell r="D1148">
            <v>7</v>
          </cell>
          <cell r="E1148" t="str">
            <v>F</v>
          </cell>
        </row>
        <row r="1149">
          <cell r="B1149" t="str">
            <v>F526278</v>
          </cell>
          <cell r="C1149" t="str">
            <v>F526278</v>
          </cell>
          <cell r="D1149">
            <v>7</v>
          </cell>
          <cell r="E1149" t="str">
            <v>F</v>
          </cell>
        </row>
        <row r="1150">
          <cell r="B1150" t="str">
            <v>F526279</v>
          </cell>
          <cell r="C1150" t="str">
            <v>F526279</v>
          </cell>
          <cell r="D1150">
            <v>7</v>
          </cell>
          <cell r="E1150" t="str">
            <v>F</v>
          </cell>
        </row>
        <row r="1151">
          <cell r="B1151" t="str">
            <v>F526280</v>
          </cell>
          <cell r="C1151" t="str">
            <v>F526280</v>
          </cell>
          <cell r="D1151">
            <v>7</v>
          </cell>
          <cell r="E1151" t="str">
            <v>F</v>
          </cell>
        </row>
        <row r="1152">
          <cell r="B1152" t="str">
            <v>F526281</v>
          </cell>
          <cell r="C1152" t="str">
            <v>F526281</v>
          </cell>
          <cell r="D1152">
            <v>7</v>
          </cell>
          <cell r="E1152" t="str">
            <v>F</v>
          </cell>
        </row>
        <row r="1153">
          <cell r="B1153" t="str">
            <v>F526282</v>
          </cell>
          <cell r="C1153" t="str">
            <v>F526282</v>
          </cell>
          <cell r="D1153">
            <v>7</v>
          </cell>
          <cell r="E1153" t="str">
            <v>F</v>
          </cell>
        </row>
        <row r="1154">
          <cell r="B1154" t="str">
            <v>F526283</v>
          </cell>
          <cell r="C1154" t="str">
            <v>F526283</v>
          </cell>
          <cell r="D1154">
            <v>7</v>
          </cell>
          <cell r="E1154" t="str">
            <v>F</v>
          </cell>
        </row>
        <row r="1155">
          <cell r="B1155" t="str">
            <v>F526284</v>
          </cell>
          <cell r="C1155" t="str">
            <v>F526284</v>
          </cell>
          <cell r="D1155">
            <v>7</v>
          </cell>
          <cell r="E1155" t="str">
            <v>F</v>
          </cell>
        </row>
        <row r="1156">
          <cell r="B1156" t="str">
            <v>F526285</v>
          </cell>
          <cell r="C1156" t="str">
            <v>F526285</v>
          </cell>
          <cell r="D1156">
            <v>7</v>
          </cell>
          <cell r="E1156" t="str">
            <v>F</v>
          </cell>
        </row>
        <row r="1157">
          <cell r="B1157" t="str">
            <v>F526286</v>
          </cell>
          <cell r="C1157" t="str">
            <v>F526286</v>
          </cell>
          <cell r="D1157">
            <v>7</v>
          </cell>
          <cell r="E1157" t="str">
            <v>F</v>
          </cell>
        </row>
        <row r="1158">
          <cell r="B1158" t="str">
            <v>F526287</v>
          </cell>
          <cell r="C1158" t="str">
            <v>F526287</v>
          </cell>
          <cell r="D1158">
            <v>7</v>
          </cell>
          <cell r="E1158" t="str">
            <v>F</v>
          </cell>
        </row>
        <row r="1159">
          <cell r="B1159" t="str">
            <v>F526288</v>
          </cell>
          <cell r="C1159" t="str">
            <v>F526288</v>
          </cell>
          <cell r="D1159">
            <v>7</v>
          </cell>
          <cell r="E1159" t="str">
            <v>F</v>
          </cell>
        </row>
        <row r="1160">
          <cell r="B1160" t="str">
            <v>F526289</v>
          </cell>
          <cell r="C1160" t="str">
            <v>F526289</v>
          </cell>
          <cell r="D1160">
            <v>7</v>
          </cell>
          <cell r="E1160" t="str">
            <v>F</v>
          </cell>
        </row>
        <row r="1161">
          <cell r="B1161" t="str">
            <v>F526290</v>
          </cell>
          <cell r="C1161" t="str">
            <v>F526290</v>
          </cell>
          <cell r="D1161">
            <v>7</v>
          </cell>
          <cell r="E1161" t="str">
            <v>F</v>
          </cell>
        </row>
        <row r="1162">
          <cell r="B1162" t="str">
            <v>F526291</v>
          </cell>
          <cell r="C1162" t="str">
            <v>F526291</v>
          </cell>
          <cell r="D1162">
            <v>7</v>
          </cell>
          <cell r="E1162" t="str">
            <v>F</v>
          </cell>
        </row>
        <row r="1163">
          <cell r="B1163" t="str">
            <v>1000MSO</v>
          </cell>
          <cell r="C1163" t="str">
            <v>MSO</v>
          </cell>
          <cell r="D1163">
            <v>6</v>
          </cell>
          <cell r="E1163" t="str">
            <v>G</v>
          </cell>
        </row>
        <row r="1164">
          <cell r="B1164" t="str">
            <v>F400638</v>
          </cell>
          <cell r="C1164" t="str">
            <v>F400638</v>
          </cell>
          <cell r="D1164">
            <v>7</v>
          </cell>
          <cell r="E1164" t="str">
            <v>F</v>
          </cell>
        </row>
        <row r="1165">
          <cell r="B1165" t="str">
            <v>F400639</v>
          </cell>
          <cell r="C1165" t="str">
            <v>F400639</v>
          </cell>
          <cell r="D1165">
            <v>7</v>
          </cell>
          <cell r="E1165" t="str">
            <v>F</v>
          </cell>
        </row>
        <row r="1166">
          <cell r="B1166" t="str">
            <v>F525717</v>
          </cell>
          <cell r="C1166" t="str">
            <v>F525717</v>
          </cell>
          <cell r="D1166">
            <v>7</v>
          </cell>
          <cell r="E1166" t="str">
            <v>F</v>
          </cell>
        </row>
        <row r="1167">
          <cell r="B1167" t="str">
            <v>1000MSOBIZSUP</v>
          </cell>
          <cell r="C1167" t="str">
            <v>MSOBIZSUP</v>
          </cell>
          <cell r="D1167">
            <v>8</v>
          </cell>
          <cell r="E1167" t="str">
            <v>G</v>
          </cell>
        </row>
        <row r="1168">
          <cell r="B1168" t="str">
            <v>F400966</v>
          </cell>
          <cell r="C1168" t="str">
            <v>F400966</v>
          </cell>
          <cell r="D1168">
            <v>9</v>
          </cell>
          <cell r="E1168" t="str">
            <v>F</v>
          </cell>
        </row>
        <row r="1169">
          <cell r="B1169" t="str">
            <v>F400967</v>
          </cell>
          <cell r="C1169" t="str">
            <v>F400967</v>
          </cell>
          <cell r="D1169">
            <v>9</v>
          </cell>
          <cell r="E1169" t="str">
            <v>F</v>
          </cell>
        </row>
        <row r="1170">
          <cell r="B1170" t="str">
            <v>F400968</v>
          </cell>
          <cell r="C1170" t="str">
            <v>F400968</v>
          </cell>
          <cell r="D1170">
            <v>9</v>
          </cell>
          <cell r="E1170" t="str">
            <v>F</v>
          </cell>
        </row>
        <row r="1171">
          <cell r="B1171" t="str">
            <v>F400969</v>
          </cell>
          <cell r="C1171" t="str">
            <v>F400969</v>
          </cell>
          <cell r="D1171">
            <v>9</v>
          </cell>
          <cell r="E1171" t="str">
            <v>F</v>
          </cell>
        </row>
        <row r="1172">
          <cell r="B1172" t="str">
            <v>F400970</v>
          </cell>
          <cell r="C1172" t="str">
            <v>F400970</v>
          </cell>
          <cell r="D1172">
            <v>9</v>
          </cell>
          <cell r="E1172" t="str">
            <v>F</v>
          </cell>
        </row>
        <row r="1173">
          <cell r="B1173" t="str">
            <v>F400971</v>
          </cell>
          <cell r="C1173" t="str">
            <v>F400971</v>
          </cell>
          <cell r="D1173">
            <v>9</v>
          </cell>
          <cell r="E1173" t="str">
            <v>F</v>
          </cell>
        </row>
        <row r="1174">
          <cell r="B1174" t="str">
            <v>1000MSOBUSSUP</v>
          </cell>
          <cell r="C1174" t="str">
            <v>MSOBUSSUP</v>
          </cell>
          <cell r="D1174">
            <v>10</v>
          </cell>
          <cell r="E1174" t="str">
            <v>G</v>
          </cell>
        </row>
        <row r="1175">
          <cell r="B1175" t="str">
            <v>1000FSMRO</v>
          </cell>
          <cell r="C1175" t="str">
            <v>FSMRO</v>
          </cell>
          <cell r="D1175">
            <v>10</v>
          </cell>
          <cell r="E1175" t="str">
            <v>G</v>
          </cell>
        </row>
        <row r="1176">
          <cell r="B1176" t="str">
            <v>F400972</v>
          </cell>
          <cell r="C1176" t="str">
            <v>F400972</v>
          </cell>
          <cell r="D1176">
            <v>11</v>
          </cell>
          <cell r="E1176" t="str">
            <v>F</v>
          </cell>
        </row>
        <row r="1177">
          <cell r="B1177" t="str">
            <v>F400973</v>
          </cell>
          <cell r="C1177" t="str">
            <v>F400973</v>
          </cell>
          <cell r="D1177">
            <v>11</v>
          </cell>
          <cell r="E1177" t="str">
            <v>F</v>
          </cell>
        </row>
        <row r="1178">
          <cell r="B1178" t="str">
            <v>F400974</v>
          </cell>
          <cell r="C1178" t="str">
            <v>F400974</v>
          </cell>
          <cell r="D1178">
            <v>11</v>
          </cell>
          <cell r="E1178" t="str">
            <v>F</v>
          </cell>
        </row>
        <row r="1179">
          <cell r="B1179" t="str">
            <v>F400975</v>
          </cell>
          <cell r="C1179" t="str">
            <v>F400975</v>
          </cell>
          <cell r="D1179">
            <v>11</v>
          </cell>
          <cell r="E1179" t="str">
            <v>F</v>
          </cell>
        </row>
        <row r="1180">
          <cell r="B1180" t="str">
            <v>F400976</v>
          </cell>
          <cell r="C1180" t="str">
            <v>F400976</v>
          </cell>
          <cell r="D1180">
            <v>11</v>
          </cell>
          <cell r="E1180" t="str">
            <v>F</v>
          </cell>
        </row>
        <row r="1181">
          <cell r="B1181" t="str">
            <v>F400977</v>
          </cell>
          <cell r="C1181" t="str">
            <v>F400977</v>
          </cell>
          <cell r="D1181">
            <v>11</v>
          </cell>
          <cell r="E1181" t="str">
            <v>F</v>
          </cell>
        </row>
        <row r="1182">
          <cell r="B1182" t="str">
            <v>F400978</v>
          </cell>
          <cell r="C1182" t="str">
            <v>F400978</v>
          </cell>
          <cell r="D1182">
            <v>11</v>
          </cell>
          <cell r="E1182" t="str">
            <v>F</v>
          </cell>
        </row>
        <row r="1183">
          <cell r="B1183" t="str">
            <v>F400979</v>
          </cell>
          <cell r="C1183" t="str">
            <v>F400979</v>
          </cell>
          <cell r="D1183">
            <v>11</v>
          </cell>
          <cell r="E1183" t="str">
            <v>F</v>
          </cell>
        </row>
        <row r="1184">
          <cell r="B1184" t="str">
            <v>F400980</v>
          </cell>
          <cell r="C1184" t="str">
            <v>F400980</v>
          </cell>
          <cell r="D1184">
            <v>11</v>
          </cell>
          <cell r="E1184" t="str">
            <v>F</v>
          </cell>
        </row>
        <row r="1185">
          <cell r="B1185" t="str">
            <v>F400981</v>
          </cell>
          <cell r="C1185" t="str">
            <v>F400981</v>
          </cell>
          <cell r="D1185">
            <v>11</v>
          </cell>
          <cell r="E1185" t="str">
            <v>F</v>
          </cell>
        </row>
        <row r="1186">
          <cell r="B1186" t="str">
            <v>F400982</v>
          </cell>
          <cell r="C1186" t="str">
            <v>F400982</v>
          </cell>
          <cell r="D1186">
            <v>11</v>
          </cell>
          <cell r="E1186" t="str">
            <v>F</v>
          </cell>
        </row>
        <row r="1187">
          <cell r="B1187" t="str">
            <v>F400983</v>
          </cell>
          <cell r="C1187" t="str">
            <v>F400983</v>
          </cell>
          <cell r="D1187">
            <v>11</v>
          </cell>
          <cell r="E1187" t="str">
            <v>F</v>
          </cell>
        </row>
        <row r="1188">
          <cell r="B1188" t="str">
            <v>1000MSOR1</v>
          </cell>
          <cell r="C1188" t="str">
            <v>MSOR1</v>
          </cell>
          <cell r="D1188">
            <v>8</v>
          </cell>
          <cell r="E1188" t="str">
            <v>G</v>
          </cell>
        </row>
        <row r="1189">
          <cell r="B1189" t="str">
            <v>1000MSOR1MGMT</v>
          </cell>
          <cell r="C1189" t="str">
            <v>MSOR1MGMT</v>
          </cell>
          <cell r="D1189">
            <v>10</v>
          </cell>
          <cell r="E1189" t="str">
            <v>G</v>
          </cell>
        </row>
        <row r="1190">
          <cell r="B1190" t="str">
            <v>F400640</v>
          </cell>
          <cell r="C1190" t="str">
            <v>F400640</v>
          </cell>
          <cell r="D1190">
            <v>11</v>
          </cell>
          <cell r="E1190" t="str">
            <v>F</v>
          </cell>
        </row>
        <row r="1191">
          <cell r="B1191" t="str">
            <v>F400641</v>
          </cell>
          <cell r="C1191" t="str">
            <v>F400641</v>
          </cell>
          <cell r="D1191">
            <v>11</v>
          </cell>
          <cell r="E1191" t="str">
            <v>F</v>
          </cell>
        </row>
        <row r="1192">
          <cell r="B1192" t="str">
            <v>1000MSOR1COMP</v>
          </cell>
          <cell r="C1192" t="str">
            <v>MSOR1COMP</v>
          </cell>
          <cell r="D1192">
            <v>10</v>
          </cell>
          <cell r="E1192" t="str">
            <v>G</v>
          </cell>
        </row>
        <row r="1193">
          <cell r="B1193" t="str">
            <v>F400642</v>
          </cell>
          <cell r="C1193" t="str">
            <v>F400642</v>
          </cell>
          <cell r="D1193">
            <v>11</v>
          </cell>
          <cell r="E1193" t="str">
            <v>F</v>
          </cell>
        </row>
        <row r="1194">
          <cell r="B1194" t="str">
            <v>F400643</v>
          </cell>
          <cell r="C1194" t="str">
            <v>F400643</v>
          </cell>
          <cell r="D1194">
            <v>11</v>
          </cell>
          <cell r="E1194" t="str">
            <v>F</v>
          </cell>
        </row>
        <row r="1195">
          <cell r="B1195" t="str">
            <v>F400644</v>
          </cell>
          <cell r="C1195" t="str">
            <v>F400644</v>
          </cell>
          <cell r="D1195">
            <v>11</v>
          </cell>
          <cell r="E1195" t="str">
            <v>F</v>
          </cell>
        </row>
        <row r="1196">
          <cell r="B1196" t="str">
            <v>F400645</v>
          </cell>
          <cell r="C1196" t="str">
            <v>F400645</v>
          </cell>
          <cell r="D1196">
            <v>11</v>
          </cell>
          <cell r="E1196" t="str">
            <v>F</v>
          </cell>
        </row>
        <row r="1197">
          <cell r="B1197" t="str">
            <v>F400646</v>
          </cell>
          <cell r="C1197" t="str">
            <v>F400646</v>
          </cell>
          <cell r="D1197">
            <v>11</v>
          </cell>
          <cell r="E1197" t="str">
            <v>F</v>
          </cell>
        </row>
        <row r="1198">
          <cell r="B1198" t="str">
            <v>F400647</v>
          </cell>
          <cell r="C1198" t="str">
            <v>F400647</v>
          </cell>
          <cell r="D1198">
            <v>11</v>
          </cell>
          <cell r="E1198" t="str">
            <v>F</v>
          </cell>
        </row>
        <row r="1199">
          <cell r="B1199" t="str">
            <v>F400648</v>
          </cell>
          <cell r="C1199" t="str">
            <v>F400648</v>
          </cell>
          <cell r="D1199">
            <v>11</v>
          </cell>
          <cell r="E1199" t="str">
            <v>F</v>
          </cell>
        </row>
        <row r="1200">
          <cell r="B1200" t="str">
            <v>F400649</v>
          </cell>
          <cell r="C1200" t="str">
            <v>F400649</v>
          </cell>
          <cell r="D1200">
            <v>11</v>
          </cell>
          <cell r="E1200" t="str">
            <v>F</v>
          </cell>
        </row>
        <row r="1201">
          <cell r="B1201" t="str">
            <v>F400650</v>
          </cell>
          <cell r="C1201" t="str">
            <v>F400650</v>
          </cell>
          <cell r="D1201">
            <v>11</v>
          </cell>
          <cell r="E1201" t="str">
            <v>F</v>
          </cell>
        </row>
        <row r="1202">
          <cell r="B1202" t="str">
            <v>F400651</v>
          </cell>
          <cell r="C1202" t="str">
            <v>F400651</v>
          </cell>
          <cell r="D1202">
            <v>11</v>
          </cell>
          <cell r="E1202" t="str">
            <v>F</v>
          </cell>
        </row>
        <row r="1203">
          <cell r="B1203" t="str">
            <v>F400652</v>
          </cell>
          <cell r="C1203" t="str">
            <v>F400652</v>
          </cell>
          <cell r="D1203">
            <v>11</v>
          </cell>
          <cell r="E1203" t="str">
            <v>F</v>
          </cell>
        </row>
        <row r="1204">
          <cell r="B1204" t="str">
            <v>F526214</v>
          </cell>
          <cell r="C1204" t="str">
            <v>F526214</v>
          </cell>
          <cell r="D1204">
            <v>11</v>
          </cell>
          <cell r="E1204" t="str">
            <v>F</v>
          </cell>
        </row>
        <row r="1205">
          <cell r="B1205" t="str">
            <v>1000MSOR1STMON</v>
          </cell>
          <cell r="C1205" t="str">
            <v>MSOR1STMON</v>
          </cell>
          <cell r="D1205">
            <v>10</v>
          </cell>
          <cell r="E1205" t="str">
            <v>G</v>
          </cell>
        </row>
        <row r="1206">
          <cell r="B1206" t="str">
            <v>F400653</v>
          </cell>
          <cell r="C1206" t="str">
            <v>F400653</v>
          </cell>
          <cell r="D1206">
            <v>11</v>
          </cell>
          <cell r="E1206" t="str">
            <v>F</v>
          </cell>
        </row>
        <row r="1207">
          <cell r="B1207" t="str">
            <v>F400654</v>
          </cell>
          <cell r="C1207" t="str">
            <v>F400654</v>
          </cell>
          <cell r="D1207">
            <v>11</v>
          </cell>
          <cell r="E1207" t="str">
            <v>F</v>
          </cell>
        </row>
        <row r="1208">
          <cell r="B1208" t="str">
            <v>F400655</v>
          </cell>
          <cell r="C1208" t="str">
            <v>F400655</v>
          </cell>
          <cell r="D1208">
            <v>11</v>
          </cell>
          <cell r="E1208" t="str">
            <v>F</v>
          </cell>
        </row>
        <row r="1209">
          <cell r="B1209" t="str">
            <v>F400656</v>
          </cell>
          <cell r="C1209" t="str">
            <v>F400656</v>
          </cell>
          <cell r="D1209">
            <v>11</v>
          </cell>
          <cell r="E1209" t="str">
            <v>F</v>
          </cell>
        </row>
        <row r="1210">
          <cell r="B1210" t="str">
            <v>F400657</v>
          </cell>
          <cell r="C1210" t="str">
            <v>F400657</v>
          </cell>
          <cell r="D1210">
            <v>11</v>
          </cell>
          <cell r="E1210" t="str">
            <v>F</v>
          </cell>
        </row>
        <row r="1211">
          <cell r="B1211" t="str">
            <v>F400658</v>
          </cell>
          <cell r="C1211" t="str">
            <v>F400658</v>
          </cell>
          <cell r="D1211">
            <v>11</v>
          </cell>
          <cell r="E1211" t="str">
            <v>F</v>
          </cell>
        </row>
        <row r="1212">
          <cell r="B1212" t="str">
            <v>F400659</v>
          </cell>
          <cell r="C1212" t="str">
            <v>F400659</v>
          </cell>
          <cell r="D1212">
            <v>11</v>
          </cell>
          <cell r="E1212" t="str">
            <v>F</v>
          </cell>
        </row>
        <row r="1213">
          <cell r="B1213" t="str">
            <v>F400660</v>
          </cell>
          <cell r="C1213" t="str">
            <v>F400660</v>
          </cell>
          <cell r="D1213">
            <v>11</v>
          </cell>
          <cell r="E1213" t="str">
            <v>F</v>
          </cell>
        </row>
        <row r="1214">
          <cell r="B1214" t="str">
            <v>F400661</v>
          </cell>
          <cell r="C1214" t="str">
            <v>F400661</v>
          </cell>
          <cell r="D1214">
            <v>11</v>
          </cell>
          <cell r="E1214" t="str">
            <v>F</v>
          </cell>
        </row>
        <row r="1215">
          <cell r="B1215" t="str">
            <v>F400662</v>
          </cell>
          <cell r="C1215" t="str">
            <v>F400662</v>
          </cell>
          <cell r="D1215">
            <v>11</v>
          </cell>
          <cell r="E1215" t="str">
            <v>F</v>
          </cell>
        </row>
        <row r="1216">
          <cell r="B1216" t="str">
            <v>F526220</v>
          </cell>
          <cell r="C1216" t="str">
            <v>F526220</v>
          </cell>
          <cell r="D1216">
            <v>11</v>
          </cell>
          <cell r="E1216" t="str">
            <v>F</v>
          </cell>
        </row>
        <row r="1217">
          <cell r="B1217" t="str">
            <v>1000MSOR1STHBY</v>
          </cell>
          <cell r="C1217" t="str">
            <v>MSOR1STHBY</v>
          </cell>
          <cell r="D1217">
            <v>10</v>
          </cell>
          <cell r="E1217" t="str">
            <v>G</v>
          </cell>
        </row>
        <row r="1218">
          <cell r="B1218" t="str">
            <v>F400663</v>
          </cell>
          <cell r="C1218" t="str">
            <v>F400663</v>
          </cell>
          <cell r="D1218">
            <v>11</v>
          </cell>
          <cell r="E1218" t="str">
            <v>F</v>
          </cell>
        </row>
        <row r="1219">
          <cell r="B1219" t="str">
            <v>F400664</v>
          </cell>
          <cell r="C1219" t="str">
            <v>F400664</v>
          </cell>
          <cell r="D1219">
            <v>11</v>
          </cell>
          <cell r="E1219" t="str">
            <v>F</v>
          </cell>
        </row>
        <row r="1220">
          <cell r="B1220" t="str">
            <v>F400665</v>
          </cell>
          <cell r="C1220" t="str">
            <v>F400665</v>
          </cell>
          <cell r="D1220">
            <v>11</v>
          </cell>
          <cell r="E1220" t="str">
            <v>F</v>
          </cell>
        </row>
        <row r="1221">
          <cell r="B1221" t="str">
            <v>F400666</v>
          </cell>
          <cell r="C1221" t="str">
            <v>F400666</v>
          </cell>
          <cell r="D1221">
            <v>11</v>
          </cell>
          <cell r="E1221" t="str">
            <v>F</v>
          </cell>
        </row>
        <row r="1222">
          <cell r="B1222" t="str">
            <v>F400667</v>
          </cell>
          <cell r="C1222" t="str">
            <v>F400667</v>
          </cell>
          <cell r="D1222">
            <v>11</v>
          </cell>
          <cell r="E1222" t="str">
            <v>F</v>
          </cell>
        </row>
        <row r="1223">
          <cell r="B1223" t="str">
            <v>F400668</v>
          </cell>
          <cell r="C1223" t="str">
            <v>F400668</v>
          </cell>
          <cell r="D1223">
            <v>11</v>
          </cell>
          <cell r="E1223" t="str">
            <v>F</v>
          </cell>
        </row>
        <row r="1224">
          <cell r="B1224" t="str">
            <v>F400669</v>
          </cell>
          <cell r="C1224" t="str">
            <v>F400669</v>
          </cell>
          <cell r="D1224">
            <v>11</v>
          </cell>
          <cell r="E1224" t="str">
            <v>F</v>
          </cell>
        </row>
        <row r="1225">
          <cell r="B1225" t="str">
            <v>F400670</v>
          </cell>
          <cell r="C1225" t="str">
            <v>F400670</v>
          </cell>
          <cell r="D1225">
            <v>11</v>
          </cell>
          <cell r="E1225" t="str">
            <v>F</v>
          </cell>
        </row>
        <row r="1226">
          <cell r="B1226" t="str">
            <v>F400671</v>
          </cell>
          <cell r="C1226" t="str">
            <v>F400671</v>
          </cell>
          <cell r="D1226">
            <v>11</v>
          </cell>
          <cell r="E1226" t="str">
            <v>F</v>
          </cell>
        </row>
        <row r="1227">
          <cell r="B1227" t="str">
            <v>F400672</v>
          </cell>
          <cell r="C1227" t="str">
            <v>F400672</v>
          </cell>
          <cell r="D1227">
            <v>11</v>
          </cell>
          <cell r="E1227" t="str">
            <v>F</v>
          </cell>
        </row>
        <row r="1228">
          <cell r="B1228" t="str">
            <v>F526222</v>
          </cell>
          <cell r="C1228" t="str">
            <v>F526222</v>
          </cell>
          <cell r="D1228">
            <v>11</v>
          </cell>
          <cell r="E1228" t="str">
            <v>F</v>
          </cell>
        </row>
        <row r="1229">
          <cell r="B1229" t="str">
            <v>1000MSOR1LOBCH</v>
          </cell>
          <cell r="C1229" t="str">
            <v>MSOR1LOBCH</v>
          </cell>
          <cell r="D1229">
            <v>10</v>
          </cell>
          <cell r="E1229" t="str">
            <v>G</v>
          </cell>
        </row>
        <row r="1230">
          <cell r="B1230" t="str">
            <v>F400673</v>
          </cell>
          <cell r="C1230" t="str">
            <v>F400673</v>
          </cell>
          <cell r="D1230">
            <v>11</v>
          </cell>
          <cell r="E1230" t="str">
            <v>F</v>
          </cell>
        </row>
        <row r="1231">
          <cell r="B1231" t="str">
            <v>F400674</v>
          </cell>
          <cell r="C1231" t="str">
            <v>F400674</v>
          </cell>
          <cell r="D1231">
            <v>11</v>
          </cell>
          <cell r="E1231" t="str">
            <v>F</v>
          </cell>
        </row>
        <row r="1232">
          <cell r="B1232" t="str">
            <v>F400675</v>
          </cell>
          <cell r="C1232" t="str">
            <v>F400675</v>
          </cell>
          <cell r="D1232">
            <v>11</v>
          </cell>
          <cell r="E1232" t="str">
            <v>F</v>
          </cell>
        </row>
        <row r="1233">
          <cell r="B1233" t="str">
            <v>F400676</v>
          </cell>
          <cell r="C1233" t="str">
            <v>F400676</v>
          </cell>
          <cell r="D1233">
            <v>11</v>
          </cell>
          <cell r="E1233" t="str">
            <v>F</v>
          </cell>
        </row>
        <row r="1234">
          <cell r="B1234" t="str">
            <v>F400677</v>
          </cell>
          <cell r="C1234" t="str">
            <v>F400677</v>
          </cell>
          <cell r="D1234">
            <v>11</v>
          </cell>
          <cell r="E1234" t="str">
            <v>F</v>
          </cell>
        </row>
        <row r="1235">
          <cell r="B1235" t="str">
            <v>F400678</v>
          </cell>
          <cell r="C1235" t="str">
            <v>F400678</v>
          </cell>
          <cell r="D1235">
            <v>11</v>
          </cell>
          <cell r="E1235" t="str">
            <v>F</v>
          </cell>
        </row>
        <row r="1236">
          <cell r="B1236" t="str">
            <v>F400679</v>
          </cell>
          <cell r="C1236" t="str">
            <v>F400679</v>
          </cell>
          <cell r="D1236">
            <v>11</v>
          </cell>
          <cell r="E1236" t="str">
            <v>F</v>
          </cell>
        </row>
        <row r="1237">
          <cell r="B1237" t="str">
            <v>F400680</v>
          </cell>
          <cell r="C1237" t="str">
            <v>F400680</v>
          </cell>
          <cell r="D1237">
            <v>11</v>
          </cell>
          <cell r="E1237" t="str">
            <v>F</v>
          </cell>
        </row>
        <row r="1238">
          <cell r="B1238" t="str">
            <v>F400681</v>
          </cell>
          <cell r="C1238" t="str">
            <v>F400681</v>
          </cell>
          <cell r="D1238">
            <v>11</v>
          </cell>
          <cell r="E1238" t="str">
            <v>F</v>
          </cell>
        </row>
        <row r="1239">
          <cell r="B1239" t="str">
            <v>F400682</v>
          </cell>
          <cell r="C1239" t="str">
            <v>F400682</v>
          </cell>
          <cell r="D1239">
            <v>11</v>
          </cell>
          <cell r="E1239" t="str">
            <v>F</v>
          </cell>
        </row>
        <row r="1240">
          <cell r="B1240" t="str">
            <v>F526223</v>
          </cell>
          <cell r="C1240" t="str">
            <v>F526223</v>
          </cell>
          <cell r="D1240">
            <v>11</v>
          </cell>
          <cell r="E1240" t="str">
            <v>F</v>
          </cell>
        </row>
        <row r="1241">
          <cell r="B1241" t="str">
            <v>1000MSOR1WHITT</v>
          </cell>
          <cell r="C1241" t="str">
            <v>MSOR1WHITT</v>
          </cell>
          <cell r="D1241">
            <v>10</v>
          </cell>
          <cell r="E1241" t="str">
            <v>G</v>
          </cell>
        </row>
        <row r="1242">
          <cell r="B1242" t="str">
            <v>F400683</v>
          </cell>
          <cell r="C1242" t="str">
            <v>F400683</v>
          </cell>
          <cell r="D1242">
            <v>11</v>
          </cell>
          <cell r="E1242" t="str">
            <v>F</v>
          </cell>
        </row>
        <row r="1243">
          <cell r="B1243" t="str">
            <v>F400684</v>
          </cell>
          <cell r="C1243" t="str">
            <v>F400684</v>
          </cell>
          <cell r="D1243">
            <v>11</v>
          </cell>
          <cell r="E1243" t="str">
            <v>F</v>
          </cell>
        </row>
        <row r="1244">
          <cell r="B1244" t="str">
            <v>F400685</v>
          </cell>
          <cell r="C1244" t="str">
            <v>F400685</v>
          </cell>
          <cell r="D1244">
            <v>11</v>
          </cell>
          <cell r="E1244" t="str">
            <v>F</v>
          </cell>
        </row>
        <row r="1245">
          <cell r="B1245" t="str">
            <v>F400686</v>
          </cell>
          <cell r="C1245" t="str">
            <v>F400686</v>
          </cell>
          <cell r="D1245">
            <v>11</v>
          </cell>
          <cell r="E1245" t="str">
            <v>F</v>
          </cell>
        </row>
        <row r="1246">
          <cell r="B1246" t="str">
            <v>F400687</v>
          </cell>
          <cell r="C1246" t="str">
            <v>F400687</v>
          </cell>
          <cell r="D1246">
            <v>11</v>
          </cell>
          <cell r="E1246" t="str">
            <v>F</v>
          </cell>
        </row>
        <row r="1247">
          <cell r="B1247" t="str">
            <v>F400688</v>
          </cell>
          <cell r="C1247" t="str">
            <v>F400688</v>
          </cell>
          <cell r="D1247">
            <v>11</v>
          </cell>
          <cell r="E1247" t="str">
            <v>F</v>
          </cell>
        </row>
        <row r="1248">
          <cell r="B1248" t="str">
            <v>F400689</v>
          </cell>
          <cell r="C1248" t="str">
            <v>F400689</v>
          </cell>
          <cell r="D1248">
            <v>11</v>
          </cell>
          <cell r="E1248" t="str">
            <v>F</v>
          </cell>
        </row>
        <row r="1249">
          <cell r="B1249" t="str">
            <v>F400690</v>
          </cell>
          <cell r="C1249" t="str">
            <v>F400690</v>
          </cell>
          <cell r="D1249">
            <v>11</v>
          </cell>
          <cell r="E1249" t="str">
            <v>F</v>
          </cell>
        </row>
        <row r="1250">
          <cell r="B1250" t="str">
            <v>F400691</v>
          </cell>
          <cell r="C1250" t="str">
            <v>F400691</v>
          </cell>
          <cell r="D1250">
            <v>11</v>
          </cell>
          <cell r="E1250" t="str">
            <v>F</v>
          </cell>
        </row>
        <row r="1251">
          <cell r="B1251" t="str">
            <v>F400692</v>
          </cell>
          <cell r="C1251" t="str">
            <v>F400692</v>
          </cell>
          <cell r="D1251">
            <v>11</v>
          </cell>
          <cell r="E1251" t="str">
            <v>F</v>
          </cell>
        </row>
        <row r="1252">
          <cell r="B1252" t="str">
            <v>F400693</v>
          </cell>
          <cell r="C1252" t="str">
            <v>F400693</v>
          </cell>
          <cell r="D1252">
            <v>11</v>
          </cell>
          <cell r="E1252" t="str">
            <v>F</v>
          </cell>
        </row>
        <row r="1253">
          <cell r="B1253" t="str">
            <v>F526224</v>
          </cell>
          <cell r="C1253" t="str">
            <v>F526224</v>
          </cell>
          <cell r="D1253">
            <v>11</v>
          </cell>
          <cell r="E1253" t="str">
            <v>F</v>
          </cell>
        </row>
        <row r="1254">
          <cell r="B1254" t="str">
            <v>1000MSOR2</v>
          </cell>
          <cell r="C1254" t="str">
            <v>MSOR2</v>
          </cell>
          <cell r="D1254">
            <v>8</v>
          </cell>
          <cell r="E1254" t="str">
            <v>G</v>
          </cell>
        </row>
        <row r="1255">
          <cell r="B1255" t="str">
            <v>1000MSOR2MGMT</v>
          </cell>
          <cell r="C1255" t="str">
            <v>MSOR2MGMT</v>
          </cell>
          <cell r="D1255">
            <v>10</v>
          </cell>
          <cell r="E1255" t="str">
            <v>G</v>
          </cell>
        </row>
        <row r="1256">
          <cell r="B1256" t="str">
            <v>F400694</v>
          </cell>
          <cell r="C1256" t="str">
            <v>F400694</v>
          </cell>
          <cell r="D1256">
            <v>11</v>
          </cell>
          <cell r="E1256" t="str">
            <v>F</v>
          </cell>
        </row>
        <row r="1257">
          <cell r="B1257" t="str">
            <v>F400695</v>
          </cell>
          <cell r="C1257" t="str">
            <v>F400695</v>
          </cell>
          <cell r="D1257">
            <v>11</v>
          </cell>
          <cell r="E1257" t="str">
            <v>F</v>
          </cell>
        </row>
        <row r="1258">
          <cell r="B1258" t="str">
            <v>F400696</v>
          </cell>
          <cell r="C1258" t="str">
            <v>F400696</v>
          </cell>
          <cell r="D1258">
            <v>11</v>
          </cell>
          <cell r="E1258" t="str">
            <v>F</v>
          </cell>
        </row>
        <row r="1259">
          <cell r="B1259" t="str">
            <v>1000MSOR2SBACK</v>
          </cell>
          <cell r="C1259" t="str">
            <v>MSOR2SBACK</v>
          </cell>
          <cell r="D1259">
            <v>10</v>
          </cell>
          <cell r="E1259" t="str">
            <v>G</v>
          </cell>
        </row>
        <row r="1260">
          <cell r="B1260" t="str">
            <v>F400697</v>
          </cell>
          <cell r="C1260" t="str">
            <v>F400697</v>
          </cell>
          <cell r="D1260">
            <v>11</v>
          </cell>
          <cell r="E1260" t="str">
            <v>F</v>
          </cell>
        </row>
        <row r="1261">
          <cell r="B1261" t="str">
            <v>F400698</v>
          </cell>
          <cell r="C1261" t="str">
            <v>F400698</v>
          </cell>
          <cell r="D1261">
            <v>11</v>
          </cell>
          <cell r="E1261" t="str">
            <v>F</v>
          </cell>
        </row>
        <row r="1262">
          <cell r="B1262" t="str">
            <v>F400699</v>
          </cell>
          <cell r="C1262" t="str">
            <v>F400699</v>
          </cell>
          <cell r="D1262">
            <v>11</v>
          </cell>
          <cell r="E1262" t="str">
            <v>F</v>
          </cell>
        </row>
        <row r="1263">
          <cell r="B1263" t="str">
            <v>F400700</v>
          </cell>
          <cell r="C1263" t="str">
            <v>F400700</v>
          </cell>
          <cell r="D1263">
            <v>11</v>
          </cell>
          <cell r="E1263" t="str">
            <v>F</v>
          </cell>
        </row>
        <row r="1264">
          <cell r="B1264" t="str">
            <v>F400701</v>
          </cell>
          <cell r="C1264" t="str">
            <v>F400701</v>
          </cell>
          <cell r="D1264">
            <v>11</v>
          </cell>
          <cell r="E1264" t="str">
            <v>F</v>
          </cell>
        </row>
        <row r="1265">
          <cell r="B1265" t="str">
            <v>F400702</v>
          </cell>
          <cell r="C1265" t="str">
            <v>F400702</v>
          </cell>
          <cell r="D1265">
            <v>11</v>
          </cell>
          <cell r="E1265" t="str">
            <v>F</v>
          </cell>
        </row>
        <row r="1266">
          <cell r="B1266" t="str">
            <v>F400703</v>
          </cell>
          <cell r="C1266" t="str">
            <v>F400703</v>
          </cell>
          <cell r="D1266">
            <v>11</v>
          </cell>
          <cell r="E1266" t="str">
            <v>F</v>
          </cell>
        </row>
        <row r="1267">
          <cell r="B1267" t="str">
            <v>F400704</v>
          </cell>
          <cell r="C1267" t="str">
            <v>F400704</v>
          </cell>
          <cell r="D1267">
            <v>11</v>
          </cell>
          <cell r="E1267" t="str">
            <v>F</v>
          </cell>
        </row>
        <row r="1268">
          <cell r="B1268" t="str">
            <v>F400705</v>
          </cell>
          <cell r="C1268" t="str">
            <v>F400705</v>
          </cell>
          <cell r="D1268">
            <v>11</v>
          </cell>
          <cell r="E1268" t="str">
            <v>F</v>
          </cell>
        </row>
        <row r="1269">
          <cell r="B1269" t="str">
            <v>F400706</v>
          </cell>
          <cell r="C1269" t="str">
            <v>F400706</v>
          </cell>
          <cell r="D1269">
            <v>11</v>
          </cell>
          <cell r="E1269" t="str">
            <v>F</v>
          </cell>
        </row>
        <row r="1270">
          <cell r="B1270" t="str">
            <v>F400707</v>
          </cell>
          <cell r="C1270" t="str">
            <v>F400707</v>
          </cell>
          <cell r="D1270">
            <v>11</v>
          </cell>
          <cell r="E1270" t="str">
            <v>F</v>
          </cell>
        </row>
        <row r="1271">
          <cell r="B1271" t="str">
            <v>F526215</v>
          </cell>
          <cell r="C1271" t="str">
            <v>F526215</v>
          </cell>
          <cell r="D1271">
            <v>11</v>
          </cell>
          <cell r="E1271" t="str">
            <v>F</v>
          </cell>
        </row>
        <row r="1272">
          <cell r="B1272" t="str">
            <v>F526221</v>
          </cell>
          <cell r="C1272" t="str">
            <v>F526221</v>
          </cell>
          <cell r="D1272">
            <v>11</v>
          </cell>
          <cell r="E1272" t="str">
            <v>F</v>
          </cell>
        </row>
        <row r="1273">
          <cell r="B1273" t="str">
            <v>1000MSOR2COC</v>
          </cell>
          <cell r="C1273" t="str">
            <v>MSOR2COC</v>
          </cell>
          <cell r="D1273">
            <v>10</v>
          </cell>
          <cell r="E1273" t="str">
            <v>G</v>
          </cell>
        </row>
        <row r="1274">
          <cell r="B1274" t="str">
            <v>F400708</v>
          </cell>
          <cell r="C1274" t="str">
            <v>F400708</v>
          </cell>
          <cell r="D1274">
            <v>11</v>
          </cell>
          <cell r="E1274" t="str">
            <v>F</v>
          </cell>
        </row>
        <row r="1275">
          <cell r="B1275" t="str">
            <v>F400709</v>
          </cell>
          <cell r="C1275" t="str">
            <v>F400709</v>
          </cell>
          <cell r="D1275">
            <v>11</v>
          </cell>
          <cell r="E1275" t="str">
            <v>F</v>
          </cell>
        </row>
        <row r="1276">
          <cell r="B1276" t="str">
            <v>F400710</v>
          </cell>
          <cell r="C1276" t="str">
            <v>F400710</v>
          </cell>
          <cell r="D1276">
            <v>11</v>
          </cell>
          <cell r="E1276" t="str">
            <v>F</v>
          </cell>
        </row>
        <row r="1277">
          <cell r="B1277" t="str">
            <v>F400711</v>
          </cell>
          <cell r="C1277" t="str">
            <v>F400711</v>
          </cell>
          <cell r="D1277">
            <v>11</v>
          </cell>
          <cell r="E1277" t="str">
            <v>F</v>
          </cell>
        </row>
        <row r="1278">
          <cell r="B1278" t="str">
            <v>F400712</v>
          </cell>
          <cell r="C1278" t="str">
            <v>F400712</v>
          </cell>
          <cell r="D1278">
            <v>11</v>
          </cell>
          <cell r="E1278" t="str">
            <v>F</v>
          </cell>
        </row>
        <row r="1279">
          <cell r="B1279" t="str">
            <v>F400713</v>
          </cell>
          <cell r="C1279" t="str">
            <v>F400713</v>
          </cell>
          <cell r="D1279">
            <v>11</v>
          </cell>
          <cell r="E1279" t="str">
            <v>F</v>
          </cell>
        </row>
        <row r="1280">
          <cell r="B1280" t="str">
            <v>F400714</v>
          </cell>
          <cell r="C1280" t="str">
            <v>F400714</v>
          </cell>
          <cell r="D1280">
            <v>11</v>
          </cell>
          <cell r="E1280" t="str">
            <v>F</v>
          </cell>
        </row>
        <row r="1281">
          <cell r="B1281" t="str">
            <v>F400715</v>
          </cell>
          <cell r="C1281" t="str">
            <v>F400715</v>
          </cell>
          <cell r="D1281">
            <v>11</v>
          </cell>
          <cell r="E1281" t="str">
            <v>F</v>
          </cell>
        </row>
        <row r="1282">
          <cell r="B1282" t="str">
            <v>F400716</v>
          </cell>
          <cell r="C1282" t="str">
            <v>F400716</v>
          </cell>
          <cell r="D1282">
            <v>11</v>
          </cell>
          <cell r="E1282" t="str">
            <v>F</v>
          </cell>
        </row>
        <row r="1283">
          <cell r="B1283" t="str">
            <v>F400717</v>
          </cell>
          <cell r="C1283" t="str">
            <v>F400717</v>
          </cell>
          <cell r="D1283">
            <v>11</v>
          </cell>
          <cell r="E1283" t="str">
            <v>F</v>
          </cell>
        </row>
        <row r="1284">
          <cell r="B1284" t="str">
            <v>F400718</v>
          </cell>
          <cell r="C1284" t="str">
            <v>F400718</v>
          </cell>
          <cell r="D1284">
            <v>11</v>
          </cell>
          <cell r="E1284" t="str">
            <v>F</v>
          </cell>
        </row>
        <row r="1285">
          <cell r="B1285" t="str">
            <v>F526211</v>
          </cell>
          <cell r="C1285" t="str">
            <v>F526211</v>
          </cell>
          <cell r="D1285">
            <v>11</v>
          </cell>
          <cell r="E1285" t="str">
            <v>F</v>
          </cell>
        </row>
        <row r="1286">
          <cell r="B1286" t="str">
            <v>1000MSOR2ORCST</v>
          </cell>
          <cell r="C1286" t="str">
            <v>MSOR2ORCST</v>
          </cell>
          <cell r="D1286">
            <v>10</v>
          </cell>
          <cell r="E1286" t="str">
            <v>G</v>
          </cell>
        </row>
        <row r="1287">
          <cell r="B1287" t="str">
            <v>F400719</v>
          </cell>
          <cell r="C1287" t="str">
            <v>F400719</v>
          </cell>
          <cell r="D1287">
            <v>11</v>
          </cell>
          <cell r="E1287" t="str">
            <v>F</v>
          </cell>
        </row>
        <row r="1288">
          <cell r="B1288" t="str">
            <v>F400720</v>
          </cell>
          <cell r="C1288" t="str">
            <v>F400720</v>
          </cell>
          <cell r="D1288">
            <v>11</v>
          </cell>
          <cell r="E1288" t="str">
            <v>F</v>
          </cell>
        </row>
        <row r="1289">
          <cell r="B1289" t="str">
            <v>F400721</v>
          </cell>
          <cell r="C1289" t="str">
            <v>F400721</v>
          </cell>
          <cell r="D1289">
            <v>11</v>
          </cell>
          <cell r="E1289" t="str">
            <v>F</v>
          </cell>
        </row>
        <row r="1290">
          <cell r="B1290" t="str">
            <v>F400722</v>
          </cell>
          <cell r="C1290" t="str">
            <v>F400722</v>
          </cell>
          <cell r="D1290">
            <v>11</v>
          </cell>
          <cell r="E1290" t="str">
            <v>F</v>
          </cell>
        </row>
        <row r="1291">
          <cell r="B1291" t="str">
            <v>F400723</v>
          </cell>
          <cell r="C1291" t="str">
            <v>F400723</v>
          </cell>
          <cell r="D1291">
            <v>11</v>
          </cell>
          <cell r="E1291" t="str">
            <v>F</v>
          </cell>
        </row>
        <row r="1292">
          <cell r="B1292" t="str">
            <v>F400724</v>
          </cell>
          <cell r="C1292" t="str">
            <v>F400724</v>
          </cell>
          <cell r="D1292">
            <v>11</v>
          </cell>
          <cell r="E1292" t="str">
            <v>F</v>
          </cell>
        </row>
        <row r="1293">
          <cell r="B1293" t="str">
            <v>F400725</v>
          </cell>
          <cell r="C1293" t="str">
            <v>F400725</v>
          </cell>
          <cell r="D1293">
            <v>11</v>
          </cell>
          <cell r="E1293" t="str">
            <v>F</v>
          </cell>
        </row>
        <row r="1294">
          <cell r="B1294" t="str">
            <v>F400726</v>
          </cell>
          <cell r="C1294" t="str">
            <v>F400726</v>
          </cell>
          <cell r="D1294">
            <v>11</v>
          </cell>
          <cell r="E1294" t="str">
            <v>F</v>
          </cell>
        </row>
        <row r="1295">
          <cell r="B1295" t="str">
            <v>F400727</v>
          </cell>
          <cell r="C1295" t="str">
            <v>F400727</v>
          </cell>
          <cell r="D1295">
            <v>11</v>
          </cell>
          <cell r="E1295" t="str">
            <v>F</v>
          </cell>
        </row>
        <row r="1296">
          <cell r="B1296" t="str">
            <v>F400728</v>
          </cell>
          <cell r="C1296" t="str">
            <v>F400728</v>
          </cell>
          <cell r="D1296">
            <v>11</v>
          </cell>
          <cell r="E1296" t="str">
            <v>F</v>
          </cell>
        </row>
        <row r="1297">
          <cell r="B1297" t="str">
            <v>F400729</v>
          </cell>
          <cell r="C1297" t="str">
            <v>F400729</v>
          </cell>
          <cell r="D1297">
            <v>11</v>
          </cell>
          <cell r="E1297" t="str">
            <v>F</v>
          </cell>
        </row>
        <row r="1298">
          <cell r="B1298" t="str">
            <v>1000MSOR2NOC</v>
          </cell>
          <cell r="C1298" t="str">
            <v>MSOR2NOC</v>
          </cell>
          <cell r="D1298">
            <v>10</v>
          </cell>
          <cell r="E1298" t="str">
            <v>G</v>
          </cell>
        </row>
        <row r="1299">
          <cell r="B1299" t="str">
            <v>F400730</v>
          </cell>
          <cell r="C1299" t="str">
            <v>F400730</v>
          </cell>
          <cell r="D1299">
            <v>11</v>
          </cell>
          <cell r="E1299" t="str">
            <v>F</v>
          </cell>
        </row>
        <row r="1300">
          <cell r="B1300" t="str">
            <v>F400731</v>
          </cell>
          <cell r="C1300" t="str">
            <v>F400731</v>
          </cell>
          <cell r="D1300">
            <v>11</v>
          </cell>
          <cell r="E1300" t="str">
            <v>F</v>
          </cell>
        </row>
        <row r="1301">
          <cell r="B1301" t="str">
            <v>F400732</v>
          </cell>
          <cell r="C1301" t="str">
            <v>F400732</v>
          </cell>
          <cell r="D1301">
            <v>11</v>
          </cell>
          <cell r="E1301" t="str">
            <v>F</v>
          </cell>
        </row>
        <row r="1302">
          <cell r="B1302" t="str">
            <v>F400733</v>
          </cell>
          <cell r="C1302" t="str">
            <v>F400733</v>
          </cell>
          <cell r="D1302">
            <v>11</v>
          </cell>
          <cell r="E1302" t="str">
            <v>F</v>
          </cell>
        </row>
        <row r="1303">
          <cell r="B1303" t="str">
            <v>F400734</v>
          </cell>
          <cell r="C1303" t="str">
            <v>F400734</v>
          </cell>
          <cell r="D1303">
            <v>11</v>
          </cell>
          <cell r="E1303" t="str">
            <v>F</v>
          </cell>
        </row>
        <row r="1304">
          <cell r="B1304" t="str">
            <v>F400735</v>
          </cell>
          <cell r="C1304" t="str">
            <v>F400735</v>
          </cell>
          <cell r="D1304">
            <v>11</v>
          </cell>
          <cell r="E1304" t="str">
            <v>F</v>
          </cell>
        </row>
        <row r="1305">
          <cell r="B1305" t="str">
            <v>F400736</v>
          </cell>
          <cell r="C1305" t="str">
            <v>F400736</v>
          </cell>
          <cell r="D1305">
            <v>11</v>
          </cell>
          <cell r="E1305" t="str">
            <v>F</v>
          </cell>
        </row>
        <row r="1306">
          <cell r="B1306" t="str">
            <v>F400737</v>
          </cell>
          <cell r="C1306" t="str">
            <v>F400737</v>
          </cell>
          <cell r="D1306">
            <v>11</v>
          </cell>
          <cell r="E1306" t="str">
            <v>F</v>
          </cell>
        </row>
        <row r="1307">
          <cell r="B1307" t="str">
            <v>F400738</v>
          </cell>
          <cell r="C1307" t="str">
            <v>F400738</v>
          </cell>
          <cell r="D1307">
            <v>11</v>
          </cell>
          <cell r="E1307" t="str">
            <v>F</v>
          </cell>
        </row>
        <row r="1308">
          <cell r="B1308" t="str">
            <v>F400739</v>
          </cell>
          <cell r="C1308" t="str">
            <v>F400739</v>
          </cell>
          <cell r="D1308">
            <v>11</v>
          </cell>
          <cell r="E1308" t="str">
            <v>F</v>
          </cell>
        </row>
        <row r="1309">
          <cell r="B1309" t="str">
            <v>F400740</v>
          </cell>
          <cell r="C1309" t="str">
            <v>F400740</v>
          </cell>
          <cell r="D1309">
            <v>11</v>
          </cell>
          <cell r="E1309" t="str">
            <v>F</v>
          </cell>
        </row>
        <row r="1310">
          <cell r="B1310" t="str">
            <v>F526225</v>
          </cell>
          <cell r="C1310" t="str">
            <v>F526225</v>
          </cell>
          <cell r="D1310">
            <v>11</v>
          </cell>
          <cell r="E1310" t="str">
            <v>F</v>
          </cell>
        </row>
        <row r="1311">
          <cell r="B1311" t="str">
            <v>1000MSOR3</v>
          </cell>
          <cell r="C1311" t="str">
            <v>MSOR3</v>
          </cell>
          <cell r="D1311">
            <v>8</v>
          </cell>
          <cell r="E1311" t="str">
            <v>G</v>
          </cell>
        </row>
        <row r="1312">
          <cell r="B1312" t="str">
            <v>1000MSOR3MGMT</v>
          </cell>
          <cell r="C1312" t="str">
            <v>MSOR3MGMT</v>
          </cell>
          <cell r="D1312">
            <v>10</v>
          </cell>
          <cell r="E1312" t="str">
            <v>G</v>
          </cell>
        </row>
        <row r="1313">
          <cell r="B1313" t="str">
            <v>F400741</v>
          </cell>
          <cell r="C1313" t="str">
            <v>F400741</v>
          </cell>
          <cell r="D1313">
            <v>11</v>
          </cell>
          <cell r="E1313" t="str">
            <v>F</v>
          </cell>
        </row>
        <row r="1314">
          <cell r="B1314" t="str">
            <v>F400742</v>
          </cell>
          <cell r="C1314" t="str">
            <v>F400742</v>
          </cell>
          <cell r="D1314">
            <v>11</v>
          </cell>
          <cell r="E1314" t="str">
            <v>F</v>
          </cell>
        </row>
        <row r="1315">
          <cell r="B1315" t="str">
            <v>F400743</v>
          </cell>
          <cell r="C1315" t="str">
            <v>F400743</v>
          </cell>
          <cell r="D1315">
            <v>11</v>
          </cell>
          <cell r="E1315" t="str">
            <v>F</v>
          </cell>
        </row>
        <row r="1316">
          <cell r="B1316" t="str">
            <v>1000MSOR3FTHIL</v>
          </cell>
          <cell r="C1316" t="str">
            <v>MSOR3FTHIL</v>
          </cell>
          <cell r="D1316">
            <v>10</v>
          </cell>
          <cell r="E1316" t="str">
            <v>G</v>
          </cell>
        </row>
        <row r="1317">
          <cell r="B1317" t="str">
            <v>F400744</v>
          </cell>
          <cell r="C1317" t="str">
            <v>F400744</v>
          </cell>
          <cell r="D1317">
            <v>11</v>
          </cell>
          <cell r="E1317" t="str">
            <v>F</v>
          </cell>
        </row>
        <row r="1318">
          <cell r="B1318" t="str">
            <v>F400745</v>
          </cell>
          <cell r="C1318" t="str">
            <v>F400745</v>
          </cell>
          <cell r="D1318">
            <v>11</v>
          </cell>
          <cell r="E1318" t="str">
            <v>F</v>
          </cell>
        </row>
        <row r="1319">
          <cell r="B1319" t="str">
            <v>F400746</v>
          </cell>
          <cell r="C1319" t="str">
            <v>F400746</v>
          </cell>
          <cell r="D1319">
            <v>11</v>
          </cell>
          <cell r="E1319" t="str">
            <v>F</v>
          </cell>
        </row>
        <row r="1320">
          <cell r="B1320" t="str">
            <v>F400747</v>
          </cell>
          <cell r="C1320" t="str">
            <v>F400747</v>
          </cell>
          <cell r="D1320">
            <v>11</v>
          </cell>
          <cell r="E1320" t="str">
            <v>F</v>
          </cell>
        </row>
        <row r="1321">
          <cell r="B1321" t="str">
            <v>F400748</v>
          </cell>
          <cell r="C1321" t="str">
            <v>F400748</v>
          </cell>
          <cell r="D1321">
            <v>11</v>
          </cell>
          <cell r="E1321" t="str">
            <v>F</v>
          </cell>
        </row>
        <row r="1322">
          <cell r="B1322" t="str">
            <v>F400749</v>
          </cell>
          <cell r="C1322" t="str">
            <v>F400749</v>
          </cell>
          <cell r="D1322">
            <v>11</v>
          </cell>
          <cell r="E1322" t="str">
            <v>F</v>
          </cell>
        </row>
        <row r="1323">
          <cell r="B1323" t="str">
            <v>F400750</v>
          </cell>
          <cell r="C1323" t="str">
            <v>F400750</v>
          </cell>
          <cell r="D1323">
            <v>11</v>
          </cell>
          <cell r="E1323" t="str">
            <v>F</v>
          </cell>
        </row>
        <row r="1324">
          <cell r="B1324" t="str">
            <v>F400751</v>
          </cell>
          <cell r="C1324" t="str">
            <v>F400751</v>
          </cell>
          <cell r="D1324">
            <v>11</v>
          </cell>
          <cell r="E1324" t="str">
            <v>F</v>
          </cell>
        </row>
        <row r="1325">
          <cell r="B1325" t="str">
            <v>F400752</v>
          </cell>
          <cell r="C1325" t="str">
            <v>F400752</v>
          </cell>
          <cell r="D1325">
            <v>11</v>
          </cell>
          <cell r="E1325" t="str">
            <v>F</v>
          </cell>
        </row>
        <row r="1326">
          <cell r="B1326" t="str">
            <v>F400753</v>
          </cell>
          <cell r="C1326" t="str">
            <v>F400753</v>
          </cell>
          <cell r="D1326">
            <v>11</v>
          </cell>
          <cell r="E1326" t="str">
            <v>F</v>
          </cell>
        </row>
        <row r="1327">
          <cell r="B1327" t="str">
            <v>F400754</v>
          </cell>
          <cell r="C1327" t="str">
            <v>F400754</v>
          </cell>
          <cell r="D1327">
            <v>11</v>
          </cell>
          <cell r="E1327" t="str">
            <v>F</v>
          </cell>
        </row>
        <row r="1328">
          <cell r="B1328" t="str">
            <v>F526212</v>
          </cell>
          <cell r="C1328" t="str">
            <v>F526212</v>
          </cell>
          <cell r="D1328">
            <v>11</v>
          </cell>
          <cell r="E1328" t="str">
            <v>F</v>
          </cell>
        </row>
        <row r="1329">
          <cell r="B1329" t="str">
            <v>1000MSOR3REDLD</v>
          </cell>
          <cell r="C1329" t="str">
            <v>MSOR3REDLD</v>
          </cell>
          <cell r="D1329">
            <v>10</v>
          </cell>
          <cell r="E1329" t="str">
            <v>G</v>
          </cell>
        </row>
        <row r="1330">
          <cell r="B1330" t="str">
            <v>F400755</v>
          </cell>
          <cell r="C1330" t="str">
            <v>F400755</v>
          </cell>
          <cell r="D1330">
            <v>11</v>
          </cell>
          <cell r="E1330" t="str">
            <v>F</v>
          </cell>
        </row>
        <row r="1331">
          <cell r="B1331" t="str">
            <v>F400756</v>
          </cell>
          <cell r="C1331" t="str">
            <v>F400756</v>
          </cell>
          <cell r="D1331">
            <v>11</v>
          </cell>
          <cell r="E1331" t="str">
            <v>F</v>
          </cell>
        </row>
        <row r="1332">
          <cell r="B1332" t="str">
            <v>F400757</v>
          </cell>
          <cell r="C1332" t="str">
            <v>F400757</v>
          </cell>
          <cell r="D1332">
            <v>11</v>
          </cell>
          <cell r="E1332" t="str">
            <v>F</v>
          </cell>
        </row>
        <row r="1333">
          <cell r="B1333" t="str">
            <v>F400758</v>
          </cell>
          <cell r="C1333" t="str">
            <v>F400758</v>
          </cell>
          <cell r="D1333">
            <v>11</v>
          </cell>
          <cell r="E1333" t="str">
            <v>F</v>
          </cell>
        </row>
        <row r="1334">
          <cell r="B1334" t="str">
            <v>F400759</v>
          </cell>
          <cell r="C1334" t="str">
            <v>F400759</v>
          </cell>
          <cell r="D1334">
            <v>11</v>
          </cell>
          <cell r="E1334" t="str">
            <v>F</v>
          </cell>
        </row>
        <row r="1335">
          <cell r="B1335" t="str">
            <v>F400760</v>
          </cell>
          <cell r="C1335" t="str">
            <v>F400760</v>
          </cell>
          <cell r="D1335">
            <v>11</v>
          </cell>
          <cell r="E1335" t="str">
            <v>F</v>
          </cell>
        </row>
        <row r="1336">
          <cell r="B1336" t="str">
            <v>F400761</v>
          </cell>
          <cell r="C1336" t="str">
            <v>F400761</v>
          </cell>
          <cell r="D1336">
            <v>11</v>
          </cell>
          <cell r="E1336" t="str">
            <v>F</v>
          </cell>
        </row>
        <row r="1337">
          <cell r="B1337" t="str">
            <v>F400762</v>
          </cell>
          <cell r="C1337" t="str">
            <v>F400762</v>
          </cell>
          <cell r="D1337">
            <v>11</v>
          </cell>
          <cell r="E1337" t="str">
            <v>F</v>
          </cell>
        </row>
        <row r="1338">
          <cell r="B1338" t="str">
            <v>F400763</v>
          </cell>
          <cell r="C1338" t="str">
            <v>F400763</v>
          </cell>
          <cell r="D1338">
            <v>11</v>
          </cell>
          <cell r="E1338" t="str">
            <v>F</v>
          </cell>
        </row>
        <row r="1339">
          <cell r="B1339" t="str">
            <v>F400764</v>
          </cell>
          <cell r="C1339" t="str">
            <v>F400764</v>
          </cell>
          <cell r="D1339">
            <v>11</v>
          </cell>
          <cell r="E1339" t="str">
            <v>F</v>
          </cell>
        </row>
        <row r="1340">
          <cell r="B1340" t="str">
            <v>F400765</v>
          </cell>
          <cell r="C1340" t="str">
            <v>F400765</v>
          </cell>
          <cell r="D1340">
            <v>11</v>
          </cell>
          <cell r="E1340" t="str">
            <v>F</v>
          </cell>
        </row>
        <row r="1341">
          <cell r="B1341" t="str">
            <v>F526213</v>
          </cell>
          <cell r="C1341" t="str">
            <v>F526213</v>
          </cell>
          <cell r="D1341">
            <v>11</v>
          </cell>
          <cell r="E1341" t="str">
            <v>F</v>
          </cell>
        </row>
        <row r="1342">
          <cell r="B1342" t="str">
            <v>1000MSOR3VICVL</v>
          </cell>
          <cell r="C1342" t="str">
            <v>MSOR3VICVL</v>
          </cell>
          <cell r="D1342">
            <v>10</v>
          </cell>
          <cell r="E1342" t="str">
            <v>G</v>
          </cell>
        </row>
        <row r="1343">
          <cell r="B1343" t="str">
            <v>F400766</v>
          </cell>
          <cell r="C1343" t="str">
            <v>F400766</v>
          </cell>
          <cell r="D1343">
            <v>11</v>
          </cell>
          <cell r="E1343" t="str">
            <v>F</v>
          </cell>
        </row>
        <row r="1344">
          <cell r="B1344" t="str">
            <v>F400767</v>
          </cell>
          <cell r="C1344" t="str">
            <v>F400767</v>
          </cell>
          <cell r="D1344">
            <v>11</v>
          </cell>
          <cell r="E1344" t="str">
            <v>F</v>
          </cell>
        </row>
        <row r="1345">
          <cell r="B1345" t="str">
            <v>F400768</v>
          </cell>
          <cell r="C1345" t="str">
            <v>F400768</v>
          </cell>
          <cell r="D1345">
            <v>11</v>
          </cell>
          <cell r="E1345" t="str">
            <v>F</v>
          </cell>
        </row>
        <row r="1346">
          <cell r="B1346" t="str">
            <v>F400769</v>
          </cell>
          <cell r="C1346" t="str">
            <v>F400769</v>
          </cell>
          <cell r="D1346">
            <v>11</v>
          </cell>
          <cell r="E1346" t="str">
            <v>F</v>
          </cell>
        </row>
        <row r="1347">
          <cell r="B1347" t="str">
            <v>F400770</v>
          </cell>
          <cell r="C1347" t="str">
            <v>F400770</v>
          </cell>
          <cell r="D1347">
            <v>11</v>
          </cell>
          <cell r="E1347" t="str">
            <v>F</v>
          </cell>
        </row>
        <row r="1348">
          <cell r="B1348" t="str">
            <v>F400771</v>
          </cell>
          <cell r="C1348" t="str">
            <v>F400771</v>
          </cell>
          <cell r="D1348">
            <v>11</v>
          </cell>
          <cell r="E1348" t="str">
            <v>F</v>
          </cell>
        </row>
        <row r="1349">
          <cell r="B1349" t="str">
            <v>F400772</v>
          </cell>
          <cell r="C1349" t="str">
            <v>F400772</v>
          </cell>
          <cell r="D1349">
            <v>11</v>
          </cell>
          <cell r="E1349" t="str">
            <v>F</v>
          </cell>
        </row>
        <row r="1350">
          <cell r="B1350" t="str">
            <v>F400773</v>
          </cell>
          <cell r="C1350" t="str">
            <v>F400773</v>
          </cell>
          <cell r="D1350">
            <v>11</v>
          </cell>
          <cell r="E1350" t="str">
            <v>F</v>
          </cell>
        </row>
        <row r="1351">
          <cell r="B1351" t="str">
            <v>F400774</v>
          </cell>
          <cell r="C1351" t="str">
            <v>F400774</v>
          </cell>
          <cell r="D1351">
            <v>11</v>
          </cell>
          <cell r="E1351" t="str">
            <v>F</v>
          </cell>
        </row>
        <row r="1352">
          <cell r="B1352" t="str">
            <v>F400775</v>
          </cell>
          <cell r="C1352" t="str">
            <v>F400775</v>
          </cell>
          <cell r="D1352">
            <v>11</v>
          </cell>
          <cell r="E1352" t="str">
            <v>F</v>
          </cell>
        </row>
        <row r="1353">
          <cell r="B1353" t="str">
            <v>F400776</v>
          </cell>
          <cell r="C1353" t="str">
            <v>F400776</v>
          </cell>
          <cell r="D1353">
            <v>11</v>
          </cell>
          <cell r="E1353" t="str">
            <v>F</v>
          </cell>
        </row>
        <row r="1354">
          <cell r="B1354" t="str">
            <v>F526229</v>
          </cell>
          <cell r="C1354" t="str">
            <v>F526229</v>
          </cell>
          <cell r="D1354">
            <v>11</v>
          </cell>
          <cell r="E1354" t="str">
            <v>F</v>
          </cell>
        </row>
        <row r="1355">
          <cell r="B1355" t="str">
            <v>1000MSOR3PLMSP</v>
          </cell>
          <cell r="C1355" t="str">
            <v>MSOR3PLMSP</v>
          </cell>
          <cell r="D1355">
            <v>10</v>
          </cell>
          <cell r="E1355" t="str">
            <v>G</v>
          </cell>
        </row>
        <row r="1356">
          <cell r="B1356" t="str">
            <v>F400777</v>
          </cell>
          <cell r="C1356" t="str">
            <v>F400777</v>
          </cell>
          <cell r="D1356">
            <v>11</v>
          </cell>
          <cell r="E1356" t="str">
            <v>F</v>
          </cell>
        </row>
        <row r="1357">
          <cell r="B1357" t="str">
            <v>F400778</v>
          </cell>
          <cell r="C1357" t="str">
            <v>F400778</v>
          </cell>
          <cell r="D1357">
            <v>11</v>
          </cell>
          <cell r="E1357" t="str">
            <v>F</v>
          </cell>
        </row>
        <row r="1358">
          <cell r="B1358" t="str">
            <v>F400779</v>
          </cell>
          <cell r="C1358" t="str">
            <v>F400779</v>
          </cell>
          <cell r="D1358">
            <v>11</v>
          </cell>
          <cell r="E1358" t="str">
            <v>F</v>
          </cell>
        </row>
        <row r="1359">
          <cell r="B1359" t="str">
            <v>F400780</v>
          </cell>
          <cell r="C1359" t="str">
            <v>F400780</v>
          </cell>
          <cell r="D1359">
            <v>11</v>
          </cell>
          <cell r="E1359" t="str">
            <v>F</v>
          </cell>
        </row>
        <row r="1360">
          <cell r="B1360" t="str">
            <v>F400781</v>
          </cell>
          <cell r="C1360" t="str">
            <v>F400781</v>
          </cell>
          <cell r="D1360">
            <v>11</v>
          </cell>
          <cell r="E1360" t="str">
            <v>F</v>
          </cell>
        </row>
        <row r="1361">
          <cell r="B1361" t="str">
            <v>F400782</v>
          </cell>
          <cell r="C1361" t="str">
            <v>F400782</v>
          </cell>
          <cell r="D1361">
            <v>11</v>
          </cell>
          <cell r="E1361" t="str">
            <v>F</v>
          </cell>
        </row>
        <row r="1362">
          <cell r="B1362" t="str">
            <v>F400783</v>
          </cell>
          <cell r="C1362" t="str">
            <v>F400783</v>
          </cell>
          <cell r="D1362">
            <v>11</v>
          </cell>
          <cell r="E1362" t="str">
            <v>F</v>
          </cell>
        </row>
        <row r="1363">
          <cell r="B1363" t="str">
            <v>F400784</v>
          </cell>
          <cell r="C1363" t="str">
            <v>F400784</v>
          </cell>
          <cell r="D1363">
            <v>11</v>
          </cell>
          <cell r="E1363" t="str">
            <v>F</v>
          </cell>
        </row>
        <row r="1364">
          <cell r="B1364" t="str">
            <v>F400785</v>
          </cell>
          <cell r="C1364" t="str">
            <v>F400785</v>
          </cell>
          <cell r="D1364">
            <v>11</v>
          </cell>
          <cell r="E1364" t="str">
            <v>F</v>
          </cell>
        </row>
        <row r="1365">
          <cell r="B1365" t="str">
            <v>F400786</v>
          </cell>
          <cell r="C1365" t="str">
            <v>F400786</v>
          </cell>
          <cell r="D1365">
            <v>11</v>
          </cell>
          <cell r="E1365" t="str">
            <v>F</v>
          </cell>
        </row>
        <row r="1366">
          <cell r="B1366" t="str">
            <v>F400787</v>
          </cell>
          <cell r="C1366" t="str">
            <v>F400787</v>
          </cell>
          <cell r="D1366">
            <v>11</v>
          </cell>
          <cell r="E1366" t="str">
            <v>F</v>
          </cell>
        </row>
        <row r="1367">
          <cell r="B1367" t="str">
            <v>F526231</v>
          </cell>
          <cell r="C1367" t="str">
            <v>F526231</v>
          </cell>
          <cell r="D1367">
            <v>11</v>
          </cell>
          <cell r="E1367" t="str">
            <v>F</v>
          </cell>
        </row>
        <row r="1368">
          <cell r="B1368" t="str">
            <v>1000MSOR3SANJC</v>
          </cell>
          <cell r="C1368" t="str">
            <v>MSOR3SANJC</v>
          </cell>
          <cell r="D1368">
            <v>10</v>
          </cell>
          <cell r="E1368" t="str">
            <v>G</v>
          </cell>
        </row>
        <row r="1369">
          <cell r="B1369" t="str">
            <v>F400788</v>
          </cell>
          <cell r="C1369" t="str">
            <v>F400788</v>
          </cell>
          <cell r="D1369">
            <v>11</v>
          </cell>
          <cell r="E1369" t="str">
            <v>F</v>
          </cell>
        </row>
        <row r="1370">
          <cell r="B1370" t="str">
            <v>F400789</v>
          </cell>
          <cell r="C1370" t="str">
            <v>F400789</v>
          </cell>
          <cell r="D1370">
            <v>11</v>
          </cell>
          <cell r="E1370" t="str">
            <v>F</v>
          </cell>
        </row>
        <row r="1371">
          <cell r="B1371" t="str">
            <v>F400790</v>
          </cell>
          <cell r="C1371" t="str">
            <v>F400790</v>
          </cell>
          <cell r="D1371">
            <v>11</v>
          </cell>
          <cell r="E1371" t="str">
            <v>F</v>
          </cell>
        </row>
        <row r="1372">
          <cell r="B1372" t="str">
            <v>F400791</v>
          </cell>
          <cell r="C1372" t="str">
            <v>F400791</v>
          </cell>
          <cell r="D1372">
            <v>11</v>
          </cell>
          <cell r="E1372" t="str">
            <v>F</v>
          </cell>
        </row>
        <row r="1373">
          <cell r="B1373" t="str">
            <v>F400792</v>
          </cell>
          <cell r="C1373" t="str">
            <v>F400792</v>
          </cell>
          <cell r="D1373">
            <v>11</v>
          </cell>
          <cell r="E1373" t="str">
            <v>F</v>
          </cell>
        </row>
        <row r="1374">
          <cell r="B1374" t="str">
            <v>F400793</v>
          </cell>
          <cell r="C1374" t="str">
            <v>F400793</v>
          </cell>
          <cell r="D1374">
            <v>11</v>
          </cell>
          <cell r="E1374" t="str">
            <v>F</v>
          </cell>
        </row>
        <row r="1375">
          <cell r="B1375" t="str">
            <v>F400794</v>
          </cell>
          <cell r="C1375" t="str">
            <v>F400794</v>
          </cell>
          <cell r="D1375">
            <v>11</v>
          </cell>
          <cell r="E1375" t="str">
            <v>F</v>
          </cell>
        </row>
        <row r="1376">
          <cell r="B1376" t="str">
            <v>F400795</v>
          </cell>
          <cell r="C1376" t="str">
            <v>F400795</v>
          </cell>
          <cell r="D1376">
            <v>11</v>
          </cell>
          <cell r="E1376" t="str">
            <v>F</v>
          </cell>
        </row>
        <row r="1377">
          <cell r="B1377" t="str">
            <v>F400796</v>
          </cell>
          <cell r="C1377" t="str">
            <v>F400796</v>
          </cell>
          <cell r="D1377">
            <v>11</v>
          </cell>
          <cell r="E1377" t="str">
            <v>F</v>
          </cell>
        </row>
        <row r="1378">
          <cell r="B1378" t="str">
            <v>F400797</v>
          </cell>
          <cell r="C1378" t="str">
            <v>F400797</v>
          </cell>
          <cell r="D1378">
            <v>11</v>
          </cell>
          <cell r="E1378" t="str">
            <v>F</v>
          </cell>
        </row>
        <row r="1379">
          <cell r="B1379" t="str">
            <v>F400798</v>
          </cell>
          <cell r="C1379" t="str">
            <v>F400798</v>
          </cell>
          <cell r="D1379">
            <v>11</v>
          </cell>
          <cell r="E1379" t="str">
            <v>F</v>
          </cell>
        </row>
        <row r="1380">
          <cell r="B1380" t="str">
            <v>F5262230</v>
          </cell>
          <cell r="C1380" t="str">
            <v>F5262230</v>
          </cell>
          <cell r="D1380">
            <v>11</v>
          </cell>
          <cell r="E1380" t="str">
            <v>F</v>
          </cell>
        </row>
        <row r="1381">
          <cell r="B1381" t="str">
            <v>F526230</v>
          </cell>
          <cell r="C1381" t="str">
            <v>F526230</v>
          </cell>
          <cell r="D1381">
            <v>11</v>
          </cell>
          <cell r="E1381" t="str">
            <v>F</v>
          </cell>
        </row>
        <row r="1382">
          <cell r="B1382" t="str">
            <v>1000MSOR3WILDO</v>
          </cell>
          <cell r="C1382" t="str">
            <v>MSOR3WILDO</v>
          </cell>
          <cell r="D1382">
            <v>10</v>
          </cell>
          <cell r="E1382" t="str">
            <v>G</v>
          </cell>
        </row>
        <row r="1383">
          <cell r="B1383" t="str">
            <v>F400799</v>
          </cell>
          <cell r="C1383" t="str">
            <v>F400799</v>
          </cell>
          <cell r="D1383">
            <v>11</v>
          </cell>
          <cell r="E1383" t="str">
            <v>F</v>
          </cell>
        </row>
        <row r="1384">
          <cell r="B1384" t="str">
            <v>F400800</v>
          </cell>
          <cell r="C1384" t="str">
            <v>F400800</v>
          </cell>
          <cell r="D1384">
            <v>11</v>
          </cell>
          <cell r="E1384" t="str">
            <v>F</v>
          </cell>
        </row>
        <row r="1385">
          <cell r="B1385" t="str">
            <v>F400801</v>
          </cell>
          <cell r="C1385" t="str">
            <v>F400801</v>
          </cell>
          <cell r="D1385">
            <v>11</v>
          </cell>
          <cell r="E1385" t="str">
            <v>F</v>
          </cell>
        </row>
        <row r="1386">
          <cell r="B1386" t="str">
            <v>F400802</v>
          </cell>
          <cell r="C1386" t="str">
            <v>F400802</v>
          </cell>
          <cell r="D1386">
            <v>11</v>
          </cell>
          <cell r="E1386" t="str">
            <v>F</v>
          </cell>
        </row>
        <row r="1387">
          <cell r="B1387" t="str">
            <v>F400803</v>
          </cell>
          <cell r="C1387" t="str">
            <v>F400803</v>
          </cell>
          <cell r="D1387">
            <v>11</v>
          </cell>
          <cell r="E1387" t="str">
            <v>F</v>
          </cell>
        </row>
        <row r="1388">
          <cell r="B1388" t="str">
            <v>F400804</v>
          </cell>
          <cell r="C1388" t="str">
            <v>F400804</v>
          </cell>
          <cell r="D1388">
            <v>11</v>
          </cell>
          <cell r="E1388" t="str">
            <v>F</v>
          </cell>
        </row>
        <row r="1389">
          <cell r="B1389" t="str">
            <v>F400805</v>
          </cell>
          <cell r="C1389" t="str">
            <v>F400805</v>
          </cell>
          <cell r="D1389">
            <v>11</v>
          </cell>
          <cell r="E1389" t="str">
            <v>F</v>
          </cell>
        </row>
        <row r="1390">
          <cell r="B1390" t="str">
            <v>F400806</v>
          </cell>
          <cell r="C1390" t="str">
            <v>F400806</v>
          </cell>
          <cell r="D1390">
            <v>11</v>
          </cell>
          <cell r="E1390" t="str">
            <v>F</v>
          </cell>
        </row>
        <row r="1391">
          <cell r="B1391" t="str">
            <v>F400807</v>
          </cell>
          <cell r="C1391" t="str">
            <v>F400807</v>
          </cell>
          <cell r="D1391">
            <v>11</v>
          </cell>
          <cell r="E1391" t="str">
            <v>F</v>
          </cell>
        </row>
        <row r="1392">
          <cell r="B1392" t="str">
            <v>F400808</v>
          </cell>
          <cell r="C1392" t="str">
            <v>F400808</v>
          </cell>
          <cell r="D1392">
            <v>11</v>
          </cell>
          <cell r="E1392" t="str">
            <v>F</v>
          </cell>
        </row>
        <row r="1393">
          <cell r="B1393" t="str">
            <v>F400809</v>
          </cell>
          <cell r="C1393" t="str">
            <v>F400809</v>
          </cell>
          <cell r="D1393">
            <v>11</v>
          </cell>
          <cell r="E1393" t="str">
            <v>F</v>
          </cell>
        </row>
        <row r="1394">
          <cell r="B1394" t="str">
            <v>F526232</v>
          </cell>
          <cell r="C1394" t="str">
            <v>F526232</v>
          </cell>
          <cell r="D1394">
            <v>11</v>
          </cell>
          <cell r="E1394" t="str">
            <v>F</v>
          </cell>
        </row>
        <row r="1395">
          <cell r="B1395" t="str">
            <v>1000MSOR4</v>
          </cell>
          <cell r="C1395" t="str">
            <v>MSOR4</v>
          </cell>
          <cell r="D1395">
            <v>8</v>
          </cell>
          <cell r="E1395" t="str">
            <v>G</v>
          </cell>
        </row>
        <row r="1396">
          <cell r="B1396" t="str">
            <v>1000MSOR4MGMT</v>
          </cell>
          <cell r="C1396" t="str">
            <v>MSOR4MGMT</v>
          </cell>
          <cell r="D1396">
            <v>10</v>
          </cell>
          <cell r="E1396" t="str">
            <v>G</v>
          </cell>
        </row>
        <row r="1397">
          <cell r="B1397" t="str">
            <v>F400810</v>
          </cell>
          <cell r="C1397" t="str">
            <v>F400810</v>
          </cell>
          <cell r="D1397">
            <v>11</v>
          </cell>
          <cell r="E1397" t="str">
            <v>F</v>
          </cell>
        </row>
        <row r="1398">
          <cell r="B1398" t="str">
            <v>F400811</v>
          </cell>
          <cell r="C1398" t="str">
            <v>F400811</v>
          </cell>
          <cell r="D1398">
            <v>11</v>
          </cell>
          <cell r="E1398" t="str">
            <v>F</v>
          </cell>
        </row>
        <row r="1399">
          <cell r="B1399" t="str">
            <v>F400812</v>
          </cell>
          <cell r="C1399" t="str">
            <v>F400812</v>
          </cell>
          <cell r="D1399">
            <v>11</v>
          </cell>
          <cell r="E1399" t="str">
            <v>F</v>
          </cell>
        </row>
        <row r="1400">
          <cell r="B1400" t="str">
            <v>1000MSOR4CVINA</v>
          </cell>
          <cell r="C1400" t="str">
            <v>MSOR4CVINA</v>
          </cell>
          <cell r="D1400">
            <v>10</v>
          </cell>
          <cell r="E1400" t="str">
            <v>G</v>
          </cell>
        </row>
        <row r="1401">
          <cell r="B1401" t="str">
            <v>F400813</v>
          </cell>
          <cell r="C1401" t="str">
            <v>F400813</v>
          </cell>
          <cell r="D1401">
            <v>11</v>
          </cell>
          <cell r="E1401" t="str">
            <v>F</v>
          </cell>
        </row>
        <row r="1402">
          <cell r="B1402" t="str">
            <v>F400814</v>
          </cell>
          <cell r="C1402" t="str">
            <v>F400814</v>
          </cell>
          <cell r="D1402">
            <v>11</v>
          </cell>
          <cell r="E1402" t="str">
            <v>F</v>
          </cell>
        </row>
        <row r="1403">
          <cell r="B1403" t="str">
            <v>F400815</v>
          </cell>
          <cell r="C1403" t="str">
            <v>F400815</v>
          </cell>
          <cell r="D1403">
            <v>11</v>
          </cell>
          <cell r="E1403" t="str">
            <v>F</v>
          </cell>
        </row>
        <row r="1404">
          <cell r="B1404" t="str">
            <v>F400816</v>
          </cell>
          <cell r="C1404" t="str">
            <v>F400816</v>
          </cell>
          <cell r="D1404">
            <v>11</v>
          </cell>
          <cell r="E1404" t="str">
            <v>F</v>
          </cell>
        </row>
        <row r="1405">
          <cell r="B1405" t="str">
            <v>F400817</v>
          </cell>
          <cell r="C1405" t="str">
            <v>F400817</v>
          </cell>
          <cell r="D1405">
            <v>11</v>
          </cell>
          <cell r="E1405" t="str">
            <v>F</v>
          </cell>
        </row>
        <row r="1406">
          <cell r="B1406" t="str">
            <v>F400818</v>
          </cell>
          <cell r="C1406" t="str">
            <v>F400818</v>
          </cell>
          <cell r="D1406">
            <v>11</v>
          </cell>
          <cell r="E1406" t="str">
            <v>F</v>
          </cell>
        </row>
        <row r="1407">
          <cell r="B1407" t="str">
            <v>F400819</v>
          </cell>
          <cell r="C1407" t="str">
            <v>F400819</v>
          </cell>
          <cell r="D1407">
            <v>11</v>
          </cell>
          <cell r="E1407" t="str">
            <v>F</v>
          </cell>
        </row>
        <row r="1408">
          <cell r="B1408" t="str">
            <v>F400820</v>
          </cell>
          <cell r="C1408" t="str">
            <v>F400820</v>
          </cell>
          <cell r="D1408">
            <v>11</v>
          </cell>
          <cell r="E1408" t="str">
            <v>F</v>
          </cell>
        </row>
        <row r="1409">
          <cell r="B1409" t="str">
            <v>F400821</v>
          </cell>
          <cell r="C1409" t="str">
            <v>F400821</v>
          </cell>
          <cell r="D1409">
            <v>11</v>
          </cell>
          <cell r="E1409" t="str">
            <v>F</v>
          </cell>
        </row>
        <row r="1410">
          <cell r="B1410" t="str">
            <v>F400822</v>
          </cell>
          <cell r="C1410" t="str">
            <v>F400822</v>
          </cell>
          <cell r="D1410">
            <v>11</v>
          </cell>
          <cell r="E1410" t="str">
            <v>F</v>
          </cell>
        </row>
        <row r="1411">
          <cell r="B1411" t="str">
            <v>F400823</v>
          </cell>
          <cell r="C1411" t="str">
            <v>F400823</v>
          </cell>
          <cell r="D1411">
            <v>11</v>
          </cell>
          <cell r="E1411" t="str">
            <v>F</v>
          </cell>
        </row>
        <row r="1412">
          <cell r="B1412" t="str">
            <v>F526209</v>
          </cell>
          <cell r="C1412" t="str">
            <v>F526209</v>
          </cell>
          <cell r="D1412">
            <v>11</v>
          </cell>
          <cell r="E1412" t="str">
            <v>F</v>
          </cell>
        </row>
        <row r="1413">
          <cell r="B1413" t="str">
            <v>1000MSOR4MONRO</v>
          </cell>
          <cell r="C1413" t="str">
            <v>MSOR4MONRO</v>
          </cell>
          <cell r="D1413">
            <v>10</v>
          </cell>
          <cell r="E1413" t="str">
            <v>G</v>
          </cell>
        </row>
        <row r="1414">
          <cell r="B1414" t="str">
            <v>F400824</v>
          </cell>
          <cell r="C1414" t="str">
            <v>F400824</v>
          </cell>
          <cell r="D1414">
            <v>11</v>
          </cell>
          <cell r="E1414" t="str">
            <v>F</v>
          </cell>
        </row>
        <row r="1415">
          <cell r="B1415" t="str">
            <v>F400825</v>
          </cell>
          <cell r="C1415" t="str">
            <v>F400825</v>
          </cell>
          <cell r="D1415">
            <v>11</v>
          </cell>
          <cell r="E1415" t="str">
            <v>F</v>
          </cell>
        </row>
        <row r="1416">
          <cell r="B1416" t="str">
            <v>F400826</v>
          </cell>
          <cell r="C1416" t="str">
            <v>F400826</v>
          </cell>
          <cell r="D1416">
            <v>11</v>
          </cell>
          <cell r="E1416" t="str">
            <v>F</v>
          </cell>
        </row>
        <row r="1417">
          <cell r="B1417" t="str">
            <v>F400827</v>
          </cell>
          <cell r="C1417" t="str">
            <v>F400827</v>
          </cell>
          <cell r="D1417">
            <v>11</v>
          </cell>
          <cell r="E1417" t="str">
            <v>F</v>
          </cell>
        </row>
        <row r="1418">
          <cell r="B1418" t="str">
            <v>F400828</v>
          </cell>
          <cell r="C1418" t="str">
            <v>F400828</v>
          </cell>
          <cell r="D1418">
            <v>11</v>
          </cell>
          <cell r="E1418" t="str">
            <v>F</v>
          </cell>
        </row>
        <row r="1419">
          <cell r="B1419" t="str">
            <v>F400829</v>
          </cell>
          <cell r="C1419" t="str">
            <v>F400829</v>
          </cell>
          <cell r="D1419">
            <v>11</v>
          </cell>
          <cell r="E1419" t="str">
            <v>F</v>
          </cell>
        </row>
        <row r="1420">
          <cell r="B1420" t="str">
            <v>F400830</v>
          </cell>
          <cell r="C1420" t="str">
            <v>F400830</v>
          </cell>
          <cell r="D1420">
            <v>11</v>
          </cell>
          <cell r="E1420" t="str">
            <v>F</v>
          </cell>
        </row>
        <row r="1421">
          <cell r="B1421" t="str">
            <v>F400831</v>
          </cell>
          <cell r="C1421" t="str">
            <v>F400831</v>
          </cell>
          <cell r="D1421">
            <v>11</v>
          </cell>
          <cell r="E1421" t="str">
            <v>F</v>
          </cell>
        </row>
        <row r="1422">
          <cell r="B1422" t="str">
            <v>F400832</v>
          </cell>
          <cell r="C1422" t="str">
            <v>F400832</v>
          </cell>
          <cell r="D1422">
            <v>11</v>
          </cell>
          <cell r="E1422" t="str">
            <v>F</v>
          </cell>
        </row>
        <row r="1423">
          <cell r="B1423" t="str">
            <v>F400833</v>
          </cell>
          <cell r="C1423" t="str">
            <v>F400833</v>
          </cell>
          <cell r="D1423">
            <v>11</v>
          </cell>
          <cell r="E1423" t="str">
            <v>F</v>
          </cell>
        </row>
        <row r="1424">
          <cell r="B1424" t="str">
            <v>F400834</v>
          </cell>
          <cell r="C1424" t="str">
            <v>F400834</v>
          </cell>
          <cell r="D1424">
            <v>11</v>
          </cell>
          <cell r="E1424" t="str">
            <v>F</v>
          </cell>
        </row>
        <row r="1425">
          <cell r="B1425" t="str">
            <v>F526210</v>
          </cell>
          <cell r="C1425" t="str">
            <v>F526210</v>
          </cell>
          <cell r="D1425">
            <v>11</v>
          </cell>
          <cell r="E1425" t="str">
            <v>F</v>
          </cell>
        </row>
        <row r="1426">
          <cell r="B1426" t="str">
            <v>1000MSOR4ONTRO</v>
          </cell>
          <cell r="C1426" t="str">
            <v>MSOR4ONTRO</v>
          </cell>
          <cell r="D1426">
            <v>10</v>
          </cell>
          <cell r="E1426" t="str">
            <v>G</v>
          </cell>
        </row>
        <row r="1427">
          <cell r="B1427" t="str">
            <v>F400835</v>
          </cell>
          <cell r="C1427" t="str">
            <v>F400835</v>
          </cell>
          <cell r="D1427">
            <v>11</v>
          </cell>
          <cell r="E1427" t="str">
            <v>F</v>
          </cell>
        </row>
        <row r="1428">
          <cell r="B1428" t="str">
            <v>F400836</v>
          </cell>
          <cell r="C1428" t="str">
            <v>F400836</v>
          </cell>
          <cell r="D1428">
            <v>11</v>
          </cell>
          <cell r="E1428" t="str">
            <v>F</v>
          </cell>
        </row>
        <row r="1429">
          <cell r="B1429" t="str">
            <v>F400837</v>
          </cell>
          <cell r="C1429" t="str">
            <v>F400837</v>
          </cell>
          <cell r="D1429">
            <v>11</v>
          </cell>
          <cell r="E1429" t="str">
            <v>F</v>
          </cell>
        </row>
        <row r="1430">
          <cell r="B1430" t="str">
            <v>F400838</v>
          </cell>
          <cell r="C1430" t="str">
            <v>F400838</v>
          </cell>
          <cell r="D1430">
            <v>11</v>
          </cell>
          <cell r="E1430" t="str">
            <v>F</v>
          </cell>
        </row>
        <row r="1431">
          <cell r="B1431" t="str">
            <v>F400839</v>
          </cell>
          <cell r="C1431" t="str">
            <v>F400839</v>
          </cell>
          <cell r="D1431">
            <v>11</v>
          </cell>
          <cell r="E1431" t="str">
            <v>F</v>
          </cell>
        </row>
        <row r="1432">
          <cell r="B1432" t="str">
            <v>F400840</v>
          </cell>
          <cell r="C1432" t="str">
            <v>F400840</v>
          </cell>
          <cell r="D1432">
            <v>11</v>
          </cell>
          <cell r="E1432" t="str">
            <v>F</v>
          </cell>
        </row>
        <row r="1433">
          <cell r="B1433" t="str">
            <v>F400841</v>
          </cell>
          <cell r="C1433" t="str">
            <v>F400841</v>
          </cell>
          <cell r="D1433">
            <v>11</v>
          </cell>
          <cell r="E1433" t="str">
            <v>F</v>
          </cell>
        </row>
        <row r="1434">
          <cell r="B1434" t="str">
            <v>F400842</v>
          </cell>
          <cell r="C1434" t="str">
            <v>F400842</v>
          </cell>
          <cell r="D1434">
            <v>11</v>
          </cell>
          <cell r="E1434" t="str">
            <v>F</v>
          </cell>
        </row>
        <row r="1435">
          <cell r="B1435" t="str">
            <v>F400843</v>
          </cell>
          <cell r="C1435" t="str">
            <v>F400843</v>
          </cell>
          <cell r="D1435">
            <v>11</v>
          </cell>
          <cell r="E1435" t="str">
            <v>F</v>
          </cell>
        </row>
        <row r="1436">
          <cell r="B1436" t="str">
            <v>F400844</v>
          </cell>
          <cell r="C1436" t="str">
            <v>F400844</v>
          </cell>
          <cell r="D1436">
            <v>11</v>
          </cell>
          <cell r="E1436" t="str">
            <v>F</v>
          </cell>
        </row>
        <row r="1437">
          <cell r="B1437" t="str">
            <v>F400845</v>
          </cell>
          <cell r="C1437" t="str">
            <v>F400845</v>
          </cell>
          <cell r="D1437">
            <v>11</v>
          </cell>
          <cell r="E1437" t="str">
            <v>F</v>
          </cell>
        </row>
        <row r="1438">
          <cell r="B1438" t="str">
            <v>F526216</v>
          </cell>
          <cell r="C1438" t="str">
            <v>F526216</v>
          </cell>
          <cell r="D1438">
            <v>11</v>
          </cell>
          <cell r="E1438" t="str">
            <v>F</v>
          </cell>
        </row>
        <row r="1439">
          <cell r="B1439" t="str">
            <v>1000MSOR4MNTBL</v>
          </cell>
          <cell r="C1439" t="str">
            <v>MSOR4MNTBL</v>
          </cell>
          <cell r="D1439">
            <v>10</v>
          </cell>
          <cell r="E1439" t="str">
            <v>G</v>
          </cell>
        </row>
        <row r="1440">
          <cell r="B1440" t="str">
            <v>F400846</v>
          </cell>
          <cell r="C1440" t="str">
            <v>F400846</v>
          </cell>
          <cell r="D1440">
            <v>11</v>
          </cell>
          <cell r="E1440" t="str">
            <v>F</v>
          </cell>
        </row>
        <row r="1441">
          <cell r="B1441" t="str">
            <v>F400847</v>
          </cell>
          <cell r="C1441" t="str">
            <v>F400847</v>
          </cell>
          <cell r="D1441">
            <v>11</v>
          </cell>
          <cell r="E1441" t="str">
            <v>F</v>
          </cell>
        </row>
        <row r="1442">
          <cell r="B1442" t="str">
            <v>F400848</v>
          </cell>
          <cell r="C1442" t="str">
            <v>F400848</v>
          </cell>
          <cell r="D1442">
            <v>11</v>
          </cell>
          <cell r="E1442" t="str">
            <v>F</v>
          </cell>
        </row>
        <row r="1443">
          <cell r="B1443" t="str">
            <v>F400849</v>
          </cell>
          <cell r="C1443" t="str">
            <v>F400849</v>
          </cell>
          <cell r="D1443">
            <v>11</v>
          </cell>
          <cell r="E1443" t="str">
            <v>F</v>
          </cell>
        </row>
        <row r="1444">
          <cell r="B1444" t="str">
            <v>F400850</v>
          </cell>
          <cell r="C1444" t="str">
            <v>F400850</v>
          </cell>
          <cell r="D1444">
            <v>11</v>
          </cell>
          <cell r="E1444" t="str">
            <v>F</v>
          </cell>
        </row>
        <row r="1445">
          <cell r="B1445" t="str">
            <v>F400851</v>
          </cell>
          <cell r="C1445" t="str">
            <v>F400851</v>
          </cell>
          <cell r="D1445">
            <v>11</v>
          </cell>
          <cell r="E1445" t="str">
            <v>F</v>
          </cell>
        </row>
        <row r="1446">
          <cell r="B1446" t="str">
            <v>F400852</v>
          </cell>
          <cell r="C1446" t="str">
            <v>F400852</v>
          </cell>
          <cell r="D1446">
            <v>11</v>
          </cell>
          <cell r="E1446" t="str">
            <v>F</v>
          </cell>
        </row>
        <row r="1447">
          <cell r="B1447" t="str">
            <v>F400853</v>
          </cell>
          <cell r="C1447" t="str">
            <v>F400853</v>
          </cell>
          <cell r="D1447">
            <v>11</v>
          </cell>
          <cell r="E1447" t="str">
            <v>F</v>
          </cell>
        </row>
        <row r="1448">
          <cell r="B1448" t="str">
            <v>F400854</v>
          </cell>
          <cell r="C1448" t="str">
            <v>F400854</v>
          </cell>
          <cell r="D1448">
            <v>11</v>
          </cell>
          <cell r="E1448" t="str">
            <v>F</v>
          </cell>
        </row>
        <row r="1449">
          <cell r="B1449" t="str">
            <v>F400855</v>
          </cell>
          <cell r="C1449" t="str">
            <v>F400855</v>
          </cell>
          <cell r="D1449">
            <v>11</v>
          </cell>
          <cell r="E1449" t="str">
            <v>F</v>
          </cell>
        </row>
        <row r="1450">
          <cell r="B1450" t="str">
            <v>F400856</v>
          </cell>
          <cell r="C1450" t="str">
            <v>F400856</v>
          </cell>
          <cell r="D1450">
            <v>11</v>
          </cell>
          <cell r="E1450" t="str">
            <v>F</v>
          </cell>
        </row>
        <row r="1451">
          <cell r="B1451" t="str">
            <v>F526208</v>
          </cell>
          <cell r="C1451" t="str">
            <v>F526208</v>
          </cell>
          <cell r="D1451">
            <v>11</v>
          </cell>
          <cell r="E1451" t="str">
            <v>F</v>
          </cell>
        </row>
        <row r="1452">
          <cell r="B1452" t="str">
            <v>1000MSOR4SANJC</v>
          </cell>
          <cell r="C1452" t="str">
            <v>MSOR4SANJC</v>
          </cell>
          <cell r="D1452">
            <v>10</v>
          </cell>
          <cell r="E1452" t="str">
            <v>G</v>
          </cell>
        </row>
        <row r="1453">
          <cell r="B1453" t="str">
            <v>F400857</v>
          </cell>
          <cell r="C1453" t="str">
            <v>F400857</v>
          </cell>
          <cell r="D1453">
            <v>11</v>
          </cell>
          <cell r="E1453" t="str">
            <v>F</v>
          </cell>
        </row>
        <row r="1454">
          <cell r="B1454" t="str">
            <v>F400858</v>
          </cell>
          <cell r="C1454" t="str">
            <v>F400858</v>
          </cell>
          <cell r="D1454">
            <v>11</v>
          </cell>
          <cell r="E1454" t="str">
            <v>F</v>
          </cell>
        </row>
        <row r="1455">
          <cell r="B1455" t="str">
            <v>F400859</v>
          </cell>
          <cell r="C1455" t="str">
            <v>F400859</v>
          </cell>
          <cell r="D1455">
            <v>11</v>
          </cell>
          <cell r="E1455" t="str">
            <v>F</v>
          </cell>
        </row>
        <row r="1456">
          <cell r="B1456" t="str">
            <v>F400860</v>
          </cell>
          <cell r="C1456" t="str">
            <v>F400860</v>
          </cell>
          <cell r="D1456">
            <v>11</v>
          </cell>
          <cell r="E1456" t="str">
            <v>F</v>
          </cell>
        </row>
        <row r="1457">
          <cell r="B1457" t="str">
            <v>F400861</v>
          </cell>
          <cell r="C1457" t="str">
            <v>F400861</v>
          </cell>
          <cell r="D1457">
            <v>11</v>
          </cell>
          <cell r="E1457" t="str">
            <v>F</v>
          </cell>
        </row>
        <row r="1458">
          <cell r="B1458" t="str">
            <v>F400862</v>
          </cell>
          <cell r="C1458" t="str">
            <v>F400862</v>
          </cell>
          <cell r="D1458">
            <v>11</v>
          </cell>
          <cell r="E1458" t="str">
            <v>F</v>
          </cell>
        </row>
        <row r="1459">
          <cell r="B1459" t="str">
            <v>F400863</v>
          </cell>
          <cell r="C1459" t="str">
            <v>F400863</v>
          </cell>
          <cell r="D1459">
            <v>11</v>
          </cell>
          <cell r="E1459" t="str">
            <v>F</v>
          </cell>
        </row>
        <row r="1460">
          <cell r="B1460" t="str">
            <v>F400864</v>
          </cell>
          <cell r="C1460" t="str">
            <v>F400864</v>
          </cell>
          <cell r="D1460">
            <v>11</v>
          </cell>
          <cell r="E1460" t="str">
            <v>F</v>
          </cell>
        </row>
        <row r="1461">
          <cell r="B1461" t="str">
            <v>F400865</v>
          </cell>
          <cell r="C1461" t="str">
            <v>F400865</v>
          </cell>
          <cell r="D1461">
            <v>11</v>
          </cell>
          <cell r="E1461" t="str">
            <v>F</v>
          </cell>
        </row>
        <row r="1462">
          <cell r="B1462" t="str">
            <v>F400866</v>
          </cell>
          <cell r="C1462" t="str">
            <v>F400866</v>
          </cell>
          <cell r="D1462">
            <v>11</v>
          </cell>
          <cell r="E1462" t="str">
            <v>F</v>
          </cell>
        </row>
        <row r="1463">
          <cell r="B1463" t="str">
            <v>F400867</v>
          </cell>
          <cell r="C1463" t="str">
            <v>F400867</v>
          </cell>
          <cell r="D1463">
            <v>11</v>
          </cell>
          <cell r="E1463" t="str">
            <v>F</v>
          </cell>
        </row>
        <row r="1464">
          <cell r="B1464" t="str">
            <v>F526227</v>
          </cell>
          <cell r="C1464" t="str">
            <v>F526227</v>
          </cell>
          <cell r="D1464">
            <v>11</v>
          </cell>
          <cell r="E1464" t="str">
            <v>F</v>
          </cell>
        </row>
        <row r="1465">
          <cell r="B1465" t="str">
            <v>1000MSOR4PORTV</v>
          </cell>
          <cell r="C1465" t="str">
            <v>MSOR4PORTV</v>
          </cell>
          <cell r="D1465">
            <v>10</v>
          </cell>
          <cell r="E1465" t="str">
            <v>G</v>
          </cell>
        </row>
        <row r="1466">
          <cell r="B1466" t="str">
            <v>F400868</v>
          </cell>
          <cell r="C1466" t="str">
            <v>F400868</v>
          </cell>
          <cell r="D1466">
            <v>11</v>
          </cell>
          <cell r="E1466" t="str">
            <v>F</v>
          </cell>
        </row>
        <row r="1467">
          <cell r="B1467" t="str">
            <v>F400869</v>
          </cell>
          <cell r="C1467" t="str">
            <v>F400869</v>
          </cell>
          <cell r="D1467">
            <v>11</v>
          </cell>
          <cell r="E1467" t="str">
            <v>F</v>
          </cell>
        </row>
        <row r="1468">
          <cell r="B1468" t="str">
            <v>F400870</v>
          </cell>
          <cell r="C1468" t="str">
            <v>F400870</v>
          </cell>
          <cell r="D1468">
            <v>11</v>
          </cell>
          <cell r="E1468" t="str">
            <v>F</v>
          </cell>
        </row>
        <row r="1469">
          <cell r="B1469" t="str">
            <v>F400871</v>
          </cell>
          <cell r="C1469" t="str">
            <v>F400871</v>
          </cell>
          <cell r="D1469">
            <v>11</v>
          </cell>
          <cell r="E1469" t="str">
            <v>F</v>
          </cell>
        </row>
        <row r="1470">
          <cell r="B1470" t="str">
            <v>F400872</v>
          </cell>
          <cell r="C1470" t="str">
            <v>F400872</v>
          </cell>
          <cell r="D1470">
            <v>11</v>
          </cell>
          <cell r="E1470" t="str">
            <v>F</v>
          </cell>
        </row>
        <row r="1471">
          <cell r="B1471" t="str">
            <v>F400873</v>
          </cell>
          <cell r="C1471" t="str">
            <v>F400873</v>
          </cell>
          <cell r="D1471">
            <v>11</v>
          </cell>
          <cell r="E1471" t="str">
            <v>F</v>
          </cell>
        </row>
        <row r="1472">
          <cell r="B1472" t="str">
            <v>F400874</v>
          </cell>
          <cell r="C1472" t="str">
            <v>F400874</v>
          </cell>
          <cell r="D1472">
            <v>11</v>
          </cell>
          <cell r="E1472" t="str">
            <v>F</v>
          </cell>
        </row>
        <row r="1473">
          <cell r="B1473" t="str">
            <v>F400875</v>
          </cell>
          <cell r="C1473" t="str">
            <v>F400875</v>
          </cell>
          <cell r="D1473">
            <v>11</v>
          </cell>
          <cell r="E1473" t="str">
            <v>F</v>
          </cell>
        </row>
        <row r="1474">
          <cell r="B1474" t="str">
            <v>F400876</v>
          </cell>
          <cell r="C1474" t="str">
            <v>F400876</v>
          </cell>
          <cell r="D1474">
            <v>11</v>
          </cell>
          <cell r="E1474" t="str">
            <v>F</v>
          </cell>
        </row>
        <row r="1475">
          <cell r="B1475" t="str">
            <v>F400877</v>
          </cell>
          <cell r="C1475" t="str">
            <v>F400877</v>
          </cell>
          <cell r="D1475">
            <v>11</v>
          </cell>
          <cell r="E1475" t="str">
            <v>F</v>
          </cell>
        </row>
        <row r="1476">
          <cell r="B1476" t="str">
            <v>F400878</v>
          </cell>
          <cell r="C1476" t="str">
            <v>F400878</v>
          </cell>
          <cell r="D1476">
            <v>11</v>
          </cell>
          <cell r="E1476" t="str">
            <v>F</v>
          </cell>
        </row>
        <row r="1477">
          <cell r="B1477" t="str">
            <v>1000MSOR5</v>
          </cell>
          <cell r="C1477" t="str">
            <v>MSOR5</v>
          </cell>
          <cell r="D1477">
            <v>8</v>
          </cell>
          <cell r="E1477" t="str">
            <v>G</v>
          </cell>
        </row>
        <row r="1478">
          <cell r="B1478" t="str">
            <v>1000MSOR5MGMT</v>
          </cell>
          <cell r="C1478" t="str">
            <v>MSOR5MGMT</v>
          </cell>
          <cell r="D1478">
            <v>10</v>
          </cell>
          <cell r="E1478" t="str">
            <v>G</v>
          </cell>
        </row>
        <row r="1479">
          <cell r="B1479" t="str">
            <v>F400879</v>
          </cell>
          <cell r="C1479" t="str">
            <v>F400879</v>
          </cell>
          <cell r="D1479">
            <v>11</v>
          </cell>
          <cell r="E1479" t="str">
            <v>F</v>
          </cell>
        </row>
        <row r="1480">
          <cell r="B1480" t="str">
            <v>F400880</v>
          </cell>
          <cell r="C1480" t="str">
            <v>F400880</v>
          </cell>
          <cell r="D1480">
            <v>11</v>
          </cell>
          <cell r="E1480" t="str">
            <v>F</v>
          </cell>
        </row>
        <row r="1481">
          <cell r="B1481" t="str">
            <v>1000MSOR5VNTUR</v>
          </cell>
          <cell r="C1481" t="str">
            <v>MSOR5VNTUR</v>
          </cell>
          <cell r="D1481">
            <v>10</v>
          </cell>
          <cell r="E1481" t="str">
            <v>G</v>
          </cell>
        </row>
        <row r="1482">
          <cell r="B1482" t="str">
            <v>F400881</v>
          </cell>
          <cell r="C1482" t="str">
            <v>F400881</v>
          </cell>
          <cell r="D1482">
            <v>11</v>
          </cell>
          <cell r="E1482" t="str">
            <v>F</v>
          </cell>
        </row>
        <row r="1483">
          <cell r="B1483" t="str">
            <v>F400882</v>
          </cell>
          <cell r="C1483" t="str">
            <v>F400882</v>
          </cell>
          <cell r="D1483">
            <v>11</v>
          </cell>
          <cell r="E1483" t="str">
            <v>F</v>
          </cell>
        </row>
        <row r="1484">
          <cell r="B1484" t="str">
            <v>F400883</v>
          </cell>
          <cell r="C1484" t="str">
            <v>F400883</v>
          </cell>
          <cell r="D1484">
            <v>11</v>
          </cell>
          <cell r="E1484" t="str">
            <v>F</v>
          </cell>
        </row>
        <row r="1485">
          <cell r="B1485" t="str">
            <v>F400884</v>
          </cell>
          <cell r="C1485" t="str">
            <v>F400884</v>
          </cell>
          <cell r="D1485">
            <v>11</v>
          </cell>
          <cell r="E1485" t="str">
            <v>F</v>
          </cell>
        </row>
        <row r="1486">
          <cell r="B1486" t="str">
            <v>F400885</v>
          </cell>
          <cell r="C1486" t="str">
            <v>F400885</v>
          </cell>
          <cell r="D1486">
            <v>11</v>
          </cell>
          <cell r="E1486" t="str">
            <v>F</v>
          </cell>
        </row>
        <row r="1487">
          <cell r="B1487" t="str">
            <v>F400886</v>
          </cell>
          <cell r="C1487" t="str">
            <v>F400886</v>
          </cell>
          <cell r="D1487">
            <v>11</v>
          </cell>
          <cell r="E1487" t="str">
            <v>F</v>
          </cell>
        </row>
        <row r="1488">
          <cell r="B1488" t="str">
            <v>F400887</v>
          </cell>
          <cell r="C1488" t="str">
            <v>F400887</v>
          </cell>
          <cell r="D1488">
            <v>11</v>
          </cell>
          <cell r="E1488" t="str">
            <v>F</v>
          </cell>
        </row>
        <row r="1489">
          <cell r="B1489" t="str">
            <v>F400888</v>
          </cell>
          <cell r="C1489" t="str">
            <v>F400888</v>
          </cell>
          <cell r="D1489">
            <v>11</v>
          </cell>
          <cell r="E1489" t="str">
            <v>F</v>
          </cell>
        </row>
        <row r="1490">
          <cell r="B1490" t="str">
            <v>F400889</v>
          </cell>
          <cell r="C1490" t="str">
            <v>F400889</v>
          </cell>
          <cell r="D1490">
            <v>11</v>
          </cell>
          <cell r="E1490" t="str">
            <v>F</v>
          </cell>
        </row>
        <row r="1491">
          <cell r="B1491" t="str">
            <v>F400890</v>
          </cell>
          <cell r="C1491" t="str">
            <v>F400890</v>
          </cell>
          <cell r="D1491">
            <v>11</v>
          </cell>
          <cell r="E1491" t="str">
            <v>F</v>
          </cell>
        </row>
        <row r="1492">
          <cell r="B1492" t="str">
            <v>F400891</v>
          </cell>
          <cell r="C1492" t="str">
            <v>F400891</v>
          </cell>
          <cell r="D1492">
            <v>11</v>
          </cell>
          <cell r="E1492" t="str">
            <v>F</v>
          </cell>
        </row>
        <row r="1493">
          <cell r="B1493" t="str">
            <v>F526219</v>
          </cell>
          <cell r="C1493" t="str">
            <v>F526219</v>
          </cell>
          <cell r="D1493">
            <v>11</v>
          </cell>
          <cell r="E1493" t="str">
            <v>F</v>
          </cell>
        </row>
        <row r="1494">
          <cell r="B1494" t="str">
            <v>1000MSOR5STBAR</v>
          </cell>
          <cell r="C1494" t="str">
            <v>MSOR5STBAR</v>
          </cell>
          <cell r="D1494">
            <v>10</v>
          </cell>
          <cell r="E1494" t="str">
            <v>G</v>
          </cell>
        </row>
        <row r="1495">
          <cell r="B1495" t="str">
            <v>F400892</v>
          </cell>
          <cell r="C1495" t="str">
            <v>F400892</v>
          </cell>
          <cell r="D1495">
            <v>11</v>
          </cell>
          <cell r="E1495" t="str">
            <v>F</v>
          </cell>
        </row>
        <row r="1496">
          <cell r="B1496" t="str">
            <v>F400893</v>
          </cell>
          <cell r="C1496" t="str">
            <v>F400893</v>
          </cell>
          <cell r="D1496">
            <v>11</v>
          </cell>
          <cell r="E1496" t="str">
            <v>F</v>
          </cell>
        </row>
        <row r="1497">
          <cell r="B1497" t="str">
            <v>F400894</v>
          </cell>
          <cell r="C1497" t="str">
            <v>F400894</v>
          </cell>
          <cell r="D1497">
            <v>11</v>
          </cell>
          <cell r="E1497" t="str">
            <v>F</v>
          </cell>
        </row>
        <row r="1498">
          <cell r="B1498" t="str">
            <v>F400895</v>
          </cell>
          <cell r="C1498" t="str">
            <v>F400895</v>
          </cell>
          <cell r="D1498">
            <v>11</v>
          </cell>
          <cell r="E1498" t="str">
            <v>F</v>
          </cell>
        </row>
        <row r="1499">
          <cell r="B1499" t="str">
            <v>F400896</v>
          </cell>
          <cell r="C1499" t="str">
            <v>F400896</v>
          </cell>
          <cell r="D1499">
            <v>11</v>
          </cell>
          <cell r="E1499" t="str">
            <v>F</v>
          </cell>
        </row>
        <row r="1500">
          <cell r="B1500" t="str">
            <v>F400897</v>
          </cell>
          <cell r="C1500" t="str">
            <v>F400897</v>
          </cell>
          <cell r="D1500">
            <v>11</v>
          </cell>
          <cell r="E1500" t="str">
            <v>F</v>
          </cell>
        </row>
        <row r="1501">
          <cell r="B1501" t="str">
            <v>F400898</v>
          </cell>
          <cell r="C1501" t="str">
            <v>F400898</v>
          </cell>
          <cell r="D1501">
            <v>11</v>
          </cell>
          <cell r="E1501" t="str">
            <v>F</v>
          </cell>
        </row>
        <row r="1502">
          <cell r="B1502" t="str">
            <v>F400899</v>
          </cell>
          <cell r="C1502" t="str">
            <v>F400899</v>
          </cell>
          <cell r="D1502">
            <v>11</v>
          </cell>
          <cell r="E1502" t="str">
            <v>F</v>
          </cell>
        </row>
        <row r="1503">
          <cell r="B1503" t="str">
            <v>F400900</v>
          </cell>
          <cell r="C1503" t="str">
            <v>F400900</v>
          </cell>
          <cell r="D1503">
            <v>11</v>
          </cell>
          <cell r="E1503" t="str">
            <v>F</v>
          </cell>
        </row>
        <row r="1504">
          <cell r="B1504" t="str">
            <v>F400901</v>
          </cell>
          <cell r="C1504" t="str">
            <v>F400901</v>
          </cell>
          <cell r="D1504">
            <v>11</v>
          </cell>
          <cell r="E1504" t="str">
            <v>F</v>
          </cell>
        </row>
        <row r="1505">
          <cell r="B1505" t="str">
            <v>F400902</v>
          </cell>
          <cell r="C1505" t="str">
            <v>F400902</v>
          </cell>
          <cell r="D1505">
            <v>11</v>
          </cell>
          <cell r="E1505" t="str">
            <v>F</v>
          </cell>
        </row>
        <row r="1506">
          <cell r="B1506" t="str">
            <v>F526226</v>
          </cell>
          <cell r="C1506" t="str">
            <v>F526226</v>
          </cell>
          <cell r="D1506">
            <v>11</v>
          </cell>
          <cell r="E1506" t="str">
            <v>F</v>
          </cell>
        </row>
        <row r="1507">
          <cell r="B1507" t="str">
            <v>1000MSOR5THOAK</v>
          </cell>
          <cell r="C1507" t="str">
            <v>MSOR5THOAK</v>
          </cell>
          <cell r="D1507">
            <v>10</v>
          </cell>
          <cell r="E1507" t="str">
            <v>G</v>
          </cell>
        </row>
        <row r="1508">
          <cell r="B1508" t="str">
            <v>F400903</v>
          </cell>
          <cell r="C1508" t="str">
            <v>F400903</v>
          </cell>
          <cell r="D1508">
            <v>11</v>
          </cell>
          <cell r="E1508" t="str">
            <v>F</v>
          </cell>
        </row>
        <row r="1509">
          <cell r="B1509" t="str">
            <v>F400904</v>
          </cell>
          <cell r="C1509" t="str">
            <v>F400904</v>
          </cell>
          <cell r="D1509">
            <v>11</v>
          </cell>
          <cell r="E1509" t="str">
            <v>F</v>
          </cell>
        </row>
        <row r="1510">
          <cell r="B1510" t="str">
            <v>F400905</v>
          </cell>
          <cell r="C1510" t="str">
            <v>F400905</v>
          </cell>
          <cell r="D1510">
            <v>11</v>
          </cell>
          <cell r="E1510" t="str">
            <v>F</v>
          </cell>
        </row>
        <row r="1511">
          <cell r="B1511" t="str">
            <v>F400906</v>
          </cell>
          <cell r="C1511" t="str">
            <v>F400906</v>
          </cell>
          <cell r="D1511">
            <v>11</v>
          </cell>
          <cell r="E1511" t="str">
            <v>F</v>
          </cell>
        </row>
        <row r="1512">
          <cell r="B1512" t="str">
            <v>F400907</v>
          </cell>
          <cell r="C1512" t="str">
            <v>F400907</v>
          </cell>
          <cell r="D1512">
            <v>11</v>
          </cell>
          <cell r="E1512" t="str">
            <v>F</v>
          </cell>
        </row>
        <row r="1513">
          <cell r="B1513" t="str">
            <v>F400908</v>
          </cell>
          <cell r="C1513" t="str">
            <v>F400908</v>
          </cell>
          <cell r="D1513">
            <v>11</v>
          </cell>
          <cell r="E1513" t="str">
            <v>F</v>
          </cell>
        </row>
        <row r="1514">
          <cell r="B1514" t="str">
            <v>F400909</v>
          </cell>
          <cell r="C1514" t="str">
            <v>F400909</v>
          </cell>
          <cell r="D1514">
            <v>11</v>
          </cell>
          <cell r="E1514" t="str">
            <v>F</v>
          </cell>
        </row>
        <row r="1515">
          <cell r="B1515" t="str">
            <v>F400910</v>
          </cell>
          <cell r="C1515" t="str">
            <v>F400910</v>
          </cell>
          <cell r="D1515">
            <v>11</v>
          </cell>
          <cell r="E1515" t="str">
            <v>F</v>
          </cell>
        </row>
        <row r="1516">
          <cell r="B1516" t="str">
            <v>F400911</v>
          </cell>
          <cell r="C1516" t="str">
            <v>F400911</v>
          </cell>
          <cell r="D1516">
            <v>11</v>
          </cell>
          <cell r="E1516" t="str">
            <v>F</v>
          </cell>
        </row>
        <row r="1517">
          <cell r="B1517" t="str">
            <v>F400912</v>
          </cell>
          <cell r="C1517" t="str">
            <v>F400912</v>
          </cell>
          <cell r="D1517">
            <v>11</v>
          </cell>
          <cell r="E1517" t="str">
            <v>F</v>
          </cell>
        </row>
        <row r="1518">
          <cell r="B1518" t="str">
            <v>F400913</v>
          </cell>
          <cell r="C1518" t="str">
            <v>F400913</v>
          </cell>
          <cell r="D1518">
            <v>11</v>
          </cell>
          <cell r="E1518" t="str">
            <v>F</v>
          </cell>
        </row>
        <row r="1519">
          <cell r="B1519" t="str">
            <v>F526217</v>
          </cell>
          <cell r="C1519" t="str">
            <v>F526217</v>
          </cell>
          <cell r="D1519">
            <v>11</v>
          </cell>
          <cell r="E1519" t="str">
            <v>F</v>
          </cell>
        </row>
        <row r="1520">
          <cell r="B1520" t="str">
            <v>1000MSOR5VALEN</v>
          </cell>
          <cell r="C1520" t="str">
            <v>MSOR5VALEN</v>
          </cell>
          <cell r="D1520">
            <v>10</v>
          </cell>
          <cell r="E1520" t="str">
            <v>G</v>
          </cell>
        </row>
        <row r="1521">
          <cell r="B1521" t="str">
            <v>F400914</v>
          </cell>
          <cell r="C1521" t="str">
            <v>F400914</v>
          </cell>
          <cell r="D1521">
            <v>11</v>
          </cell>
          <cell r="E1521" t="str">
            <v>F</v>
          </cell>
        </row>
        <row r="1522">
          <cell r="B1522" t="str">
            <v>F400915</v>
          </cell>
          <cell r="C1522" t="str">
            <v>F400915</v>
          </cell>
          <cell r="D1522">
            <v>11</v>
          </cell>
          <cell r="E1522" t="str">
            <v>F</v>
          </cell>
        </row>
        <row r="1523">
          <cell r="B1523" t="str">
            <v>F400916</v>
          </cell>
          <cell r="C1523" t="str">
            <v>F400916</v>
          </cell>
          <cell r="D1523">
            <v>11</v>
          </cell>
          <cell r="E1523" t="str">
            <v>F</v>
          </cell>
        </row>
        <row r="1524">
          <cell r="B1524" t="str">
            <v>F400917</v>
          </cell>
          <cell r="C1524" t="str">
            <v>F400917</v>
          </cell>
          <cell r="D1524">
            <v>11</v>
          </cell>
          <cell r="E1524" t="str">
            <v>F</v>
          </cell>
        </row>
        <row r="1525">
          <cell r="B1525" t="str">
            <v>F400918</v>
          </cell>
          <cell r="C1525" t="str">
            <v>F400918</v>
          </cell>
          <cell r="D1525">
            <v>11</v>
          </cell>
          <cell r="E1525" t="str">
            <v>F</v>
          </cell>
        </row>
        <row r="1526">
          <cell r="B1526" t="str">
            <v>F400919</v>
          </cell>
          <cell r="C1526" t="str">
            <v>F400919</v>
          </cell>
          <cell r="D1526">
            <v>11</v>
          </cell>
          <cell r="E1526" t="str">
            <v>F</v>
          </cell>
        </row>
        <row r="1527">
          <cell r="B1527" t="str">
            <v>F400920</v>
          </cell>
          <cell r="C1527" t="str">
            <v>F400920</v>
          </cell>
          <cell r="D1527">
            <v>11</v>
          </cell>
          <cell r="E1527" t="str">
            <v>F</v>
          </cell>
        </row>
        <row r="1528">
          <cell r="B1528" t="str">
            <v>F400921</v>
          </cell>
          <cell r="C1528" t="str">
            <v>F400921</v>
          </cell>
          <cell r="D1528">
            <v>11</v>
          </cell>
          <cell r="E1528" t="str">
            <v>F</v>
          </cell>
        </row>
        <row r="1529">
          <cell r="B1529" t="str">
            <v>F400922</v>
          </cell>
          <cell r="C1529" t="str">
            <v>F400922</v>
          </cell>
          <cell r="D1529">
            <v>11</v>
          </cell>
          <cell r="E1529" t="str">
            <v>F</v>
          </cell>
        </row>
        <row r="1530">
          <cell r="B1530" t="str">
            <v>F400923</v>
          </cell>
          <cell r="C1530" t="str">
            <v>F400923</v>
          </cell>
          <cell r="D1530">
            <v>11</v>
          </cell>
          <cell r="E1530" t="str">
            <v>F</v>
          </cell>
        </row>
        <row r="1531">
          <cell r="B1531" t="str">
            <v>F526228</v>
          </cell>
          <cell r="C1531" t="str">
            <v>F526228</v>
          </cell>
          <cell r="D1531">
            <v>11</v>
          </cell>
          <cell r="E1531" t="str">
            <v>F</v>
          </cell>
        </row>
        <row r="1532">
          <cell r="B1532" t="str">
            <v>1000MSOR5ANTVA</v>
          </cell>
          <cell r="C1532" t="str">
            <v>MSOR5ANTVA</v>
          </cell>
          <cell r="D1532">
            <v>10</v>
          </cell>
          <cell r="E1532" t="str">
            <v>G</v>
          </cell>
        </row>
        <row r="1533">
          <cell r="B1533" t="str">
            <v>F400924</v>
          </cell>
          <cell r="C1533" t="str">
            <v>F400924</v>
          </cell>
          <cell r="D1533">
            <v>11</v>
          </cell>
          <cell r="E1533" t="str">
            <v>F</v>
          </cell>
        </row>
        <row r="1534">
          <cell r="B1534" t="str">
            <v>F400925</v>
          </cell>
          <cell r="C1534" t="str">
            <v>F400925</v>
          </cell>
          <cell r="D1534">
            <v>11</v>
          </cell>
          <cell r="E1534" t="str">
            <v>F</v>
          </cell>
        </row>
        <row r="1535">
          <cell r="B1535" t="str">
            <v>F400926</v>
          </cell>
          <cell r="C1535" t="str">
            <v>F400926</v>
          </cell>
          <cell r="D1535">
            <v>11</v>
          </cell>
          <cell r="E1535" t="str">
            <v>F</v>
          </cell>
        </row>
        <row r="1536">
          <cell r="B1536" t="str">
            <v>F400927</v>
          </cell>
          <cell r="C1536" t="str">
            <v>F400927</v>
          </cell>
          <cell r="D1536">
            <v>11</v>
          </cell>
          <cell r="E1536" t="str">
            <v>F</v>
          </cell>
        </row>
        <row r="1537">
          <cell r="B1537" t="str">
            <v>F400928</v>
          </cell>
          <cell r="C1537" t="str">
            <v>F400928</v>
          </cell>
          <cell r="D1537">
            <v>11</v>
          </cell>
          <cell r="E1537" t="str">
            <v>F</v>
          </cell>
        </row>
        <row r="1538">
          <cell r="B1538" t="str">
            <v>F400929</v>
          </cell>
          <cell r="C1538" t="str">
            <v>F400929</v>
          </cell>
          <cell r="D1538">
            <v>11</v>
          </cell>
          <cell r="E1538" t="str">
            <v>F</v>
          </cell>
        </row>
        <row r="1539">
          <cell r="B1539" t="str">
            <v>F400930</v>
          </cell>
          <cell r="C1539" t="str">
            <v>F400930</v>
          </cell>
          <cell r="D1539">
            <v>11</v>
          </cell>
          <cell r="E1539" t="str">
            <v>F</v>
          </cell>
        </row>
        <row r="1540">
          <cell r="B1540" t="str">
            <v>F400931</v>
          </cell>
          <cell r="C1540" t="str">
            <v>F400931</v>
          </cell>
          <cell r="D1540">
            <v>11</v>
          </cell>
          <cell r="E1540" t="str">
            <v>F</v>
          </cell>
        </row>
        <row r="1541">
          <cell r="B1541" t="str">
            <v>F400932</v>
          </cell>
          <cell r="C1541" t="str">
            <v>F400932</v>
          </cell>
          <cell r="D1541">
            <v>11</v>
          </cell>
          <cell r="E1541" t="str">
            <v>F</v>
          </cell>
        </row>
        <row r="1542">
          <cell r="B1542" t="str">
            <v>F400933</v>
          </cell>
          <cell r="C1542" t="str">
            <v>F400933</v>
          </cell>
          <cell r="D1542">
            <v>11</v>
          </cell>
          <cell r="E1542" t="str">
            <v>F</v>
          </cell>
        </row>
        <row r="1543">
          <cell r="B1543" t="str">
            <v>F400934</v>
          </cell>
          <cell r="C1543" t="str">
            <v>F400934</v>
          </cell>
          <cell r="D1543">
            <v>11</v>
          </cell>
          <cell r="E1543" t="str">
            <v>F</v>
          </cell>
        </row>
        <row r="1544">
          <cell r="B1544" t="str">
            <v>F526218</v>
          </cell>
          <cell r="C1544" t="str">
            <v>F526218</v>
          </cell>
          <cell r="D1544">
            <v>11</v>
          </cell>
          <cell r="E1544" t="str">
            <v>F</v>
          </cell>
        </row>
        <row r="1545">
          <cell r="B1545" t="str">
            <v>1000CSODEMS</v>
          </cell>
          <cell r="C1545" t="str">
            <v>CSODEMS</v>
          </cell>
          <cell r="D1545">
            <v>8</v>
          </cell>
          <cell r="E1545" t="str">
            <v>G</v>
          </cell>
        </row>
        <row r="1546">
          <cell r="B1546" t="str">
            <v>F400935</v>
          </cell>
          <cell r="C1546" t="str">
            <v>F400935</v>
          </cell>
          <cell r="D1546">
            <v>9</v>
          </cell>
          <cell r="E1546" t="str">
            <v>F</v>
          </cell>
        </row>
        <row r="1547">
          <cell r="B1547" t="str">
            <v>F400936</v>
          </cell>
          <cell r="C1547" t="str">
            <v>F400936</v>
          </cell>
          <cell r="D1547">
            <v>9</v>
          </cell>
          <cell r="E1547" t="str">
            <v>F</v>
          </cell>
        </row>
        <row r="1548">
          <cell r="B1548" t="str">
            <v>F400937</v>
          </cell>
          <cell r="C1548" t="str">
            <v>F400937</v>
          </cell>
          <cell r="D1548">
            <v>9</v>
          </cell>
          <cell r="E1548" t="str">
            <v>F</v>
          </cell>
        </row>
        <row r="1549">
          <cell r="B1549" t="str">
            <v>1000EMSMGMTNOC</v>
          </cell>
          <cell r="C1549" t="str">
            <v>EMSMGMTNOC</v>
          </cell>
          <cell r="D1549">
            <v>10</v>
          </cell>
          <cell r="E1549" t="str">
            <v>G</v>
          </cell>
        </row>
        <row r="1550">
          <cell r="B1550" t="str">
            <v>F400938</v>
          </cell>
          <cell r="C1550" t="str">
            <v>F400938</v>
          </cell>
          <cell r="D1550">
            <v>11</v>
          </cell>
          <cell r="E1550" t="str">
            <v>F</v>
          </cell>
        </row>
        <row r="1551">
          <cell r="B1551" t="str">
            <v>1000EMSMGMTWST</v>
          </cell>
          <cell r="C1551" t="str">
            <v>EMSMGMTWST</v>
          </cell>
          <cell r="D1551">
            <v>10</v>
          </cell>
          <cell r="E1551" t="str">
            <v>G</v>
          </cell>
        </row>
        <row r="1552">
          <cell r="B1552" t="str">
            <v>F400949</v>
          </cell>
          <cell r="C1552" t="str">
            <v>F400949</v>
          </cell>
          <cell r="D1552">
            <v>11</v>
          </cell>
          <cell r="E1552" t="str">
            <v>F</v>
          </cell>
        </row>
        <row r="1553">
          <cell r="B1553" t="str">
            <v>1000ENGMSI</v>
          </cell>
          <cell r="C1553" t="str">
            <v>ENGMSI</v>
          </cell>
          <cell r="D1553">
            <v>10</v>
          </cell>
          <cell r="E1553" t="str">
            <v>G</v>
          </cell>
        </row>
        <row r="1554">
          <cell r="B1554" t="str">
            <v>F400958</v>
          </cell>
          <cell r="C1554" t="str">
            <v>F400958</v>
          </cell>
          <cell r="D1554">
            <v>11</v>
          </cell>
          <cell r="E1554" t="str">
            <v>F</v>
          </cell>
        </row>
        <row r="1555">
          <cell r="B1555" t="str">
            <v>F400959</v>
          </cell>
          <cell r="C1555" t="str">
            <v>F400959</v>
          </cell>
          <cell r="D1555">
            <v>11</v>
          </cell>
          <cell r="E1555" t="str">
            <v>F</v>
          </cell>
        </row>
        <row r="1556">
          <cell r="B1556" t="str">
            <v>F400960</v>
          </cell>
          <cell r="C1556" t="str">
            <v>F400960</v>
          </cell>
          <cell r="D1556">
            <v>11</v>
          </cell>
          <cell r="E1556" t="str">
            <v>F</v>
          </cell>
        </row>
        <row r="1557">
          <cell r="B1557" t="str">
            <v>F400961</v>
          </cell>
          <cell r="C1557" t="str">
            <v>F400961</v>
          </cell>
          <cell r="D1557">
            <v>11</v>
          </cell>
          <cell r="E1557" t="str">
            <v>F</v>
          </cell>
        </row>
        <row r="1558">
          <cell r="B1558" t="str">
            <v>F400962</v>
          </cell>
          <cell r="C1558" t="str">
            <v>F400962</v>
          </cell>
          <cell r="D1558">
            <v>11</v>
          </cell>
          <cell r="E1558" t="str">
            <v>F</v>
          </cell>
        </row>
        <row r="1559">
          <cell r="B1559" t="str">
            <v>F400963</v>
          </cell>
          <cell r="C1559" t="str">
            <v>F400963</v>
          </cell>
          <cell r="D1559">
            <v>11</v>
          </cell>
          <cell r="E1559" t="str">
            <v>F</v>
          </cell>
        </row>
        <row r="1560">
          <cell r="B1560" t="str">
            <v>F400964</v>
          </cell>
          <cell r="C1560" t="str">
            <v>F400964</v>
          </cell>
          <cell r="D1560">
            <v>11</v>
          </cell>
          <cell r="E1560" t="str">
            <v>F</v>
          </cell>
        </row>
        <row r="1561">
          <cell r="B1561" t="str">
            <v>F400965</v>
          </cell>
          <cell r="C1561" t="str">
            <v>F400965</v>
          </cell>
          <cell r="D1561">
            <v>11</v>
          </cell>
          <cell r="E1561" t="str">
            <v>F</v>
          </cell>
        </row>
        <row r="1562">
          <cell r="B1562" t="str">
            <v>1000EMSEASTREG</v>
          </cell>
          <cell r="C1562" t="str">
            <v>EMSEASTREG</v>
          </cell>
          <cell r="D1562">
            <v>10</v>
          </cell>
          <cell r="E1562" t="str">
            <v>G</v>
          </cell>
        </row>
        <row r="1563">
          <cell r="B1563" t="str">
            <v>F400941</v>
          </cell>
          <cell r="C1563" t="str">
            <v>F400941</v>
          </cell>
          <cell r="D1563">
            <v>11</v>
          </cell>
          <cell r="E1563" t="str">
            <v>F</v>
          </cell>
        </row>
        <row r="1564">
          <cell r="B1564" t="str">
            <v>F400942</v>
          </cell>
          <cell r="C1564" t="str">
            <v>F400942</v>
          </cell>
          <cell r="D1564">
            <v>11</v>
          </cell>
          <cell r="E1564" t="str">
            <v>F</v>
          </cell>
        </row>
        <row r="1565">
          <cell r="B1565" t="str">
            <v>F400943</v>
          </cell>
          <cell r="C1565" t="str">
            <v>F400943</v>
          </cell>
          <cell r="D1565">
            <v>11</v>
          </cell>
          <cell r="E1565" t="str">
            <v>F</v>
          </cell>
        </row>
        <row r="1566">
          <cell r="B1566" t="str">
            <v>F400944</v>
          </cell>
          <cell r="C1566" t="str">
            <v>F400944</v>
          </cell>
          <cell r="D1566">
            <v>11</v>
          </cell>
          <cell r="E1566" t="str">
            <v>F</v>
          </cell>
        </row>
        <row r="1567">
          <cell r="B1567" t="str">
            <v>1000EMSORCOREG</v>
          </cell>
          <cell r="C1567" t="str">
            <v>EMSORCOREG</v>
          </cell>
          <cell r="D1567">
            <v>10</v>
          </cell>
          <cell r="E1567" t="str">
            <v>G</v>
          </cell>
        </row>
        <row r="1568">
          <cell r="B1568" t="str">
            <v>F400945</v>
          </cell>
          <cell r="C1568" t="str">
            <v>F400945</v>
          </cell>
          <cell r="D1568">
            <v>11</v>
          </cell>
          <cell r="E1568" t="str">
            <v>F</v>
          </cell>
        </row>
        <row r="1569">
          <cell r="B1569" t="str">
            <v>F400946</v>
          </cell>
          <cell r="C1569" t="str">
            <v>F400946</v>
          </cell>
          <cell r="D1569">
            <v>11</v>
          </cell>
          <cell r="E1569" t="str">
            <v>F</v>
          </cell>
        </row>
        <row r="1570">
          <cell r="B1570" t="str">
            <v>F400947</v>
          </cell>
          <cell r="C1570" t="str">
            <v>F400947</v>
          </cell>
          <cell r="D1570">
            <v>11</v>
          </cell>
          <cell r="E1570" t="str">
            <v>F</v>
          </cell>
        </row>
        <row r="1571">
          <cell r="B1571" t="str">
            <v>F400948</v>
          </cell>
          <cell r="C1571" t="str">
            <v>F400948</v>
          </cell>
          <cell r="D1571">
            <v>11</v>
          </cell>
          <cell r="E1571" t="str">
            <v>F</v>
          </cell>
        </row>
        <row r="1572">
          <cell r="B1572" t="str">
            <v>1000EMSNORCO</v>
          </cell>
          <cell r="C1572" t="str">
            <v>EMSNORCO</v>
          </cell>
          <cell r="D1572">
            <v>10</v>
          </cell>
          <cell r="E1572" t="str">
            <v>G</v>
          </cell>
        </row>
        <row r="1573">
          <cell r="B1573" t="str">
            <v>F400950</v>
          </cell>
          <cell r="C1573" t="str">
            <v>F400950</v>
          </cell>
          <cell r="D1573">
            <v>11</v>
          </cell>
          <cell r="E1573" t="str">
            <v>F</v>
          </cell>
        </row>
        <row r="1574">
          <cell r="B1574" t="str">
            <v>F400951</v>
          </cell>
          <cell r="C1574" t="str">
            <v>F400951</v>
          </cell>
          <cell r="D1574">
            <v>11</v>
          </cell>
          <cell r="E1574" t="str">
            <v>F</v>
          </cell>
        </row>
        <row r="1575">
          <cell r="B1575" t="str">
            <v>F400952</v>
          </cell>
          <cell r="C1575" t="str">
            <v>F400952</v>
          </cell>
          <cell r="D1575">
            <v>11</v>
          </cell>
          <cell r="E1575" t="str">
            <v>F</v>
          </cell>
        </row>
        <row r="1576">
          <cell r="B1576" t="str">
            <v>F400953</v>
          </cell>
          <cell r="C1576" t="str">
            <v>F400953</v>
          </cell>
          <cell r="D1576">
            <v>11</v>
          </cell>
          <cell r="E1576" t="str">
            <v>F</v>
          </cell>
        </row>
        <row r="1577">
          <cell r="B1577" t="str">
            <v>1000EMSWESTREG</v>
          </cell>
          <cell r="C1577" t="str">
            <v>EMSWESTREG</v>
          </cell>
          <cell r="D1577">
            <v>10</v>
          </cell>
          <cell r="E1577" t="str">
            <v>G</v>
          </cell>
        </row>
        <row r="1578">
          <cell r="B1578" t="str">
            <v>F400954</v>
          </cell>
          <cell r="C1578" t="str">
            <v>F400954</v>
          </cell>
          <cell r="D1578">
            <v>11</v>
          </cell>
          <cell r="E1578" t="str">
            <v>F</v>
          </cell>
        </row>
        <row r="1579">
          <cell r="B1579" t="str">
            <v>F400955</v>
          </cell>
          <cell r="C1579" t="str">
            <v>F400955</v>
          </cell>
          <cell r="D1579">
            <v>11</v>
          </cell>
          <cell r="E1579" t="str">
            <v>F</v>
          </cell>
        </row>
        <row r="1580">
          <cell r="B1580" t="str">
            <v>F400956</v>
          </cell>
          <cell r="C1580" t="str">
            <v>F400956</v>
          </cell>
          <cell r="D1580">
            <v>11</v>
          </cell>
          <cell r="E1580" t="str">
            <v>F</v>
          </cell>
        </row>
        <row r="1581">
          <cell r="B1581" t="str">
            <v>F400957</v>
          </cell>
          <cell r="C1581" t="str">
            <v>F400957</v>
          </cell>
          <cell r="D1581">
            <v>11</v>
          </cell>
          <cell r="E1581" t="str">
            <v>F</v>
          </cell>
        </row>
        <row r="1582">
          <cell r="B1582" t="str">
            <v>1000EMSADM</v>
          </cell>
          <cell r="C1582" t="str">
            <v>EMSADM</v>
          </cell>
          <cell r="D1582">
            <v>10</v>
          </cell>
          <cell r="E1582" t="str">
            <v>G</v>
          </cell>
        </row>
        <row r="1583">
          <cell r="B1583" t="str">
            <v>F400939</v>
          </cell>
          <cell r="C1583" t="str">
            <v>F400939</v>
          </cell>
          <cell r="D1583">
            <v>11</v>
          </cell>
          <cell r="E1583" t="str">
            <v>F</v>
          </cell>
        </row>
        <row r="1584">
          <cell r="B1584" t="str">
            <v>F400940</v>
          </cell>
          <cell r="C1584" t="str">
            <v>F400940</v>
          </cell>
          <cell r="D1584">
            <v>11</v>
          </cell>
          <cell r="E1584" t="str">
            <v>F</v>
          </cell>
        </row>
        <row r="1585">
          <cell r="B1585" t="str">
            <v>1000MSODIVM</v>
          </cell>
          <cell r="C1585" t="str">
            <v>MSODIVM</v>
          </cell>
          <cell r="D1585">
            <v>8</v>
          </cell>
          <cell r="E1585" t="str">
            <v>G</v>
          </cell>
        </row>
        <row r="1586">
          <cell r="B1586" t="str">
            <v>F400637</v>
          </cell>
          <cell r="C1586" t="str">
            <v>F400637</v>
          </cell>
          <cell r="D1586">
            <v>9</v>
          </cell>
          <cell r="E1586" t="str">
            <v>F</v>
          </cell>
        </row>
        <row r="1587">
          <cell r="B1587" t="str">
            <v>1000RSOD</v>
          </cell>
          <cell r="C1587" t="str">
            <v>RSOD</v>
          </cell>
          <cell r="D1587">
            <v>6</v>
          </cell>
          <cell r="E1587" t="str">
            <v>G</v>
          </cell>
        </row>
        <row r="1588">
          <cell r="B1588" t="str">
            <v>F400609</v>
          </cell>
          <cell r="C1588" t="str">
            <v>F400609</v>
          </cell>
          <cell r="D1588">
            <v>7</v>
          </cell>
          <cell r="E1588" t="str">
            <v>F</v>
          </cell>
        </row>
        <row r="1589">
          <cell r="B1589" t="str">
            <v>F400610</v>
          </cell>
          <cell r="C1589" t="str">
            <v>F400610</v>
          </cell>
          <cell r="D1589">
            <v>7</v>
          </cell>
          <cell r="E1589" t="str">
            <v>F</v>
          </cell>
        </row>
        <row r="1590">
          <cell r="B1590" t="str">
            <v>F400611</v>
          </cell>
          <cell r="C1590" t="str">
            <v>F400611</v>
          </cell>
          <cell r="D1590">
            <v>7</v>
          </cell>
          <cell r="E1590" t="str">
            <v>F</v>
          </cell>
        </row>
        <row r="1591">
          <cell r="B1591" t="str">
            <v>F400612</v>
          </cell>
          <cell r="C1591" t="str">
            <v>F400612</v>
          </cell>
          <cell r="D1591">
            <v>7</v>
          </cell>
          <cell r="E1591" t="str">
            <v>F</v>
          </cell>
        </row>
        <row r="1592">
          <cell r="B1592" t="str">
            <v>F400613</v>
          </cell>
          <cell r="C1592" t="str">
            <v>F400613</v>
          </cell>
          <cell r="D1592">
            <v>7</v>
          </cell>
          <cell r="E1592" t="str">
            <v>F</v>
          </cell>
        </row>
        <row r="1593">
          <cell r="B1593" t="str">
            <v>F400614</v>
          </cell>
          <cell r="C1593" t="str">
            <v>F400614</v>
          </cell>
          <cell r="D1593">
            <v>7</v>
          </cell>
          <cell r="E1593" t="str">
            <v>F</v>
          </cell>
        </row>
        <row r="1594">
          <cell r="B1594" t="str">
            <v>F400615</v>
          </cell>
          <cell r="C1594" t="str">
            <v>F400615</v>
          </cell>
          <cell r="D1594">
            <v>7</v>
          </cell>
          <cell r="E1594" t="str">
            <v>F</v>
          </cell>
        </row>
        <row r="1595">
          <cell r="B1595" t="str">
            <v>F400616</v>
          </cell>
          <cell r="C1595" t="str">
            <v>F400616</v>
          </cell>
          <cell r="D1595">
            <v>7</v>
          </cell>
          <cell r="E1595" t="str">
            <v>F</v>
          </cell>
        </row>
        <row r="1596">
          <cell r="B1596" t="str">
            <v>F400617</v>
          </cell>
          <cell r="C1596" t="str">
            <v>F400617</v>
          </cell>
          <cell r="D1596">
            <v>7</v>
          </cell>
          <cell r="E1596" t="str">
            <v>F</v>
          </cell>
        </row>
        <row r="1597">
          <cell r="B1597" t="str">
            <v>F400618</v>
          </cell>
          <cell r="C1597" t="str">
            <v>F400618</v>
          </cell>
          <cell r="D1597">
            <v>7</v>
          </cell>
          <cell r="E1597" t="str">
            <v>F</v>
          </cell>
        </row>
        <row r="1598">
          <cell r="B1598" t="str">
            <v>F400619</v>
          </cell>
          <cell r="C1598" t="str">
            <v>F400619</v>
          </cell>
          <cell r="D1598">
            <v>7</v>
          </cell>
          <cell r="E1598" t="str">
            <v>F</v>
          </cell>
        </row>
        <row r="1599">
          <cell r="B1599" t="str">
            <v>F400620</v>
          </cell>
          <cell r="C1599" t="str">
            <v>F400620</v>
          </cell>
          <cell r="D1599">
            <v>7</v>
          </cell>
          <cell r="E1599" t="str">
            <v>F</v>
          </cell>
        </row>
        <row r="1600">
          <cell r="B1600" t="str">
            <v>F400621</v>
          </cell>
          <cell r="C1600" t="str">
            <v>F400621</v>
          </cell>
          <cell r="D1600">
            <v>7</v>
          </cell>
          <cell r="E1600" t="str">
            <v>F</v>
          </cell>
        </row>
        <row r="1601">
          <cell r="B1601" t="str">
            <v>F400622</v>
          </cell>
          <cell r="C1601" t="str">
            <v>F400622</v>
          </cell>
          <cell r="D1601">
            <v>7</v>
          </cell>
          <cell r="E1601" t="str">
            <v>F</v>
          </cell>
        </row>
        <row r="1602">
          <cell r="B1602" t="str">
            <v>F400623</v>
          </cell>
          <cell r="C1602" t="str">
            <v>F400623</v>
          </cell>
          <cell r="D1602">
            <v>7</v>
          </cell>
          <cell r="E1602" t="str">
            <v>F</v>
          </cell>
        </row>
        <row r="1603">
          <cell r="B1603" t="str">
            <v>F400624</v>
          </cell>
          <cell r="C1603" t="str">
            <v>F400624</v>
          </cell>
          <cell r="D1603">
            <v>7</v>
          </cell>
          <cell r="E1603" t="str">
            <v>F</v>
          </cell>
        </row>
        <row r="1604">
          <cell r="B1604" t="str">
            <v>F400625</v>
          </cell>
          <cell r="C1604" t="str">
            <v>F400625</v>
          </cell>
          <cell r="D1604">
            <v>7</v>
          </cell>
          <cell r="E1604" t="str">
            <v>F</v>
          </cell>
        </row>
        <row r="1605">
          <cell r="B1605" t="str">
            <v>F400626</v>
          </cell>
          <cell r="C1605" t="str">
            <v>F400626</v>
          </cell>
          <cell r="D1605">
            <v>7</v>
          </cell>
          <cell r="E1605" t="str">
            <v>F</v>
          </cell>
        </row>
        <row r="1606">
          <cell r="B1606" t="str">
            <v>F400627</v>
          </cell>
          <cell r="C1606" t="str">
            <v>F400627</v>
          </cell>
          <cell r="D1606">
            <v>7</v>
          </cell>
          <cell r="E1606" t="str">
            <v>F</v>
          </cell>
        </row>
        <row r="1607">
          <cell r="B1607" t="str">
            <v>F400628</v>
          </cell>
          <cell r="C1607" t="str">
            <v>F400628</v>
          </cell>
          <cell r="D1607">
            <v>7</v>
          </cell>
          <cell r="E1607" t="str">
            <v>F</v>
          </cell>
        </row>
        <row r="1608">
          <cell r="B1608" t="str">
            <v>F400629</v>
          </cell>
          <cell r="C1608" t="str">
            <v>F400629</v>
          </cell>
          <cell r="D1608">
            <v>7</v>
          </cell>
          <cell r="E1608" t="str">
            <v>F</v>
          </cell>
        </row>
        <row r="1609">
          <cell r="B1609" t="str">
            <v>F400630</v>
          </cell>
          <cell r="C1609" t="str">
            <v>F400630</v>
          </cell>
          <cell r="D1609">
            <v>7</v>
          </cell>
          <cell r="E1609" t="str">
            <v>F</v>
          </cell>
        </row>
        <row r="1610">
          <cell r="B1610" t="str">
            <v>F400631</v>
          </cell>
          <cell r="C1610" t="str">
            <v>F400631</v>
          </cell>
          <cell r="D1610">
            <v>7</v>
          </cell>
          <cell r="E1610" t="str">
            <v>F</v>
          </cell>
        </row>
        <row r="1611">
          <cell r="B1611" t="str">
            <v>F400632</v>
          </cell>
          <cell r="C1611" t="str">
            <v>F400632</v>
          </cell>
          <cell r="D1611">
            <v>7</v>
          </cell>
          <cell r="E1611" t="str">
            <v>F</v>
          </cell>
        </row>
        <row r="1612">
          <cell r="B1612" t="str">
            <v>F400633</v>
          </cell>
          <cell r="C1612" t="str">
            <v>F400633</v>
          </cell>
          <cell r="D1612">
            <v>7</v>
          </cell>
          <cell r="E1612" t="str">
            <v>F</v>
          </cell>
        </row>
        <row r="1613">
          <cell r="B1613" t="str">
            <v>F400634</v>
          </cell>
          <cell r="C1613" t="str">
            <v>F400634</v>
          </cell>
          <cell r="D1613">
            <v>7</v>
          </cell>
          <cell r="E1613" t="str">
            <v>F</v>
          </cell>
        </row>
        <row r="1614">
          <cell r="B1614" t="str">
            <v>F400635</v>
          </cell>
          <cell r="C1614" t="str">
            <v>F400635</v>
          </cell>
          <cell r="D1614">
            <v>7</v>
          </cell>
          <cell r="E1614" t="str">
            <v>F</v>
          </cell>
        </row>
        <row r="1615">
          <cell r="B1615" t="str">
            <v>F400636</v>
          </cell>
          <cell r="C1615" t="str">
            <v>F400636</v>
          </cell>
          <cell r="D1615">
            <v>7</v>
          </cell>
          <cell r="E1615" t="str">
            <v>F</v>
          </cell>
        </row>
        <row r="1616">
          <cell r="B1616" t="str">
            <v>1000TPS</v>
          </cell>
          <cell r="C1616" t="str">
            <v>TPS</v>
          </cell>
          <cell r="D1616">
            <v>6</v>
          </cell>
          <cell r="E1616" t="str">
            <v>G</v>
          </cell>
        </row>
        <row r="1617">
          <cell r="B1617" t="str">
            <v>F525387</v>
          </cell>
          <cell r="C1617" t="str">
            <v>F525387</v>
          </cell>
          <cell r="D1617">
            <v>7</v>
          </cell>
          <cell r="E1617" t="str">
            <v>F</v>
          </cell>
        </row>
        <row r="1618">
          <cell r="B1618" t="str">
            <v>F525388</v>
          </cell>
          <cell r="C1618" t="str">
            <v>F525388</v>
          </cell>
          <cell r="D1618">
            <v>7</v>
          </cell>
          <cell r="E1618" t="str">
            <v>F</v>
          </cell>
        </row>
        <row r="1619">
          <cell r="B1619" t="str">
            <v>F525389</v>
          </cell>
          <cell r="C1619" t="str">
            <v>F525389</v>
          </cell>
          <cell r="D1619">
            <v>7</v>
          </cell>
          <cell r="E1619" t="str">
            <v>F</v>
          </cell>
        </row>
        <row r="1620">
          <cell r="B1620" t="str">
            <v>F525713</v>
          </cell>
          <cell r="C1620" t="str">
            <v>F525713</v>
          </cell>
          <cell r="D1620">
            <v>7</v>
          </cell>
          <cell r="E1620" t="str">
            <v>F</v>
          </cell>
        </row>
        <row r="1621">
          <cell r="B1621" t="str">
            <v>1000TPSDIVM</v>
          </cell>
          <cell r="C1621" t="str">
            <v>TPSDIVM</v>
          </cell>
          <cell r="D1621">
            <v>8</v>
          </cell>
          <cell r="E1621" t="str">
            <v>G</v>
          </cell>
        </row>
        <row r="1622">
          <cell r="B1622" t="str">
            <v>F400368</v>
          </cell>
          <cell r="C1622" t="str">
            <v>F400368</v>
          </cell>
          <cell r="D1622">
            <v>9</v>
          </cell>
          <cell r="E1622" t="str">
            <v>F</v>
          </cell>
        </row>
        <row r="1623">
          <cell r="B1623" t="str">
            <v>F400369</v>
          </cell>
          <cell r="C1623" t="str">
            <v>F400369</v>
          </cell>
          <cell r="D1623">
            <v>9</v>
          </cell>
          <cell r="E1623" t="str">
            <v>F</v>
          </cell>
        </row>
        <row r="1624">
          <cell r="B1624" t="str">
            <v>F400370</v>
          </cell>
          <cell r="C1624" t="str">
            <v>F400370</v>
          </cell>
          <cell r="D1624">
            <v>9</v>
          </cell>
          <cell r="E1624" t="str">
            <v>F</v>
          </cell>
        </row>
        <row r="1625">
          <cell r="B1625" t="str">
            <v>F400371</v>
          </cell>
          <cell r="C1625" t="str">
            <v>F400371</v>
          </cell>
          <cell r="D1625">
            <v>9</v>
          </cell>
          <cell r="E1625" t="str">
            <v>F</v>
          </cell>
        </row>
        <row r="1626">
          <cell r="B1626" t="str">
            <v>1000TPSPRGMOPS</v>
          </cell>
          <cell r="C1626" t="str">
            <v>TPSPRGMOPS</v>
          </cell>
          <cell r="D1626">
            <v>8</v>
          </cell>
          <cell r="E1626" t="str">
            <v>G</v>
          </cell>
        </row>
        <row r="1627">
          <cell r="B1627" t="str">
            <v>F400372</v>
          </cell>
          <cell r="C1627" t="str">
            <v>F400372</v>
          </cell>
          <cell r="D1627">
            <v>9</v>
          </cell>
          <cell r="E1627" t="str">
            <v>F</v>
          </cell>
        </row>
        <row r="1628">
          <cell r="B1628" t="str">
            <v>F400373</v>
          </cell>
          <cell r="C1628" t="str">
            <v>F400373</v>
          </cell>
          <cell r="D1628">
            <v>9</v>
          </cell>
          <cell r="E1628" t="str">
            <v>F</v>
          </cell>
        </row>
        <row r="1629">
          <cell r="B1629" t="str">
            <v>F400374</v>
          </cell>
          <cell r="C1629" t="str">
            <v>F400374</v>
          </cell>
          <cell r="D1629">
            <v>9</v>
          </cell>
          <cell r="E1629" t="str">
            <v>F</v>
          </cell>
        </row>
        <row r="1630">
          <cell r="B1630" t="str">
            <v>F400375</v>
          </cell>
          <cell r="C1630" t="str">
            <v>F400375</v>
          </cell>
          <cell r="D1630">
            <v>9</v>
          </cell>
          <cell r="E1630" t="str">
            <v>F</v>
          </cell>
        </row>
        <row r="1631">
          <cell r="B1631" t="str">
            <v>F400376</v>
          </cell>
          <cell r="C1631" t="str">
            <v>F400376</v>
          </cell>
          <cell r="D1631">
            <v>9</v>
          </cell>
          <cell r="E1631" t="str">
            <v>F</v>
          </cell>
        </row>
        <row r="1632">
          <cell r="B1632" t="str">
            <v>F400377</v>
          </cell>
          <cell r="C1632" t="str">
            <v>F400377</v>
          </cell>
          <cell r="D1632">
            <v>9</v>
          </cell>
          <cell r="E1632" t="str">
            <v>F</v>
          </cell>
        </row>
        <row r="1633">
          <cell r="B1633" t="str">
            <v>1000TPSPPAO</v>
          </cell>
          <cell r="C1633" t="str">
            <v>TPSPPAO</v>
          </cell>
          <cell r="D1633">
            <v>8</v>
          </cell>
          <cell r="E1633" t="str">
            <v>G</v>
          </cell>
        </row>
        <row r="1634">
          <cell r="B1634" t="str">
            <v>F400387</v>
          </cell>
          <cell r="C1634" t="str">
            <v>F400387</v>
          </cell>
          <cell r="D1634">
            <v>9</v>
          </cell>
          <cell r="E1634" t="str">
            <v>F</v>
          </cell>
        </row>
        <row r="1635">
          <cell r="B1635" t="str">
            <v>F400388</v>
          </cell>
          <cell r="C1635" t="str">
            <v>F400388</v>
          </cell>
          <cell r="D1635">
            <v>9</v>
          </cell>
          <cell r="E1635" t="str">
            <v>F</v>
          </cell>
        </row>
        <row r="1636">
          <cell r="B1636" t="str">
            <v>F400389</v>
          </cell>
          <cell r="C1636" t="str">
            <v>F400389</v>
          </cell>
          <cell r="D1636">
            <v>9</v>
          </cell>
          <cell r="E1636" t="str">
            <v>F</v>
          </cell>
        </row>
        <row r="1637">
          <cell r="B1637" t="str">
            <v>F400390</v>
          </cell>
          <cell r="C1637" t="str">
            <v>F400390</v>
          </cell>
          <cell r="D1637">
            <v>9</v>
          </cell>
          <cell r="E1637" t="str">
            <v>F</v>
          </cell>
        </row>
        <row r="1638">
          <cell r="B1638" t="str">
            <v>1000TPSCLSVCS</v>
          </cell>
          <cell r="C1638" t="str">
            <v>TPSCLSVCS</v>
          </cell>
          <cell r="D1638">
            <v>8</v>
          </cell>
          <cell r="E1638" t="str">
            <v>G</v>
          </cell>
        </row>
        <row r="1639">
          <cell r="B1639" t="str">
            <v>F400991</v>
          </cell>
          <cell r="C1639" t="str">
            <v>F400991</v>
          </cell>
          <cell r="D1639">
            <v>9</v>
          </cell>
          <cell r="E1639" t="str">
            <v>F</v>
          </cell>
        </row>
        <row r="1640">
          <cell r="B1640" t="str">
            <v>F400992</v>
          </cell>
          <cell r="C1640" t="str">
            <v>F400992</v>
          </cell>
          <cell r="D1640">
            <v>9</v>
          </cell>
          <cell r="E1640" t="str">
            <v>F</v>
          </cell>
        </row>
        <row r="1641">
          <cell r="B1641" t="str">
            <v>F400993</v>
          </cell>
          <cell r="C1641" t="str">
            <v>F400993</v>
          </cell>
          <cell r="D1641">
            <v>9</v>
          </cell>
          <cell r="E1641" t="str">
            <v>F</v>
          </cell>
        </row>
        <row r="1642">
          <cell r="B1642" t="str">
            <v>F400994</v>
          </cell>
          <cell r="C1642" t="str">
            <v>F400994</v>
          </cell>
          <cell r="D1642">
            <v>9</v>
          </cell>
          <cell r="E1642" t="str">
            <v>F</v>
          </cell>
        </row>
        <row r="1643">
          <cell r="B1643" t="str">
            <v>F400995</v>
          </cell>
          <cell r="C1643" t="str">
            <v>F400995</v>
          </cell>
          <cell r="D1643">
            <v>9</v>
          </cell>
          <cell r="E1643" t="str">
            <v>F</v>
          </cell>
        </row>
        <row r="1644">
          <cell r="B1644" t="str">
            <v>F400996</v>
          </cell>
          <cell r="C1644" t="str">
            <v>F400996</v>
          </cell>
          <cell r="D1644">
            <v>9</v>
          </cell>
          <cell r="E1644" t="str">
            <v>F</v>
          </cell>
        </row>
        <row r="1645">
          <cell r="B1645" t="str">
            <v>F525714</v>
          </cell>
          <cell r="C1645" t="str">
            <v>F525714</v>
          </cell>
          <cell r="D1645">
            <v>9</v>
          </cell>
          <cell r="E1645" t="str">
            <v>F</v>
          </cell>
        </row>
        <row r="1646">
          <cell r="B1646" t="str">
            <v>1000TPSCUSTOPS</v>
          </cell>
          <cell r="C1646" t="str">
            <v>TPSCUSTOPS</v>
          </cell>
          <cell r="D1646">
            <v>8</v>
          </cell>
          <cell r="E1646" t="str">
            <v>G</v>
          </cell>
        </row>
        <row r="1647">
          <cell r="B1647" t="str">
            <v>F400997</v>
          </cell>
          <cell r="C1647" t="str">
            <v>F400997</v>
          </cell>
          <cell r="D1647">
            <v>9</v>
          </cell>
          <cell r="E1647" t="str">
            <v>F</v>
          </cell>
        </row>
        <row r="1648">
          <cell r="B1648" t="str">
            <v>F400998</v>
          </cell>
          <cell r="C1648" t="str">
            <v>F400998</v>
          </cell>
          <cell r="D1648">
            <v>9</v>
          </cell>
          <cell r="E1648" t="str">
            <v>F</v>
          </cell>
        </row>
        <row r="1649">
          <cell r="B1649" t="str">
            <v>F400999</v>
          </cell>
          <cell r="C1649" t="str">
            <v>F400999</v>
          </cell>
          <cell r="D1649">
            <v>9</v>
          </cell>
          <cell r="E1649" t="str">
            <v>F</v>
          </cell>
        </row>
        <row r="1650">
          <cell r="B1650" t="str">
            <v>F401000</v>
          </cell>
          <cell r="C1650" t="str">
            <v>F401000</v>
          </cell>
          <cell r="D1650">
            <v>9</v>
          </cell>
          <cell r="E1650" t="str">
            <v>F</v>
          </cell>
        </row>
        <row r="1651">
          <cell r="B1651" t="str">
            <v>F401001</v>
          </cell>
          <cell r="C1651" t="str">
            <v>F401001</v>
          </cell>
          <cell r="D1651">
            <v>9</v>
          </cell>
          <cell r="E1651" t="str">
            <v>F</v>
          </cell>
        </row>
        <row r="1652">
          <cell r="B1652" t="str">
            <v>F401002</v>
          </cell>
          <cell r="C1652" t="str">
            <v>F401002</v>
          </cell>
          <cell r="D1652">
            <v>9</v>
          </cell>
          <cell r="E1652" t="str">
            <v>F</v>
          </cell>
        </row>
        <row r="1653">
          <cell r="B1653" t="str">
            <v>F525715</v>
          </cell>
          <cell r="C1653" t="str">
            <v>F525715</v>
          </cell>
          <cell r="D1653">
            <v>9</v>
          </cell>
          <cell r="E1653" t="str">
            <v>F</v>
          </cell>
        </row>
        <row r="1654">
          <cell r="B1654" t="str">
            <v>1000TRNPS</v>
          </cell>
          <cell r="C1654" t="str">
            <v>TRNPS</v>
          </cell>
          <cell r="D1654">
            <v>8</v>
          </cell>
          <cell r="E1654" t="str">
            <v>G</v>
          </cell>
        </row>
        <row r="1655">
          <cell r="B1655" t="str">
            <v>1000TPSST</v>
          </cell>
          <cell r="C1655" t="str">
            <v>TPSST</v>
          </cell>
          <cell r="D1655">
            <v>10</v>
          </cell>
          <cell r="E1655" t="str">
            <v>G</v>
          </cell>
        </row>
        <row r="1656">
          <cell r="B1656" t="str">
            <v>F400378</v>
          </cell>
          <cell r="C1656" t="str">
            <v>F400378</v>
          </cell>
          <cell r="D1656">
            <v>11</v>
          </cell>
          <cell r="E1656" t="str">
            <v>F</v>
          </cell>
        </row>
        <row r="1657">
          <cell r="B1657" t="str">
            <v>F400379</v>
          </cell>
          <cell r="C1657" t="str">
            <v>F400379</v>
          </cell>
          <cell r="D1657">
            <v>11</v>
          </cell>
          <cell r="E1657" t="str">
            <v>F</v>
          </cell>
        </row>
        <row r="1658">
          <cell r="B1658" t="str">
            <v>F400380</v>
          </cell>
          <cell r="C1658" t="str">
            <v>F400380</v>
          </cell>
          <cell r="D1658">
            <v>11</v>
          </cell>
          <cell r="E1658" t="str">
            <v>F</v>
          </cell>
        </row>
        <row r="1659">
          <cell r="B1659" t="str">
            <v>F400381</v>
          </cell>
          <cell r="C1659" t="str">
            <v>F400381</v>
          </cell>
          <cell r="D1659">
            <v>11</v>
          </cell>
          <cell r="E1659" t="str">
            <v>F</v>
          </cell>
        </row>
        <row r="1660">
          <cell r="B1660" t="str">
            <v>F400382</v>
          </cell>
          <cell r="C1660" t="str">
            <v>F400382</v>
          </cell>
          <cell r="D1660">
            <v>11</v>
          </cell>
          <cell r="E1660" t="str">
            <v>F</v>
          </cell>
        </row>
        <row r="1661">
          <cell r="B1661" t="str">
            <v>F400383</v>
          </cell>
          <cell r="C1661" t="str">
            <v>F400383</v>
          </cell>
          <cell r="D1661">
            <v>11</v>
          </cell>
          <cell r="E1661" t="str">
            <v>F</v>
          </cell>
        </row>
        <row r="1662">
          <cell r="B1662" t="str">
            <v>F400384</v>
          </cell>
          <cell r="C1662" t="str">
            <v>F400384</v>
          </cell>
          <cell r="D1662">
            <v>11</v>
          </cell>
          <cell r="E1662" t="str">
            <v>F</v>
          </cell>
        </row>
        <row r="1663">
          <cell r="B1663" t="str">
            <v>F400385</v>
          </cell>
          <cell r="C1663" t="str">
            <v>F400385</v>
          </cell>
          <cell r="D1663">
            <v>11</v>
          </cell>
          <cell r="E1663" t="str">
            <v>F</v>
          </cell>
        </row>
        <row r="1664">
          <cell r="B1664" t="str">
            <v>F400386</v>
          </cell>
          <cell r="C1664" t="str">
            <v>F400386</v>
          </cell>
          <cell r="D1664">
            <v>11</v>
          </cell>
          <cell r="E1664" t="str">
            <v>F</v>
          </cell>
        </row>
        <row r="1665">
          <cell r="B1665" t="str">
            <v>1000TPSJST</v>
          </cell>
          <cell r="C1665" t="str">
            <v>TPSJST</v>
          </cell>
          <cell r="D1665">
            <v>10</v>
          </cell>
          <cell r="E1665" t="str">
            <v>G</v>
          </cell>
        </row>
        <row r="1666">
          <cell r="B1666" t="str">
            <v>F400985</v>
          </cell>
          <cell r="C1666" t="str">
            <v>F400985</v>
          </cell>
          <cell r="D1666">
            <v>11</v>
          </cell>
          <cell r="E1666" t="str">
            <v>F</v>
          </cell>
        </row>
        <row r="1667">
          <cell r="B1667" t="str">
            <v>F400986</v>
          </cell>
          <cell r="C1667" t="str">
            <v>F400986</v>
          </cell>
          <cell r="D1667">
            <v>11</v>
          </cell>
          <cell r="E1667" t="str">
            <v>F</v>
          </cell>
        </row>
        <row r="1668">
          <cell r="B1668" t="str">
            <v>F400987</v>
          </cell>
          <cell r="C1668" t="str">
            <v>F400987</v>
          </cell>
          <cell r="D1668">
            <v>11</v>
          </cell>
          <cell r="E1668" t="str">
            <v>F</v>
          </cell>
        </row>
        <row r="1669">
          <cell r="B1669" t="str">
            <v>F400988</v>
          </cell>
          <cell r="C1669" t="str">
            <v>F400988</v>
          </cell>
          <cell r="D1669">
            <v>11</v>
          </cell>
          <cell r="E1669" t="str">
            <v>F</v>
          </cell>
        </row>
        <row r="1670">
          <cell r="B1670" t="str">
            <v>F400989</v>
          </cell>
          <cell r="C1670" t="str">
            <v>F400989</v>
          </cell>
          <cell r="D1670">
            <v>11</v>
          </cell>
          <cell r="E1670" t="str">
            <v>F</v>
          </cell>
        </row>
        <row r="1671">
          <cell r="B1671" t="str">
            <v>F400990</v>
          </cell>
          <cell r="C1671" t="str">
            <v>F400990</v>
          </cell>
          <cell r="D1671">
            <v>11</v>
          </cell>
          <cell r="E1671" t="str">
            <v>F</v>
          </cell>
        </row>
        <row r="1672">
          <cell r="B1672" t="str">
            <v>1000CSODDIVM</v>
          </cell>
          <cell r="C1672" t="str">
            <v>CSODDIVM</v>
          </cell>
          <cell r="D1672">
            <v>6</v>
          </cell>
          <cell r="E1672" t="str">
            <v>G</v>
          </cell>
        </row>
        <row r="1673">
          <cell r="B1673" t="str">
            <v>F400583</v>
          </cell>
          <cell r="C1673" t="str">
            <v>F400583</v>
          </cell>
          <cell r="D1673">
            <v>7</v>
          </cell>
          <cell r="E1673" t="str">
            <v>F</v>
          </cell>
        </row>
        <row r="1674">
          <cell r="B1674" t="str">
            <v>F400584</v>
          </cell>
          <cell r="C1674" t="str">
            <v>F400584</v>
          </cell>
          <cell r="D1674">
            <v>7</v>
          </cell>
          <cell r="E1674" t="str">
            <v>F</v>
          </cell>
        </row>
        <row r="1675">
          <cell r="B1675" t="str">
            <v>1000LPA</v>
          </cell>
          <cell r="C1675" t="str">
            <v>LPA</v>
          </cell>
          <cell r="D1675">
            <v>4</v>
          </cell>
          <cell r="E1675" t="str">
            <v>G</v>
          </cell>
        </row>
        <row r="1676">
          <cell r="B1676" t="str">
            <v>F400558</v>
          </cell>
          <cell r="C1676" t="str">
            <v>F400558</v>
          </cell>
          <cell r="D1676">
            <v>5</v>
          </cell>
          <cell r="E1676" t="str">
            <v>F</v>
          </cell>
        </row>
        <row r="1677">
          <cell r="B1677" t="str">
            <v>F400559</v>
          </cell>
          <cell r="C1677" t="str">
            <v>F400559</v>
          </cell>
          <cell r="D1677">
            <v>5</v>
          </cell>
          <cell r="E1677" t="str">
            <v>F</v>
          </cell>
        </row>
        <row r="1678">
          <cell r="B1678" t="str">
            <v>F400560</v>
          </cell>
          <cell r="C1678" t="str">
            <v>F400560</v>
          </cell>
          <cell r="D1678">
            <v>5</v>
          </cell>
          <cell r="E1678" t="str">
            <v>F</v>
          </cell>
        </row>
        <row r="1679">
          <cell r="B1679" t="str">
            <v>F400561</v>
          </cell>
          <cell r="C1679" t="str">
            <v>F400561</v>
          </cell>
          <cell r="D1679">
            <v>5</v>
          </cell>
          <cell r="E1679" t="str">
            <v>F</v>
          </cell>
        </row>
        <row r="1680">
          <cell r="B1680" t="str">
            <v>F400562</v>
          </cell>
          <cell r="C1680" t="str">
            <v>F400562</v>
          </cell>
          <cell r="D1680">
            <v>5</v>
          </cell>
          <cell r="E1680" t="str">
            <v>F</v>
          </cell>
        </row>
        <row r="1681">
          <cell r="B1681" t="str">
            <v>F400563</v>
          </cell>
          <cell r="C1681" t="str">
            <v>F400563</v>
          </cell>
          <cell r="D1681">
            <v>5</v>
          </cell>
          <cell r="E1681" t="str">
            <v>F</v>
          </cell>
        </row>
        <row r="1682">
          <cell r="B1682" t="str">
            <v>F400573</v>
          </cell>
          <cell r="C1682" t="str">
            <v>F400573</v>
          </cell>
          <cell r="D1682">
            <v>5</v>
          </cell>
          <cell r="E1682" t="str">
            <v>F</v>
          </cell>
        </row>
        <row r="1683">
          <cell r="B1683" t="str">
            <v>F400574</v>
          </cell>
          <cell r="C1683" t="str">
            <v>F400574</v>
          </cell>
          <cell r="D1683">
            <v>5</v>
          </cell>
          <cell r="E1683" t="str">
            <v>F</v>
          </cell>
        </row>
        <row r="1684">
          <cell r="B1684" t="str">
            <v>F400575</v>
          </cell>
          <cell r="C1684" t="str">
            <v>F400575</v>
          </cell>
          <cell r="D1684">
            <v>5</v>
          </cell>
          <cell r="E1684" t="str">
            <v>F</v>
          </cell>
        </row>
        <row r="1685">
          <cell r="B1685" t="str">
            <v>F400576</v>
          </cell>
          <cell r="C1685" t="str">
            <v>F400576</v>
          </cell>
          <cell r="D1685">
            <v>5</v>
          </cell>
          <cell r="E1685" t="str">
            <v>F</v>
          </cell>
        </row>
        <row r="1686">
          <cell r="B1686" t="str">
            <v>F400577</v>
          </cell>
          <cell r="C1686" t="str">
            <v>F400577</v>
          </cell>
          <cell r="D1686">
            <v>5</v>
          </cell>
          <cell r="E1686" t="str">
            <v>F</v>
          </cell>
        </row>
        <row r="1687">
          <cell r="B1687" t="str">
            <v>F400578</v>
          </cell>
          <cell r="C1687" t="str">
            <v>F400578</v>
          </cell>
          <cell r="D1687">
            <v>5</v>
          </cell>
          <cell r="E1687" t="str">
            <v>F</v>
          </cell>
        </row>
        <row r="1688">
          <cell r="B1688" t="str">
            <v>F400579</v>
          </cell>
          <cell r="C1688" t="str">
            <v>F400579</v>
          </cell>
          <cell r="D1688">
            <v>5</v>
          </cell>
          <cell r="E1688" t="str">
            <v>F</v>
          </cell>
        </row>
        <row r="1689">
          <cell r="B1689" t="str">
            <v>F400580</v>
          </cell>
          <cell r="C1689" t="str">
            <v>F400580</v>
          </cell>
          <cell r="D1689">
            <v>5</v>
          </cell>
          <cell r="E1689" t="str">
            <v>F</v>
          </cell>
        </row>
        <row r="1690">
          <cell r="B1690" t="str">
            <v>F400581</v>
          </cell>
          <cell r="C1690" t="str">
            <v>F400581</v>
          </cell>
          <cell r="D1690">
            <v>5</v>
          </cell>
          <cell r="E1690" t="str">
            <v>F</v>
          </cell>
        </row>
        <row r="1691">
          <cell r="B1691" t="str">
            <v>F400582</v>
          </cell>
          <cell r="C1691" t="str">
            <v>F400582</v>
          </cell>
          <cell r="D1691">
            <v>5</v>
          </cell>
          <cell r="E1691" t="str">
            <v>F</v>
          </cell>
        </row>
        <row r="1692">
          <cell r="B1692" t="str">
            <v>1000LPA-OM</v>
          </cell>
          <cell r="C1692" t="str">
            <v>LPA-OM</v>
          </cell>
          <cell r="D1692">
            <v>6</v>
          </cell>
          <cell r="E1692" t="str">
            <v>G</v>
          </cell>
        </row>
        <row r="1693">
          <cell r="B1693" t="str">
            <v>F525976</v>
          </cell>
          <cell r="C1693" t="str">
            <v>F525976</v>
          </cell>
          <cell r="D1693">
            <v>7</v>
          </cell>
          <cell r="E1693" t="str">
            <v>F</v>
          </cell>
        </row>
        <row r="1694">
          <cell r="B1694" t="str">
            <v>1000LPA-OTH</v>
          </cell>
          <cell r="C1694" t="str">
            <v>LPA-OTH</v>
          </cell>
          <cell r="D1694">
            <v>6</v>
          </cell>
          <cell r="E1694" t="str">
            <v>G</v>
          </cell>
        </row>
        <row r="1695">
          <cell r="B1695" t="str">
            <v>F525977</v>
          </cell>
          <cell r="C1695" t="str">
            <v>F525977</v>
          </cell>
          <cell r="D1695">
            <v>7</v>
          </cell>
          <cell r="E1695" t="str">
            <v>F</v>
          </cell>
        </row>
        <row r="1696">
          <cell r="B1696" t="str">
            <v>1000ESC</v>
          </cell>
          <cell r="C1696" t="str">
            <v>ESC</v>
          </cell>
          <cell r="D1696">
            <v>4</v>
          </cell>
          <cell r="E1696" t="str">
            <v>G</v>
          </cell>
        </row>
        <row r="1697">
          <cell r="B1697" t="str">
            <v>F400304</v>
          </cell>
          <cell r="C1697" t="str">
            <v>F400304</v>
          </cell>
          <cell r="D1697">
            <v>5</v>
          </cell>
          <cell r="E1697" t="str">
            <v>F</v>
          </cell>
        </row>
        <row r="1698">
          <cell r="B1698" t="str">
            <v>F400305</v>
          </cell>
          <cell r="C1698" t="str">
            <v>F400305</v>
          </cell>
          <cell r="D1698">
            <v>5</v>
          </cell>
          <cell r="E1698" t="str">
            <v>F</v>
          </cell>
        </row>
        <row r="1699">
          <cell r="B1699" t="str">
            <v>F400306</v>
          </cell>
          <cell r="C1699" t="str">
            <v>F400306</v>
          </cell>
          <cell r="D1699">
            <v>5</v>
          </cell>
          <cell r="E1699" t="str">
            <v>F</v>
          </cell>
        </row>
        <row r="1700">
          <cell r="B1700" t="str">
            <v>F400307</v>
          </cell>
          <cell r="C1700" t="str">
            <v>F400307</v>
          </cell>
          <cell r="D1700">
            <v>5</v>
          </cell>
          <cell r="E1700" t="str">
            <v>F</v>
          </cell>
        </row>
        <row r="1701">
          <cell r="B1701" t="str">
            <v>1000ESCDPL</v>
          </cell>
          <cell r="C1701" t="str">
            <v>ESCDPL</v>
          </cell>
          <cell r="D1701">
            <v>6</v>
          </cell>
          <cell r="E1701" t="str">
            <v>G</v>
          </cell>
        </row>
        <row r="1702">
          <cell r="B1702" t="str">
            <v>F516701</v>
          </cell>
          <cell r="C1702" t="str">
            <v>F516701</v>
          </cell>
          <cell r="D1702">
            <v>7</v>
          </cell>
          <cell r="E1702" t="str">
            <v>F</v>
          </cell>
        </row>
        <row r="1703">
          <cell r="B1703" t="str">
            <v>F516702</v>
          </cell>
          <cell r="C1703" t="str">
            <v>F516702</v>
          </cell>
          <cell r="D1703">
            <v>7</v>
          </cell>
          <cell r="E1703" t="str">
            <v>F</v>
          </cell>
        </row>
        <row r="1704">
          <cell r="B1704" t="str">
            <v>F516703</v>
          </cell>
          <cell r="C1704" t="str">
            <v>F516703</v>
          </cell>
          <cell r="D1704">
            <v>7</v>
          </cell>
          <cell r="E1704" t="str">
            <v>F</v>
          </cell>
        </row>
        <row r="1705">
          <cell r="B1705" t="str">
            <v>F516704</v>
          </cell>
          <cell r="C1705" t="str">
            <v>F516704</v>
          </cell>
          <cell r="D1705">
            <v>7</v>
          </cell>
          <cell r="E1705" t="str">
            <v>F</v>
          </cell>
        </row>
        <row r="1706">
          <cell r="B1706" t="str">
            <v>F516705</v>
          </cell>
          <cell r="C1706" t="str">
            <v>F516705</v>
          </cell>
          <cell r="D1706">
            <v>7</v>
          </cell>
          <cell r="E1706" t="str">
            <v>F</v>
          </cell>
        </row>
        <row r="1707">
          <cell r="B1707" t="str">
            <v>F516706</v>
          </cell>
          <cell r="C1707" t="str">
            <v>F516706</v>
          </cell>
          <cell r="D1707">
            <v>7</v>
          </cell>
          <cell r="E1707" t="str">
            <v>F</v>
          </cell>
        </row>
        <row r="1708">
          <cell r="B1708" t="str">
            <v>1000ECSPMO</v>
          </cell>
          <cell r="C1708" t="str">
            <v>ECSPMO</v>
          </cell>
          <cell r="D1708">
            <v>8</v>
          </cell>
          <cell r="E1708" t="str">
            <v>G</v>
          </cell>
        </row>
        <row r="1709">
          <cell r="B1709" t="str">
            <v>F516722</v>
          </cell>
          <cell r="C1709" t="str">
            <v>F516722</v>
          </cell>
          <cell r="D1709">
            <v>9</v>
          </cell>
          <cell r="E1709" t="str">
            <v>F</v>
          </cell>
        </row>
        <row r="1710">
          <cell r="B1710" t="str">
            <v>F516723</v>
          </cell>
          <cell r="C1710" t="str">
            <v>F516723</v>
          </cell>
          <cell r="D1710">
            <v>9</v>
          </cell>
          <cell r="E1710" t="str">
            <v>F</v>
          </cell>
        </row>
        <row r="1711">
          <cell r="B1711" t="str">
            <v>1000ESCDPLCSOD</v>
          </cell>
          <cell r="C1711" t="str">
            <v>ESCDPLCSOD</v>
          </cell>
          <cell r="D1711">
            <v>8</v>
          </cell>
          <cell r="E1711" t="str">
            <v>G</v>
          </cell>
        </row>
        <row r="1712">
          <cell r="B1712" t="str">
            <v>1000ESCDPLMSO</v>
          </cell>
          <cell r="C1712" t="str">
            <v>ESCDPLMSO</v>
          </cell>
          <cell r="D1712">
            <v>10</v>
          </cell>
          <cell r="E1712" t="str">
            <v>G</v>
          </cell>
        </row>
        <row r="1713">
          <cell r="B1713" t="str">
            <v>F516692</v>
          </cell>
          <cell r="C1713" t="str">
            <v>F516692</v>
          </cell>
          <cell r="D1713">
            <v>11</v>
          </cell>
          <cell r="E1713" t="str">
            <v>F</v>
          </cell>
        </row>
        <row r="1714">
          <cell r="B1714" t="str">
            <v>F516693</v>
          </cell>
          <cell r="C1714" t="str">
            <v>F516693</v>
          </cell>
          <cell r="D1714">
            <v>11</v>
          </cell>
          <cell r="E1714" t="str">
            <v>F</v>
          </cell>
        </row>
        <row r="1715">
          <cell r="B1715" t="str">
            <v>F516694</v>
          </cell>
          <cell r="C1715" t="str">
            <v>F516694</v>
          </cell>
          <cell r="D1715">
            <v>11</v>
          </cell>
          <cell r="E1715" t="str">
            <v>F</v>
          </cell>
        </row>
        <row r="1716">
          <cell r="B1716" t="str">
            <v>F516695</v>
          </cell>
          <cell r="C1716" t="str">
            <v>F516695</v>
          </cell>
          <cell r="D1716">
            <v>11</v>
          </cell>
          <cell r="E1716" t="str">
            <v>F</v>
          </cell>
        </row>
        <row r="1717">
          <cell r="B1717" t="str">
            <v>1000ESCDPLTPS</v>
          </cell>
          <cell r="C1717" t="str">
            <v>ESCDPLTPS</v>
          </cell>
          <cell r="D1717">
            <v>10</v>
          </cell>
          <cell r="E1717" t="str">
            <v>G</v>
          </cell>
        </row>
        <row r="1718">
          <cell r="B1718" t="str">
            <v>F516696</v>
          </cell>
          <cell r="C1718" t="str">
            <v>F516696</v>
          </cell>
          <cell r="D1718">
            <v>11</v>
          </cell>
          <cell r="E1718" t="str">
            <v>F</v>
          </cell>
        </row>
        <row r="1719">
          <cell r="B1719" t="str">
            <v>F516697</v>
          </cell>
          <cell r="C1719" t="str">
            <v>F516697</v>
          </cell>
          <cell r="D1719">
            <v>11</v>
          </cell>
          <cell r="E1719" t="str">
            <v>F</v>
          </cell>
        </row>
        <row r="1720">
          <cell r="B1720" t="str">
            <v>1000ESCDPLCPS</v>
          </cell>
          <cell r="C1720" t="str">
            <v>ESCDPLCPS</v>
          </cell>
          <cell r="D1720">
            <v>8</v>
          </cell>
          <cell r="E1720" t="str">
            <v>G</v>
          </cell>
        </row>
        <row r="1721">
          <cell r="B1721" t="str">
            <v>F516698</v>
          </cell>
          <cell r="C1721" t="str">
            <v>F516698</v>
          </cell>
          <cell r="D1721">
            <v>9</v>
          </cell>
          <cell r="E1721" t="str">
            <v>F</v>
          </cell>
        </row>
        <row r="1722">
          <cell r="B1722" t="str">
            <v>F516699</v>
          </cell>
          <cell r="C1722" t="str">
            <v>F516699</v>
          </cell>
          <cell r="D1722">
            <v>9</v>
          </cell>
          <cell r="E1722" t="str">
            <v>F</v>
          </cell>
        </row>
        <row r="1723">
          <cell r="B1723" t="str">
            <v>F516700</v>
          </cell>
          <cell r="C1723" t="str">
            <v>F516700</v>
          </cell>
          <cell r="D1723">
            <v>9</v>
          </cell>
          <cell r="E1723" t="str">
            <v>F</v>
          </cell>
        </row>
        <row r="1724">
          <cell r="B1724" t="str">
            <v>1000ESCOPS</v>
          </cell>
          <cell r="C1724" t="str">
            <v>ESCOPS</v>
          </cell>
          <cell r="D1724">
            <v>6</v>
          </cell>
          <cell r="E1724" t="str">
            <v>G</v>
          </cell>
        </row>
        <row r="1725">
          <cell r="B1725" t="str">
            <v>F516690</v>
          </cell>
          <cell r="C1725" t="str">
            <v>F516690</v>
          </cell>
          <cell r="D1725">
            <v>7</v>
          </cell>
          <cell r="E1725" t="str">
            <v>F</v>
          </cell>
        </row>
        <row r="1726">
          <cell r="B1726" t="str">
            <v>F516691</v>
          </cell>
          <cell r="C1726" t="str">
            <v>F516691</v>
          </cell>
          <cell r="D1726">
            <v>7</v>
          </cell>
          <cell r="E1726" t="str">
            <v>F</v>
          </cell>
        </row>
        <row r="1727">
          <cell r="B1727" t="str">
            <v>F516707</v>
          </cell>
          <cell r="C1727" t="str">
            <v>F516707</v>
          </cell>
          <cell r="D1727">
            <v>7</v>
          </cell>
          <cell r="E1727" t="str">
            <v>F</v>
          </cell>
        </row>
        <row r="1728">
          <cell r="B1728" t="str">
            <v>F525397</v>
          </cell>
          <cell r="C1728" t="str">
            <v>F525397</v>
          </cell>
          <cell r="D1728">
            <v>7</v>
          </cell>
          <cell r="E1728" t="str">
            <v>F</v>
          </cell>
        </row>
        <row r="1729">
          <cell r="B1729" t="str">
            <v>F525398</v>
          </cell>
          <cell r="C1729" t="str">
            <v>F525398</v>
          </cell>
          <cell r="D1729">
            <v>7</v>
          </cell>
          <cell r="E1729" t="str">
            <v>F</v>
          </cell>
        </row>
        <row r="1730">
          <cell r="B1730" t="str">
            <v>F525399</v>
          </cell>
          <cell r="C1730" t="str">
            <v>F525399</v>
          </cell>
          <cell r="D1730">
            <v>7</v>
          </cell>
          <cell r="E1730" t="str">
            <v>F</v>
          </cell>
        </row>
        <row r="1731">
          <cell r="B1731" t="str">
            <v>F525400</v>
          </cell>
          <cell r="C1731" t="str">
            <v>F525400</v>
          </cell>
          <cell r="D1731">
            <v>7</v>
          </cell>
          <cell r="E1731" t="str">
            <v>F</v>
          </cell>
        </row>
        <row r="1732">
          <cell r="B1732" t="str">
            <v>1000ESCOPSCSOD</v>
          </cell>
          <cell r="C1732" t="str">
            <v>ESCOPSCSOD</v>
          </cell>
          <cell r="D1732">
            <v>8</v>
          </cell>
          <cell r="E1732" t="str">
            <v>G</v>
          </cell>
        </row>
        <row r="1733">
          <cell r="B1733" t="str">
            <v>F516680</v>
          </cell>
          <cell r="C1733" t="str">
            <v>F516680</v>
          </cell>
          <cell r="D1733">
            <v>9</v>
          </cell>
          <cell r="E1733" t="str">
            <v>F</v>
          </cell>
        </row>
        <row r="1734">
          <cell r="B1734" t="str">
            <v>1000ESCOPSMSO</v>
          </cell>
          <cell r="C1734" t="str">
            <v>ESCOPSMSO</v>
          </cell>
          <cell r="D1734">
            <v>10</v>
          </cell>
          <cell r="E1734" t="str">
            <v>G</v>
          </cell>
        </row>
        <row r="1735">
          <cell r="B1735" t="str">
            <v>F516673</v>
          </cell>
          <cell r="C1735" t="str">
            <v>F516673</v>
          </cell>
          <cell r="D1735">
            <v>11</v>
          </cell>
          <cell r="E1735" t="str">
            <v>F</v>
          </cell>
        </row>
        <row r="1736">
          <cell r="B1736" t="str">
            <v>F516674</v>
          </cell>
          <cell r="C1736" t="str">
            <v>F516674</v>
          </cell>
          <cell r="D1736">
            <v>11</v>
          </cell>
          <cell r="E1736" t="str">
            <v>F</v>
          </cell>
        </row>
        <row r="1737">
          <cell r="B1737" t="str">
            <v>F516675</v>
          </cell>
          <cell r="C1737" t="str">
            <v>F516675</v>
          </cell>
          <cell r="D1737">
            <v>11</v>
          </cell>
          <cell r="E1737" t="str">
            <v>F</v>
          </cell>
        </row>
        <row r="1738">
          <cell r="B1738" t="str">
            <v>F516676</v>
          </cell>
          <cell r="C1738" t="str">
            <v>F516676</v>
          </cell>
          <cell r="D1738">
            <v>11</v>
          </cell>
          <cell r="E1738" t="str">
            <v>F</v>
          </cell>
        </row>
        <row r="1739">
          <cell r="B1739" t="str">
            <v>1000ESCOPSTPS</v>
          </cell>
          <cell r="C1739" t="str">
            <v>ESCOPSTPS</v>
          </cell>
          <cell r="D1739">
            <v>10</v>
          </cell>
          <cell r="E1739" t="str">
            <v>G</v>
          </cell>
        </row>
        <row r="1740">
          <cell r="B1740" t="str">
            <v>F516677</v>
          </cell>
          <cell r="C1740" t="str">
            <v>F516677</v>
          </cell>
          <cell r="D1740">
            <v>11</v>
          </cell>
          <cell r="E1740" t="str">
            <v>F</v>
          </cell>
        </row>
        <row r="1741">
          <cell r="B1741" t="str">
            <v>F516678</v>
          </cell>
          <cell r="C1741" t="str">
            <v>F516678</v>
          </cell>
          <cell r="D1741">
            <v>11</v>
          </cell>
          <cell r="E1741" t="str">
            <v>F</v>
          </cell>
        </row>
        <row r="1742">
          <cell r="B1742" t="str">
            <v>F516679</v>
          </cell>
          <cell r="C1742" t="str">
            <v>F516679</v>
          </cell>
          <cell r="D1742">
            <v>11</v>
          </cell>
          <cell r="E1742" t="str">
            <v>F</v>
          </cell>
        </row>
        <row r="1743">
          <cell r="B1743" t="str">
            <v>1000ESCOPSRSO</v>
          </cell>
          <cell r="C1743" t="str">
            <v>ESCOPSRSO</v>
          </cell>
          <cell r="D1743">
            <v>10</v>
          </cell>
          <cell r="E1743" t="str">
            <v>G</v>
          </cell>
        </row>
        <row r="1744">
          <cell r="B1744" t="str">
            <v>F516681</v>
          </cell>
          <cell r="C1744" t="str">
            <v>F516681</v>
          </cell>
          <cell r="D1744">
            <v>11</v>
          </cell>
          <cell r="E1744" t="str">
            <v>F</v>
          </cell>
        </row>
        <row r="1745">
          <cell r="B1745" t="str">
            <v>F516682</v>
          </cell>
          <cell r="C1745" t="str">
            <v>F516682</v>
          </cell>
          <cell r="D1745">
            <v>11</v>
          </cell>
          <cell r="E1745" t="str">
            <v>F</v>
          </cell>
        </row>
        <row r="1746">
          <cell r="B1746" t="str">
            <v>F516683</v>
          </cell>
          <cell r="C1746" t="str">
            <v>F516683</v>
          </cell>
          <cell r="D1746">
            <v>11</v>
          </cell>
          <cell r="E1746" t="str">
            <v>F</v>
          </cell>
        </row>
        <row r="1747">
          <cell r="B1747" t="str">
            <v>F516684</v>
          </cell>
          <cell r="C1747" t="str">
            <v>F516684</v>
          </cell>
          <cell r="D1747">
            <v>11</v>
          </cell>
          <cell r="E1747" t="str">
            <v>F</v>
          </cell>
        </row>
        <row r="1748">
          <cell r="B1748" t="str">
            <v>F516685</v>
          </cell>
          <cell r="C1748" t="str">
            <v>F516685</v>
          </cell>
          <cell r="D1748">
            <v>11</v>
          </cell>
          <cell r="E1748" t="str">
            <v>F</v>
          </cell>
        </row>
        <row r="1749">
          <cell r="B1749" t="str">
            <v>F516686</v>
          </cell>
          <cell r="C1749" t="str">
            <v>F516686</v>
          </cell>
          <cell r="D1749">
            <v>11</v>
          </cell>
          <cell r="E1749" t="str">
            <v>F</v>
          </cell>
        </row>
        <row r="1750">
          <cell r="B1750" t="str">
            <v>F525396</v>
          </cell>
          <cell r="C1750" t="str">
            <v>F525396</v>
          </cell>
          <cell r="D1750">
            <v>11</v>
          </cell>
          <cell r="E1750" t="str">
            <v>F</v>
          </cell>
        </row>
        <row r="1751">
          <cell r="B1751" t="str">
            <v>1000ESCOPSCPS</v>
          </cell>
          <cell r="C1751" t="str">
            <v>ESCOPSCPS</v>
          </cell>
          <cell r="D1751">
            <v>8</v>
          </cell>
          <cell r="E1751" t="str">
            <v>G</v>
          </cell>
        </row>
        <row r="1752">
          <cell r="B1752" t="str">
            <v>F516687</v>
          </cell>
          <cell r="C1752" t="str">
            <v>F516687</v>
          </cell>
          <cell r="D1752">
            <v>9</v>
          </cell>
          <cell r="E1752" t="str">
            <v>F</v>
          </cell>
        </row>
        <row r="1753">
          <cell r="B1753" t="str">
            <v>F516688</v>
          </cell>
          <cell r="C1753" t="str">
            <v>F516688</v>
          </cell>
          <cell r="D1753">
            <v>9</v>
          </cell>
          <cell r="E1753" t="str">
            <v>F</v>
          </cell>
        </row>
        <row r="1754">
          <cell r="B1754" t="str">
            <v>F516689</v>
          </cell>
          <cell r="C1754" t="str">
            <v>F516689</v>
          </cell>
          <cell r="D1754">
            <v>9</v>
          </cell>
          <cell r="E1754" t="str">
            <v>F</v>
          </cell>
        </row>
        <row r="1755">
          <cell r="B1755" t="str">
            <v>F525391</v>
          </cell>
          <cell r="C1755" t="str">
            <v>F525391</v>
          </cell>
          <cell r="D1755">
            <v>9</v>
          </cell>
          <cell r="E1755" t="str">
            <v>F</v>
          </cell>
        </row>
        <row r="1756">
          <cell r="B1756" t="str">
            <v>F525395</v>
          </cell>
          <cell r="C1756" t="str">
            <v>F525395</v>
          </cell>
          <cell r="D1756">
            <v>9</v>
          </cell>
          <cell r="E1756" t="str">
            <v>F</v>
          </cell>
        </row>
        <row r="1757">
          <cell r="B1757" t="str">
            <v>1000ECSDPLBRCA</v>
          </cell>
          <cell r="C1757" t="str">
            <v>ECSDPLBRCA</v>
          </cell>
          <cell r="D1757">
            <v>10</v>
          </cell>
          <cell r="E1757" t="str">
            <v>G</v>
          </cell>
        </row>
        <row r="1758">
          <cell r="B1758" t="str">
            <v>F516721</v>
          </cell>
          <cell r="C1758" t="str">
            <v>F516721</v>
          </cell>
          <cell r="D1758">
            <v>11</v>
          </cell>
          <cell r="E1758" t="str">
            <v>F</v>
          </cell>
        </row>
        <row r="1759">
          <cell r="B1759" t="str">
            <v>1000BCDEBD</v>
          </cell>
          <cell r="C1759" t="str">
            <v>BCDEBD</v>
          </cell>
          <cell r="D1759">
            <v>4</v>
          </cell>
          <cell r="E1759" t="str">
            <v>G</v>
          </cell>
        </row>
        <row r="1760">
          <cell r="B1760" t="str">
            <v>F401003</v>
          </cell>
          <cell r="C1760" t="str">
            <v>F401003</v>
          </cell>
          <cell r="D1760">
            <v>5</v>
          </cell>
          <cell r="E1760" t="str">
            <v>F</v>
          </cell>
        </row>
        <row r="1761">
          <cell r="B1761" t="str">
            <v>F401004</v>
          </cell>
          <cell r="C1761" t="str">
            <v>F401004</v>
          </cell>
          <cell r="D1761">
            <v>5</v>
          </cell>
          <cell r="E1761" t="str">
            <v>F</v>
          </cell>
        </row>
        <row r="1762">
          <cell r="B1762" t="str">
            <v>1000ECS</v>
          </cell>
          <cell r="C1762" t="str">
            <v>ECS</v>
          </cell>
          <cell r="D1762">
            <v>2</v>
          </cell>
          <cell r="E1762" t="str">
            <v>G</v>
          </cell>
        </row>
        <row r="1763">
          <cell r="B1763" t="str">
            <v>1000ECSUTL</v>
          </cell>
          <cell r="C1763" t="str">
            <v>ECSUTL</v>
          </cell>
          <cell r="D1763">
            <v>4</v>
          </cell>
          <cell r="E1763" t="str">
            <v>G</v>
          </cell>
        </row>
        <row r="1764">
          <cell r="B1764" t="str">
            <v>1000ECSUTILITY</v>
          </cell>
          <cell r="C1764" t="str">
            <v>ECSUTILITY</v>
          </cell>
          <cell r="D1764">
            <v>6</v>
          </cell>
          <cell r="E1764" t="str">
            <v>G</v>
          </cell>
        </row>
        <row r="1765">
          <cell r="B1765" t="str">
            <v>F300110</v>
          </cell>
          <cell r="C1765" t="str">
            <v>F300110</v>
          </cell>
          <cell r="D1765">
            <v>7</v>
          </cell>
          <cell r="E1765" t="str">
            <v>F</v>
          </cell>
        </row>
        <row r="1766">
          <cell r="B1766" t="str">
            <v>F300111</v>
          </cell>
          <cell r="C1766" t="str">
            <v>F300111</v>
          </cell>
          <cell r="D1766">
            <v>7</v>
          </cell>
          <cell r="E1766" t="str">
            <v>F</v>
          </cell>
        </row>
        <row r="1767">
          <cell r="B1767" t="str">
            <v>F300112</v>
          </cell>
          <cell r="C1767" t="str">
            <v>F300112</v>
          </cell>
          <cell r="D1767">
            <v>7</v>
          </cell>
          <cell r="E1767" t="str">
            <v>F</v>
          </cell>
        </row>
        <row r="1768">
          <cell r="B1768" t="str">
            <v>F300113</v>
          </cell>
          <cell r="C1768" t="str">
            <v>F300113</v>
          </cell>
          <cell r="D1768">
            <v>7</v>
          </cell>
          <cell r="E1768" t="str">
            <v>F</v>
          </cell>
        </row>
        <row r="1769">
          <cell r="B1769" t="str">
            <v>F525626</v>
          </cell>
          <cell r="C1769" t="str">
            <v>F525626</v>
          </cell>
          <cell r="D1769">
            <v>7</v>
          </cell>
          <cell r="E1769" t="str">
            <v>F</v>
          </cell>
        </row>
        <row r="1770">
          <cell r="B1770" t="str">
            <v>F525627</v>
          </cell>
          <cell r="C1770" t="str">
            <v>F525627</v>
          </cell>
          <cell r="D1770">
            <v>7</v>
          </cell>
          <cell r="E1770" t="str">
            <v>F</v>
          </cell>
        </row>
        <row r="1771">
          <cell r="B1771" t="str">
            <v>F525628</v>
          </cell>
          <cell r="C1771" t="str">
            <v>F525628</v>
          </cell>
          <cell r="D1771">
            <v>7</v>
          </cell>
          <cell r="E1771" t="str">
            <v>F</v>
          </cell>
        </row>
        <row r="1772">
          <cell r="B1772" t="str">
            <v>F525629</v>
          </cell>
          <cell r="C1772" t="str">
            <v>F525629</v>
          </cell>
          <cell r="D1772">
            <v>7</v>
          </cell>
          <cell r="E1772" t="str">
            <v>F</v>
          </cell>
        </row>
        <row r="1773">
          <cell r="B1773" t="str">
            <v>F525630</v>
          </cell>
          <cell r="C1773" t="str">
            <v>F525630</v>
          </cell>
          <cell r="D1773">
            <v>7</v>
          </cell>
          <cell r="E1773" t="str">
            <v>F</v>
          </cell>
        </row>
        <row r="1774">
          <cell r="B1774" t="str">
            <v>F525631</v>
          </cell>
          <cell r="C1774" t="str">
            <v>F525631</v>
          </cell>
          <cell r="D1774">
            <v>7</v>
          </cell>
          <cell r="E1774" t="str">
            <v>F</v>
          </cell>
        </row>
        <row r="1775">
          <cell r="B1775" t="str">
            <v>F525632</v>
          </cell>
          <cell r="C1775" t="str">
            <v>F525632</v>
          </cell>
          <cell r="D1775">
            <v>7</v>
          </cell>
          <cell r="E1775" t="str">
            <v>F</v>
          </cell>
        </row>
        <row r="1776">
          <cell r="B1776" t="str">
            <v>F525633</v>
          </cell>
          <cell r="C1776" t="str">
            <v>F525633</v>
          </cell>
          <cell r="D1776">
            <v>7</v>
          </cell>
          <cell r="E1776" t="str">
            <v>F</v>
          </cell>
        </row>
        <row r="1777">
          <cell r="B1777" t="str">
            <v>F525634</v>
          </cell>
          <cell r="C1777" t="str">
            <v>F525634</v>
          </cell>
          <cell r="D1777">
            <v>7</v>
          </cell>
          <cell r="E1777" t="str">
            <v>F</v>
          </cell>
        </row>
        <row r="1778">
          <cell r="B1778" t="str">
            <v>F525635</v>
          </cell>
          <cell r="C1778" t="str">
            <v>F525635</v>
          </cell>
          <cell r="D1778">
            <v>7</v>
          </cell>
          <cell r="E1778" t="str">
            <v>F</v>
          </cell>
        </row>
        <row r="1779">
          <cell r="B1779" t="str">
            <v>F525636</v>
          </cell>
          <cell r="C1779" t="str">
            <v>F525636</v>
          </cell>
          <cell r="D1779">
            <v>7</v>
          </cell>
          <cell r="E1779" t="str">
            <v>F</v>
          </cell>
        </row>
        <row r="1780">
          <cell r="B1780" t="str">
            <v>F525637</v>
          </cell>
          <cell r="C1780" t="str">
            <v>F525637</v>
          </cell>
          <cell r="D1780">
            <v>7</v>
          </cell>
          <cell r="E1780" t="str">
            <v>F</v>
          </cell>
        </row>
        <row r="1781">
          <cell r="B1781" t="str">
            <v>F525638</v>
          </cell>
          <cell r="C1781" t="str">
            <v>F525638</v>
          </cell>
          <cell r="D1781">
            <v>7</v>
          </cell>
          <cell r="E1781" t="str">
            <v>F</v>
          </cell>
        </row>
        <row r="1782">
          <cell r="B1782" t="str">
            <v>F525639</v>
          </cell>
          <cell r="C1782" t="str">
            <v>F525639</v>
          </cell>
          <cell r="D1782">
            <v>7</v>
          </cell>
          <cell r="E1782" t="str">
            <v>F</v>
          </cell>
        </row>
        <row r="1783">
          <cell r="B1783" t="str">
            <v>F525640</v>
          </cell>
          <cell r="C1783" t="str">
            <v>F525640</v>
          </cell>
          <cell r="D1783">
            <v>7</v>
          </cell>
          <cell r="E1783" t="str">
            <v>F</v>
          </cell>
        </row>
        <row r="1784">
          <cell r="B1784" t="str">
            <v>F525641</v>
          </cell>
          <cell r="C1784" t="str">
            <v>F525641</v>
          </cell>
          <cell r="D1784">
            <v>7</v>
          </cell>
          <cell r="E1784" t="str">
            <v>F</v>
          </cell>
        </row>
        <row r="1785">
          <cell r="B1785" t="str">
            <v>1000ECSESTTAX</v>
          </cell>
          <cell r="C1785" t="str">
            <v>ECSESTTAX</v>
          </cell>
          <cell r="D1785">
            <v>4</v>
          </cell>
          <cell r="E1785" t="str">
            <v>G</v>
          </cell>
        </row>
        <row r="1786">
          <cell r="B1786" t="str">
            <v>1000ECSSTATAX</v>
          </cell>
          <cell r="C1786" t="str">
            <v>ECSSTATAX</v>
          </cell>
          <cell r="D1786">
            <v>6</v>
          </cell>
          <cell r="E1786" t="str">
            <v>G</v>
          </cell>
        </row>
        <row r="1787">
          <cell r="B1787" t="str">
            <v>F525643</v>
          </cell>
          <cell r="C1787" t="str">
            <v>F525643</v>
          </cell>
          <cell r="D1787">
            <v>7</v>
          </cell>
          <cell r="E1787" t="str">
            <v>F</v>
          </cell>
        </row>
        <row r="1788">
          <cell r="B1788" t="str">
            <v>1000ECSFEDTAX</v>
          </cell>
          <cell r="C1788" t="str">
            <v>ECSFEDTAX</v>
          </cell>
          <cell r="D1788">
            <v>6</v>
          </cell>
          <cell r="E1788" t="str">
            <v>G</v>
          </cell>
        </row>
        <row r="1789">
          <cell r="B1789" t="str">
            <v>F525642</v>
          </cell>
          <cell r="C1789" t="str">
            <v>F525642</v>
          </cell>
          <cell r="D1789">
            <v>7</v>
          </cell>
          <cell r="E1789" t="str">
            <v>F</v>
          </cell>
        </row>
        <row r="1790">
          <cell r="B1790" t="str">
            <v>1000ECSSGAOTH</v>
          </cell>
          <cell r="C1790" t="str">
            <v>ECSSGAOTH</v>
          </cell>
          <cell r="D1790">
            <v>4</v>
          </cell>
          <cell r="E1790" t="str">
            <v>G</v>
          </cell>
        </row>
        <row r="1791">
          <cell r="B1791" t="str">
            <v>1000ECSSALES</v>
          </cell>
          <cell r="C1791" t="str">
            <v>ECSSALES</v>
          </cell>
          <cell r="D1791">
            <v>6</v>
          </cell>
          <cell r="E1791" t="str">
            <v>G</v>
          </cell>
        </row>
        <row r="1792">
          <cell r="B1792" t="str">
            <v>F300106</v>
          </cell>
          <cell r="C1792" t="str">
            <v>F300106</v>
          </cell>
          <cell r="D1792">
            <v>7</v>
          </cell>
          <cell r="E1792" t="str">
            <v>F</v>
          </cell>
        </row>
        <row r="1793">
          <cell r="B1793" t="str">
            <v>F300107</v>
          </cell>
          <cell r="C1793" t="str">
            <v>F300107</v>
          </cell>
          <cell r="D1793">
            <v>7</v>
          </cell>
          <cell r="E1793" t="str">
            <v>F</v>
          </cell>
        </row>
        <row r="1794">
          <cell r="B1794" t="str">
            <v>F525607</v>
          </cell>
          <cell r="C1794" t="str">
            <v>F525607</v>
          </cell>
          <cell r="D1794">
            <v>7</v>
          </cell>
          <cell r="E1794" t="str">
            <v>F</v>
          </cell>
        </row>
        <row r="1795">
          <cell r="B1795" t="str">
            <v>F525608</v>
          </cell>
          <cell r="C1795" t="str">
            <v>F525608</v>
          </cell>
          <cell r="D1795">
            <v>7</v>
          </cell>
          <cell r="E1795" t="str">
            <v>F</v>
          </cell>
        </row>
        <row r="1796">
          <cell r="B1796" t="str">
            <v>F525609</v>
          </cell>
          <cell r="C1796" t="str">
            <v>F525609</v>
          </cell>
          <cell r="D1796">
            <v>7</v>
          </cell>
          <cell r="E1796" t="str">
            <v>F</v>
          </cell>
        </row>
        <row r="1797">
          <cell r="B1797" t="str">
            <v>F525610</v>
          </cell>
          <cell r="C1797" t="str">
            <v>F525610</v>
          </cell>
          <cell r="D1797">
            <v>7</v>
          </cell>
          <cell r="E1797" t="str">
            <v>F</v>
          </cell>
        </row>
        <row r="1798">
          <cell r="B1798" t="str">
            <v>F525611</v>
          </cell>
          <cell r="C1798" t="str">
            <v>F525611</v>
          </cell>
          <cell r="D1798">
            <v>7</v>
          </cell>
          <cell r="E1798" t="str">
            <v>F</v>
          </cell>
        </row>
        <row r="1799">
          <cell r="B1799" t="str">
            <v>F525612</v>
          </cell>
          <cell r="C1799" t="str">
            <v>F525612</v>
          </cell>
          <cell r="D1799">
            <v>7</v>
          </cell>
          <cell r="E1799" t="str">
            <v>F</v>
          </cell>
        </row>
        <row r="1800">
          <cell r="B1800" t="str">
            <v>F525613</v>
          </cell>
          <cell r="C1800" t="str">
            <v>F525613</v>
          </cell>
          <cell r="D1800">
            <v>7</v>
          </cell>
          <cell r="E1800" t="str">
            <v>F</v>
          </cell>
        </row>
        <row r="1801">
          <cell r="B1801" t="str">
            <v>F525614</v>
          </cell>
          <cell r="C1801" t="str">
            <v>F525614</v>
          </cell>
          <cell r="D1801">
            <v>7</v>
          </cell>
          <cell r="E1801" t="str">
            <v>F</v>
          </cell>
        </row>
        <row r="1802">
          <cell r="B1802" t="str">
            <v>F525615</v>
          </cell>
          <cell r="C1802" t="str">
            <v>F525615</v>
          </cell>
          <cell r="D1802">
            <v>7</v>
          </cell>
          <cell r="E1802" t="str">
            <v>F</v>
          </cell>
        </row>
        <row r="1803">
          <cell r="B1803" t="str">
            <v>F525616</v>
          </cell>
          <cell r="C1803" t="str">
            <v>F525616</v>
          </cell>
          <cell r="D1803">
            <v>7</v>
          </cell>
          <cell r="E1803" t="str">
            <v>F</v>
          </cell>
        </row>
        <row r="1804">
          <cell r="B1804" t="str">
            <v>F525617</v>
          </cell>
          <cell r="C1804" t="str">
            <v>F525617</v>
          </cell>
          <cell r="D1804">
            <v>7</v>
          </cell>
          <cell r="E1804" t="str">
            <v>F</v>
          </cell>
        </row>
        <row r="1805">
          <cell r="B1805" t="str">
            <v>F525618</v>
          </cell>
          <cell r="C1805" t="str">
            <v>F525618</v>
          </cell>
          <cell r="D1805">
            <v>7</v>
          </cell>
          <cell r="E1805" t="str">
            <v>F</v>
          </cell>
        </row>
        <row r="1806">
          <cell r="B1806" t="str">
            <v>F525619</v>
          </cell>
          <cell r="C1806" t="str">
            <v>F525619</v>
          </cell>
          <cell r="D1806">
            <v>7</v>
          </cell>
          <cell r="E1806" t="str">
            <v>F</v>
          </cell>
        </row>
        <row r="1807">
          <cell r="B1807" t="str">
            <v>F525620</v>
          </cell>
          <cell r="C1807" t="str">
            <v>F525620</v>
          </cell>
          <cell r="D1807">
            <v>7</v>
          </cell>
          <cell r="E1807" t="str">
            <v>F</v>
          </cell>
        </row>
        <row r="1808">
          <cell r="B1808" t="str">
            <v>F525621</v>
          </cell>
          <cell r="C1808" t="str">
            <v>F525621</v>
          </cell>
          <cell r="D1808">
            <v>7</v>
          </cell>
          <cell r="E1808" t="str">
            <v>F</v>
          </cell>
        </row>
        <row r="1809">
          <cell r="B1809" t="str">
            <v>F525622</v>
          </cell>
          <cell r="C1809" t="str">
            <v>F525622</v>
          </cell>
          <cell r="D1809">
            <v>7</v>
          </cell>
          <cell r="E1809" t="str">
            <v>F</v>
          </cell>
        </row>
        <row r="1810">
          <cell r="B1810" t="str">
            <v>F525623</v>
          </cell>
          <cell r="C1810" t="str">
            <v>F525623</v>
          </cell>
          <cell r="D1810">
            <v>7</v>
          </cell>
          <cell r="E1810" t="str">
            <v>F</v>
          </cell>
        </row>
        <row r="1811">
          <cell r="B1811" t="str">
            <v>F525624</v>
          </cell>
          <cell r="C1811" t="str">
            <v>F525624</v>
          </cell>
          <cell r="D1811">
            <v>7</v>
          </cell>
          <cell r="E1811" t="str">
            <v>F</v>
          </cell>
        </row>
        <row r="1812">
          <cell r="B1812" t="str">
            <v>F525625</v>
          </cell>
          <cell r="C1812" t="str">
            <v>F525625</v>
          </cell>
          <cell r="D1812">
            <v>7</v>
          </cell>
          <cell r="E1812" t="str">
            <v>F</v>
          </cell>
        </row>
        <row r="1813">
          <cell r="B1813" t="str">
            <v>1000ECSSHRACT</v>
          </cell>
          <cell r="C1813" t="str">
            <v>ECSSHRACT</v>
          </cell>
          <cell r="D1813">
            <v>6</v>
          </cell>
          <cell r="E1813" t="str">
            <v>G</v>
          </cell>
        </row>
        <row r="1814">
          <cell r="B1814" t="str">
            <v>F300100</v>
          </cell>
          <cell r="C1814" t="str">
            <v>F300100</v>
          </cell>
          <cell r="D1814">
            <v>7</v>
          </cell>
          <cell r="E1814" t="str">
            <v>F</v>
          </cell>
        </row>
        <row r="1815">
          <cell r="B1815" t="str">
            <v>F300101</v>
          </cell>
          <cell r="C1815" t="str">
            <v>F300101</v>
          </cell>
          <cell r="D1815">
            <v>7</v>
          </cell>
          <cell r="E1815" t="str">
            <v>F</v>
          </cell>
        </row>
        <row r="1816">
          <cell r="B1816" t="str">
            <v>F300102</v>
          </cell>
          <cell r="C1816" t="str">
            <v>F300102</v>
          </cell>
          <cell r="D1816">
            <v>7</v>
          </cell>
          <cell r="E1816" t="str">
            <v>F</v>
          </cell>
        </row>
        <row r="1817">
          <cell r="B1817" t="str">
            <v>1000ECSOTHOPER</v>
          </cell>
          <cell r="C1817" t="str">
            <v>ECSOTHOPER</v>
          </cell>
          <cell r="D1817">
            <v>6</v>
          </cell>
          <cell r="E1817" t="str">
            <v>G</v>
          </cell>
        </row>
        <row r="1818">
          <cell r="B1818" t="str">
            <v>F525577</v>
          </cell>
          <cell r="C1818" t="str">
            <v>F525577</v>
          </cell>
          <cell r="D1818">
            <v>7</v>
          </cell>
          <cell r="E1818" t="str">
            <v>F</v>
          </cell>
        </row>
        <row r="1819">
          <cell r="B1819" t="str">
            <v>F525578</v>
          </cell>
          <cell r="C1819" t="str">
            <v>F525578</v>
          </cell>
          <cell r="D1819">
            <v>7</v>
          </cell>
          <cell r="E1819" t="str">
            <v>F</v>
          </cell>
        </row>
        <row r="1820">
          <cell r="B1820" t="str">
            <v>F525579</v>
          </cell>
          <cell r="C1820" t="str">
            <v>F525579</v>
          </cell>
          <cell r="D1820">
            <v>7</v>
          </cell>
          <cell r="E1820" t="str">
            <v>F</v>
          </cell>
        </row>
        <row r="1821">
          <cell r="B1821" t="str">
            <v>F525580</v>
          </cell>
          <cell r="C1821" t="str">
            <v>F525580</v>
          </cell>
          <cell r="D1821">
            <v>7</v>
          </cell>
          <cell r="E1821" t="str">
            <v>F</v>
          </cell>
        </row>
        <row r="1822">
          <cell r="B1822" t="str">
            <v>F525581</v>
          </cell>
          <cell r="C1822" t="str">
            <v>F525581</v>
          </cell>
          <cell r="D1822">
            <v>7</v>
          </cell>
          <cell r="E1822" t="str">
            <v>F</v>
          </cell>
        </row>
        <row r="1823">
          <cell r="B1823" t="str">
            <v>F525582</v>
          </cell>
          <cell r="C1823" t="str">
            <v>F525582</v>
          </cell>
          <cell r="D1823">
            <v>7</v>
          </cell>
          <cell r="E1823" t="str">
            <v>F</v>
          </cell>
        </row>
        <row r="1824">
          <cell r="B1824" t="str">
            <v>F525583</v>
          </cell>
          <cell r="C1824" t="str">
            <v>F525583</v>
          </cell>
          <cell r="D1824">
            <v>7</v>
          </cell>
          <cell r="E1824" t="str">
            <v>F</v>
          </cell>
        </row>
        <row r="1825">
          <cell r="B1825" t="str">
            <v>F525584</v>
          </cell>
          <cell r="C1825" t="str">
            <v>F525584</v>
          </cell>
          <cell r="D1825">
            <v>7</v>
          </cell>
          <cell r="E1825" t="str">
            <v>F</v>
          </cell>
        </row>
        <row r="1826">
          <cell r="B1826" t="str">
            <v>F525585</v>
          </cell>
          <cell r="C1826" t="str">
            <v>F525585</v>
          </cell>
          <cell r="D1826">
            <v>7</v>
          </cell>
          <cell r="E1826" t="str">
            <v>F</v>
          </cell>
        </row>
        <row r="1827">
          <cell r="B1827" t="str">
            <v>F525586</v>
          </cell>
          <cell r="C1827" t="str">
            <v>F525586</v>
          </cell>
          <cell r="D1827">
            <v>7</v>
          </cell>
          <cell r="E1827" t="str">
            <v>F</v>
          </cell>
        </row>
        <row r="1828">
          <cell r="B1828" t="str">
            <v>F525587</v>
          </cell>
          <cell r="C1828" t="str">
            <v>F525587</v>
          </cell>
          <cell r="D1828">
            <v>7</v>
          </cell>
          <cell r="E1828" t="str">
            <v>F</v>
          </cell>
        </row>
        <row r="1829">
          <cell r="B1829" t="str">
            <v>F525588</v>
          </cell>
          <cell r="C1829" t="str">
            <v>F525588</v>
          </cell>
          <cell r="D1829">
            <v>7</v>
          </cell>
          <cell r="E1829" t="str">
            <v>F</v>
          </cell>
        </row>
        <row r="1830">
          <cell r="B1830" t="str">
            <v>F525589</v>
          </cell>
          <cell r="C1830" t="str">
            <v>F525589</v>
          </cell>
          <cell r="D1830">
            <v>7</v>
          </cell>
          <cell r="E1830" t="str">
            <v>F</v>
          </cell>
        </row>
        <row r="1831">
          <cell r="B1831" t="str">
            <v>F525590</v>
          </cell>
          <cell r="C1831" t="str">
            <v>F525590</v>
          </cell>
          <cell r="D1831">
            <v>7</v>
          </cell>
          <cell r="E1831" t="str">
            <v>F</v>
          </cell>
        </row>
        <row r="1832">
          <cell r="B1832" t="str">
            <v>F525591</v>
          </cell>
          <cell r="C1832" t="str">
            <v>F525591</v>
          </cell>
          <cell r="D1832">
            <v>7</v>
          </cell>
          <cell r="E1832" t="str">
            <v>F</v>
          </cell>
        </row>
        <row r="1833">
          <cell r="B1833" t="str">
            <v>F525592</v>
          </cell>
          <cell r="C1833" t="str">
            <v>F525592</v>
          </cell>
          <cell r="D1833">
            <v>7</v>
          </cell>
          <cell r="E1833" t="str">
            <v>F</v>
          </cell>
        </row>
        <row r="1834">
          <cell r="B1834" t="str">
            <v>F525593</v>
          </cell>
          <cell r="C1834" t="str">
            <v>F525593</v>
          </cell>
          <cell r="D1834">
            <v>7</v>
          </cell>
          <cell r="E1834" t="str">
            <v>F</v>
          </cell>
        </row>
        <row r="1835">
          <cell r="B1835" t="str">
            <v>F525594</v>
          </cell>
          <cell r="C1835" t="str">
            <v>F525594</v>
          </cell>
          <cell r="D1835">
            <v>7</v>
          </cell>
          <cell r="E1835" t="str">
            <v>F</v>
          </cell>
        </row>
        <row r="1836">
          <cell r="B1836" t="str">
            <v>F525595</v>
          </cell>
          <cell r="C1836" t="str">
            <v>F525595</v>
          </cell>
          <cell r="D1836">
            <v>7</v>
          </cell>
          <cell r="E1836" t="str">
            <v>F</v>
          </cell>
        </row>
        <row r="1837">
          <cell r="B1837" t="str">
            <v>F525596</v>
          </cell>
          <cell r="C1837" t="str">
            <v>F525596</v>
          </cell>
          <cell r="D1837">
            <v>7</v>
          </cell>
          <cell r="E1837" t="str">
            <v>F</v>
          </cell>
        </row>
        <row r="1838">
          <cell r="B1838" t="str">
            <v>F525597</v>
          </cell>
          <cell r="C1838" t="str">
            <v>F525597</v>
          </cell>
          <cell r="D1838">
            <v>7</v>
          </cell>
          <cell r="E1838" t="str">
            <v>F</v>
          </cell>
        </row>
        <row r="1839">
          <cell r="B1839" t="str">
            <v>F525598</v>
          </cell>
          <cell r="C1839" t="str">
            <v>F525598</v>
          </cell>
          <cell r="D1839">
            <v>7</v>
          </cell>
          <cell r="E1839" t="str">
            <v>F</v>
          </cell>
        </row>
        <row r="1840">
          <cell r="B1840" t="str">
            <v>F525599</v>
          </cell>
          <cell r="C1840" t="str">
            <v>F525599</v>
          </cell>
          <cell r="D1840">
            <v>7</v>
          </cell>
          <cell r="E1840" t="str">
            <v>F</v>
          </cell>
        </row>
        <row r="1841">
          <cell r="B1841" t="str">
            <v>F525600</v>
          </cell>
          <cell r="C1841" t="str">
            <v>F525600</v>
          </cell>
          <cell r="D1841">
            <v>7</v>
          </cell>
          <cell r="E1841" t="str">
            <v>F</v>
          </cell>
        </row>
        <row r="1842">
          <cell r="B1842" t="str">
            <v>F525601</v>
          </cell>
          <cell r="C1842" t="str">
            <v>F525601</v>
          </cell>
          <cell r="D1842">
            <v>7</v>
          </cell>
          <cell r="E1842" t="str">
            <v>F</v>
          </cell>
        </row>
        <row r="1843">
          <cell r="B1843" t="str">
            <v>F525602</v>
          </cell>
          <cell r="C1843" t="str">
            <v>F525602</v>
          </cell>
          <cell r="D1843">
            <v>7</v>
          </cell>
          <cell r="E1843" t="str">
            <v>F</v>
          </cell>
        </row>
        <row r="1844">
          <cell r="B1844" t="str">
            <v>F525603</v>
          </cell>
          <cell r="C1844" t="str">
            <v>F525603</v>
          </cell>
          <cell r="D1844">
            <v>7</v>
          </cell>
          <cell r="E1844" t="str">
            <v>F</v>
          </cell>
        </row>
        <row r="1845">
          <cell r="B1845" t="str">
            <v>F525604</v>
          </cell>
          <cell r="C1845" t="str">
            <v>F525604</v>
          </cell>
          <cell r="D1845">
            <v>7</v>
          </cell>
          <cell r="E1845" t="str">
            <v>F</v>
          </cell>
        </row>
        <row r="1846">
          <cell r="B1846" t="str">
            <v>F525605</v>
          </cell>
          <cell r="C1846" t="str">
            <v>F525605</v>
          </cell>
          <cell r="D1846">
            <v>7</v>
          </cell>
          <cell r="E1846" t="str">
            <v>F</v>
          </cell>
        </row>
        <row r="1847">
          <cell r="B1847" t="str">
            <v>F525606</v>
          </cell>
          <cell r="C1847" t="str">
            <v>F525606</v>
          </cell>
          <cell r="D1847">
            <v>7</v>
          </cell>
          <cell r="E1847" t="str">
            <v>F</v>
          </cell>
        </row>
        <row r="1848">
          <cell r="B1848" t="str">
            <v>1000ECSFINANCE</v>
          </cell>
          <cell r="C1848" t="str">
            <v>ECSFINANCE</v>
          </cell>
          <cell r="D1848">
            <v>6</v>
          </cell>
          <cell r="E1848" t="str">
            <v>G</v>
          </cell>
        </row>
        <row r="1849">
          <cell r="B1849" t="str">
            <v>F525565</v>
          </cell>
          <cell r="C1849" t="str">
            <v>F525565</v>
          </cell>
          <cell r="D1849">
            <v>7</v>
          </cell>
          <cell r="E1849" t="str">
            <v>F</v>
          </cell>
        </row>
        <row r="1850">
          <cell r="B1850" t="str">
            <v>F525566</v>
          </cell>
          <cell r="C1850" t="str">
            <v>F525566</v>
          </cell>
          <cell r="D1850">
            <v>7</v>
          </cell>
          <cell r="E1850" t="str">
            <v>F</v>
          </cell>
        </row>
        <row r="1851">
          <cell r="B1851" t="str">
            <v>F525567</v>
          </cell>
          <cell r="C1851" t="str">
            <v>F525567</v>
          </cell>
          <cell r="D1851">
            <v>7</v>
          </cell>
          <cell r="E1851" t="str">
            <v>F</v>
          </cell>
        </row>
        <row r="1852">
          <cell r="B1852" t="str">
            <v>F525568</v>
          </cell>
          <cell r="C1852" t="str">
            <v>F525568</v>
          </cell>
          <cell r="D1852">
            <v>7</v>
          </cell>
          <cell r="E1852" t="str">
            <v>F</v>
          </cell>
        </row>
        <row r="1853">
          <cell r="B1853" t="str">
            <v>F525569</v>
          </cell>
          <cell r="C1853" t="str">
            <v>F525569</v>
          </cell>
          <cell r="D1853">
            <v>7</v>
          </cell>
          <cell r="E1853" t="str">
            <v>F</v>
          </cell>
        </row>
        <row r="1854">
          <cell r="B1854" t="str">
            <v>F525570</v>
          </cell>
          <cell r="C1854" t="str">
            <v>F525570</v>
          </cell>
          <cell r="D1854">
            <v>7</v>
          </cell>
          <cell r="E1854" t="str">
            <v>F</v>
          </cell>
        </row>
        <row r="1855">
          <cell r="B1855" t="str">
            <v>F525571</v>
          </cell>
          <cell r="C1855" t="str">
            <v>F525571</v>
          </cell>
          <cell r="D1855">
            <v>7</v>
          </cell>
          <cell r="E1855" t="str">
            <v>F</v>
          </cell>
        </row>
        <row r="1856">
          <cell r="B1856" t="str">
            <v>F525572</v>
          </cell>
          <cell r="C1856" t="str">
            <v>F525572</v>
          </cell>
          <cell r="D1856">
            <v>7</v>
          </cell>
          <cell r="E1856" t="str">
            <v>F</v>
          </cell>
        </row>
        <row r="1857">
          <cell r="B1857" t="str">
            <v>F525573</v>
          </cell>
          <cell r="C1857" t="str">
            <v>F525573</v>
          </cell>
          <cell r="D1857">
            <v>7</v>
          </cell>
          <cell r="E1857" t="str">
            <v>F</v>
          </cell>
        </row>
        <row r="1858">
          <cell r="B1858" t="str">
            <v>F525574</v>
          </cell>
          <cell r="C1858" t="str">
            <v>F525574</v>
          </cell>
          <cell r="D1858">
            <v>7</v>
          </cell>
          <cell r="E1858" t="str">
            <v>F</v>
          </cell>
        </row>
        <row r="1859">
          <cell r="B1859" t="str">
            <v>F525575</v>
          </cell>
          <cell r="C1859" t="str">
            <v>F525575</v>
          </cell>
          <cell r="D1859">
            <v>7</v>
          </cell>
          <cell r="E1859" t="str">
            <v>F</v>
          </cell>
        </row>
        <row r="1860">
          <cell r="B1860" t="str">
            <v>F525576</v>
          </cell>
          <cell r="C1860" t="str">
            <v>F525576</v>
          </cell>
          <cell r="D1860">
            <v>7</v>
          </cell>
          <cell r="E1860" t="str">
            <v>F</v>
          </cell>
        </row>
        <row r="1861">
          <cell r="B1861" t="str">
            <v>1000ECSCOSTSVC</v>
          </cell>
          <cell r="C1861" t="str">
            <v>ECSCOSTSVC</v>
          </cell>
          <cell r="D1861">
            <v>4</v>
          </cell>
          <cell r="E1861" t="str">
            <v>G</v>
          </cell>
        </row>
        <row r="1862">
          <cell r="B1862" t="str">
            <v>1000ECSMONITOR</v>
          </cell>
          <cell r="C1862" t="str">
            <v>ECSMONITOR</v>
          </cell>
          <cell r="D1862">
            <v>6</v>
          </cell>
          <cell r="E1862" t="str">
            <v>G</v>
          </cell>
        </row>
        <row r="1863">
          <cell r="B1863" t="str">
            <v>F525563</v>
          </cell>
          <cell r="C1863" t="str">
            <v>F525563</v>
          </cell>
          <cell r="D1863">
            <v>7</v>
          </cell>
          <cell r="E1863" t="str">
            <v>F</v>
          </cell>
        </row>
        <row r="1864">
          <cell r="B1864" t="str">
            <v>F525564</v>
          </cell>
          <cell r="C1864" t="str">
            <v>F525564</v>
          </cell>
          <cell r="D1864">
            <v>7</v>
          </cell>
          <cell r="E1864" t="str">
            <v>F</v>
          </cell>
        </row>
        <row r="1865">
          <cell r="B1865" t="str">
            <v>1000ECSMAINT</v>
          </cell>
          <cell r="C1865" t="str">
            <v>ECSMAINT</v>
          </cell>
          <cell r="D1865">
            <v>6</v>
          </cell>
          <cell r="E1865" t="str">
            <v>G</v>
          </cell>
        </row>
        <row r="1866">
          <cell r="B1866" t="str">
            <v>F525556</v>
          </cell>
          <cell r="C1866" t="str">
            <v>F525556</v>
          </cell>
          <cell r="D1866">
            <v>7</v>
          </cell>
          <cell r="E1866" t="str">
            <v>F</v>
          </cell>
        </row>
        <row r="1867">
          <cell r="B1867" t="str">
            <v>F525557</v>
          </cell>
          <cell r="C1867" t="str">
            <v>F525557</v>
          </cell>
          <cell r="D1867">
            <v>7</v>
          </cell>
          <cell r="E1867" t="str">
            <v>F</v>
          </cell>
        </row>
        <row r="1868">
          <cell r="B1868" t="str">
            <v>F525558</v>
          </cell>
          <cell r="C1868" t="str">
            <v>F525558</v>
          </cell>
          <cell r="D1868">
            <v>7</v>
          </cell>
          <cell r="E1868" t="str">
            <v>F</v>
          </cell>
        </row>
        <row r="1869">
          <cell r="B1869" t="str">
            <v>F525559</v>
          </cell>
          <cell r="C1869" t="str">
            <v>F525559</v>
          </cell>
          <cell r="D1869">
            <v>7</v>
          </cell>
          <cell r="E1869" t="str">
            <v>F</v>
          </cell>
        </row>
        <row r="1870">
          <cell r="B1870" t="str">
            <v>F525560</v>
          </cell>
          <cell r="C1870" t="str">
            <v>F525560</v>
          </cell>
          <cell r="D1870">
            <v>7</v>
          </cell>
          <cell r="E1870" t="str">
            <v>F</v>
          </cell>
        </row>
        <row r="1871">
          <cell r="B1871" t="str">
            <v>F525561</v>
          </cell>
          <cell r="C1871" t="str">
            <v>F525561</v>
          </cell>
          <cell r="D1871">
            <v>7</v>
          </cell>
          <cell r="E1871" t="str">
            <v>F</v>
          </cell>
        </row>
        <row r="1872">
          <cell r="B1872" t="str">
            <v>F525562</v>
          </cell>
          <cell r="C1872" t="str">
            <v>F525562</v>
          </cell>
          <cell r="D1872">
            <v>7</v>
          </cell>
          <cell r="E1872" t="str">
            <v>F</v>
          </cell>
        </row>
        <row r="1873">
          <cell r="B1873" t="str">
            <v>1000ECSENGPROV</v>
          </cell>
          <cell r="C1873" t="str">
            <v>ECSENGPROV</v>
          </cell>
          <cell r="D1873">
            <v>6</v>
          </cell>
          <cell r="E1873" t="str">
            <v>G</v>
          </cell>
        </row>
        <row r="1874">
          <cell r="B1874" t="str">
            <v>F525543</v>
          </cell>
          <cell r="C1874" t="str">
            <v>F525543</v>
          </cell>
          <cell r="D1874">
            <v>7</v>
          </cell>
          <cell r="E1874" t="str">
            <v>F</v>
          </cell>
        </row>
        <row r="1875">
          <cell r="B1875" t="str">
            <v>F525544</v>
          </cell>
          <cell r="C1875" t="str">
            <v>F525544</v>
          </cell>
          <cell r="D1875">
            <v>7</v>
          </cell>
          <cell r="E1875" t="str">
            <v>F</v>
          </cell>
        </row>
        <row r="1876">
          <cell r="B1876" t="str">
            <v>F525545</v>
          </cell>
          <cell r="C1876" t="str">
            <v>F525545</v>
          </cell>
          <cell r="D1876">
            <v>7</v>
          </cell>
          <cell r="E1876" t="str">
            <v>F</v>
          </cell>
        </row>
        <row r="1877">
          <cell r="B1877" t="str">
            <v>F525546</v>
          </cell>
          <cell r="C1877" t="str">
            <v>F525546</v>
          </cell>
          <cell r="D1877">
            <v>7</v>
          </cell>
          <cell r="E1877" t="str">
            <v>F</v>
          </cell>
        </row>
        <row r="1878">
          <cell r="B1878" t="str">
            <v>F525547</v>
          </cell>
          <cell r="C1878" t="str">
            <v>F525547</v>
          </cell>
          <cell r="D1878">
            <v>7</v>
          </cell>
          <cell r="E1878" t="str">
            <v>F</v>
          </cell>
        </row>
        <row r="1879">
          <cell r="B1879" t="str">
            <v>F525548</v>
          </cell>
          <cell r="C1879" t="str">
            <v>F525548</v>
          </cell>
          <cell r="D1879">
            <v>7</v>
          </cell>
          <cell r="E1879" t="str">
            <v>F</v>
          </cell>
        </row>
        <row r="1880">
          <cell r="B1880" t="str">
            <v>F525549</v>
          </cell>
          <cell r="C1880" t="str">
            <v>F525549</v>
          </cell>
          <cell r="D1880">
            <v>7</v>
          </cell>
          <cell r="E1880" t="str">
            <v>F</v>
          </cell>
        </row>
        <row r="1881">
          <cell r="B1881" t="str">
            <v>F525550</v>
          </cell>
          <cell r="C1881" t="str">
            <v>F525550</v>
          </cell>
          <cell r="D1881">
            <v>7</v>
          </cell>
          <cell r="E1881" t="str">
            <v>F</v>
          </cell>
        </row>
        <row r="1882">
          <cell r="B1882" t="str">
            <v>F525551</v>
          </cell>
          <cell r="C1882" t="str">
            <v>F525551</v>
          </cell>
          <cell r="D1882">
            <v>7</v>
          </cell>
          <cell r="E1882" t="str">
            <v>F</v>
          </cell>
        </row>
        <row r="1883">
          <cell r="B1883" t="str">
            <v>F525552</v>
          </cell>
          <cell r="C1883" t="str">
            <v>F525552</v>
          </cell>
          <cell r="D1883">
            <v>7</v>
          </cell>
          <cell r="E1883" t="str">
            <v>F</v>
          </cell>
        </row>
        <row r="1884">
          <cell r="B1884" t="str">
            <v>F525553</v>
          </cell>
          <cell r="C1884" t="str">
            <v>F525553</v>
          </cell>
          <cell r="D1884">
            <v>7</v>
          </cell>
          <cell r="E1884" t="str">
            <v>F</v>
          </cell>
        </row>
        <row r="1885">
          <cell r="B1885" t="str">
            <v>F525554</v>
          </cell>
          <cell r="C1885" t="str">
            <v>F525554</v>
          </cell>
          <cell r="D1885">
            <v>7</v>
          </cell>
          <cell r="E1885" t="str">
            <v>F</v>
          </cell>
        </row>
        <row r="1886">
          <cell r="B1886" t="str">
            <v>F525555</v>
          </cell>
          <cell r="C1886" t="str">
            <v>F525555</v>
          </cell>
          <cell r="D1886">
            <v>7</v>
          </cell>
          <cell r="E1886" t="str">
            <v>F</v>
          </cell>
        </row>
        <row r="1887">
          <cell r="B1887" t="str">
            <v>1000ECSCOMCELL</v>
          </cell>
          <cell r="C1887" t="str">
            <v>ECSCOMCELL</v>
          </cell>
          <cell r="D1887">
            <v>6</v>
          </cell>
          <cell r="E1887" t="str">
            <v>G</v>
          </cell>
        </row>
        <row r="1888">
          <cell r="B1888" t="str">
            <v>F525537</v>
          </cell>
          <cell r="C1888" t="str">
            <v>F525537</v>
          </cell>
          <cell r="D1888">
            <v>7</v>
          </cell>
          <cell r="E1888" t="str">
            <v>F</v>
          </cell>
        </row>
        <row r="1889">
          <cell r="B1889" t="str">
            <v>F525538</v>
          </cell>
          <cell r="C1889" t="str">
            <v>F525538</v>
          </cell>
          <cell r="D1889">
            <v>7</v>
          </cell>
          <cell r="E1889" t="str">
            <v>F</v>
          </cell>
        </row>
        <row r="1890">
          <cell r="B1890" t="str">
            <v>F525539</v>
          </cell>
          <cell r="C1890" t="str">
            <v>F525539</v>
          </cell>
          <cell r="D1890">
            <v>7</v>
          </cell>
          <cell r="E1890" t="str">
            <v>F</v>
          </cell>
        </row>
        <row r="1891">
          <cell r="B1891" t="str">
            <v>F525540</v>
          </cell>
          <cell r="C1891" t="str">
            <v>F525540</v>
          </cell>
          <cell r="D1891">
            <v>7</v>
          </cell>
          <cell r="E1891" t="str">
            <v>F</v>
          </cell>
        </row>
        <row r="1892">
          <cell r="B1892" t="str">
            <v>F525541</v>
          </cell>
          <cell r="C1892" t="str">
            <v>F525541</v>
          </cell>
          <cell r="D1892">
            <v>7</v>
          </cell>
          <cell r="E1892" t="str">
            <v>F</v>
          </cell>
        </row>
        <row r="1893">
          <cell r="B1893" t="str">
            <v>F525542</v>
          </cell>
          <cell r="C1893" t="str">
            <v>F525542</v>
          </cell>
          <cell r="D1893">
            <v>7</v>
          </cell>
          <cell r="E1893" t="str">
            <v>F</v>
          </cell>
        </row>
        <row r="1894">
          <cell r="B1894" t="str">
            <v>1000ECSCOLLOCA</v>
          </cell>
          <cell r="C1894" t="str">
            <v>ECSCOLLOCA</v>
          </cell>
          <cell r="D1894">
            <v>6</v>
          </cell>
          <cell r="E1894" t="str">
            <v>G</v>
          </cell>
        </row>
        <row r="1895">
          <cell r="B1895" t="str">
            <v>F525535</v>
          </cell>
          <cell r="C1895" t="str">
            <v>F525535</v>
          </cell>
          <cell r="D1895">
            <v>7</v>
          </cell>
          <cell r="E1895" t="str">
            <v>F</v>
          </cell>
        </row>
        <row r="1896">
          <cell r="B1896" t="str">
            <v>F525536</v>
          </cell>
          <cell r="C1896" t="str">
            <v>F525536</v>
          </cell>
          <cell r="D1896">
            <v>7</v>
          </cell>
          <cell r="E1896" t="str">
            <v>F</v>
          </cell>
        </row>
        <row r="1897">
          <cell r="B1897" t="str">
            <v>1000ECSCIRCLS</v>
          </cell>
          <cell r="C1897" t="str">
            <v>ECSCIRCLS</v>
          </cell>
          <cell r="D1897">
            <v>6</v>
          </cell>
          <cell r="E1897" t="str">
            <v>G</v>
          </cell>
        </row>
        <row r="1898">
          <cell r="B1898" t="str">
            <v>F525531</v>
          </cell>
          <cell r="C1898" t="str">
            <v>F525531</v>
          </cell>
          <cell r="D1898">
            <v>7</v>
          </cell>
          <cell r="E1898" t="str">
            <v>F</v>
          </cell>
        </row>
        <row r="1899">
          <cell r="B1899" t="str">
            <v>F525532</v>
          </cell>
          <cell r="C1899" t="str">
            <v>F525532</v>
          </cell>
          <cell r="D1899">
            <v>7</v>
          </cell>
          <cell r="E1899" t="str">
            <v>F</v>
          </cell>
        </row>
        <row r="1900">
          <cell r="B1900" t="str">
            <v>F525533</v>
          </cell>
          <cell r="C1900" t="str">
            <v>F525533</v>
          </cell>
          <cell r="D1900">
            <v>7</v>
          </cell>
          <cell r="E1900" t="str">
            <v>F</v>
          </cell>
        </row>
        <row r="1901">
          <cell r="B1901" t="str">
            <v>F525534</v>
          </cell>
          <cell r="C1901" t="str">
            <v>F525534</v>
          </cell>
          <cell r="D1901">
            <v>7</v>
          </cell>
          <cell r="E1901" t="str">
            <v>F</v>
          </cell>
        </row>
        <row r="1902">
          <cell r="B1902" t="str">
            <v>1000ECSOSP</v>
          </cell>
          <cell r="C1902" t="str">
            <v>ECSOSP</v>
          </cell>
          <cell r="D1902">
            <v>4</v>
          </cell>
          <cell r="E1902" t="str">
            <v>G</v>
          </cell>
        </row>
        <row r="1903">
          <cell r="B1903" t="str">
            <v>F300108</v>
          </cell>
          <cell r="C1903" t="str">
            <v>F300108</v>
          </cell>
          <cell r="D1903">
            <v>5</v>
          </cell>
          <cell r="E1903" t="str">
            <v>F</v>
          </cell>
        </row>
        <row r="1904">
          <cell r="B1904" t="str">
            <v>F300109</v>
          </cell>
          <cell r="C1904" t="str">
            <v>F300109</v>
          </cell>
          <cell r="D1904">
            <v>5</v>
          </cell>
          <cell r="E1904" t="str">
            <v>F</v>
          </cell>
        </row>
        <row r="1905">
          <cell r="B1905" t="str">
            <v>1000ECSISP</v>
          </cell>
          <cell r="C1905" t="str">
            <v>ECSISP</v>
          </cell>
          <cell r="D1905">
            <v>4</v>
          </cell>
          <cell r="E1905" t="str">
            <v>G</v>
          </cell>
        </row>
        <row r="1906">
          <cell r="B1906" t="str">
            <v>F300114</v>
          </cell>
          <cell r="C1906" t="str">
            <v>F300114</v>
          </cell>
          <cell r="D1906">
            <v>5</v>
          </cell>
          <cell r="E1906" t="str">
            <v>F</v>
          </cell>
        </row>
        <row r="1907">
          <cell r="B1907" t="str">
            <v>1000ECSOPGEN</v>
          </cell>
          <cell r="C1907" t="str">
            <v>ECSOPGEN</v>
          </cell>
          <cell r="D1907">
            <v>4</v>
          </cell>
          <cell r="E1907" t="str">
            <v>G</v>
          </cell>
        </row>
        <row r="1908">
          <cell r="B1908" t="str">
            <v>F300115</v>
          </cell>
          <cell r="C1908" t="str">
            <v>F300115</v>
          </cell>
          <cell r="D1908">
            <v>5</v>
          </cell>
          <cell r="E1908" t="str">
            <v>F</v>
          </cell>
        </row>
        <row r="1909">
          <cell r="B1909" t="str">
            <v>F300116</v>
          </cell>
          <cell r="C1909" t="str">
            <v>F300116</v>
          </cell>
          <cell r="D1909">
            <v>5</v>
          </cell>
          <cell r="E1909" t="str">
            <v>F</v>
          </cell>
        </row>
        <row r="1910">
          <cell r="B1910" t="str">
            <v>F300117</v>
          </cell>
          <cell r="C1910" t="str">
            <v>F300117</v>
          </cell>
          <cell r="D1910">
            <v>5</v>
          </cell>
          <cell r="E1910" t="str">
            <v>F</v>
          </cell>
        </row>
        <row r="1911">
          <cell r="B1911" t="str">
            <v>1000ECSCONTFIN</v>
          </cell>
          <cell r="C1911" t="str">
            <v>ECSCONTFIN</v>
          </cell>
          <cell r="D1911">
            <v>4</v>
          </cell>
          <cell r="E1911" t="str">
            <v>G</v>
          </cell>
        </row>
        <row r="1912">
          <cell r="B1912" t="str">
            <v>F300118</v>
          </cell>
          <cell r="C1912" t="str">
            <v>F300118</v>
          </cell>
          <cell r="D1912">
            <v>5</v>
          </cell>
          <cell r="E1912" t="str">
            <v>F</v>
          </cell>
        </row>
        <row r="1913">
          <cell r="B1913" t="str">
            <v>F300119</v>
          </cell>
          <cell r="C1913" t="str">
            <v>F300119</v>
          </cell>
          <cell r="D1913">
            <v>5</v>
          </cell>
          <cell r="E1913" t="str">
            <v>F</v>
          </cell>
        </row>
        <row r="1914">
          <cell r="B1914" t="str">
            <v>F300120</v>
          </cell>
          <cell r="C1914" t="str">
            <v>F300120</v>
          </cell>
          <cell r="D1914">
            <v>5</v>
          </cell>
          <cell r="E1914" t="str">
            <v>F</v>
          </cell>
        </row>
        <row r="1915">
          <cell r="B1915" t="str">
            <v>1000ACCTREG</v>
          </cell>
          <cell r="C1915" t="str">
            <v>ACCTREG</v>
          </cell>
          <cell r="D1915">
            <v>4</v>
          </cell>
          <cell r="E1915" t="str">
            <v>G</v>
          </cell>
        </row>
        <row r="1916">
          <cell r="B1916" t="str">
            <v>1000ECSMGMT</v>
          </cell>
          <cell r="C1916" t="str">
            <v>ECSMGMT</v>
          </cell>
          <cell r="D1916">
            <v>4</v>
          </cell>
          <cell r="E1916" t="str">
            <v>G</v>
          </cell>
        </row>
        <row r="1917">
          <cell r="B1917" t="str">
            <v>F300103</v>
          </cell>
          <cell r="C1917" t="str">
            <v>F300103</v>
          </cell>
          <cell r="D1917">
            <v>5</v>
          </cell>
          <cell r="E1917" t="str">
            <v>F</v>
          </cell>
        </row>
        <row r="1918">
          <cell r="B1918" t="str">
            <v>F300104</v>
          </cell>
          <cell r="C1918" t="str">
            <v>F300104</v>
          </cell>
          <cell r="D1918">
            <v>5</v>
          </cell>
          <cell r="E1918" t="str">
            <v>F</v>
          </cell>
        </row>
        <row r="1919">
          <cell r="B1919" t="str">
            <v>F300105</v>
          </cell>
          <cell r="C1919" t="str">
            <v>F300105</v>
          </cell>
          <cell r="D1919">
            <v>5</v>
          </cell>
          <cell r="E1919" t="str">
            <v>F</v>
          </cell>
        </row>
        <row r="1920">
          <cell r="B1920" t="str">
            <v>1000GBU</v>
          </cell>
          <cell r="C1920" t="str">
            <v>GBU</v>
          </cell>
          <cell r="D1920">
            <v>2</v>
          </cell>
          <cell r="E1920" t="str">
            <v>G</v>
          </cell>
        </row>
        <row r="1921">
          <cell r="B1921" t="str">
            <v>D523128</v>
          </cell>
          <cell r="C1921" t="str">
            <v>D523128</v>
          </cell>
          <cell r="D1921">
            <v>3</v>
          </cell>
          <cell r="E1921" t="str">
            <v>D</v>
          </cell>
        </row>
        <row r="1922">
          <cell r="B1922" t="str">
            <v>D523129</v>
          </cell>
          <cell r="C1922" t="str">
            <v>D523129</v>
          </cell>
          <cell r="D1922">
            <v>3</v>
          </cell>
          <cell r="E1922" t="str">
            <v>D</v>
          </cell>
        </row>
        <row r="1923">
          <cell r="B1923" t="str">
            <v>F516646</v>
          </cell>
          <cell r="C1923" t="str">
            <v>F516646</v>
          </cell>
          <cell r="D1923">
            <v>3</v>
          </cell>
          <cell r="E1923" t="str">
            <v>F</v>
          </cell>
        </row>
        <row r="1924">
          <cell r="B1924" t="str">
            <v>F516647</v>
          </cell>
          <cell r="C1924" t="str">
            <v>F516647</v>
          </cell>
          <cell r="D1924">
            <v>3</v>
          </cell>
          <cell r="E1924" t="str">
            <v>F</v>
          </cell>
        </row>
        <row r="1925">
          <cell r="B1925" t="str">
            <v>1000NUCLEAR</v>
          </cell>
          <cell r="C1925" t="str">
            <v>NUCLEAR</v>
          </cell>
          <cell r="D1925">
            <v>4</v>
          </cell>
          <cell r="E1925" t="str">
            <v>G</v>
          </cell>
        </row>
        <row r="1926">
          <cell r="B1926" t="str">
            <v>F516567</v>
          </cell>
          <cell r="C1926" t="str">
            <v>F516567</v>
          </cell>
          <cell r="D1926">
            <v>5</v>
          </cell>
          <cell r="E1926" t="str">
            <v>F</v>
          </cell>
        </row>
        <row r="1927">
          <cell r="B1927" t="str">
            <v>F516568</v>
          </cell>
          <cell r="C1927" t="str">
            <v>F516568</v>
          </cell>
          <cell r="D1927">
            <v>5</v>
          </cell>
          <cell r="E1927" t="str">
            <v>F</v>
          </cell>
        </row>
        <row r="1928">
          <cell r="B1928" t="str">
            <v>F516569</v>
          </cell>
          <cell r="C1928" t="str">
            <v>F516569</v>
          </cell>
          <cell r="D1928">
            <v>5</v>
          </cell>
          <cell r="E1928" t="str">
            <v>F</v>
          </cell>
        </row>
        <row r="1929">
          <cell r="B1929" t="str">
            <v>F516570</v>
          </cell>
          <cell r="C1929" t="str">
            <v>F516570</v>
          </cell>
          <cell r="D1929">
            <v>5</v>
          </cell>
          <cell r="E1929" t="str">
            <v>F</v>
          </cell>
        </row>
        <row r="1930">
          <cell r="B1930" t="str">
            <v>1000PVNGS</v>
          </cell>
          <cell r="C1930" t="str">
            <v>PVNGS</v>
          </cell>
          <cell r="D1930">
            <v>6</v>
          </cell>
          <cell r="E1930" t="str">
            <v>G</v>
          </cell>
        </row>
        <row r="1931">
          <cell r="B1931" t="str">
            <v>F200139</v>
          </cell>
          <cell r="C1931" t="str">
            <v>F200139</v>
          </cell>
          <cell r="D1931">
            <v>7</v>
          </cell>
          <cell r="E1931" t="str">
            <v>F</v>
          </cell>
        </row>
        <row r="1932">
          <cell r="B1932" t="str">
            <v>1000PVGENFUNC</v>
          </cell>
          <cell r="C1932" t="str">
            <v>PVGENFUNC</v>
          </cell>
          <cell r="D1932">
            <v>8</v>
          </cell>
          <cell r="E1932" t="str">
            <v>G</v>
          </cell>
        </row>
        <row r="1933">
          <cell r="B1933" t="str">
            <v>F200358</v>
          </cell>
          <cell r="C1933" t="str">
            <v>F200358</v>
          </cell>
          <cell r="D1933">
            <v>9</v>
          </cell>
          <cell r="E1933" t="str">
            <v>F</v>
          </cell>
        </row>
        <row r="1934">
          <cell r="B1934" t="str">
            <v>F200359</v>
          </cell>
          <cell r="C1934" t="str">
            <v>F200359</v>
          </cell>
          <cell r="D1934">
            <v>9</v>
          </cell>
          <cell r="E1934" t="str">
            <v>F</v>
          </cell>
        </row>
        <row r="1935">
          <cell r="B1935" t="str">
            <v>F200360</v>
          </cell>
          <cell r="C1935" t="str">
            <v>F200360</v>
          </cell>
          <cell r="D1935">
            <v>9</v>
          </cell>
          <cell r="E1935" t="str">
            <v>F</v>
          </cell>
        </row>
        <row r="1936">
          <cell r="B1936" t="str">
            <v>F200361</v>
          </cell>
          <cell r="C1936" t="str">
            <v>F200361</v>
          </cell>
          <cell r="D1936">
            <v>9</v>
          </cell>
          <cell r="E1936" t="str">
            <v>F</v>
          </cell>
        </row>
        <row r="1937">
          <cell r="B1937" t="str">
            <v>F200362</v>
          </cell>
          <cell r="C1937" t="str">
            <v>F200362</v>
          </cell>
          <cell r="D1937">
            <v>9</v>
          </cell>
          <cell r="E1937" t="str">
            <v>F</v>
          </cell>
        </row>
        <row r="1938">
          <cell r="B1938" t="str">
            <v>F200363</v>
          </cell>
          <cell r="C1938" t="str">
            <v>F200363</v>
          </cell>
          <cell r="D1938">
            <v>9</v>
          </cell>
          <cell r="E1938" t="str">
            <v>F</v>
          </cell>
        </row>
        <row r="1939">
          <cell r="B1939" t="str">
            <v>F200364</v>
          </cell>
          <cell r="C1939" t="str">
            <v>F200364</v>
          </cell>
          <cell r="D1939">
            <v>9</v>
          </cell>
          <cell r="E1939" t="str">
            <v>F</v>
          </cell>
        </row>
        <row r="1940">
          <cell r="B1940" t="str">
            <v>F200365</v>
          </cell>
          <cell r="C1940" t="str">
            <v>F200365</v>
          </cell>
          <cell r="D1940">
            <v>9</v>
          </cell>
          <cell r="E1940" t="str">
            <v>F</v>
          </cell>
        </row>
        <row r="1941">
          <cell r="B1941" t="str">
            <v>F200366</v>
          </cell>
          <cell r="C1941" t="str">
            <v>F200366</v>
          </cell>
          <cell r="D1941">
            <v>9</v>
          </cell>
          <cell r="E1941" t="str">
            <v>F</v>
          </cell>
        </row>
        <row r="1942">
          <cell r="B1942" t="str">
            <v>F200367</v>
          </cell>
          <cell r="C1942" t="str">
            <v>F200367</v>
          </cell>
          <cell r="D1942">
            <v>9</v>
          </cell>
          <cell r="E1942" t="str">
            <v>F</v>
          </cell>
        </row>
        <row r="1943">
          <cell r="B1943" t="str">
            <v>F200368</v>
          </cell>
          <cell r="C1943" t="str">
            <v>F200368</v>
          </cell>
          <cell r="D1943">
            <v>9</v>
          </cell>
          <cell r="E1943" t="str">
            <v>F</v>
          </cell>
        </row>
        <row r="1944">
          <cell r="B1944" t="str">
            <v>F200369</v>
          </cell>
          <cell r="C1944" t="str">
            <v>F200369</v>
          </cell>
          <cell r="D1944">
            <v>9</v>
          </cell>
          <cell r="E1944" t="str">
            <v>F</v>
          </cell>
        </row>
        <row r="1945">
          <cell r="B1945" t="str">
            <v>F200370</v>
          </cell>
          <cell r="C1945" t="str">
            <v>F200370</v>
          </cell>
          <cell r="D1945">
            <v>9</v>
          </cell>
          <cell r="E1945" t="str">
            <v>F</v>
          </cell>
        </row>
        <row r="1946">
          <cell r="B1946" t="str">
            <v>F200371</v>
          </cell>
          <cell r="C1946" t="str">
            <v>F200371</v>
          </cell>
          <cell r="D1946">
            <v>9</v>
          </cell>
          <cell r="E1946" t="str">
            <v>F</v>
          </cell>
        </row>
        <row r="1947">
          <cell r="B1947" t="str">
            <v>F200372</v>
          </cell>
          <cell r="C1947" t="str">
            <v>F200372</v>
          </cell>
          <cell r="D1947">
            <v>9</v>
          </cell>
          <cell r="E1947" t="str">
            <v>F</v>
          </cell>
        </row>
        <row r="1948">
          <cell r="B1948" t="str">
            <v>1000PVOPS-MAIN</v>
          </cell>
          <cell r="C1948" t="str">
            <v>PVOPS-MAIN</v>
          </cell>
          <cell r="D1948">
            <v>8</v>
          </cell>
          <cell r="E1948" t="str">
            <v>G</v>
          </cell>
        </row>
        <row r="1949">
          <cell r="B1949" t="str">
            <v>F200373</v>
          </cell>
          <cell r="C1949" t="str">
            <v>F200373</v>
          </cell>
          <cell r="D1949">
            <v>9</v>
          </cell>
          <cell r="E1949" t="str">
            <v>F</v>
          </cell>
        </row>
        <row r="1950">
          <cell r="B1950" t="str">
            <v>F200374</v>
          </cell>
          <cell r="C1950" t="str">
            <v>F200374</v>
          </cell>
          <cell r="D1950">
            <v>9</v>
          </cell>
          <cell r="E1950" t="str">
            <v>F</v>
          </cell>
        </row>
        <row r="1951">
          <cell r="B1951" t="str">
            <v>F200375</v>
          </cell>
          <cell r="C1951" t="str">
            <v>F200375</v>
          </cell>
          <cell r="D1951">
            <v>9</v>
          </cell>
          <cell r="E1951" t="str">
            <v>F</v>
          </cell>
        </row>
        <row r="1952">
          <cell r="B1952" t="str">
            <v>F200376</v>
          </cell>
          <cell r="C1952" t="str">
            <v>F200376</v>
          </cell>
          <cell r="D1952">
            <v>9</v>
          </cell>
          <cell r="E1952" t="str">
            <v>F</v>
          </cell>
        </row>
        <row r="1953">
          <cell r="B1953" t="str">
            <v>F200377</v>
          </cell>
          <cell r="C1953" t="str">
            <v>F200377</v>
          </cell>
          <cell r="D1953">
            <v>9</v>
          </cell>
          <cell r="E1953" t="str">
            <v>F</v>
          </cell>
        </row>
        <row r="1954">
          <cell r="B1954" t="str">
            <v>F200378</v>
          </cell>
          <cell r="C1954" t="str">
            <v>F200378</v>
          </cell>
          <cell r="D1954">
            <v>9</v>
          </cell>
          <cell r="E1954" t="str">
            <v>F</v>
          </cell>
        </row>
        <row r="1955">
          <cell r="B1955" t="str">
            <v>F200379</v>
          </cell>
          <cell r="C1955" t="str">
            <v>F200379</v>
          </cell>
          <cell r="D1955">
            <v>9</v>
          </cell>
          <cell r="E1955" t="str">
            <v>F</v>
          </cell>
        </row>
        <row r="1956">
          <cell r="B1956" t="str">
            <v>F200380</v>
          </cell>
          <cell r="C1956" t="str">
            <v>F200380</v>
          </cell>
          <cell r="D1956">
            <v>9</v>
          </cell>
          <cell r="E1956" t="str">
            <v>F</v>
          </cell>
        </row>
        <row r="1957">
          <cell r="B1957" t="str">
            <v>F200381</v>
          </cell>
          <cell r="C1957" t="str">
            <v>F200381</v>
          </cell>
          <cell r="D1957">
            <v>9</v>
          </cell>
          <cell r="E1957" t="str">
            <v>F</v>
          </cell>
        </row>
        <row r="1958">
          <cell r="B1958" t="str">
            <v>F200382</v>
          </cell>
          <cell r="C1958" t="str">
            <v>F200382</v>
          </cell>
          <cell r="D1958">
            <v>9</v>
          </cell>
          <cell r="E1958" t="str">
            <v>F</v>
          </cell>
        </row>
        <row r="1959">
          <cell r="B1959" t="str">
            <v>F200383</v>
          </cell>
          <cell r="C1959" t="str">
            <v>F200383</v>
          </cell>
          <cell r="D1959">
            <v>9</v>
          </cell>
          <cell r="E1959" t="str">
            <v>F</v>
          </cell>
        </row>
        <row r="1960">
          <cell r="B1960" t="str">
            <v>F200384</v>
          </cell>
          <cell r="C1960" t="str">
            <v>F200384</v>
          </cell>
          <cell r="D1960">
            <v>9</v>
          </cell>
          <cell r="E1960" t="str">
            <v>F</v>
          </cell>
        </row>
        <row r="1961">
          <cell r="B1961" t="str">
            <v>F200385</v>
          </cell>
          <cell r="C1961" t="str">
            <v>F200385</v>
          </cell>
          <cell r="D1961">
            <v>9</v>
          </cell>
          <cell r="E1961" t="str">
            <v>F</v>
          </cell>
        </row>
        <row r="1962">
          <cell r="B1962" t="str">
            <v>F200386</v>
          </cell>
          <cell r="C1962" t="str">
            <v>F200386</v>
          </cell>
          <cell r="D1962">
            <v>9</v>
          </cell>
          <cell r="E1962" t="str">
            <v>F</v>
          </cell>
        </row>
        <row r="1963">
          <cell r="B1963" t="str">
            <v>F200387</v>
          </cell>
          <cell r="C1963" t="str">
            <v>F200387</v>
          </cell>
          <cell r="D1963">
            <v>9</v>
          </cell>
          <cell r="E1963" t="str">
            <v>F</v>
          </cell>
        </row>
        <row r="1964">
          <cell r="B1964" t="str">
            <v>F200388</v>
          </cell>
          <cell r="C1964" t="str">
            <v>F200388</v>
          </cell>
          <cell r="D1964">
            <v>9</v>
          </cell>
          <cell r="E1964" t="str">
            <v>F</v>
          </cell>
        </row>
        <row r="1965">
          <cell r="B1965" t="str">
            <v>F200389</v>
          </cell>
          <cell r="C1965" t="str">
            <v>F200389</v>
          </cell>
          <cell r="D1965">
            <v>9</v>
          </cell>
          <cell r="E1965" t="str">
            <v>F</v>
          </cell>
        </row>
        <row r="1966">
          <cell r="B1966" t="str">
            <v>F200390</v>
          </cell>
          <cell r="C1966" t="str">
            <v>F200390</v>
          </cell>
          <cell r="D1966">
            <v>9</v>
          </cell>
          <cell r="E1966" t="str">
            <v>F</v>
          </cell>
        </row>
        <row r="1967">
          <cell r="B1967" t="str">
            <v>F200391</v>
          </cell>
          <cell r="C1967" t="str">
            <v>F200391</v>
          </cell>
          <cell r="D1967">
            <v>9</v>
          </cell>
          <cell r="E1967" t="str">
            <v>F</v>
          </cell>
        </row>
        <row r="1968">
          <cell r="B1968" t="str">
            <v>F200392</v>
          </cell>
          <cell r="C1968" t="str">
            <v>F200392</v>
          </cell>
          <cell r="D1968">
            <v>9</v>
          </cell>
          <cell r="E1968" t="str">
            <v>F</v>
          </cell>
        </row>
        <row r="1969">
          <cell r="B1969" t="str">
            <v>F200393</v>
          </cell>
          <cell r="C1969" t="str">
            <v>F200393</v>
          </cell>
          <cell r="D1969">
            <v>9</v>
          </cell>
          <cell r="E1969" t="str">
            <v>F</v>
          </cell>
        </row>
        <row r="1970">
          <cell r="B1970" t="str">
            <v>F200394</v>
          </cell>
          <cell r="C1970" t="str">
            <v>F200394</v>
          </cell>
          <cell r="D1970">
            <v>9</v>
          </cell>
          <cell r="E1970" t="str">
            <v>F</v>
          </cell>
        </row>
        <row r="1971">
          <cell r="B1971" t="str">
            <v>F200395</v>
          </cell>
          <cell r="C1971" t="str">
            <v>F200395</v>
          </cell>
          <cell r="D1971">
            <v>9</v>
          </cell>
          <cell r="E1971" t="str">
            <v>F</v>
          </cell>
        </row>
        <row r="1972">
          <cell r="B1972" t="str">
            <v>F200396</v>
          </cell>
          <cell r="C1972" t="str">
            <v>F200396</v>
          </cell>
          <cell r="D1972">
            <v>9</v>
          </cell>
          <cell r="E1972" t="str">
            <v>F</v>
          </cell>
        </row>
        <row r="1973">
          <cell r="B1973" t="str">
            <v>F200397</v>
          </cell>
          <cell r="C1973" t="str">
            <v>F200397</v>
          </cell>
          <cell r="D1973">
            <v>9</v>
          </cell>
          <cell r="E1973" t="str">
            <v>F</v>
          </cell>
        </row>
        <row r="1974">
          <cell r="B1974" t="str">
            <v>F200398</v>
          </cell>
          <cell r="C1974" t="str">
            <v>F200398</v>
          </cell>
          <cell r="D1974">
            <v>9</v>
          </cell>
          <cell r="E1974" t="str">
            <v>F</v>
          </cell>
        </row>
        <row r="1975">
          <cell r="B1975" t="str">
            <v>F200399</v>
          </cell>
          <cell r="C1975" t="str">
            <v>F200399</v>
          </cell>
          <cell r="D1975">
            <v>9</v>
          </cell>
          <cell r="E1975" t="str">
            <v>F</v>
          </cell>
        </row>
        <row r="1976">
          <cell r="B1976" t="str">
            <v>F200400</v>
          </cell>
          <cell r="C1976" t="str">
            <v>F200400</v>
          </cell>
          <cell r="D1976">
            <v>9</v>
          </cell>
          <cell r="E1976" t="str">
            <v>F</v>
          </cell>
        </row>
        <row r="1977">
          <cell r="B1977" t="str">
            <v>F200401</v>
          </cell>
          <cell r="C1977" t="str">
            <v>F200401</v>
          </cell>
          <cell r="D1977">
            <v>9</v>
          </cell>
          <cell r="E1977" t="str">
            <v>F</v>
          </cell>
        </row>
        <row r="1978">
          <cell r="B1978" t="str">
            <v>F200402</v>
          </cell>
          <cell r="C1978" t="str">
            <v>F200402</v>
          </cell>
          <cell r="D1978">
            <v>9</v>
          </cell>
          <cell r="E1978" t="str">
            <v>F</v>
          </cell>
        </row>
        <row r="1979">
          <cell r="B1979" t="str">
            <v>F200403</v>
          </cell>
          <cell r="C1979" t="str">
            <v>F200403</v>
          </cell>
          <cell r="D1979">
            <v>9</v>
          </cell>
          <cell r="E1979" t="str">
            <v>F</v>
          </cell>
        </row>
        <row r="1980">
          <cell r="B1980" t="str">
            <v>F200404</v>
          </cell>
          <cell r="C1980" t="str">
            <v>F200404</v>
          </cell>
          <cell r="D1980">
            <v>9</v>
          </cell>
          <cell r="E1980" t="str">
            <v>F</v>
          </cell>
        </row>
        <row r="1981">
          <cell r="B1981" t="str">
            <v>F200405</v>
          </cell>
          <cell r="C1981" t="str">
            <v>F200405</v>
          </cell>
          <cell r="D1981">
            <v>9</v>
          </cell>
          <cell r="E1981" t="str">
            <v>F</v>
          </cell>
        </row>
        <row r="1982">
          <cell r="B1982" t="str">
            <v>F200406</v>
          </cell>
          <cell r="C1982" t="str">
            <v>F200406</v>
          </cell>
          <cell r="D1982">
            <v>9</v>
          </cell>
          <cell r="E1982" t="str">
            <v>F</v>
          </cell>
        </row>
        <row r="1983">
          <cell r="B1983" t="str">
            <v>F200407</v>
          </cell>
          <cell r="C1983" t="str">
            <v>F200407</v>
          </cell>
          <cell r="D1983">
            <v>9</v>
          </cell>
          <cell r="E1983" t="str">
            <v>F</v>
          </cell>
        </row>
        <row r="1984">
          <cell r="B1984" t="str">
            <v>F200408</v>
          </cell>
          <cell r="C1984" t="str">
            <v>F200408</v>
          </cell>
          <cell r="D1984">
            <v>9</v>
          </cell>
          <cell r="E1984" t="str">
            <v>F</v>
          </cell>
        </row>
        <row r="1985">
          <cell r="B1985" t="str">
            <v>F200409</v>
          </cell>
          <cell r="C1985" t="str">
            <v>F200409</v>
          </cell>
          <cell r="D1985">
            <v>9</v>
          </cell>
          <cell r="E1985" t="str">
            <v>F</v>
          </cell>
        </row>
        <row r="1986">
          <cell r="B1986" t="str">
            <v>F200410</v>
          </cell>
          <cell r="C1986" t="str">
            <v>F200410</v>
          </cell>
          <cell r="D1986">
            <v>9</v>
          </cell>
          <cell r="E1986" t="str">
            <v>F</v>
          </cell>
        </row>
        <row r="1987">
          <cell r="B1987" t="str">
            <v>F200411</v>
          </cell>
          <cell r="C1987" t="str">
            <v>F200411</v>
          </cell>
          <cell r="D1987">
            <v>9</v>
          </cell>
          <cell r="E1987" t="str">
            <v>F</v>
          </cell>
        </row>
        <row r="1988">
          <cell r="B1988" t="str">
            <v>F200412</v>
          </cell>
          <cell r="C1988" t="str">
            <v>F200412</v>
          </cell>
          <cell r="D1988">
            <v>9</v>
          </cell>
          <cell r="E1988" t="str">
            <v>F</v>
          </cell>
        </row>
        <row r="1989">
          <cell r="B1989" t="str">
            <v>F200413</v>
          </cell>
          <cell r="C1989" t="str">
            <v>F200413</v>
          </cell>
          <cell r="D1989">
            <v>9</v>
          </cell>
          <cell r="E1989" t="str">
            <v>F</v>
          </cell>
        </row>
        <row r="1990">
          <cell r="B1990" t="str">
            <v>F200414</v>
          </cell>
          <cell r="C1990" t="str">
            <v>F200414</v>
          </cell>
          <cell r="D1990">
            <v>9</v>
          </cell>
          <cell r="E1990" t="str">
            <v>F</v>
          </cell>
        </row>
        <row r="1991">
          <cell r="B1991" t="str">
            <v>F200415</v>
          </cell>
          <cell r="C1991" t="str">
            <v>F200415</v>
          </cell>
          <cell r="D1991">
            <v>9</v>
          </cell>
          <cell r="E1991" t="str">
            <v>F</v>
          </cell>
        </row>
        <row r="1992">
          <cell r="B1992" t="str">
            <v>F200416</v>
          </cell>
          <cell r="C1992" t="str">
            <v>F200416</v>
          </cell>
          <cell r="D1992">
            <v>9</v>
          </cell>
          <cell r="E1992" t="str">
            <v>F</v>
          </cell>
        </row>
        <row r="1993">
          <cell r="B1993" t="str">
            <v>F200417</v>
          </cell>
          <cell r="C1993" t="str">
            <v>F200417</v>
          </cell>
          <cell r="D1993">
            <v>9</v>
          </cell>
          <cell r="E1993" t="str">
            <v>F</v>
          </cell>
        </row>
        <row r="1994">
          <cell r="B1994" t="str">
            <v>F200418</v>
          </cell>
          <cell r="C1994" t="str">
            <v>F200418</v>
          </cell>
          <cell r="D1994">
            <v>9</v>
          </cell>
          <cell r="E1994" t="str">
            <v>F</v>
          </cell>
        </row>
        <row r="1995">
          <cell r="B1995" t="str">
            <v>F200419</v>
          </cell>
          <cell r="C1995" t="str">
            <v>F200419</v>
          </cell>
          <cell r="D1995">
            <v>9</v>
          </cell>
          <cell r="E1995" t="str">
            <v>F</v>
          </cell>
        </row>
        <row r="1996">
          <cell r="B1996" t="str">
            <v>F200420</v>
          </cell>
          <cell r="C1996" t="str">
            <v>F200420</v>
          </cell>
          <cell r="D1996">
            <v>9</v>
          </cell>
          <cell r="E1996" t="str">
            <v>F</v>
          </cell>
        </row>
        <row r="1997">
          <cell r="B1997" t="str">
            <v>F200421</v>
          </cell>
          <cell r="C1997" t="str">
            <v>F200421</v>
          </cell>
          <cell r="D1997">
            <v>9</v>
          </cell>
          <cell r="E1997" t="str">
            <v>F</v>
          </cell>
        </row>
        <row r="1998">
          <cell r="B1998" t="str">
            <v>F200422</v>
          </cell>
          <cell r="C1998" t="str">
            <v>F200422</v>
          </cell>
          <cell r="D1998">
            <v>9</v>
          </cell>
          <cell r="E1998" t="str">
            <v>F</v>
          </cell>
        </row>
        <row r="1999">
          <cell r="B1999" t="str">
            <v>F200423</v>
          </cell>
          <cell r="C1999" t="str">
            <v>F200423</v>
          </cell>
          <cell r="D1999">
            <v>9</v>
          </cell>
          <cell r="E1999" t="str">
            <v>F</v>
          </cell>
        </row>
        <row r="2000">
          <cell r="B2000" t="str">
            <v>F200434</v>
          </cell>
          <cell r="C2000" t="str">
            <v>F200434</v>
          </cell>
          <cell r="D2000">
            <v>9</v>
          </cell>
          <cell r="E2000" t="str">
            <v>F</v>
          </cell>
        </row>
        <row r="2001">
          <cell r="B2001" t="str">
            <v>1000SNGSSCESHR</v>
          </cell>
          <cell r="C2001" t="str">
            <v>SNGSSCESHR</v>
          </cell>
          <cell r="D2001">
            <v>6</v>
          </cell>
          <cell r="E2001" t="str">
            <v>G</v>
          </cell>
        </row>
        <row r="2002">
          <cell r="B2002" t="str">
            <v>F200140</v>
          </cell>
          <cell r="C2002" t="str">
            <v>F200140</v>
          </cell>
          <cell r="D2002">
            <v>7</v>
          </cell>
          <cell r="E2002" t="str">
            <v>F</v>
          </cell>
        </row>
        <row r="2003">
          <cell r="B2003" t="str">
            <v>1000SONGSPRTSH</v>
          </cell>
          <cell r="C2003" t="str">
            <v>SONGSPRTSH</v>
          </cell>
          <cell r="D2003">
            <v>8</v>
          </cell>
          <cell r="E2003" t="str">
            <v>G</v>
          </cell>
        </row>
        <row r="2004">
          <cell r="B2004" t="str">
            <v>F200314</v>
          </cell>
          <cell r="C2004" t="str">
            <v>F200314</v>
          </cell>
          <cell r="D2004">
            <v>9</v>
          </cell>
          <cell r="E2004" t="str">
            <v>F</v>
          </cell>
        </row>
        <row r="2005">
          <cell r="B2005" t="str">
            <v>F200315</v>
          </cell>
          <cell r="C2005" t="str">
            <v>F200315</v>
          </cell>
          <cell r="D2005">
            <v>9</v>
          </cell>
          <cell r="E2005" t="str">
            <v>F</v>
          </cell>
        </row>
        <row r="2006">
          <cell r="B2006" t="str">
            <v>F200316</v>
          </cell>
          <cell r="C2006" t="str">
            <v>F200316</v>
          </cell>
          <cell r="D2006">
            <v>9</v>
          </cell>
          <cell r="E2006" t="str">
            <v>F</v>
          </cell>
        </row>
        <row r="2007">
          <cell r="B2007" t="str">
            <v>F200317</v>
          </cell>
          <cell r="C2007" t="str">
            <v>F200317</v>
          </cell>
          <cell r="D2007">
            <v>9</v>
          </cell>
          <cell r="E2007" t="str">
            <v>F</v>
          </cell>
        </row>
        <row r="2008">
          <cell r="B2008" t="str">
            <v>F200318</v>
          </cell>
          <cell r="C2008" t="str">
            <v>F200318</v>
          </cell>
          <cell r="D2008">
            <v>9</v>
          </cell>
          <cell r="E2008" t="str">
            <v>F</v>
          </cell>
        </row>
        <row r="2009">
          <cell r="B2009" t="str">
            <v>F200319</v>
          </cell>
          <cell r="C2009" t="str">
            <v>F200319</v>
          </cell>
          <cell r="D2009">
            <v>9</v>
          </cell>
          <cell r="E2009" t="str">
            <v>F</v>
          </cell>
        </row>
        <row r="2010">
          <cell r="B2010" t="str">
            <v>F200320</v>
          </cell>
          <cell r="C2010" t="str">
            <v>F200320</v>
          </cell>
          <cell r="D2010">
            <v>9</v>
          </cell>
          <cell r="E2010" t="str">
            <v>F</v>
          </cell>
        </row>
        <row r="2011">
          <cell r="B2011" t="str">
            <v>F200321</v>
          </cell>
          <cell r="C2011" t="str">
            <v>F200321</v>
          </cell>
          <cell r="D2011">
            <v>9</v>
          </cell>
          <cell r="E2011" t="str">
            <v>F</v>
          </cell>
        </row>
        <row r="2012">
          <cell r="B2012" t="str">
            <v>F200322</v>
          </cell>
          <cell r="C2012" t="str">
            <v>F200322</v>
          </cell>
          <cell r="D2012">
            <v>9</v>
          </cell>
          <cell r="E2012" t="str">
            <v>F</v>
          </cell>
        </row>
        <row r="2013">
          <cell r="B2013" t="str">
            <v>F200323</v>
          </cell>
          <cell r="C2013" t="str">
            <v>F200323</v>
          </cell>
          <cell r="D2013">
            <v>9</v>
          </cell>
          <cell r="E2013" t="str">
            <v>F</v>
          </cell>
        </row>
        <row r="2014">
          <cell r="B2014" t="str">
            <v>F200324</v>
          </cell>
          <cell r="C2014" t="str">
            <v>F200324</v>
          </cell>
          <cell r="D2014">
            <v>9</v>
          </cell>
          <cell r="E2014" t="str">
            <v>F</v>
          </cell>
        </row>
        <row r="2015">
          <cell r="B2015" t="str">
            <v>F200325</v>
          </cell>
          <cell r="C2015" t="str">
            <v>F200325</v>
          </cell>
          <cell r="D2015">
            <v>9</v>
          </cell>
          <cell r="E2015" t="str">
            <v>F</v>
          </cell>
        </row>
        <row r="2016">
          <cell r="B2016" t="str">
            <v>F200326</v>
          </cell>
          <cell r="C2016" t="str">
            <v>F200326</v>
          </cell>
          <cell r="D2016">
            <v>9</v>
          </cell>
          <cell r="E2016" t="str">
            <v>F</v>
          </cell>
        </row>
        <row r="2017">
          <cell r="B2017" t="str">
            <v>F200327</v>
          </cell>
          <cell r="C2017" t="str">
            <v>F200327</v>
          </cell>
          <cell r="D2017">
            <v>9</v>
          </cell>
          <cell r="E2017" t="str">
            <v>F</v>
          </cell>
        </row>
        <row r="2018">
          <cell r="B2018" t="str">
            <v>F200328</v>
          </cell>
          <cell r="C2018" t="str">
            <v>F200328</v>
          </cell>
          <cell r="D2018">
            <v>9</v>
          </cell>
          <cell r="E2018" t="str">
            <v>F</v>
          </cell>
        </row>
        <row r="2019">
          <cell r="B2019" t="str">
            <v>F200329</v>
          </cell>
          <cell r="C2019" t="str">
            <v>F200329</v>
          </cell>
          <cell r="D2019">
            <v>9</v>
          </cell>
          <cell r="E2019" t="str">
            <v>F</v>
          </cell>
        </row>
        <row r="2020">
          <cell r="B2020" t="str">
            <v>F200330</v>
          </cell>
          <cell r="C2020" t="str">
            <v>F200330</v>
          </cell>
          <cell r="D2020">
            <v>9</v>
          </cell>
          <cell r="E2020" t="str">
            <v>F</v>
          </cell>
        </row>
        <row r="2021">
          <cell r="B2021" t="str">
            <v>F200331</v>
          </cell>
          <cell r="C2021" t="str">
            <v>F200331</v>
          </cell>
          <cell r="D2021">
            <v>9</v>
          </cell>
          <cell r="E2021" t="str">
            <v>F</v>
          </cell>
        </row>
        <row r="2022">
          <cell r="B2022" t="str">
            <v>F200332</v>
          </cell>
          <cell r="C2022" t="str">
            <v>F200332</v>
          </cell>
          <cell r="D2022">
            <v>9</v>
          </cell>
          <cell r="E2022" t="str">
            <v>F</v>
          </cell>
        </row>
        <row r="2023">
          <cell r="B2023" t="str">
            <v>F200333</v>
          </cell>
          <cell r="C2023" t="str">
            <v>F200333</v>
          </cell>
          <cell r="D2023">
            <v>9</v>
          </cell>
          <cell r="E2023" t="str">
            <v>F</v>
          </cell>
        </row>
        <row r="2024">
          <cell r="B2024" t="str">
            <v>F200435</v>
          </cell>
          <cell r="C2024" t="str">
            <v>F200435</v>
          </cell>
          <cell r="D2024">
            <v>9</v>
          </cell>
          <cell r="E2024" t="str">
            <v>F</v>
          </cell>
        </row>
        <row r="2025">
          <cell r="B2025" t="str">
            <v>F200436</v>
          </cell>
          <cell r="C2025" t="str">
            <v>F200436</v>
          </cell>
          <cell r="D2025">
            <v>9</v>
          </cell>
          <cell r="E2025" t="str">
            <v>F</v>
          </cell>
        </row>
        <row r="2026">
          <cell r="B2026" t="str">
            <v>F200437</v>
          </cell>
          <cell r="C2026" t="str">
            <v>F200437</v>
          </cell>
          <cell r="D2026">
            <v>9</v>
          </cell>
          <cell r="E2026" t="str">
            <v>F</v>
          </cell>
        </row>
        <row r="2027">
          <cell r="B2027" t="str">
            <v>F200438</v>
          </cell>
          <cell r="C2027" t="str">
            <v>F200438</v>
          </cell>
          <cell r="D2027">
            <v>9</v>
          </cell>
          <cell r="E2027" t="str">
            <v>F</v>
          </cell>
        </row>
        <row r="2028">
          <cell r="B2028" t="str">
            <v>F200439</v>
          </cell>
          <cell r="C2028" t="str">
            <v>F200439</v>
          </cell>
          <cell r="D2028">
            <v>9</v>
          </cell>
          <cell r="E2028" t="str">
            <v>F</v>
          </cell>
        </row>
        <row r="2029">
          <cell r="B2029" t="str">
            <v>F200446</v>
          </cell>
          <cell r="C2029" t="str">
            <v>F200446</v>
          </cell>
          <cell r="D2029">
            <v>9</v>
          </cell>
          <cell r="E2029" t="str">
            <v>F</v>
          </cell>
        </row>
        <row r="2030">
          <cell r="B2030" t="str">
            <v>F200447</v>
          </cell>
          <cell r="C2030" t="str">
            <v>F200447</v>
          </cell>
          <cell r="D2030">
            <v>9</v>
          </cell>
          <cell r="E2030" t="str">
            <v>F</v>
          </cell>
        </row>
        <row r="2031">
          <cell r="B2031" t="str">
            <v>1000SONGS100P</v>
          </cell>
          <cell r="C2031" t="str">
            <v>SONGS100P</v>
          </cell>
          <cell r="D2031">
            <v>8</v>
          </cell>
          <cell r="E2031" t="str">
            <v>G</v>
          </cell>
        </row>
        <row r="2032">
          <cell r="B2032" t="str">
            <v>1000NC-DEPT</v>
          </cell>
          <cell r="C2032" t="str">
            <v>NC-DEPT</v>
          </cell>
          <cell r="D2032">
            <v>10</v>
          </cell>
          <cell r="E2032" t="str">
            <v>G</v>
          </cell>
        </row>
        <row r="2033">
          <cell r="B2033" t="str">
            <v>F200187</v>
          </cell>
          <cell r="C2033" t="str">
            <v>F200187</v>
          </cell>
          <cell r="D2033">
            <v>11</v>
          </cell>
          <cell r="E2033" t="str">
            <v>F</v>
          </cell>
        </row>
        <row r="2034">
          <cell r="B2034" t="str">
            <v>F200188</v>
          </cell>
          <cell r="C2034" t="str">
            <v>F200188</v>
          </cell>
          <cell r="D2034">
            <v>11</v>
          </cell>
          <cell r="E2034" t="str">
            <v>F</v>
          </cell>
        </row>
        <row r="2035">
          <cell r="B2035" t="str">
            <v>1000PI-DEPT</v>
          </cell>
          <cell r="C2035" t="str">
            <v>PI-DEPT</v>
          </cell>
          <cell r="D2035">
            <v>10</v>
          </cell>
          <cell r="E2035" t="str">
            <v>G</v>
          </cell>
        </row>
        <row r="2036">
          <cell r="B2036" t="str">
            <v>F525885</v>
          </cell>
          <cell r="C2036" t="str">
            <v>F525885</v>
          </cell>
          <cell r="D2036">
            <v>11</v>
          </cell>
          <cell r="E2036" t="str">
            <v>F</v>
          </cell>
        </row>
        <row r="2037">
          <cell r="B2037" t="str">
            <v>F525886</v>
          </cell>
          <cell r="C2037" t="str">
            <v>F525886</v>
          </cell>
          <cell r="D2037">
            <v>11</v>
          </cell>
          <cell r="E2037" t="str">
            <v>F</v>
          </cell>
        </row>
        <row r="2038">
          <cell r="B2038" t="str">
            <v>1000SP-DEPT</v>
          </cell>
          <cell r="C2038" t="str">
            <v>SP-DEPT</v>
          </cell>
          <cell r="D2038">
            <v>10</v>
          </cell>
          <cell r="E2038" t="str">
            <v>G</v>
          </cell>
        </row>
        <row r="2039">
          <cell r="B2039" t="str">
            <v>F525877</v>
          </cell>
          <cell r="C2039" t="str">
            <v>F525877</v>
          </cell>
          <cell r="D2039">
            <v>11</v>
          </cell>
          <cell r="E2039" t="str">
            <v>F</v>
          </cell>
        </row>
        <row r="2040">
          <cell r="B2040" t="str">
            <v>F525898</v>
          </cell>
          <cell r="C2040" t="str">
            <v>F525898</v>
          </cell>
          <cell r="D2040">
            <v>11</v>
          </cell>
          <cell r="E2040" t="str">
            <v>F</v>
          </cell>
        </row>
        <row r="2041">
          <cell r="B2041" t="str">
            <v>1000SS-DEPT</v>
          </cell>
          <cell r="C2041" t="str">
            <v>SS-DEPT</v>
          </cell>
          <cell r="D2041">
            <v>10</v>
          </cell>
          <cell r="E2041" t="str">
            <v>G</v>
          </cell>
        </row>
        <row r="2042">
          <cell r="B2042" t="str">
            <v>1000SONGS-BFS</v>
          </cell>
          <cell r="C2042" t="str">
            <v>SONGS-BFS</v>
          </cell>
          <cell r="D2042">
            <v>12</v>
          </cell>
          <cell r="E2042" t="str">
            <v>G</v>
          </cell>
        </row>
        <row r="2043">
          <cell r="B2043" t="str">
            <v>F200291</v>
          </cell>
          <cell r="C2043" t="str">
            <v>F200291</v>
          </cell>
          <cell r="D2043">
            <v>13</v>
          </cell>
          <cell r="E2043" t="str">
            <v>F</v>
          </cell>
        </row>
        <row r="2044">
          <cell r="B2044" t="str">
            <v>F200292</v>
          </cell>
          <cell r="C2044" t="str">
            <v>F200292</v>
          </cell>
          <cell r="D2044">
            <v>13</v>
          </cell>
          <cell r="E2044" t="str">
            <v>F</v>
          </cell>
        </row>
        <row r="2045">
          <cell r="B2045" t="str">
            <v>F200293</v>
          </cell>
          <cell r="C2045" t="str">
            <v>F200293</v>
          </cell>
          <cell r="D2045">
            <v>13</v>
          </cell>
          <cell r="E2045" t="str">
            <v>F</v>
          </cell>
        </row>
        <row r="2046">
          <cell r="B2046" t="str">
            <v>F200294</v>
          </cell>
          <cell r="C2046" t="str">
            <v>F200294</v>
          </cell>
          <cell r="D2046">
            <v>13</v>
          </cell>
          <cell r="E2046" t="str">
            <v>F</v>
          </cell>
        </row>
        <row r="2047">
          <cell r="B2047" t="str">
            <v>F200295</v>
          </cell>
          <cell r="C2047" t="str">
            <v>F200295</v>
          </cell>
          <cell r="D2047">
            <v>13</v>
          </cell>
          <cell r="E2047" t="str">
            <v>F</v>
          </cell>
        </row>
        <row r="2048">
          <cell r="B2048" t="str">
            <v>1000SONGS-EP</v>
          </cell>
          <cell r="C2048" t="str">
            <v>SONGS-EP</v>
          </cell>
          <cell r="D2048">
            <v>12</v>
          </cell>
          <cell r="E2048" t="str">
            <v>G</v>
          </cell>
        </row>
        <row r="2049">
          <cell r="B2049" t="str">
            <v>F200203</v>
          </cell>
          <cell r="C2049" t="str">
            <v>F200203</v>
          </cell>
          <cell r="D2049">
            <v>13</v>
          </cell>
          <cell r="E2049" t="str">
            <v>F</v>
          </cell>
        </row>
        <row r="2050">
          <cell r="B2050" t="str">
            <v>F200204</v>
          </cell>
          <cell r="C2050" t="str">
            <v>F200204</v>
          </cell>
          <cell r="D2050">
            <v>13</v>
          </cell>
          <cell r="E2050" t="str">
            <v>F</v>
          </cell>
        </row>
        <row r="2051">
          <cell r="B2051" t="str">
            <v>F525890</v>
          </cell>
          <cell r="C2051" t="str">
            <v>F525890</v>
          </cell>
          <cell r="D2051">
            <v>13</v>
          </cell>
          <cell r="E2051" t="str">
            <v>F</v>
          </cell>
        </row>
        <row r="2052">
          <cell r="B2052" t="str">
            <v>1000SONGS-IT</v>
          </cell>
          <cell r="C2052" t="str">
            <v>SONGS-IT</v>
          </cell>
          <cell r="D2052">
            <v>12</v>
          </cell>
          <cell r="E2052" t="str">
            <v>G</v>
          </cell>
        </row>
        <row r="2053">
          <cell r="B2053" t="str">
            <v>F200296</v>
          </cell>
          <cell r="C2053" t="str">
            <v>F200296</v>
          </cell>
          <cell r="D2053">
            <v>13</v>
          </cell>
          <cell r="E2053" t="str">
            <v>F</v>
          </cell>
        </row>
        <row r="2054">
          <cell r="B2054" t="str">
            <v>F200297</v>
          </cell>
          <cell r="C2054" t="str">
            <v>F200297</v>
          </cell>
          <cell r="D2054">
            <v>13</v>
          </cell>
          <cell r="E2054" t="str">
            <v>F</v>
          </cell>
        </row>
        <row r="2055">
          <cell r="B2055" t="str">
            <v>1000SONGS-NBA</v>
          </cell>
          <cell r="C2055" t="str">
            <v>SONGS-NBA</v>
          </cell>
          <cell r="D2055">
            <v>12</v>
          </cell>
          <cell r="E2055" t="str">
            <v>G</v>
          </cell>
        </row>
        <row r="2056">
          <cell r="B2056" t="str">
            <v>F200278</v>
          </cell>
          <cell r="C2056" t="str">
            <v>F200278</v>
          </cell>
          <cell r="D2056">
            <v>13</v>
          </cell>
          <cell r="E2056" t="str">
            <v>F</v>
          </cell>
        </row>
        <row r="2057">
          <cell r="B2057" t="str">
            <v>F200279</v>
          </cell>
          <cell r="C2057" t="str">
            <v>F200279</v>
          </cell>
          <cell r="D2057">
            <v>13</v>
          </cell>
          <cell r="E2057" t="str">
            <v>F</v>
          </cell>
        </row>
        <row r="2058">
          <cell r="B2058" t="str">
            <v>F200280</v>
          </cell>
          <cell r="C2058" t="str">
            <v>F200280</v>
          </cell>
          <cell r="D2058">
            <v>13</v>
          </cell>
          <cell r="E2058" t="str">
            <v>F</v>
          </cell>
        </row>
        <row r="2059">
          <cell r="B2059" t="str">
            <v>F200281</v>
          </cell>
          <cell r="C2059" t="str">
            <v>F200281</v>
          </cell>
          <cell r="D2059">
            <v>13</v>
          </cell>
          <cell r="E2059" t="str">
            <v>F</v>
          </cell>
        </row>
        <row r="2060">
          <cell r="B2060" t="str">
            <v>F200282</v>
          </cell>
          <cell r="C2060" t="str">
            <v>F200282</v>
          </cell>
          <cell r="D2060">
            <v>13</v>
          </cell>
          <cell r="E2060" t="str">
            <v>F</v>
          </cell>
        </row>
        <row r="2061">
          <cell r="B2061" t="str">
            <v>F200283</v>
          </cell>
          <cell r="C2061" t="str">
            <v>F200283</v>
          </cell>
          <cell r="D2061">
            <v>13</v>
          </cell>
          <cell r="E2061" t="str">
            <v>F</v>
          </cell>
        </row>
        <row r="2062">
          <cell r="B2062" t="str">
            <v>F200284</v>
          </cell>
          <cell r="C2062" t="str">
            <v>F200284</v>
          </cell>
          <cell r="D2062">
            <v>13</v>
          </cell>
          <cell r="E2062" t="str">
            <v>F</v>
          </cell>
        </row>
        <row r="2063">
          <cell r="B2063" t="str">
            <v>F200285</v>
          </cell>
          <cell r="C2063" t="str">
            <v>F200285</v>
          </cell>
          <cell r="D2063">
            <v>13</v>
          </cell>
          <cell r="E2063" t="str">
            <v>F</v>
          </cell>
        </row>
        <row r="2064">
          <cell r="B2064" t="str">
            <v>F200286</v>
          </cell>
          <cell r="C2064" t="str">
            <v>F200286</v>
          </cell>
          <cell r="D2064">
            <v>13</v>
          </cell>
          <cell r="E2064" t="str">
            <v>F</v>
          </cell>
        </row>
        <row r="2065">
          <cell r="B2065" t="str">
            <v>F200287</v>
          </cell>
          <cell r="C2065" t="str">
            <v>F200287</v>
          </cell>
          <cell r="D2065">
            <v>13</v>
          </cell>
          <cell r="E2065" t="str">
            <v>F</v>
          </cell>
        </row>
        <row r="2066">
          <cell r="B2066" t="str">
            <v>F200288</v>
          </cell>
          <cell r="C2066" t="str">
            <v>F200288</v>
          </cell>
          <cell r="D2066">
            <v>13</v>
          </cell>
          <cell r="E2066" t="str">
            <v>F</v>
          </cell>
        </row>
        <row r="2067">
          <cell r="B2067" t="str">
            <v>F200289</v>
          </cell>
          <cell r="C2067" t="str">
            <v>F200289</v>
          </cell>
          <cell r="D2067">
            <v>13</v>
          </cell>
          <cell r="E2067" t="str">
            <v>F</v>
          </cell>
        </row>
        <row r="2068">
          <cell r="B2068" t="str">
            <v>F200290</v>
          </cell>
          <cell r="C2068" t="str">
            <v>F200290</v>
          </cell>
          <cell r="D2068">
            <v>13</v>
          </cell>
          <cell r="E2068" t="str">
            <v>F</v>
          </cell>
        </row>
        <row r="2069">
          <cell r="B2069" t="str">
            <v>1000SONGS-SAP</v>
          </cell>
          <cell r="C2069" t="str">
            <v>SONGS-SAP</v>
          </cell>
          <cell r="D2069">
            <v>12</v>
          </cell>
          <cell r="E2069" t="str">
            <v>G</v>
          </cell>
        </row>
        <row r="2070">
          <cell r="B2070" t="str">
            <v>F525908</v>
          </cell>
          <cell r="C2070" t="str">
            <v>F525908</v>
          </cell>
          <cell r="D2070">
            <v>13</v>
          </cell>
          <cell r="E2070" t="str">
            <v>F</v>
          </cell>
        </row>
        <row r="2071">
          <cell r="B2071" t="str">
            <v>F525909</v>
          </cell>
          <cell r="C2071" t="str">
            <v>F525909</v>
          </cell>
          <cell r="D2071">
            <v>13</v>
          </cell>
          <cell r="E2071" t="str">
            <v>F</v>
          </cell>
        </row>
        <row r="2072">
          <cell r="B2072" t="str">
            <v>1000SONGS-SEC</v>
          </cell>
          <cell r="C2072" t="str">
            <v>SONGS-SEC</v>
          </cell>
          <cell r="D2072">
            <v>12</v>
          </cell>
          <cell r="E2072" t="str">
            <v>G</v>
          </cell>
        </row>
        <row r="2073">
          <cell r="B2073" t="str">
            <v>F200275</v>
          </cell>
          <cell r="C2073" t="str">
            <v>F200275</v>
          </cell>
          <cell r="D2073">
            <v>13</v>
          </cell>
          <cell r="E2073" t="str">
            <v>F</v>
          </cell>
        </row>
        <row r="2074">
          <cell r="B2074" t="str">
            <v>F200276</v>
          </cell>
          <cell r="C2074" t="str">
            <v>F200276</v>
          </cell>
          <cell r="D2074">
            <v>13</v>
          </cell>
          <cell r="E2074" t="str">
            <v>F</v>
          </cell>
        </row>
        <row r="2075">
          <cell r="B2075" t="str">
            <v>F200277</v>
          </cell>
          <cell r="C2075" t="str">
            <v>F200277</v>
          </cell>
          <cell r="D2075">
            <v>13</v>
          </cell>
          <cell r="E2075" t="str">
            <v>F</v>
          </cell>
        </row>
        <row r="2076">
          <cell r="B2076" t="str">
            <v>F525903</v>
          </cell>
          <cell r="C2076" t="str">
            <v>F525903</v>
          </cell>
          <cell r="D2076">
            <v>13</v>
          </cell>
          <cell r="E2076" t="str">
            <v>F</v>
          </cell>
        </row>
        <row r="2077">
          <cell r="B2077" t="str">
            <v>F525905</v>
          </cell>
          <cell r="C2077" t="str">
            <v>F525905</v>
          </cell>
          <cell r="D2077">
            <v>13</v>
          </cell>
          <cell r="E2077" t="str">
            <v>F</v>
          </cell>
        </row>
        <row r="2078">
          <cell r="B2078" t="str">
            <v>F525907</v>
          </cell>
          <cell r="C2078" t="str">
            <v>F525907</v>
          </cell>
          <cell r="D2078">
            <v>13</v>
          </cell>
          <cell r="E2078" t="str">
            <v>F</v>
          </cell>
        </row>
        <row r="2079">
          <cell r="B2079" t="str">
            <v>1000SONGS-SSD</v>
          </cell>
          <cell r="C2079" t="str">
            <v>SONGS-SSD</v>
          </cell>
          <cell r="D2079">
            <v>12</v>
          </cell>
          <cell r="E2079" t="str">
            <v>G</v>
          </cell>
        </row>
        <row r="2080">
          <cell r="B2080" t="str">
            <v>F525911</v>
          </cell>
          <cell r="C2080" t="str">
            <v>F525911</v>
          </cell>
          <cell r="D2080">
            <v>13</v>
          </cell>
          <cell r="E2080" t="str">
            <v>F</v>
          </cell>
        </row>
        <row r="2081">
          <cell r="B2081" t="str">
            <v>F525912</v>
          </cell>
          <cell r="C2081" t="str">
            <v>F525912</v>
          </cell>
          <cell r="D2081">
            <v>13</v>
          </cell>
          <cell r="E2081" t="str">
            <v>F</v>
          </cell>
        </row>
        <row r="2082">
          <cell r="B2082" t="str">
            <v>1000SONGS-SSS</v>
          </cell>
          <cell r="C2082" t="str">
            <v>SONGS-SSS</v>
          </cell>
          <cell r="D2082">
            <v>12</v>
          </cell>
          <cell r="E2082" t="str">
            <v>G</v>
          </cell>
        </row>
        <row r="2083">
          <cell r="B2083" t="str">
            <v>1000SSS-ACAUTH</v>
          </cell>
          <cell r="C2083" t="str">
            <v>SSS-ACAUTH</v>
          </cell>
          <cell r="D2083">
            <v>14</v>
          </cell>
          <cell r="E2083" t="str">
            <v>G</v>
          </cell>
        </row>
        <row r="2084">
          <cell r="B2084" t="str">
            <v>F200185</v>
          </cell>
          <cell r="C2084" t="str">
            <v>F200185</v>
          </cell>
          <cell r="D2084">
            <v>15</v>
          </cell>
          <cell r="E2084" t="str">
            <v>F</v>
          </cell>
        </row>
        <row r="2085">
          <cell r="B2085" t="str">
            <v>F200186</v>
          </cell>
          <cell r="C2085" t="str">
            <v>F200186</v>
          </cell>
          <cell r="D2085">
            <v>15</v>
          </cell>
          <cell r="E2085" t="str">
            <v>F</v>
          </cell>
        </row>
        <row r="2086">
          <cell r="B2086" t="str">
            <v>1000SSS-BA</v>
          </cell>
          <cell r="C2086" t="str">
            <v>SSS-BA</v>
          </cell>
          <cell r="D2086">
            <v>14</v>
          </cell>
          <cell r="E2086" t="str">
            <v>G</v>
          </cell>
        </row>
        <row r="2087">
          <cell r="B2087" t="str">
            <v>F200189</v>
          </cell>
          <cell r="C2087" t="str">
            <v>F200189</v>
          </cell>
          <cell r="D2087">
            <v>15</v>
          </cell>
          <cell r="E2087" t="str">
            <v>F</v>
          </cell>
        </row>
        <row r="2088">
          <cell r="B2088" t="str">
            <v>1000SSS-MATSUP</v>
          </cell>
          <cell r="C2088" t="str">
            <v>SSS-MATSUP</v>
          </cell>
          <cell r="D2088">
            <v>14</v>
          </cell>
          <cell r="E2088" t="str">
            <v>G</v>
          </cell>
        </row>
        <row r="2089">
          <cell r="B2089" t="str">
            <v>F200178</v>
          </cell>
          <cell r="C2089" t="str">
            <v>F200178</v>
          </cell>
          <cell r="D2089">
            <v>15</v>
          </cell>
          <cell r="E2089" t="str">
            <v>F</v>
          </cell>
        </row>
        <row r="2090">
          <cell r="B2090" t="str">
            <v>F200179</v>
          </cell>
          <cell r="C2090" t="str">
            <v>F200179</v>
          </cell>
          <cell r="D2090">
            <v>15</v>
          </cell>
          <cell r="E2090" t="str">
            <v>F</v>
          </cell>
        </row>
        <row r="2091">
          <cell r="B2091" t="str">
            <v>F200180</v>
          </cell>
          <cell r="C2091" t="str">
            <v>F200180</v>
          </cell>
          <cell r="D2091">
            <v>15</v>
          </cell>
          <cell r="E2091" t="str">
            <v>F</v>
          </cell>
        </row>
        <row r="2092">
          <cell r="B2092" t="str">
            <v>F200181</v>
          </cell>
          <cell r="C2092" t="str">
            <v>F200181</v>
          </cell>
          <cell r="D2092">
            <v>15</v>
          </cell>
          <cell r="E2092" t="str">
            <v>F</v>
          </cell>
        </row>
        <row r="2093">
          <cell r="B2093" t="str">
            <v>F200182</v>
          </cell>
          <cell r="C2093" t="str">
            <v>F200182</v>
          </cell>
          <cell r="D2093">
            <v>15</v>
          </cell>
          <cell r="E2093" t="str">
            <v>F</v>
          </cell>
        </row>
        <row r="2094">
          <cell r="B2094" t="str">
            <v>F200183</v>
          </cell>
          <cell r="C2094" t="str">
            <v>F200183</v>
          </cell>
          <cell r="D2094">
            <v>15</v>
          </cell>
          <cell r="E2094" t="str">
            <v>F</v>
          </cell>
        </row>
        <row r="2095">
          <cell r="B2095" t="str">
            <v>F200184</v>
          </cell>
          <cell r="C2095" t="str">
            <v>F200184</v>
          </cell>
          <cell r="D2095">
            <v>15</v>
          </cell>
          <cell r="E2095" t="str">
            <v>F</v>
          </cell>
        </row>
        <row r="2096">
          <cell r="B2096" t="str">
            <v>1000SSS-MGMT</v>
          </cell>
          <cell r="C2096" t="str">
            <v>SSS-MGMT</v>
          </cell>
          <cell r="D2096">
            <v>14</v>
          </cell>
          <cell r="E2096" t="str">
            <v>G</v>
          </cell>
        </row>
        <row r="2097">
          <cell r="B2097" t="str">
            <v>F200167</v>
          </cell>
          <cell r="C2097" t="str">
            <v>F200167</v>
          </cell>
          <cell r="D2097">
            <v>15</v>
          </cell>
          <cell r="E2097" t="str">
            <v>F</v>
          </cell>
        </row>
        <row r="2098">
          <cell r="B2098" t="str">
            <v>F200168</v>
          </cell>
          <cell r="C2098" t="str">
            <v>F200168</v>
          </cell>
          <cell r="D2098">
            <v>15</v>
          </cell>
          <cell r="E2098" t="str">
            <v>F</v>
          </cell>
        </row>
        <row r="2099">
          <cell r="B2099" t="str">
            <v>F200190</v>
          </cell>
          <cell r="C2099" t="str">
            <v>F200190</v>
          </cell>
          <cell r="D2099">
            <v>15</v>
          </cell>
          <cell r="E2099" t="str">
            <v>F</v>
          </cell>
        </row>
        <row r="2100">
          <cell r="B2100" t="str">
            <v>1000SSS-FACIL</v>
          </cell>
          <cell r="C2100" t="str">
            <v>SSS-FACIL</v>
          </cell>
          <cell r="D2100">
            <v>14</v>
          </cell>
          <cell r="E2100" t="str">
            <v>G</v>
          </cell>
        </row>
        <row r="2101">
          <cell r="B2101" t="str">
            <v>F200169</v>
          </cell>
          <cell r="C2101" t="str">
            <v>F200169</v>
          </cell>
          <cell r="D2101">
            <v>15</v>
          </cell>
          <cell r="E2101" t="str">
            <v>F</v>
          </cell>
        </row>
        <row r="2102">
          <cell r="B2102" t="str">
            <v>F200170</v>
          </cell>
          <cell r="C2102" t="str">
            <v>F200170</v>
          </cell>
          <cell r="D2102">
            <v>15</v>
          </cell>
          <cell r="E2102" t="str">
            <v>F</v>
          </cell>
        </row>
        <row r="2103">
          <cell r="B2103" t="str">
            <v>F200171</v>
          </cell>
          <cell r="C2103" t="str">
            <v>F200171</v>
          </cell>
          <cell r="D2103">
            <v>15</v>
          </cell>
          <cell r="E2103" t="str">
            <v>F</v>
          </cell>
        </row>
        <row r="2104">
          <cell r="B2104" t="str">
            <v>F200172</v>
          </cell>
          <cell r="C2104" t="str">
            <v>F200172</v>
          </cell>
          <cell r="D2104">
            <v>15</v>
          </cell>
          <cell r="E2104" t="str">
            <v>F</v>
          </cell>
        </row>
        <row r="2105">
          <cell r="B2105" t="str">
            <v>F200173</v>
          </cell>
          <cell r="C2105" t="str">
            <v>F200173</v>
          </cell>
          <cell r="D2105">
            <v>15</v>
          </cell>
          <cell r="E2105" t="str">
            <v>F</v>
          </cell>
        </row>
        <row r="2106">
          <cell r="B2106" t="str">
            <v>F200174</v>
          </cell>
          <cell r="C2106" t="str">
            <v>F200174</v>
          </cell>
          <cell r="D2106">
            <v>15</v>
          </cell>
          <cell r="E2106" t="str">
            <v>F</v>
          </cell>
        </row>
        <row r="2107">
          <cell r="B2107" t="str">
            <v>F200175</v>
          </cell>
          <cell r="C2107" t="str">
            <v>F200175</v>
          </cell>
          <cell r="D2107">
            <v>15</v>
          </cell>
          <cell r="E2107" t="str">
            <v>F</v>
          </cell>
        </row>
        <row r="2108">
          <cell r="B2108" t="str">
            <v>F200176</v>
          </cell>
          <cell r="C2108" t="str">
            <v>F200176</v>
          </cell>
          <cell r="D2108">
            <v>15</v>
          </cell>
          <cell r="E2108" t="str">
            <v>F</v>
          </cell>
        </row>
        <row r="2109">
          <cell r="B2109" t="str">
            <v>F200177</v>
          </cell>
          <cell r="C2109" t="str">
            <v>F200177</v>
          </cell>
          <cell r="D2109">
            <v>15</v>
          </cell>
          <cell r="E2109" t="str">
            <v>F</v>
          </cell>
        </row>
        <row r="2110">
          <cell r="B2110" t="str">
            <v>1000SSS-EPCOM</v>
          </cell>
          <cell r="C2110" t="str">
            <v>SSS-EPCOM</v>
          </cell>
          <cell r="D2110">
            <v>14</v>
          </cell>
          <cell r="E2110" t="str">
            <v>G</v>
          </cell>
        </row>
        <row r="2111">
          <cell r="B2111" t="str">
            <v>F525899</v>
          </cell>
          <cell r="C2111" t="str">
            <v>F525899</v>
          </cell>
          <cell r="D2111">
            <v>15</v>
          </cell>
          <cell r="E2111" t="str">
            <v>F</v>
          </cell>
        </row>
        <row r="2112">
          <cell r="B2112" t="str">
            <v>F525900</v>
          </cell>
          <cell r="C2112" t="str">
            <v>F525900</v>
          </cell>
          <cell r="D2112">
            <v>15</v>
          </cell>
          <cell r="E2112" t="str">
            <v>F</v>
          </cell>
        </row>
        <row r="2113">
          <cell r="B2113" t="str">
            <v>F525901</v>
          </cell>
          <cell r="C2113" t="str">
            <v>F525901</v>
          </cell>
          <cell r="D2113">
            <v>15</v>
          </cell>
          <cell r="E2113" t="str">
            <v>F</v>
          </cell>
        </row>
        <row r="2114">
          <cell r="B2114" t="str">
            <v>1000CNO-DEPT</v>
          </cell>
          <cell r="C2114" t="str">
            <v>CNO-DEPT</v>
          </cell>
          <cell r="D2114">
            <v>10</v>
          </cell>
          <cell r="E2114" t="str">
            <v>G</v>
          </cell>
        </row>
        <row r="2115">
          <cell r="B2115" t="str">
            <v>F200202</v>
          </cell>
          <cell r="C2115" t="str">
            <v>F200202</v>
          </cell>
          <cell r="D2115">
            <v>11</v>
          </cell>
          <cell r="E2115" t="str">
            <v>F</v>
          </cell>
        </row>
        <row r="2116">
          <cell r="B2116" t="str">
            <v>F200201</v>
          </cell>
          <cell r="C2116" t="str">
            <v>F200201</v>
          </cell>
          <cell r="D2116">
            <v>11</v>
          </cell>
          <cell r="E2116" t="str">
            <v>F</v>
          </cell>
        </row>
        <row r="2117">
          <cell r="B2117" t="str">
            <v>F200200</v>
          </cell>
          <cell r="C2117" t="str">
            <v>F200200</v>
          </cell>
          <cell r="D2117">
            <v>11</v>
          </cell>
          <cell r="E2117" t="str">
            <v>F</v>
          </cell>
        </row>
        <row r="2118">
          <cell r="B2118" t="str">
            <v>F200199</v>
          </cell>
          <cell r="C2118" t="str">
            <v>F200199</v>
          </cell>
          <cell r="D2118">
            <v>11</v>
          </cell>
          <cell r="E2118" t="str">
            <v>F</v>
          </cell>
        </row>
        <row r="2119">
          <cell r="B2119" t="str">
            <v>1000SM-DEPT</v>
          </cell>
          <cell r="C2119" t="str">
            <v>SM-DEPT</v>
          </cell>
          <cell r="D2119">
            <v>10</v>
          </cell>
          <cell r="E2119" t="str">
            <v>G</v>
          </cell>
        </row>
        <row r="2120">
          <cell r="B2120" t="str">
            <v>1000SONGS-CHEM</v>
          </cell>
          <cell r="C2120" t="str">
            <v>SONGS-CHEM</v>
          </cell>
          <cell r="D2120">
            <v>12</v>
          </cell>
          <cell r="E2120" t="str">
            <v>G</v>
          </cell>
        </row>
        <row r="2121">
          <cell r="B2121" t="str">
            <v>F200211</v>
          </cell>
          <cell r="C2121" t="str">
            <v>F200211</v>
          </cell>
          <cell r="D2121">
            <v>13</v>
          </cell>
          <cell r="E2121" t="str">
            <v>F</v>
          </cell>
        </row>
        <row r="2122">
          <cell r="B2122" t="str">
            <v>F200212</v>
          </cell>
          <cell r="C2122" t="str">
            <v>F200212</v>
          </cell>
          <cell r="D2122">
            <v>13</v>
          </cell>
          <cell r="E2122" t="str">
            <v>F</v>
          </cell>
        </row>
        <row r="2123">
          <cell r="B2123" t="str">
            <v>F200213</v>
          </cell>
          <cell r="C2123" t="str">
            <v>F200213</v>
          </cell>
          <cell r="D2123">
            <v>13</v>
          </cell>
          <cell r="E2123" t="str">
            <v>F</v>
          </cell>
        </row>
        <row r="2124">
          <cell r="B2124" t="str">
            <v>F200214</v>
          </cell>
          <cell r="C2124" t="str">
            <v>F200214</v>
          </cell>
          <cell r="D2124">
            <v>13</v>
          </cell>
          <cell r="E2124" t="str">
            <v>F</v>
          </cell>
        </row>
        <row r="2125">
          <cell r="B2125" t="str">
            <v>F200215</v>
          </cell>
          <cell r="C2125" t="str">
            <v>F200215</v>
          </cell>
          <cell r="D2125">
            <v>13</v>
          </cell>
          <cell r="E2125" t="str">
            <v>F</v>
          </cell>
        </row>
        <row r="2126">
          <cell r="B2126" t="str">
            <v>1000SONGS-HP</v>
          </cell>
          <cell r="C2126" t="str">
            <v>SONGS-HP</v>
          </cell>
          <cell r="D2126">
            <v>12</v>
          </cell>
          <cell r="E2126" t="str">
            <v>G</v>
          </cell>
        </row>
        <row r="2127">
          <cell r="B2127" t="str">
            <v>F200209</v>
          </cell>
          <cell r="C2127" t="str">
            <v>F200209</v>
          </cell>
          <cell r="D2127">
            <v>13</v>
          </cell>
          <cell r="E2127" t="str">
            <v>F</v>
          </cell>
        </row>
        <row r="2128">
          <cell r="B2128" t="str">
            <v>F200210</v>
          </cell>
          <cell r="C2128" t="str">
            <v>F200210</v>
          </cell>
          <cell r="D2128">
            <v>13</v>
          </cell>
          <cell r="E2128" t="str">
            <v>F</v>
          </cell>
        </row>
        <row r="2129">
          <cell r="B2129" t="str">
            <v>1000SONGS-MTCE</v>
          </cell>
          <cell r="C2129" t="str">
            <v>SONGS-MTCE</v>
          </cell>
          <cell r="D2129">
            <v>12</v>
          </cell>
          <cell r="E2129" t="str">
            <v>G</v>
          </cell>
        </row>
        <row r="2130">
          <cell r="B2130" t="str">
            <v>1000SONGS-M-A</v>
          </cell>
          <cell r="C2130" t="str">
            <v>SONGS-M-A</v>
          </cell>
          <cell r="D2130">
            <v>14</v>
          </cell>
          <cell r="E2130" t="str">
            <v>G</v>
          </cell>
        </row>
        <row r="2131">
          <cell r="B2131" t="str">
            <v>F200241</v>
          </cell>
          <cell r="C2131" t="str">
            <v>F200241</v>
          </cell>
          <cell r="D2131">
            <v>15</v>
          </cell>
          <cell r="E2131" t="str">
            <v>F</v>
          </cell>
        </row>
        <row r="2132">
          <cell r="B2132" t="str">
            <v>F200242</v>
          </cell>
          <cell r="C2132" t="str">
            <v>F200242</v>
          </cell>
          <cell r="D2132">
            <v>15</v>
          </cell>
          <cell r="E2132" t="str">
            <v>F</v>
          </cell>
        </row>
        <row r="2133">
          <cell r="B2133" t="str">
            <v>F200243</v>
          </cell>
          <cell r="C2133" t="str">
            <v>F200243</v>
          </cell>
          <cell r="D2133">
            <v>15</v>
          </cell>
          <cell r="E2133" t="str">
            <v>F</v>
          </cell>
        </row>
        <row r="2134">
          <cell r="B2134" t="str">
            <v>F200428</v>
          </cell>
          <cell r="C2134" t="str">
            <v>F200428</v>
          </cell>
          <cell r="D2134">
            <v>15</v>
          </cell>
          <cell r="E2134" t="str">
            <v>F</v>
          </cell>
        </row>
        <row r="2135">
          <cell r="B2135" t="str">
            <v>1000SONGS-M-C</v>
          </cell>
          <cell r="C2135" t="str">
            <v>SONGS-M-C</v>
          </cell>
          <cell r="D2135">
            <v>14</v>
          </cell>
          <cell r="E2135" t="str">
            <v>G</v>
          </cell>
        </row>
        <row r="2136">
          <cell r="B2136" t="str">
            <v>F200255</v>
          </cell>
          <cell r="C2136" t="str">
            <v>F200255</v>
          </cell>
          <cell r="D2136">
            <v>15</v>
          </cell>
          <cell r="E2136" t="str">
            <v>F</v>
          </cell>
        </row>
        <row r="2137">
          <cell r="B2137" t="str">
            <v>F200256</v>
          </cell>
          <cell r="C2137" t="str">
            <v>F200256</v>
          </cell>
          <cell r="D2137">
            <v>15</v>
          </cell>
          <cell r="E2137" t="str">
            <v>F</v>
          </cell>
        </row>
        <row r="2138">
          <cell r="B2138" t="str">
            <v>F200257</v>
          </cell>
          <cell r="C2138" t="str">
            <v>F200257</v>
          </cell>
          <cell r="D2138">
            <v>15</v>
          </cell>
          <cell r="E2138" t="str">
            <v>F</v>
          </cell>
        </row>
        <row r="2139">
          <cell r="B2139" t="str">
            <v>F200258</v>
          </cell>
          <cell r="C2139" t="str">
            <v>F200258</v>
          </cell>
          <cell r="D2139">
            <v>15</v>
          </cell>
          <cell r="E2139" t="str">
            <v>F</v>
          </cell>
        </row>
        <row r="2140">
          <cell r="B2140" t="str">
            <v>F200440</v>
          </cell>
          <cell r="C2140" t="str">
            <v>F200440</v>
          </cell>
          <cell r="D2140">
            <v>15</v>
          </cell>
          <cell r="E2140" t="str">
            <v>F</v>
          </cell>
        </row>
        <row r="2141">
          <cell r="B2141" t="str">
            <v>F200441</v>
          </cell>
          <cell r="C2141" t="str">
            <v>F200441</v>
          </cell>
          <cell r="D2141">
            <v>15</v>
          </cell>
          <cell r="E2141" t="str">
            <v>F</v>
          </cell>
        </row>
        <row r="2142">
          <cell r="B2142" t="str">
            <v>1000SONGS-M-E</v>
          </cell>
          <cell r="C2142" t="str">
            <v>SONGS-M-E</v>
          </cell>
          <cell r="D2142">
            <v>14</v>
          </cell>
          <cell r="E2142" t="str">
            <v>G</v>
          </cell>
        </row>
        <row r="2143">
          <cell r="B2143" t="str">
            <v>F200231</v>
          </cell>
          <cell r="C2143" t="str">
            <v>F200231</v>
          </cell>
          <cell r="D2143">
            <v>15</v>
          </cell>
          <cell r="E2143" t="str">
            <v>F</v>
          </cell>
        </row>
        <row r="2144">
          <cell r="B2144" t="str">
            <v>F200232</v>
          </cell>
          <cell r="C2144" t="str">
            <v>F200232</v>
          </cell>
          <cell r="D2144">
            <v>15</v>
          </cell>
          <cell r="E2144" t="str">
            <v>F</v>
          </cell>
        </row>
        <row r="2145">
          <cell r="B2145" t="str">
            <v>F200233</v>
          </cell>
          <cell r="C2145" t="str">
            <v>F200233</v>
          </cell>
          <cell r="D2145">
            <v>15</v>
          </cell>
          <cell r="E2145" t="str">
            <v>F</v>
          </cell>
        </row>
        <row r="2146">
          <cell r="B2146" t="str">
            <v>F200234</v>
          </cell>
          <cell r="C2146" t="str">
            <v>F200234</v>
          </cell>
          <cell r="D2146">
            <v>15</v>
          </cell>
          <cell r="E2146" t="str">
            <v>F</v>
          </cell>
        </row>
        <row r="2147">
          <cell r="B2147" t="str">
            <v>F200235</v>
          </cell>
          <cell r="C2147" t="str">
            <v>F200235</v>
          </cell>
          <cell r="D2147">
            <v>15</v>
          </cell>
          <cell r="E2147" t="str">
            <v>F</v>
          </cell>
        </row>
        <row r="2148">
          <cell r="B2148" t="str">
            <v>F200429</v>
          </cell>
          <cell r="C2148" t="str">
            <v>F200429</v>
          </cell>
          <cell r="D2148">
            <v>15</v>
          </cell>
          <cell r="E2148" t="str">
            <v>F</v>
          </cell>
        </row>
        <row r="2149">
          <cell r="B2149" t="str">
            <v>1000SONGS-M-I</v>
          </cell>
          <cell r="C2149" t="str">
            <v>SONGS-M-I</v>
          </cell>
          <cell r="D2149">
            <v>14</v>
          </cell>
          <cell r="E2149" t="str">
            <v>G</v>
          </cell>
        </row>
        <row r="2150">
          <cell r="B2150" t="str">
            <v>F200236</v>
          </cell>
          <cell r="C2150" t="str">
            <v>F200236</v>
          </cell>
          <cell r="D2150">
            <v>15</v>
          </cell>
          <cell r="E2150" t="str">
            <v>F</v>
          </cell>
        </row>
        <row r="2151">
          <cell r="B2151" t="str">
            <v>F200237</v>
          </cell>
          <cell r="C2151" t="str">
            <v>F200237</v>
          </cell>
          <cell r="D2151">
            <v>15</v>
          </cell>
          <cell r="E2151" t="str">
            <v>F</v>
          </cell>
        </row>
        <row r="2152">
          <cell r="B2152" t="str">
            <v>F200238</v>
          </cell>
          <cell r="C2152" t="str">
            <v>F200238</v>
          </cell>
          <cell r="D2152">
            <v>15</v>
          </cell>
          <cell r="E2152" t="str">
            <v>F</v>
          </cell>
        </row>
        <row r="2153">
          <cell r="B2153" t="str">
            <v>F200239</v>
          </cell>
          <cell r="C2153" t="str">
            <v>F200239</v>
          </cell>
          <cell r="D2153">
            <v>15</v>
          </cell>
          <cell r="E2153" t="str">
            <v>F</v>
          </cell>
        </row>
        <row r="2154">
          <cell r="B2154" t="str">
            <v>F200240</v>
          </cell>
          <cell r="C2154" t="str">
            <v>F200240</v>
          </cell>
          <cell r="D2154">
            <v>15</v>
          </cell>
          <cell r="E2154" t="str">
            <v>F</v>
          </cell>
        </row>
        <row r="2155">
          <cell r="B2155" t="str">
            <v>F200433</v>
          </cell>
          <cell r="C2155" t="str">
            <v>F200433</v>
          </cell>
          <cell r="D2155">
            <v>15</v>
          </cell>
          <cell r="E2155" t="str">
            <v>F</v>
          </cell>
        </row>
        <row r="2156">
          <cell r="B2156" t="str">
            <v>1000SONGS-M-M</v>
          </cell>
          <cell r="C2156" t="str">
            <v>SONGS-M-M</v>
          </cell>
          <cell r="D2156">
            <v>14</v>
          </cell>
          <cell r="E2156" t="str">
            <v>G</v>
          </cell>
        </row>
        <row r="2157">
          <cell r="B2157" t="str">
            <v>F200226</v>
          </cell>
          <cell r="C2157" t="str">
            <v>F200226</v>
          </cell>
          <cell r="D2157">
            <v>15</v>
          </cell>
          <cell r="E2157" t="str">
            <v>F</v>
          </cell>
        </row>
        <row r="2158">
          <cell r="B2158" t="str">
            <v>F200227</v>
          </cell>
          <cell r="C2158" t="str">
            <v>F200227</v>
          </cell>
          <cell r="D2158">
            <v>15</v>
          </cell>
          <cell r="E2158" t="str">
            <v>F</v>
          </cell>
        </row>
        <row r="2159">
          <cell r="B2159" t="str">
            <v>F200228</v>
          </cell>
          <cell r="C2159" t="str">
            <v>F200228</v>
          </cell>
          <cell r="D2159">
            <v>15</v>
          </cell>
          <cell r="E2159" t="str">
            <v>F</v>
          </cell>
        </row>
        <row r="2160">
          <cell r="B2160" t="str">
            <v>F200229</v>
          </cell>
          <cell r="C2160" t="str">
            <v>F200229</v>
          </cell>
          <cell r="D2160">
            <v>15</v>
          </cell>
          <cell r="E2160" t="str">
            <v>F</v>
          </cell>
        </row>
        <row r="2161">
          <cell r="B2161" t="str">
            <v>F200230</v>
          </cell>
          <cell r="C2161" t="str">
            <v>F200230</v>
          </cell>
          <cell r="D2161">
            <v>15</v>
          </cell>
          <cell r="E2161" t="str">
            <v>F</v>
          </cell>
        </row>
        <row r="2162">
          <cell r="B2162" t="str">
            <v>1000SONGS-M-P</v>
          </cell>
          <cell r="C2162" t="str">
            <v>SONGS-M-P</v>
          </cell>
          <cell r="D2162">
            <v>14</v>
          </cell>
          <cell r="E2162" t="str">
            <v>G</v>
          </cell>
        </row>
        <row r="2163">
          <cell r="B2163" t="str">
            <v>F513319</v>
          </cell>
          <cell r="C2163" t="str">
            <v>F513319</v>
          </cell>
          <cell r="D2163">
            <v>15</v>
          </cell>
          <cell r="E2163" t="str">
            <v>F</v>
          </cell>
        </row>
        <row r="2164">
          <cell r="B2164" t="str">
            <v>F526173</v>
          </cell>
          <cell r="C2164" t="str">
            <v>F526173</v>
          </cell>
          <cell r="D2164">
            <v>15</v>
          </cell>
          <cell r="E2164" t="str">
            <v>F</v>
          </cell>
        </row>
        <row r="2165">
          <cell r="B2165" t="str">
            <v>1000SONGS-M-R</v>
          </cell>
          <cell r="C2165" t="str">
            <v>SONGS-M-R</v>
          </cell>
          <cell r="D2165">
            <v>14</v>
          </cell>
          <cell r="E2165" t="str">
            <v>G</v>
          </cell>
        </row>
        <row r="2166">
          <cell r="B2166" t="str">
            <v>F200244</v>
          </cell>
          <cell r="C2166" t="str">
            <v>F200244</v>
          </cell>
          <cell r="D2166">
            <v>15</v>
          </cell>
          <cell r="E2166" t="str">
            <v>F</v>
          </cell>
        </row>
        <row r="2167">
          <cell r="B2167" t="str">
            <v>F200245</v>
          </cell>
          <cell r="C2167" t="str">
            <v>F200245</v>
          </cell>
          <cell r="D2167">
            <v>15</v>
          </cell>
          <cell r="E2167" t="str">
            <v>F</v>
          </cell>
        </row>
        <row r="2168">
          <cell r="B2168" t="str">
            <v>F200246</v>
          </cell>
          <cell r="C2168" t="str">
            <v>F200246</v>
          </cell>
          <cell r="D2168">
            <v>15</v>
          </cell>
          <cell r="E2168" t="str">
            <v>F</v>
          </cell>
        </row>
        <row r="2169">
          <cell r="B2169" t="str">
            <v>F200247</v>
          </cell>
          <cell r="C2169" t="str">
            <v>F200247</v>
          </cell>
          <cell r="D2169">
            <v>15</v>
          </cell>
          <cell r="E2169" t="str">
            <v>F</v>
          </cell>
        </row>
        <row r="2170">
          <cell r="B2170" t="str">
            <v>F200426</v>
          </cell>
          <cell r="C2170" t="str">
            <v>F200426</v>
          </cell>
          <cell r="D2170">
            <v>15</v>
          </cell>
          <cell r="E2170" t="str">
            <v>F</v>
          </cell>
        </row>
        <row r="2171">
          <cell r="B2171" t="str">
            <v>F200427</v>
          </cell>
          <cell r="C2171" t="str">
            <v>F200427</v>
          </cell>
          <cell r="D2171">
            <v>15</v>
          </cell>
          <cell r="E2171" t="str">
            <v>F</v>
          </cell>
        </row>
        <row r="2172">
          <cell r="B2172" t="str">
            <v>1000SONGS-M-S</v>
          </cell>
          <cell r="C2172" t="str">
            <v>SONGS-M-S</v>
          </cell>
          <cell r="D2172">
            <v>14</v>
          </cell>
          <cell r="E2172" t="str">
            <v>G</v>
          </cell>
        </row>
        <row r="2173">
          <cell r="B2173" t="str">
            <v>F200248</v>
          </cell>
          <cell r="C2173" t="str">
            <v>F200248</v>
          </cell>
          <cell r="D2173">
            <v>15</v>
          </cell>
          <cell r="E2173" t="str">
            <v>F</v>
          </cell>
        </row>
        <row r="2174">
          <cell r="B2174" t="str">
            <v>F200249</v>
          </cell>
          <cell r="C2174" t="str">
            <v>F200249</v>
          </cell>
          <cell r="D2174">
            <v>15</v>
          </cell>
          <cell r="E2174" t="str">
            <v>F</v>
          </cell>
        </row>
        <row r="2175">
          <cell r="B2175" t="str">
            <v>F200250</v>
          </cell>
          <cell r="C2175" t="str">
            <v>F200250</v>
          </cell>
          <cell r="D2175">
            <v>15</v>
          </cell>
          <cell r="E2175" t="str">
            <v>F</v>
          </cell>
        </row>
        <row r="2176">
          <cell r="B2176" t="str">
            <v>F200251</v>
          </cell>
          <cell r="C2176" t="str">
            <v>F200251</v>
          </cell>
          <cell r="D2176">
            <v>15</v>
          </cell>
          <cell r="E2176" t="str">
            <v>F</v>
          </cell>
        </row>
        <row r="2177">
          <cell r="B2177" t="str">
            <v>F200252</v>
          </cell>
          <cell r="C2177" t="str">
            <v>F200252</v>
          </cell>
          <cell r="D2177">
            <v>15</v>
          </cell>
          <cell r="E2177" t="str">
            <v>F</v>
          </cell>
        </row>
        <row r="2178">
          <cell r="B2178" t="str">
            <v>F200253</v>
          </cell>
          <cell r="C2178" t="str">
            <v>F200253</v>
          </cell>
          <cell r="D2178">
            <v>15</v>
          </cell>
          <cell r="E2178" t="str">
            <v>F</v>
          </cell>
        </row>
        <row r="2179">
          <cell r="B2179" t="str">
            <v>F200254</v>
          </cell>
          <cell r="C2179" t="str">
            <v>F200254</v>
          </cell>
          <cell r="D2179">
            <v>15</v>
          </cell>
          <cell r="E2179" t="str">
            <v>F</v>
          </cell>
        </row>
        <row r="2180">
          <cell r="B2180" t="str">
            <v>F200425</v>
          </cell>
          <cell r="C2180" t="str">
            <v>F200425</v>
          </cell>
          <cell r="D2180">
            <v>15</v>
          </cell>
          <cell r="E2180" t="str">
            <v>F</v>
          </cell>
        </row>
        <row r="2181">
          <cell r="B2181" t="str">
            <v>1000SONGS-NTD</v>
          </cell>
          <cell r="C2181" t="str">
            <v>SONGS-NTD</v>
          </cell>
          <cell r="D2181">
            <v>12</v>
          </cell>
          <cell r="E2181" t="str">
            <v>G</v>
          </cell>
        </row>
        <row r="2182">
          <cell r="B2182" t="str">
            <v>F200205</v>
          </cell>
          <cell r="C2182" t="str">
            <v>F200205</v>
          </cell>
          <cell r="D2182">
            <v>13</v>
          </cell>
          <cell r="E2182" t="str">
            <v>F</v>
          </cell>
        </row>
        <row r="2183">
          <cell r="B2183" t="str">
            <v>F200206</v>
          </cell>
          <cell r="C2183" t="str">
            <v>F200206</v>
          </cell>
          <cell r="D2183">
            <v>13</v>
          </cell>
          <cell r="E2183" t="str">
            <v>F</v>
          </cell>
        </row>
        <row r="2184">
          <cell r="B2184" t="str">
            <v>F200208</v>
          </cell>
          <cell r="C2184" t="str">
            <v>F200208</v>
          </cell>
          <cell r="D2184">
            <v>13</v>
          </cell>
          <cell r="E2184" t="str">
            <v>F</v>
          </cell>
        </row>
        <row r="2185">
          <cell r="B2185" t="str">
            <v>1000SONGS-OCH</v>
          </cell>
          <cell r="C2185" t="str">
            <v>SONGS-OCH</v>
          </cell>
          <cell r="D2185">
            <v>12</v>
          </cell>
          <cell r="E2185" t="str">
            <v>G</v>
          </cell>
        </row>
        <row r="2186">
          <cell r="B2186" t="str">
            <v>F525913</v>
          </cell>
          <cell r="C2186" t="str">
            <v>F525913</v>
          </cell>
          <cell r="D2186">
            <v>13</v>
          </cell>
          <cell r="E2186" t="str">
            <v>F</v>
          </cell>
        </row>
        <row r="2187">
          <cell r="B2187" t="str">
            <v>F525914</v>
          </cell>
          <cell r="C2187" t="str">
            <v>F525914</v>
          </cell>
          <cell r="D2187">
            <v>13</v>
          </cell>
          <cell r="E2187" t="str">
            <v>F</v>
          </cell>
        </row>
        <row r="2188">
          <cell r="B2188" t="str">
            <v>1000SONGS-OPS</v>
          </cell>
          <cell r="C2188" t="str">
            <v>SONGS-OPS</v>
          </cell>
          <cell r="D2188">
            <v>12</v>
          </cell>
          <cell r="E2188" t="str">
            <v>G</v>
          </cell>
        </row>
        <row r="2189">
          <cell r="B2189" t="str">
            <v>F200220</v>
          </cell>
          <cell r="C2189" t="str">
            <v>F200220</v>
          </cell>
          <cell r="D2189">
            <v>13</v>
          </cell>
          <cell r="E2189" t="str">
            <v>F</v>
          </cell>
        </row>
        <row r="2190">
          <cell r="B2190" t="str">
            <v>F200221</v>
          </cell>
          <cell r="C2190" t="str">
            <v>F200221</v>
          </cell>
          <cell r="D2190">
            <v>13</v>
          </cell>
          <cell r="E2190" t="str">
            <v>F</v>
          </cell>
        </row>
        <row r="2191">
          <cell r="B2191" t="str">
            <v>F200222</v>
          </cell>
          <cell r="C2191" t="str">
            <v>F200222</v>
          </cell>
          <cell r="D2191">
            <v>13</v>
          </cell>
          <cell r="E2191" t="str">
            <v>F</v>
          </cell>
        </row>
        <row r="2192">
          <cell r="B2192" t="str">
            <v>F200223</v>
          </cell>
          <cell r="C2192" t="str">
            <v>F200223</v>
          </cell>
          <cell r="D2192">
            <v>13</v>
          </cell>
          <cell r="E2192" t="str">
            <v>F</v>
          </cell>
        </row>
        <row r="2193">
          <cell r="B2193" t="str">
            <v>F200224</v>
          </cell>
          <cell r="C2193" t="str">
            <v>F200224</v>
          </cell>
          <cell r="D2193">
            <v>13</v>
          </cell>
          <cell r="E2193" t="str">
            <v>F</v>
          </cell>
        </row>
        <row r="2194">
          <cell r="B2194" t="str">
            <v>F200225</v>
          </cell>
          <cell r="C2194" t="str">
            <v>F200225</v>
          </cell>
          <cell r="D2194">
            <v>13</v>
          </cell>
          <cell r="E2194" t="str">
            <v>F</v>
          </cell>
        </row>
        <row r="2195">
          <cell r="B2195" t="str">
            <v>1000SONGS-SM</v>
          </cell>
          <cell r="C2195" t="str">
            <v>SONGS-SM</v>
          </cell>
          <cell r="D2195">
            <v>12</v>
          </cell>
          <cell r="E2195" t="str">
            <v>G</v>
          </cell>
        </row>
        <row r="2196">
          <cell r="B2196" t="str">
            <v>F525915</v>
          </cell>
          <cell r="C2196" t="str">
            <v>F525915</v>
          </cell>
          <cell r="D2196">
            <v>13</v>
          </cell>
          <cell r="E2196" t="str">
            <v>F</v>
          </cell>
        </row>
        <row r="2197">
          <cell r="B2197" t="str">
            <v>F525916</v>
          </cell>
          <cell r="C2197" t="str">
            <v>F525916</v>
          </cell>
          <cell r="D2197">
            <v>13</v>
          </cell>
          <cell r="E2197" t="str">
            <v>F</v>
          </cell>
        </row>
        <row r="2198">
          <cell r="B2198" t="str">
            <v>1000SONGS-WC</v>
          </cell>
          <cell r="C2198" t="str">
            <v>SONGS-WC</v>
          </cell>
          <cell r="D2198">
            <v>12</v>
          </cell>
          <cell r="E2198" t="str">
            <v>G</v>
          </cell>
        </row>
        <row r="2199">
          <cell r="B2199" t="str">
            <v>F200216</v>
          </cell>
          <cell r="C2199" t="str">
            <v>F200216</v>
          </cell>
          <cell r="D2199">
            <v>13</v>
          </cell>
          <cell r="E2199" t="str">
            <v>F</v>
          </cell>
        </row>
        <row r="2200">
          <cell r="B2200" t="str">
            <v>F200217</v>
          </cell>
          <cell r="C2200" t="str">
            <v>F200217</v>
          </cell>
          <cell r="D2200">
            <v>13</v>
          </cell>
          <cell r="E2200" t="str">
            <v>F</v>
          </cell>
        </row>
        <row r="2201">
          <cell r="B2201" t="str">
            <v>F200218</v>
          </cell>
          <cell r="C2201" t="str">
            <v>F200218</v>
          </cell>
          <cell r="D2201">
            <v>13</v>
          </cell>
          <cell r="E2201" t="str">
            <v>F</v>
          </cell>
        </row>
        <row r="2202">
          <cell r="B2202" t="str">
            <v>F200219</v>
          </cell>
          <cell r="C2202" t="str">
            <v>F200219</v>
          </cell>
          <cell r="D2202">
            <v>13</v>
          </cell>
          <cell r="E2202" t="str">
            <v>F</v>
          </cell>
        </row>
        <row r="2203">
          <cell r="B2203" t="str">
            <v>1000ETS-DEPT</v>
          </cell>
          <cell r="C2203" t="str">
            <v>ETS-DEPT</v>
          </cell>
          <cell r="D2203">
            <v>10</v>
          </cell>
          <cell r="E2203" t="str">
            <v>G</v>
          </cell>
        </row>
        <row r="2204">
          <cell r="B2204" t="str">
            <v>1000SONGS-PM</v>
          </cell>
          <cell r="C2204" t="str">
            <v>SONGS-PM</v>
          </cell>
          <cell r="D2204">
            <v>12</v>
          </cell>
          <cell r="E2204" t="str">
            <v>G</v>
          </cell>
        </row>
        <row r="2205">
          <cell r="B2205" t="str">
            <v>F200196</v>
          </cell>
          <cell r="C2205" t="str">
            <v>F200196</v>
          </cell>
          <cell r="D2205">
            <v>13</v>
          </cell>
          <cell r="E2205" t="str">
            <v>F</v>
          </cell>
        </row>
        <row r="2206">
          <cell r="B2206" t="str">
            <v>F200197</v>
          </cell>
          <cell r="C2206" t="str">
            <v>F200197</v>
          </cell>
          <cell r="D2206">
            <v>13</v>
          </cell>
          <cell r="E2206" t="str">
            <v>F</v>
          </cell>
        </row>
        <row r="2207">
          <cell r="B2207" t="str">
            <v>F200198</v>
          </cell>
          <cell r="C2207" t="str">
            <v>F200198</v>
          </cell>
          <cell r="D2207">
            <v>13</v>
          </cell>
          <cell r="E2207" t="str">
            <v>F</v>
          </cell>
        </row>
        <row r="2208">
          <cell r="B2208" t="str">
            <v>1000SONGS-MSE</v>
          </cell>
          <cell r="C2208" t="str">
            <v>SONGS-MSE</v>
          </cell>
          <cell r="D2208">
            <v>12</v>
          </cell>
          <cell r="E2208" t="str">
            <v>G</v>
          </cell>
        </row>
        <row r="2209">
          <cell r="B2209" t="str">
            <v>F200153</v>
          </cell>
          <cell r="C2209" t="str">
            <v>F200153</v>
          </cell>
          <cell r="D2209">
            <v>13</v>
          </cell>
          <cell r="E2209" t="str">
            <v>F</v>
          </cell>
        </row>
        <row r="2210">
          <cell r="B2210" t="str">
            <v>F200154</v>
          </cell>
          <cell r="C2210" t="str">
            <v>F200154</v>
          </cell>
          <cell r="D2210">
            <v>13</v>
          </cell>
          <cell r="E2210" t="str">
            <v>F</v>
          </cell>
        </row>
        <row r="2211">
          <cell r="B2211" t="str">
            <v>F200155</v>
          </cell>
          <cell r="C2211" t="str">
            <v>F200155</v>
          </cell>
          <cell r="D2211">
            <v>13</v>
          </cell>
          <cell r="E2211" t="str">
            <v>F</v>
          </cell>
        </row>
        <row r="2212">
          <cell r="B2212" t="str">
            <v>F200156</v>
          </cell>
          <cell r="C2212" t="str">
            <v>F200156</v>
          </cell>
          <cell r="D2212">
            <v>13</v>
          </cell>
          <cell r="E2212" t="str">
            <v>F</v>
          </cell>
        </row>
        <row r="2213">
          <cell r="B2213" t="str">
            <v>F200157</v>
          </cell>
          <cell r="C2213" t="str">
            <v>F200157</v>
          </cell>
          <cell r="D2213">
            <v>13</v>
          </cell>
          <cell r="E2213" t="str">
            <v>F</v>
          </cell>
        </row>
        <row r="2214">
          <cell r="B2214" t="str">
            <v>F200158</v>
          </cell>
          <cell r="C2214" t="str">
            <v>F200158</v>
          </cell>
          <cell r="D2214">
            <v>13</v>
          </cell>
          <cell r="E2214" t="str">
            <v>F</v>
          </cell>
        </row>
        <row r="2215">
          <cell r="B2215" t="str">
            <v>F200159</v>
          </cell>
          <cell r="C2215" t="str">
            <v>F200159</v>
          </cell>
          <cell r="D2215">
            <v>13</v>
          </cell>
          <cell r="E2215" t="str">
            <v>F</v>
          </cell>
        </row>
        <row r="2216">
          <cell r="B2216" t="str">
            <v>F200442</v>
          </cell>
          <cell r="C2216" t="str">
            <v>F200442</v>
          </cell>
          <cell r="D2216">
            <v>13</v>
          </cell>
          <cell r="E2216" t="str">
            <v>F</v>
          </cell>
        </row>
        <row r="2217">
          <cell r="B2217" t="str">
            <v>1000SONGS-NFM</v>
          </cell>
          <cell r="C2217" t="str">
            <v>SONGS-NFM</v>
          </cell>
          <cell r="D2217">
            <v>12</v>
          </cell>
          <cell r="E2217" t="str">
            <v>G</v>
          </cell>
        </row>
        <row r="2218">
          <cell r="B2218" t="str">
            <v>F200149</v>
          </cell>
          <cell r="C2218" t="str">
            <v>F200149</v>
          </cell>
          <cell r="D2218">
            <v>13</v>
          </cell>
          <cell r="E2218" t="str">
            <v>F</v>
          </cell>
        </row>
        <row r="2219">
          <cell r="B2219" t="str">
            <v>F200150</v>
          </cell>
          <cell r="C2219" t="str">
            <v>F200150</v>
          </cell>
          <cell r="D2219">
            <v>13</v>
          </cell>
          <cell r="E2219" t="str">
            <v>F</v>
          </cell>
        </row>
        <row r="2220">
          <cell r="B2220" t="str">
            <v>F200151</v>
          </cell>
          <cell r="C2220" t="str">
            <v>F200151</v>
          </cell>
          <cell r="D2220">
            <v>13</v>
          </cell>
          <cell r="E2220" t="str">
            <v>F</v>
          </cell>
        </row>
        <row r="2221">
          <cell r="B2221" t="str">
            <v>F200152</v>
          </cell>
          <cell r="C2221" t="str">
            <v>F200152</v>
          </cell>
          <cell r="D2221">
            <v>13</v>
          </cell>
          <cell r="E2221" t="str">
            <v>F</v>
          </cell>
        </row>
        <row r="2222">
          <cell r="B2222" t="str">
            <v>1000SONGS-DEO</v>
          </cell>
          <cell r="C2222" t="str">
            <v>SONGS-DEO</v>
          </cell>
          <cell r="D2222">
            <v>12</v>
          </cell>
          <cell r="E2222" t="str">
            <v>G</v>
          </cell>
        </row>
        <row r="2223">
          <cell r="B2223" t="str">
            <v>F200191</v>
          </cell>
          <cell r="C2223" t="str">
            <v>F200191</v>
          </cell>
          <cell r="D2223">
            <v>13</v>
          </cell>
          <cell r="E2223" t="str">
            <v>F</v>
          </cell>
        </row>
        <row r="2224">
          <cell r="B2224" t="str">
            <v>F200192</v>
          </cell>
          <cell r="C2224" t="str">
            <v>F200192</v>
          </cell>
          <cell r="D2224">
            <v>13</v>
          </cell>
          <cell r="E2224" t="str">
            <v>F</v>
          </cell>
        </row>
        <row r="2225">
          <cell r="B2225" t="str">
            <v>F200193</v>
          </cell>
          <cell r="C2225" t="str">
            <v>F200193</v>
          </cell>
          <cell r="D2225">
            <v>13</v>
          </cell>
          <cell r="E2225" t="str">
            <v>F</v>
          </cell>
        </row>
        <row r="2226">
          <cell r="B2226" t="str">
            <v>F200194</v>
          </cell>
          <cell r="C2226" t="str">
            <v>F200194</v>
          </cell>
          <cell r="D2226">
            <v>13</v>
          </cell>
          <cell r="E2226" t="str">
            <v>F</v>
          </cell>
        </row>
        <row r="2227">
          <cell r="B2227" t="str">
            <v>F200195</v>
          </cell>
          <cell r="C2227" t="str">
            <v>F200195</v>
          </cell>
          <cell r="D2227">
            <v>13</v>
          </cell>
          <cell r="E2227" t="str">
            <v>F</v>
          </cell>
        </row>
        <row r="2228">
          <cell r="B2228" t="str">
            <v>1000SONGS-ETS</v>
          </cell>
          <cell r="C2228" t="str">
            <v>SONGS-ETS</v>
          </cell>
          <cell r="D2228">
            <v>12</v>
          </cell>
          <cell r="E2228" t="str">
            <v>G</v>
          </cell>
        </row>
        <row r="2229">
          <cell r="B2229" t="str">
            <v>F200142</v>
          </cell>
          <cell r="C2229" t="str">
            <v>F200142</v>
          </cell>
          <cell r="D2229">
            <v>13</v>
          </cell>
          <cell r="E2229" t="str">
            <v>F</v>
          </cell>
        </row>
        <row r="2230">
          <cell r="B2230" t="str">
            <v>F200143</v>
          </cell>
          <cell r="C2230" t="str">
            <v>F200143</v>
          </cell>
          <cell r="D2230">
            <v>13</v>
          </cell>
          <cell r="E2230" t="str">
            <v>F</v>
          </cell>
        </row>
        <row r="2231">
          <cell r="B2231" t="str">
            <v>F200144</v>
          </cell>
          <cell r="C2231" t="str">
            <v>F200144</v>
          </cell>
          <cell r="D2231">
            <v>13</v>
          </cell>
          <cell r="E2231" t="str">
            <v>F</v>
          </cell>
        </row>
        <row r="2232">
          <cell r="B2232" t="str">
            <v>F200145</v>
          </cell>
          <cell r="C2232" t="str">
            <v>F200145</v>
          </cell>
          <cell r="D2232">
            <v>13</v>
          </cell>
          <cell r="E2232" t="str">
            <v>F</v>
          </cell>
        </row>
        <row r="2233">
          <cell r="B2233" t="str">
            <v>F200146</v>
          </cell>
          <cell r="C2233" t="str">
            <v>F200146</v>
          </cell>
          <cell r="D2233">
            <v>13</v>
          </cell>
          <cell r="E2233" t="str">
            <v>F</v>
          </cell>
        </row>
        <row r="2234">
          <cell r="B2234" t="str">
            <v>F200147</v>
          </cell>
          <cell r="C2234" t="str">
            <v>F200147</v>
          </cell>
          <cell r="D2234">
            <v>13</v>
          </cell>
          <cell r="E2234" t="str">
            <v>F</v>
          </cell>
        </row>
        <row r="2235">
          <cell r="B2235" t="str">
            <v>F200148</v>
          </cell>
          <cell r="C2235" t="str">
            <v>F200148</v>
          </cell>
          <cell r="D2235">
            <v>13</v>
          </cell>
          <cell r="E2235" t="str">
            <v>F</v>
          </cell>
        </row>
        <row r="2236">
          <cell r="B2236" t="str">
            <v>1000NRA-DEPT</v>
          </cell>
          <cell r="C2236" t="str">
            <v>NRA-DEPT</v>
          </cell>
          <cell r="D2236">
            <v>10</v>
          </cell>
          <cell r="E2236" t="str">
            <v>G</v>
          </cell>
        </row>
        <row r="2237">
          <cell r="B2237" t="str">
            <v>F200262</v>
          </cell>
          <cell r="C2237" t="str">
            <v>F200262</v>
          </cell>
          <cell r="D2237">
            <v>11</v>
          </cell>
          <cell r="E2237" t="str">
            <v>F</v>
          </cell>
        </row>
        <row r="2238">
          <cell r="B2238" t="str">
            <v>F200263</v>
          </cell>
          <cell r="C2238" t="str">
            <v>F200263</v>
          </cell>
          <cell r="D2238">
            <v>11</v>
          </cell>
          <cell r="E2238" t="str">
            <v>F</v>
          </cell>
        </row>
        <row r="2239">
          <cell r="B2239" t="str">
            <v>F200264</v>
          </cell>
          <cell r="C2239" t="str">
            <v>F200264</v>
          </cell>
          <cell r="D2239">
            <v>11</v>
          </cell>
          <cell r="E2239" t="str">
            <v>F</v>
          </cell>
        </row>
        <row r="2240">
          <cell r="B2240" t="str">
            <v>F200265</v>
          </cell>
          <cell r="C2240" t="str">
            <v>F200265</v>
          </cell>
          <cell r="D2240">
            <v>11</v>
          </cell>
          <cell r="E2240" t="str">
            <v>F</v>
          </cell>
        </row>
        <row r="2241">
          <cell r="B2241" t="str">
            <v>F525879</v>
          </cell>
          <cell r="C2241" t="str">
            <v>F525879</v>
          </cell>
          <cell r="D2241">
            <v>11</v>
          </cell>
          <cell r="E2241" t="str">
            <v>F</v>
          </cell>
        </row>
        <row r="2242">
          <cell r="B2242" t="str">
            <v>F525880</v>
          </cell>
          <cell r="C2242" t="str">
            <v>F525880</v>
          </cell>
          <cell r="D2242">
            <v>11</v>
          </cell>
          <cell r="E2242" t="str">
            <v>F</v>
          </cell>
        </row>
        <row r="2243">
          <cell r="B2243" t="str">
            <v>F525881</v>
          </cell>
          <cell r="C2243" t="str">
            <v>F525881</v>
          </cell>
          <cell r="D2243">
            <v>11</v>
          </cell>
          <cell r="E2243" t="str">
            <v>F</v>
          </cell>
        </row>
        <row r="2244">
          <cell r="B2244" t="str">
            <v>F525882</v>
          </cell>
          <cell r="C2244" t="str">
            <v>F525882</v>
          </cell>
          <cell r="D2244">
            <v>11</v>
          </cell>
          <cell r="E2244" t="str">
            <v>F</v>
          </cell>
        </row>
        <row r="2245">
          <cell r="B2245" t="str">
            <v>F525883</v>
          </cell>
          <cell r="C2245" t="str">
            <v>F525883</v>
          </cell>
          <cell r="D2245">
            <v>11</v>
          </cell>
          <cell r="E2245" t="str">
            <v>F</v>
          </cell>
        </row>
        <row r="2246">
          <cell r="B2246" t="str">
            <v>F525884</v>
          </cell>
          <cell r="C2246" t="str">
            <v>F525884</v>
          </cell>
          <cell r="D2246">
            <v>11</v>
          </cell>
          <cell r="E2246" t="str">
            <v>F</v>
          </cell>
        </row>
        <row r="2247">
          <cell r="B2247" t="str">
            <v>1000NOA-DEPT</v>
          </cell>
          <cell r="C2247" t="str">
            <v>NOA-DEPT</v>
          </cell>
          <cell r="D2247">
            <v>10</v>
          </cell>
          <cell r="E2247" t="str">
            <v>G</v>
          </cell>
        </row>
        <row r="2248">
          <cell r="B2248" t="str">
            <v>F200266</v>
          </cell>
          <cell r="C2248" t="str">
            <v>F200266</v>
          </cell>
          <cell r="D2248">
            <v>11</v>
          </cell>
          <cell r="E2248" t="str">
            <v>F</v>
          </cell>
        </row>
        <row r="2249">
          <cell r="B2249" t="str">
            <v>F200267</v>
          </cell>
          <cell r="C2249" t="str">
            <v>F200267</v>
          </cell>
          <cell r="D2249">
            <v>11</v>
          </cell>
          <cell r="E2249" t="str">
            <v>F</v>
          </cell>
        </row>
        <row r="2250">
          <cell r="B2250" t="str">
            <v>F200268</v>
          </cell>
          <cell r="C2250" t="str">
            <v>F200268</v>
          </cell>
          <cell r="D2250">
            <v>11</v>
          </cell>
          <cell r="E2250" t="str">
            <v>F</v>
          </cell>
        </row>
        <row r="2251">
          <cell r="B2251" t="str">
            <v>F200269</v>
          </cell>
          <cell r="C2251" t="str">
            <v>F200269</v>
          </cell>
          <cell r="D2251">
            <v>11</v>
          </cell>
          <cell r="E2251" t="str">
            <v>F</v>
          </cell>
        </row>
        <row r="2252">
          <cell r="B2252" t="str">
            <v>F200270</v>
          </cell>
          <cell r="C2252" t="str">
            <v>F200270</v>
          </cell>
          <cell r="D2252">
            <v>11</v>
          </cell>
          <cell r="E2252" t="str">
            <v>F</v>
          </cell>
        </row>
        <row r="2253">
          <cell r="B2253" t="str">
            <v>F200271</v>
          </cell>
          <cell r="C2253" t="str">
            <v>F200271</v>
          </cell>
          <cell r="D2253">
            <v>11</v>
          </cell>
          <cell r="E2253" t="str">
            <v>F</v>
          </cell>
        </row>
        <row r="2254">
          <cell r="B2254" t="str">
            <v>F200272</v>
          </cell>
          <cell r="C2254" t="str">
            <v>F200272</v>
          </cell>
          <cell r="D2254">
            <v>11</v>
          </cell>
          <cell r="E2254" t="str">
            <v>F</v>
          </cell>
        </row>
        <row r="2255">
          <cell r="B2255" t="str">
            <v>F200273</v>
          </cell>
          <cell r="C2255" t="str">
            <v>F200273</v>
          </cell>
          <cell r="D2255">
            <v>11</v>
          </cell>
          <cell r="E2255" t="str">
            <v>F</v>
          </cell>
        </row>
        <row r="2256">
          <cell r="B2256" t="str">
            <v>F200274</v>
          </cell>
          <cell r="C2256" t="str">
            <v>F200274</v>
          </cell>
          <cell r="D2256">
            <v>11</v>
          </cell>
          <cell r="E2256" t="str">
            <v>F</v>
          </cell>
        </row>
        <row r="2257">
          <cell r="B2257" t="str">
            <v>1000NO-ITEMS</v>
          </cell>
          <cell r="C2257" t="str">
            <v>NO-ITEMS</v>
          </cell>
          <cell r="D2257">
            <v>10</v>
          </cell>
          <cell r="E2257" t="str">
            <v>G</v>
          </cell>
        </row>
        <row r="2258">
          <cell r="B2258" t="str">
            <v>1000SONGS-CONT</v>
          </cell>
          <cell r="C2258" t="str">
            <v>SONGS-CONT</v>
          </cell>
          <cell r="D2258">
            <v>12</v>
          </cell>
          <cell r="E2258" t="str">
            <v>G</v>
          </cell>
        </row>
        <row r="2259">
          <cell r="B2259" t="str">
            <v>F200128</v>
          </cell>
          <cell r="C2259" t="str">
            <v>F200128</v>
          </cell>
          <cell r="D2259">
            <v>13</v>
          </cell>
          <cell r="E2259" t="str">
            <v>F</v>
          </cell>
        </row>
        <row r="2260">
          <cell r="B2260" t="str">
            <v>1000SONGS-OUTG</v>
          </cell>
          <cell r="C2260" t="str">
            <v>SONGS-OUTG</v>
          </cell>
          <cell r="D2260">
            <v>12</v>
          </cell>
          <cell r="E2260" t="str">
            <v>G</v>
          </cell>
        </row>
        <row r="2261">
          <cell r="B2261" t="str">
            <v>F200130</v>
          </cell>
          <cell r="C2261" t="str">
            <v>F200130</v>
          </cell>
          <cell r="D2261">
            <v>13</v>
          </cell>
          <cell r="E2261" t="str">
            <v>F</v>
          </cell>
        </row>
        <row r="2262">
          <cell r="B2262" t="str">
            <v>F200131</v>
          </cell>
          <cell r="C2262" t="str">
            <v>F200131</v>
          </cell>
          <cell r="D2262">
            <v>13</v>
          </cell>
          <cell r="E2262" t="str">
            <v>F</v>
          </cell>
        </row>
        <row r="2263">
          <cell r="B2263" t="str">
            <v>F200132</v>
          </cell>
          <cell r="C2263" t="str">
            <v>F200132</v>
          </cell>
          <cell r="D2263">
            <v>13</v>
          </cell>
          <cell r="E2263" t="str">
            <v>F</v>
          </cell>
        </row>
        <row r="2264">
          <cell r="B2264" t="str">
            <v>F200133</v>
          </cell>
          <cell r="C2264" t="str">
            <v>F200133</v>
          </cell>
          <cell r="D2264">
            <v>13</v>
          </cell>
          <cell r="E2264" t="str">
            <v>F</v>
          </cell>
        </row>
        <row r="2265">
          <cell r="B2265" t="str">
            <v>F200134</v>
          </cell>
          <cell r="C2265" t="str">
            <v>F200134</v>
          </cell>
          <cell r="D2265">
            <v>13</v>
          </cell>
          <cell r="E2265" t="str">
            <v>F</v>
          </cell>
        </row>
        <row r="2266">
          <cell r="B2266" t="str">
            <v>F200135</v>
          </cell>
          <cell r="C2266" t="str">
            <v>F200135</v>
          </cell>
          <cell r="D2266">
            <v>13</v>
          </cell>
          <cell r="E2266" t="str">
            <v>F</v>
          </cell>
        </row>
        <row r="2267">
          <cell r="B2267" t="str">
            <v>1000SONGS-FC</v>
          </cell>
          <cell r="C2267" t="str">
            <v>SONGS-FC</v>
          </cell>
          <cell r="D2267">
            <v>12</v>
          </cell>
          <cell r="E2267" t="str">
            <v>G</v>
          </cell>
        </row>
        <row r="2268">
          <cell r="B2268" t="str">
            <v>F200307</v>
          </cell>
          <cell r="C2268" t="str">
            <v>F200307</v>
          </cell>
          <cell r="D2268">
            <v>13</v>
          </cell>
          <cell r="E2268" t="str">
            <v>F</v>
          </cell>
        </row>
        <row r="2269">
          <cell r="B2269" t="str">
            <v>F200308</v>
          </cell>
          <cell r="C2269" t="str">
            <v>F200308</v>
          </cell>
          <cell r="D2269">
            <v>13</v>
          </cell>
          <cell r="E2269" t="str">
            <v>F</v>
          </cell>
        </row>
        <row r="2270">
          <cell r="B2270" t="str">
            <v>F200309</v>
          </cell>
          <cell r="C2270" t="str">
            <v>F200309</v>
          </cell>
          <cell r="D2270">
            <v>13</v>
          </cell>
          <cell r="E2270" t="str">
            <v>F</v>
          </cell>
        </row>
        <row r="2271">
          <cell r="B2271" t="str">
            <v>F200310</v>
          </cell>
          <cell r="C2271" t="str">
            <v>F200310</v>
          </cell>
          <cell r="D2271">
            <v>13</v>
          </cell>
          <cell r="E2271" t="str">
            <v>F</v>
          </cell>
        </row>
        <row r="2272">
          <cell r="B2272" t="str">
            <v>F200311</v>
          </cell>
          <cell r="C2272" t="str">
            <v>F200311</v>
          </cell>
          <cell r="D2272">
            <v>13</v>
          </cell>
          <cell r="E2272" t="str">
            <v>F</v>
          </cell>
        </row>
        <row r="2273">
          <cell r="B2273" t="str">
            <v>F200312</v>
          </cell>
          <cell r="C2273" t="str">
            <v>F200312</v>
          </cell>
          <cell r="D2273">
            <v>13</v>
          </cell>
          <cell r="E2273" t="str">
            <v>F</v>
          </cell>
        </row>
        <row r="2274">
          <cell r="B2274" t="str">
            <v>F200334</v>
          </cell>
          <cell r="C2274" t="str">
            <v>F200334</v>
          </cell>
          <cell r="D2274">
            <v>13</v>
          </cell>
          <cell r="E2274" t="str">
            <v>F</v>
          </cell>
        </row>
        <row r="2275">
          <cell r="B2275" t="str">
            <v>F200335</v>
          </cell>
          <cell r="C2275" t="str">
            <v>F200335</v>
          </cell>
          <cell r="D2275">
            <v>13</v>
          </cell>
          <cell r="E2275" t="str">
            <v>F</v>
          </cell>
        </row>
        <row r="2276">
          <cell r="B2276" t="str">
            <v>F200430</v>
          </cell>
          <cell r="C2276" t="str">
            <v>F200430</v>
          </cell>
          <cell r="D2276">
            <v>13</v>
          </cell>
          <cell r="E2276" t="str">
            <v>F</v>
          </cell>
        </row>
        <row r="2277">
          <cell r="B2277" t="str">
            <v>F200431</v>
          </cell>
          <cell r="C2277" t="str">
            <v>F200431</v>
          </cell>
          <cell r="D2277">
            <v>13</v>
          </cell>
          <cell r="E2277" t="str">
            <v>F</v>
          </cell>
        </row>
        <row r="2278">
          <cell r="B2278" t="str">
            <v>F200432</v>
          </cell>
          <cell r="C2278" t="str">
            <v>F200432</v>
          </cell>
          <cell r="D2278">
            <v>13</v>
          </cell>
          <cell r="E2278" t="str">
            <v>F</v>
          </cell>
        </row>
        <row r="2279">
          <cell r="B2279" t="str">
            <v>F200443</v>
          </cell>
          <cell r="C2279" t="str">
            <v>F200443</v>
          </cell>
          <cell r="D2279">
            <v>13</v>
          </cell>
          <cell r="E2279" t="str">
            <v>F</v>
          </cell>
        </row>
        <row r="2280">
          <cell r="B2280" t="str">
            <v>F200444</v>
          </cell>
          <cell r="C2280" t="str">
            <v>F200444</v>
          </cell>
          <cell r="D2280">
            <v>13</v>
          </cell>
          <cell r="E2280" t="str">
            <v>F</v>
          </cell>
        </row>
        <row r="2281">
          <cell r="B2281" t="str">
            <v>F200445</v>
          </cell>
          <cell r="C2281" t="str">
            <v>F200445</v>
          </cell>
          <cell r="D2281">
            <v>13</v>
          </cell>
          <cell r="E2281" t="str">
            <v>F</v>
          </cell>
        </row>
        <row r="2282">
          <cell r="B2282" t="str">
            <v>F200448</v>
          </cell>
          <cell r="C2282" t="str">
            <v>F200448</v>
          </cell>
          <cell r="D2282">
            <v>13</v>
          </cell>
          <cell r="E2282" t="str">
            <v>F</v>
          </cell>
        </row>
        <row r="2283">
          <cell r="B2283" t="str">
            <v>F200449</v>
          </cell>
          <cell r="C2283" t="str">
            <v>F200449</v>
          </cell>
          <cell r="D2283">
            <v>13</v>
          </cell>
          <cell r="E2283" t="str">
            <v>F</v>
          </cell>
        </row>
        <row r="2284">
          <cell r="B2284" t="str">
            <v>1000SONGS-PHC</v>
          </cell>
          <cell r="C2284" t="str">
            <v>SONGS-PHC</v>
          </cell>
          <cell r="D2284">
            <v>12</v>
          </cell>
          <cell r="E2284" t="str">
            <v>G</v>
          </cell>
        </row>
        <row r="2285">
          <cell r="B2285" t="str">
            <v>F200300</v>
          </cell>
          <cell r="C2285" t="str">
            <v>F200300</v>
          </cell>
          <cell r="D2285">
            <v>13</v>
          </cell>
          <cell r="E2285" t="str">
            <v>F</v>
          </cell>
        </row>
        <row r="2286">
          <cell r="B2286" t="str">
            <v>F200301</v>
          </cell>
          <cell r="C2286" t="str">
            <v>F200301</v>
          </cell>
          <cell r="D2286">
            <v>13</v>
          </cell>
          <cell r="E2286" t="str">
            <v>F</v>
          </cell>
        </row>
        <row r="2287">
          <cell r="B2287" t="str">
            <v>F200302</v>
          </cell>
          <cell r="C2287" t="str">
            <v>F200302</v>
          </cell>
          <cell r="D2287">
            <v>13</v>
          </cell>
          <cell r="E2287" t="str">
            <v>F</v>
          </cell>
        </row>
        <row r="2288">
          <cell r="B2288" t="str">
            <v>F200303</v>
          </cell>
          <cell r="C2288" t="str">
            <v>F200303</v>
          </cell>
          <cell r="D2288">
            <v>13</v>
          </cell>
          <cell r="E2288" t="str">
            <v>F</v>
          </cell>
        </row>
        <row r="2289">
          <cell r="B2289" t="str">
            <v>F200304</v>
          </cell>
          <cell r="C2289" t="str">
            <v>F200304</v>
          </cell>
          <cell r="D2289">
            <v>13</v>
          </cell>
          <cell r="E2289" t="str">
            <v>F</v>
          </cell>
        </row>
        <row r="2290">
          <cell r="B2290" t="str">
            <v>F200305</v>
          </cell>
          <cell r="C2290" t="str">
            <v>F200305</v>
          </cell>
          <cell r="D2290">
            <v>13</v>
          </cell>
          <cell r="E2290" t="str">
            <v>F</v>
          </cell>
        </row>
        <row r="2291">
          <cell r="B2291" t="str">
            <v>F200306</v>
          </cell>
          <cell r="C2291" t="str">
            <v>F200306</v>
          </cell>
          <cell r="D2291">
            <v>13</v>
          </cell>
          <cell r="E2291" t="str">
            <v>F</v>
          </cell>
        </row>
        <row r="2292">
          <cell r="B2292" t="str">
            <v>1000SONGS-RESD</v>
          </cell>
          <cell r="C2292" t="str">
            <v>SONGS-RESD</v>
          </cell>
          <cell r="D2292">
            <v>12</v>
          </cell>
          <cell r="E2292" t="str">
            <v>G</v>
          </cell>
        </row>
        <row r="2293">
          <cell r="B2293" t="str">
            <v>F200313</v>
          </cell>
          <cell r="C2293" t="str">
            <v>F200313</v>
          </cell>
          <cell r="D2293">
            <v>13</v>
          </cell>
          <cell r="E2293" t="str">
            <v>F</v>
          </cell>
        </row>
        <row r="2294">
          <cell r="B2294" t="str">
            <v>1000PWRPRODCTN</v>
          </cell>
          <cell r="C2294" t="str">
            <v>PWRPRODCTN</v>
          </cell>
          <cell r="D2294">
            <v>4</v>
          </cell>
          <cell r="E2294" t="str">
            <v>G</v>
          </cell>
        </row>
        <row r="2295">
          <cell r="B2295" t="str">
            <v>1000PPD-EXEC</v>
          </cell>
          <cell r="C2295" t="str">
            <v>PPD-EXEC</v>
          </cell>
          <cell r="D2295">
            <v>6</v>
          </cell>
          <cell r="E2295" t="str">
            <v>G</v>
          </cell>
        </row>
        <row r="2296">
          <cell r="B2296" t="str">
            <v>F200600</v>
          </cell>
          <cell r="C2296" t="str">
            <v>F200600</v>
          </cell>
          <cell r="D2296">
            <v>7</v>
          </cell>
          <cell r="E2296" t="str">
            <v>F</v>
          </cell>
        </row>
        <row r="2297">
          <cell r="B2297" t="str">
            <v>1000PPD-HYDOEA</v>
          </cell>
          <cell r="C2297" t="str">
            <v>PPD-HYDOEA</v>
          </cell>
          <cell r="D2297">
            <v>6</v>
          </cell>
          <cell r="E2297" t="str">
            <v>G</v>
          </cell>
        </row>
        <row r="2298">
          <cell r="B2298" t="str">
            <v>F516589</v>
          </cell>
          <cell r="C2298" t="str">
            <v>F516589</v>
          </cell>
          <cell r="D2298">
            <v>7</v>
          </cell>
          <cell r="E2298" t="str">
            <v>F</v>
          </cell>
        </row>
        <row r="2299">
          <cell r="B2299" t="str">
            <v>F516590</v>
          </cell>
          <cell r="C2299" t="str">
            <v>F516590</v>
          </cell>
          <cell r="D2299">
            <v>7</v>
          </cell>
          <cell r="E2299" t="str">
            <v>F</v>
          </cell>
        </row>
        <row r="2300">
          <cell r="B2300" t="str">
            <v>F516593</v>
          </cell>
          <cell r="C2300" t="str">
            <v>F516593</v>
          </cell>
          <cell r="D2300">
            <v>7</v>
          </cell>
          <cell r="E2300" t="str">
            <v>F</v>
          </cell>
        </row>
        <row r="2301">
          <cell r="B2301" t="str">
            <v>F516594</v>
          </cell>
          <cell r="C2301" t="str">
            <v>F516594</v>
          </cell>
          <cell r="D2301">
            <v>7</v>
          </cell>
          <cell r="E2301" t="str">
            <v>F</v>
          </cell>
        </row>
        <row r="2302">
          <cell r="B2302" t="str">
            <v>F516595</v>
          </cell>
          <cell r="C2302" t="str">
            <v>F516595</v>
          </cell>
          <cell r="D2302">
            <v>7</v>
          </cell>
          <cell r="E2302" t="str">
            <v>F</v>
          </cell>
        </row>
        <row r="2303">
          <cell r="B2303" t="str">
            <v>F516596</v>
          </cell>
          <cell r="C2303" t="str">
            <v>F516596</v>
          </cell>
          <cell r="D2303">
            <v>7</v>
          </cell>
          <cell r="E2303" t="str">
            <v>F</v>
          </cell>
        </row>
        <row r="2304">
          <cell r="B2304" t="str">
            <v>F516597</v>
          </cell>
          <cell r="C2304" t="str">
            <v>F516597</v>
          </cell>
          <cell r="D2304">
            <v>7</v>
          </cell>
          <cell r="E2304" t="str">
            <v>F</v>
          </cell>
        </row>
        <row r="2305">
          <cell r="B2305" t="str">
            <v>F516599</v>
          </cell>
          <cell r="C2305" t="str">
            <v>F516599</v>
          </cell>
          <cell r="D2305">
            <v>7</v>
          </cell>
          <cell r="E2305" t="str">
            <v>F</v>
          </cell>
        </row>
        <row r="2306">
          <cell r="B2306" t="str">
            <v>1000HE-BISHOP</v>
          </cell>
          <cell r="C2306" t="str">
            <v>HE-BISHOP</v>
          </cell>
          <cell r="D2306">
            <v>8</v>
          </cell>
          <cell r="E2306" t="str">
            <v>G</v>
          </cell>
        </row>
        <row r="2307">
          <cell r="B2307" t="str">
            <v>F200601</v>
          </cell>
          <cell r="C2307" t="str">
            <v>F200601</v>
          </cell>
          <cell r="D2307">
            <v>9</v>
          </cell>
          <cell r="E2307" t="str">
            <v>F</v>
          </cell>
        </row>
        <row r="2308">
          <cell r="B2308" t="str">
            <v>1000BSHPCRK2</v>
          </cell>
          <cell r="C2308" t="str">
            <v>BSHPCRK2</v>
          </cell>
          <cell r="D2308">
            <v>10</v>
          </cell>
          <cell r="E2308" t="str">
            <v>G</v>
          </cell>
        </row>
        <row r="2309">
          <cell r="B2309" t="str">
            <v>F200632</v>
          </cell>
          <cell r="C2309" t="str">
            <v>F200632</v>
          </cell>
          <cell r="D2309">
            <v>11</v>
          </cell>
          <cell r="E2309" t="str">
            <v>F</v>
          </cell>
        </row>
        <row r="2310">
          <cell r="B2310" t="str">
            <v>F200633</v>
          </cell>
          <cell r="C2310" t="str">
            <v>F200633</v>
          </cell>
          <cell r="D2310">
            <v>11</v>
          </cell>
          <cell r="E2310" t="str">
            <v>F</v>
          </cell>
        </row>
        <row r="2311">
          <cell r="B2311" t="str">
            <v>F200634</v>
          </cell>
          <cell r="C2311" t="str">
            <v>F200634</v>
          </cell>
          <cell r="D2311">
            <v>11</v>
          </cell>
          <cell r="E2311" t="str">
            <v>F</v>
          </cell>
        </row>
        <row r="2312">
          <cell r="B2312" t="str">
            <v>F200635</v>
          </cell>
          <cell r="C2312" t="str">
            <v>F200635</v>
          </cell>
          <cell r="D2312">
            <v>11</v>
          </cell>
          <cell r="E2312" t="str">
            <v>F</v>
          </cell>
        </row>
        <row r="2313">
          <cell r="B2313" t="str">
            <v>F200636</v>
          </cell>
          <cell r="C2313" t="str">
            <v>F200636</v>
          </cell>
          <cell r="D2313">
            <v>11</v>
          </cell>
          <cell r="E2313" t="str">
            <v>F</v>
          </cell>
        </row>
        <row r="2314">
          <cell r="B2314" t="str">
            <v>F200637</v>
          </cell>
          <cell r="C2314" t="str">
            <v>F200637</v>
          </cell>
          <cell r="D2314">
            <v>11</v>
          </cell>
          <cell r="E2314" t="str">
            <v>F</v>
          </cell>
        </row>
        <row r="2315">
          <cell r="B2315" t="str">
            <v>F200638</v>
          </cell>
          <cell r="C2315" t="str">
            <v>F200638</v>
          </cell>
          <cell r="D2315">
            <v>11</v>
          </cell>
          <cell r="E2315" t="str">
            <v>F</v>
          </cell>
        </row>
        <row r="2316">
          <cell r="B2316" t="str">
            <v>F200639</v>
          </cell>
          <cell r="C2316" t="str">
            <v>F200639</v>
          </cell>
          <cell r="D2316">
            <v>11</v>
          </cell>
          <cell r="E2316" t="str">
            <v>F</v>
          </cell>
        </row>
        <row r="2317">
          <cell r="B2317" t="str">
            <v>F200640</v>
          </cell>
          <cell r="C2317" t="str">
            <v>F200640</v>
          </cell>
          <cell r="D2317">
            <v>11</v>
          </cell>
          <cell r="E2317" t="str">
            <v>F</v>
          </cell>
        </row>
        <row r="2318">
          <cell r="B2318" t="str">
            <v>F200641</v>
          </cell>
          <cell r="C2318" t="str">
            <v>F200641</v>
          </cell>
          <cell r="D2318">
            <v>11</v>
          </cell>
          <cell r="E2318" t="str">
            <v>F</v>
          </cell>
        </row>
        <row r="2319">
          <cell r="B2319" t="str">
            <v>1000BSHPCRK3</v>
          </cell>
          <cell r="C2319" t="str">
            <v>BSHPCRK3</v>
          </cell>
          <cell r="D2319">
            <v>10</v>
          </cell>
          <cell r="E2319" t="str">
            <v>G</v>
          </cell>
        </row>
        <row r="2320">
          <cell r="B2320" t="str">
            <v>F200642</v>
          </cell>
          <cell r="C2320" t="str">
            <v>F200642</v>
          </cell>
          <cell r="D2320">
            <v>11</v>
          </cell>
          <cell r="E2320" t="str">
            <v>F</v>
          </cell>
        </row>
        <row r="2321">
          <cell r="B2321" t="str">
            <v>F200643</v>
          </cell>
          <cell r="C2321" t="str">
            <v>F200643</v>
          </cell>
          <cell r="D2321">
            <v>11</v>
          </cell>
          <cell r="E2321" t="str">
            <v>F</v>
          </cell>
        </row>
        <row r="2322">
          <cell r="B2322" t="str">
            <v>F200644</v>
          </cell>
          <cell r="C2322" t="str">
            <v>F200644</v>
          </cell>
          <cell r="D2322">
            <v>11</v>
          </cell>
          <cell r="E2322" t="str">
            <v>F</v>
          </cell>
        </row>
        <row r="2323">
          <cell r="B2323" t="str">
            <v>F200645</v>
          </cell>
          <cell r="C2323" t="str">
            <v>F200645</v>
          </cell>
          <cell r="D2323">
            <v>11</v>
          </cell>
          <cell r="E2323" t="str">
            <v>F</v>
          </cell>
        </row>
        <row r="2324">
          <cell r="B2324" t="str">
            <v>F200646</v>
          </cell>
          <cell r="C2324" t="str">
            <v>F200646</v>
          </cell>
          <cell r="D2324">
            <v>11</v>
          </cell>
          <cell r="E2324" t="str">
            <v>F</v>
          </cell>
        </row>
        <row r="2325">
          <cell r="B2325" t="str">
            <v>F200647</v>
          </cell>
          <cell r="C2325" t="str">
            <v>F200647</v>
          </cell>
          <cell r="D2325">
            <v>11</v>
          </cell>
          <cell r="E2325" t="str">
            <v>F</v>
          </cell>
        </row>
        <row r="2326">
          <cell r="B2326" t="str">
            <v>F200648</v>
          </cell>
          <cell r="C2326" t="str">
            <v>F200648</v>
          </cell>
          <cell r="D2326">
            <v>11</v>
          </cell>
          <cell r="E2326" t="str">
            <v>F</v>
          </cell>
        </row>
        <row r="2327">
          <cell r="B2327" t="str">
            <v>F200649</v>
          </cell>
          <cell r="C2327" t="str">
            <v>F200649</v>
          </cell>
          <cell r="D2327">
            <v>11</v>
          </cell>
          <cell r="E2327" t="str">
            <v>F</v>
          </cell>
        </row>
        <row r="2328">
          <cell r="B2328" t="str">
            <v>F200650</v>
          </cell>
          <cell r="C2328" t="str">
            <v>F200650</v>
          </cell>
          <cell r="D2328">
            <v>11</v>
          </cell>
          <cell r="E2328" t="str">
            <v>F</v>
          </cell>
        </row>
        <row r="2329">
          <cell r="B2329" t="str">
            <v>F200651</v>
          </cell>
          <cell r="C2329" t="str">
            <v>F200651</v>
          </cell>
          <cell r="D2329">
            <v>11</v>
          </cell>
          <cell r="E2329" t="str">
            <v>F</v>
          </cell>
        </row>
        <row r="2330">
          <cell r="B2330" t="str">
            <v>1000BSHPCRK4</v>
          </cell>
          <cell r="C2330" t="str">
            <v>BSHPCRK4</v>
          </cell>
          <cell r="D2330">
            <v>10</v>
          </cell>
          <cell r="E2330" t="str">
            <v>G</v>
          </cell>
        </row>
        <row r="2331">
          <cell r="B2331" t="str">
            <v>F200652</v>
          </cell>
          <cell r="C2331" t="str">
            <v>F200652</v>
          </cell>
          <cell r="D2331">
            <v>11</v>
          </cell>
          <cell r="E2331" t="str">
            <v>F</v>
          </cell>
        </row>
        <row r="2332">
          <cell r="B2332" t="str">
            <v>F200653</v>
          </cell>
          <cell r="C2332" t="str">
            <v>F200653</v>
          </cell>
          <cell r="D2332">
            <v>11</v>
          </cell>
          <cell r="E2332" t="str">
            <v>F</v>
          </cell>
        </row>
        <row r="2333">
          <cell r="B2333" t="str">
            <v>F200654</v>
          </cell>
          <cell r="C2333" t="str">
            <v>F200654</v>
          </cell>
          <cell r="D2333">
            <v>11</v>
          </cell>
          <cell r="E2333" t="str">
            <v>F</v>
          </cell>
        </row>
        <row r="2334">
          <cell r="B2334" t="str">
            <v>F200655</v>
          </cell>
          <cell r="C2334" t="str">
            <v>F200655</v>
          </cell>
          <cell r="D2334">
            <v>11</v>
          </cell>
          <cell r="E2334" t="str">
            <v>F</v>
          </cell>
        </row>
        <row r="2335">
          <cell r="B2335" t="str">
            <v>F200656</v>
          </cell>
          <cell r="C2335" t="str">
            <v>F200656</v>
          </cell>
          <cell r="D2335">
            <v>11</v>
          </cell>
          <cell r="E2335" t="str">
            <v>F</v>
          </cell>
        </row>
        <row r="2336">
          <cell r="B2336" t="str">
            <v>F200657</v>
          </cell>
          <cell r="C2336" t="str">
            <v>F200657</v>
          </cell>
          <cell r="D2336">
            <v>11</v>
          </cell>
          <cell r="E2336" t="str">
            <v>F</v>
          </cell>
        </row>
        <row r="2337">
          <cell r="B2337" t="str">
            <v>F200658</v>
          </cell>
          <cell r="C2337" t="str">
            <v>F200658</v>
          </cell>
          <cell r="D2337">
            <v>11</v>
          </cell>
          <cell r="E2337" t="str">
            <v>F</v>
          </cell>
        </row>
        <row r="2338">
          <cell r="B2338" t="str">
            <v>F200659</v>
          </cell>
          <cell r="C2338" t="str">
            <v>F200659</v>
          </cell>
          <cell r="D2338">
            <v>11</v>
          </cell>
          <cell r="E2338" t="str">
            <v>F</v>
          </cell>
        </row>
        <row r="2339">
          <cell r="B2339" t="str">
            <v>F200660</v>
          </cell>
          <cell r="C2339" t="str">
            <v>F200660</v>
          </cell>
          <cell r="D2339">
            <v>11</v>
          </cell>
          <cell r="E2339" t="str">
            <v>F</v>
          </cell>
        </row>
        <row r="2340">
          <cell r="B2340" t="str">
            <v>F200661</v>
          </cell>
          <cell r="C2340" t="str">
            <v>F200661</v>
          </cell>
          <cell r="D2340">
            <v>11</v>
          </cell>
          <cell r="E2340" t="str">
            <v>F</v>
          </cell>
        </row>
        <row r="2341">
          <cell r="B2341" t="str">
            <v>1000BSHPCRK5</v>
          </cell>
          <cell r="C2341" t="str">
            <v>BSHPCRK5</v>
          </cell>
          <cell r="D2341">
            <v>10</v>
          </cell>
          <cell r="E2341" t="str">
            <v>G</v>
          </cell>
        </row>
        <row r="2342">
          <cell r="B2342" t="str">
            <v>F200662</v>
          </cell>
          <cell r="C2342" t="str">
            <v>F200662</v>
          </cell>
          <cell r="D2342">
            <v>11</v>
          </cell>
          <cell r="E2342" t="str">
            <v>F</v>
          </cell>
        </row>
        <row r="2343">
          <cell r="B2343" t="str">
            <v>F200663</v>
          </cell>
          <cell r="C2343" t="str">
            <v>F200663</v>
          </cell>
          <cell r="D2343">
            <v>11</v>
          </cell>
          <cell r="E2343" t="str">
            <v>F</v>
          </cell>
        </row>
        <row r="2344">
          <cell r="B2344" t="str">
            <v>F200664</v>
          </cell>
          <cell r="C2344" t="str">
            <v>F200664</v>
          </cell>
          <cell r="D2344">
            <v>11</v>
          </cell>
          <cell r="E2344" t="str">
            <v>F</v>
          </cell>
        </row>
        <row r="2345">
          <cell r="B2345" t="str">
            <v>F200665</v>
          </cell>
          <cell r="C2345" t="str">
            <v>F200665</v>
          </cell>
          <cell r="D2345">
            <v>11</v>
          </cell>
          <cell r="E2345" t="str">
            <v>F</v>
          </cell>
        </row>
        <row r="2346">
          <cell r="B2346" t="str">
            <v>F200666</v>
          </cell>
          <cell r="C2346" t="str">
            <v>F200666</v>
          </cell>
          <cell r="D2346">
            <v>11</v>
          </cell>
          <cell r="E2346" t="str">
            <v>F</v>
          </cell>
        </row>
        <row r="2347">
          <cell r="B2347" t="str">
            <v>F200667</v>
          </cell>
          <cell r="C2347" t="str">
            <v>F200667</v>
          </cell>
          <cell r="D2347">
            <v>11</v>
          </cell>
          <cell r="E2347" t="str">
            <v>F</v>
          </cell>
        </row>
        <row r="2348">
          <cell r="B2348" t="str">
            <v>F200668</v>
          </cell>
          <cell r="C2348" t="str">
            <v>F200668</v>
          </cell>
          <cell r="D2348">
            <v>11</v>
          </cell>
          <cell r="E2348" t="str">
            <v>F</v>
          </cell>
        </row>
        <row r="2349">
          <cell r="B2349" t="str">
            <v>F200669</v>
          </cell>
          <cell r="C2349" t="str">
            <v>F200669</v>
          </cell>
          <cell r="D2349">
            <v>11</v>
          </cell>
          <cell r="E2349" t="str">
            <v>F</v>
          </cell>
        </row>
        <row r="2350">
          <cell r="B2350" t="str">
            <v>F200670</v>
          </cell>
          <cell r="C2350" t="str">
            <v>F200670</v>
          </cell>
          <cell r="D2350">
            <v>11</v>
          </cell>
          <cell r="E2350" t="str">
            <v>F</v>
          </cell>
        </row>
        <row r="2351">
          <cell r="B2351" t="str">
            <v>F200671</v>
          </cell>
          <cell r="C2351" t="str">
            <v>F200671</v>
          </cell>
          <cell r="D2351">
            <v>11</v>
          </cell>
          <cell r="E2351" t="str">
            <v>F</v>
          </cell>
        </row>
        <row r="2352">
          <cell r="B2352" t="str">
            <v>1000BSHPCRK6</v>
          </cell>
          <cell r="C2352" t="str">
            <v>BSHPCRK6</v>
          </cell>
          <cell r="D2352">
            <v>10</v>
          </cell>
          <cell r="E2352" t="str">
            <v>G</v>
          </cell>
        </row>
        <row r="2353">
          <cell r="B2353" t="str">
            <v>F200672</v>
          </cell>
          <cell r="C2353" t="str">
            <v>F200672</v>
          </cell>
          <cell r="D2353">
            <v>11</v>
          </cell>
          <cell r="E2353" t="str">
            <v>F</v>
          </cell>
        </row>
        <row r="2354">
          <cell r="B2354" t="str">
            <v>F200673</v>
          </cell>
          <cell r="C2354" t="str">
            <v>F200673</v>
          </cell>
          <cell r="D2354">
            <v>11</v>
          </cell>
          <cell r="E2354" t="str">
            <v>F</v>
          </cell>
        </row>
        <row r="2355">
          <cell r="B2355" t="str">
            <v>F200674</v>
          </cell>
          <cell r="C2355" t="str">
            <v>F200674</v>
          </cell>
          <cell r="D2355">
            <v>11</v>
          </cell>
          <cell r="E2355" t="str">
            <v>F</v>
          </cell>
        </row>
        <row r="2356">
          <cell r="B2356" t="str">
            <v>F200675</v>
          </cell>
          <cell r="C2356" t="str">
            <v>F200675</v>
          </cell>
          <cell r="D2356">
            <v>11</v>
          </cell>
          <cell r="E2356" t="str">
            <v>F</v>
          </cell>
        </row>
        <row r="2357">
          <cell r="B2357" t="str">
            <v>F200676</v>
          </cell>
          <cell r="C2357" t="str">
            <v>F200676</v>
          </cell>
          <cell r="D2357">
            <v>11</v>
          </cell>
          <cell r="E2357" t="str">
            <v>F</v>
          </cell>
        </row>
        <row r="2358">
          <cell r="B2358" t="str">
            <v>F200677</v>
          </cell>
          <cell r="C2358" t="str">
            <v>F200677</v>
          </cell>
          <cell r="D2358">
            <v>11</v>
          </cell>
          <cell r="E2358" t="str">
            <v>F</v>
          </cell>
        </row>
        <row r="2359">
          <cell r="B2359" t="str">
            <v>F200678</v>
          </cell>
          <cell r="C2359" t="str">
            <v>F200678</v>
          </cell>
          <cell r="D2359">
            <v>11</v>
          </cell>
          <cell r="E2359" t="str">
            <v>F</v>
          </cell>
        </row>
        <row r="2360">
          <cell r="B2360" t="str">
            <v>F200679</v>
          </cell>
          <cell r="C2360" t="str">
            <v>F200679</v>
          </cell>
          <cell r="D2360">
            <v>11</v>
          </cell>
          <cell r="E2360" t="str">
            <v>F</v>
          </cell>
        </row>
        <row r="2361">
          <cell r="B2361" t="str">
            <v>F200680</v>
          </cell>
          <cell r="C2361" t="str">
            <v>F200680</v>
          </cell>
          <cell r="D2361">
            <v>11</v>
          </cell>
          <cell r="E2361" t="str">
            <v>F</v>
          </cell>
        </row>
        <row r="2362">
          <cell r="B2362" t="str">
            <v>1000BSHPCRKCYN</v>
          </cell>
          <cell r="C2362" t="str">
            <v>BSHPCRKCYN</v>
          </cell>
          <cell r="D2362">
            <v>10</v>
          </cell>
          <cell r="E2362" t="str">
            <v>G</v>
          </cell>
        </row>
        <row r="2363">
          <cell r="B2363" t="str">
            <v>F200681</v>
          </cell>
          <cell r="C2363" t="str">
            <v>F200681</v>
          </cell>
          <cell r="D2363">
            <v>11</v>
          </cell>
          <cell r="E2363" t="str">
            <v>F</v>
          </cell>
        </row>
        <row r="2364">
          <cell r="B2364" t="str">
            <v>F200682</v>
          </cell>
          <cell r="C2364" t="str">
            <v>F200682</v>
          </cell>
          <cell r="D2364">
            <v>11</v>
          </cell>
          <cell r="E2364" t="str">
            <v>F</v>
          </cell>
        </row>
        <row r="2365">
          <cell r="B2365" t="str">
            <v>F200683</v>
          </cell>
          <cell r="C2365" t="str">
            <v>F200683</v>
          </cell>
          <cell r="D2365">
            <v>11</v>
          </cell>
          <cell r="E2365" t="str">
            <v>F</v>
          </cell>
        </row>
        <row r="2366">
          <cell r="B2366" t="str">
            <v>F200684</v>
          </cell>
          <cell r="C2366" t="str">
            <v>F200684</v>
          </cell>
          <cell r="D2366">
            <v>11</v>
          </cell>
          <cell r="E2366" t="str">
            <v>F</v>
          </cell>
        </row>
        <row r="2367">
          <cell r="B2367" t="str">
            <v>F200685</v>
          </cell>
          <cell r="C2367" t="str">
            <v>F200685</v>
          </cell>
          <cell r="D2367">
            <v>11</v>
          </cell>
          <cell r="E2367" t="str">
            <v>F</v>
          </cell>
        </row>
        <row r="2368">
          <cell r="B2368" t="str">
            <v>1000BSHPCRKRES</v>
          </cell>
          <cell r="C2368" t="str">
            <v>BSHPCRKRES</v>
          </cell>
          <cell r="D2368">
            <v>10</v>
          </cell>
          <cell r="E2368" t="str">
            <v>G</v>
          </cell>
        </row>
        <row r="2369">
          <cell r="B2369" t="str">
            <v>F200686</v>
          </cell>
          <cell r="C2369" t="str">
            <v>F200686</v>
          </cell>
          <cell r="D2369">
            <v>11</v>
          </cell>
          <cell r="E2369" t="str">
            <v>F</v>
          </cell>
        </row>
        <row r="2370">
          <cell r="B2370" t="str">
            <v>F200687</v>
          </cell>
          <cell r="C2370" t="str">
            <v>F200687</v>
          </cell>
          <cell r="D2370">
            <v>11</v>
          </cell>
          <cell r="E2370" t="str">
            <v>F</v>
          </cell>
        </row>
        <row r="2371">
          <cell r="B2371" t="str">
            <v>1000LEVNCRKRES</v>
          </cell>
          <cell r="C2371" t="str">
            <v>LEVNCRKRES</v>
          </cell>
          <cell r="D2371">
            <v>10</v>
          </cell>
          <cell r="E2371" t="str">
            <v>G</v>
          </cell>
        </row>
        <row r="2372">
          <cell r="B2372" t="str">
            <v>F200688</v>
          </cell>
          <cell r="C2372" t="str">
            <v>F200688</v>
          </cell>
          <cell r="D2372">
            <v>11</v>
          </cell>
          <cell r="E2372" t="str">
            <v>F</v>
          </cell>
        </row>
        <row r="2373">
          <cell r="B2373" t="str">
            <v>F200689</v>
          </cell>
          <cell r="C2373" t="str">
            <v>F200689</v>
          </cell>
          <cell r="D2373">
            <v>11</v>
          </cell>
          <cell r="E2373" t="str">
            <v>F</v>
          </cell>
        </row>
        <row r="2374">
          <cell r="B2374" t="str">
            <v>1000LUNDYPWRHS</v>
          </cell>
          <cell r="C2374" t="str">
            <v>LUNDYPWRHS</v>
          </cell>
          <cell r="D2374">
            <v>10</v>
          </cell>
          <cell r="E2374" t="str">
            <v>G</v>
          </cell>
        </row>
        <row r="2375">
          <cell r="B2375" t="str">
            <v>F200690</v>
          </cell>
          <cell r="C2375" t="str">
            <v>F200690</v>
          </cell>
          <cell r="D2375">
            <v>11</v>
          </cell>
          <cell r="E2375" t="str">
            <v>F</v>
          </cell>
        </row>
        <row r="2376">
          <cell r="B2376" t="str">
            <v>F200691</v>
          </cell>
          <cell r="C2376" t="str">
            <v>F200691</v>
          </cell>
          <cell r="D2376">
            <v>11</v>
          </cell>
          <cell r="E2376" t="str">
            <v>F</v>
          </cell>
        </row>
        <row r="2377">
          <cell r="B2377" t="str">
            <v>F200692</v>
          </cell>
          <cell r="C2377" t="str">
            <v>F200692</v>
          </cell>
          <cell r="D2377">
            <v>11</v>
          </cell>
          <cell r="E2377" t="str">
            <v>F</v>
          </cell>
        </row>
        <row r="2378">
          <cell r="B2378" t="str">
            <v>F200693</v>
          </cell>
          <cell r="C2378" t="str">
            <v>F200693</v>
          </cell>
          <cell r="D2378">
            <v>11</v>
          </cell>
          <cell r="E2378" t="str">
            <v>F</v>
          </cell>
        </row>
        <row r="2379">
          <cell r="B2379" t="str">
            <v>F200694</v>
          </cell>
          <cell r="C2379" t="str">
            <v>F200694</v>
          </cell>
          <cell r="D2379">
            <v>11</v>
          </cell>
          <cell r="E2379" t="str">
            <v>F</v>
          </cell>
        </row>
        <row r="2380">
          <cell r="B2380" t="str">
            <v>F200695</v>
          </cell>
          <cell r="C2380" t="str">
            <v>F200695</v>
          </cell>
          <cell r="D2380">
            <v>11</v>
          </cell>
          <cell r="E2380" t="str">
            <v>F</v>
          </cell>
        </row>
        <row r="2381">
          <cell r="B2381" t="str">
            <v>F200696</v>
          </cell>
          <cell r="C2381" t="str">
            <v>F200696</v>
          </cell>
          <cell r="D2381">
            <v>11</v>
          </cell>
          <cell r="E2381" t="str">
            <v>F</v>
          </cell>
        </row>
        <row r="2382">
          <cell r="B2382" t="str">
            <v>F200697</v>
          </cell>
          <cell r="C2382" t="str">
            <v>F200697</v>
          </cell>
          <cell r="D2382">
            <v>11</v>
          </cell>
          <cell r="E2382" t="str">
            <v>F</v>
          </cell>
        </row>
        <row r="2383">
          <cell r="B2383" t="str">
            <v>F200698</v>
          </cell>
          <cell r="C2383" t="str">
            <v>F200698</v>
          </cell>
          <cell r="D2383">
            <v>11</v>
          </cell>
          <cell r="E2383" t="str">
            <v>F</v>
          </cell>
        </row>
        <row r="2384">
          <cell r="B2384" t="str">
            <v>1000LUNDYRESVR</v>
          </cell>
          <cell r="C2384" t="str">
            <v>LUNDYRESVR</v>
          </cell>
          <cell r="D2384">
            <v>10</v>
          </cell>
          <cell r="E2384" t="str">
            <v>G</v>
          </cell>
        </row>
        <row r="2385">
          <cell r="B2385" t="str">
            <v>F200699</v>
          </cell>
          <cell r="C2385" t="str">
            <v>F200699</v>
          </cell>
          <cell r="D2385">
            <v>11</v>
          </cell>
          <cell r="E2385" t="str">
            <v>F</v>
          </cell>
        </row>
        <row r="2386">
          <cell r="B2386" t="str">
            <v>F200700</v>
          </cell>
          <cell r="C2386" t="str">
            <v>F200700</v>
          </cell>
          <cell r="D2386">
            <v>11</v>
          </cell>
          <cell r="E2386" t="str">
            <v>F</v>
          </cell>
        </row>
        <row r="2387">
          <cell r="B2387" t="str">
            <v>1000MONOBASIN</v>
          </cell>
          <cell r="C2387" t="str">
            <v>MONOBASIN</v>
          </cell>
          <cell r="D2387">
            <v>10</v>
          </cell>
          <cell r="E2387" t="str">
            <v>G</v>
          </cell>
        </row>
        <row r="2388">
          <cell r="B2388" t="str">
            <v>F200701</v>
          </cell>
          <cell r="C2388" t="str">
            <v>F200701</v>
          </cell>
          <cell r="D2388">
            <v>11</v>
          </cell>
          <cell r="E2388" t="str">
            <v>F</v>
          </cell>
        </row>
        <row r="2389">
          <cell r="B2389" t="str">
            <v>F200702</v>
          </cell>
          <cell r="C2389" t="str">
            <v>F200702</v>
          </cell>
          <cell r="D2389">
            <v>11</v>
          </cell>
          <cell r="E2389" t="str">
            <v>F</v>
          </cell>
        </row>
        <row r="2390">
          <cell r="B2390" t="str">
            <v>F200703</v>
          </cell>
          <cell r="C2390" t="str">
            <v>F200703</v>
          </cell>
          <cell r="D2390">
            <v>11</v>
          </cell>
          <cell r="E2390" t="str">
            <v>F</v>
          </cell>
        </row>
        <row r="2391">
          <cell r="B2391" t="str">
            <v>F200704</v>
          </cell>
          <cell r="C2391" t="str">
            <v>F200704</v>
          </cell>
          <cell r="D2391">
            <v>11</v>
          </cell>
          <cell r="E2391" t="str">
            <v>F</v>
          </cell>
        </row>
        <row r="2392">
          <cell r="B2392" t="str">
            <v>1000POOLEPWRHS</v>
          </cell>
          <cell r="C2392" t="str">
            <v>POOLEPWRHS</v>
          </cell>
          <cell r="D2392">
            <v>10</v>
          </cell>
          <cell r="E2392" t="str">
            <v>G</v>
          </cell>
        </row>
        <row r="2393">
          <cell r="B2393" t="str">
            <v>F200705</v>
          </cell>
          <cell r="C2393" t="str">
            <v>F200705</v>
          </cell>
          <cell r="D2393">
            <v>11</v>
          </cell>
          <cell r="E2393" t="str">
            <v>F</v>
          </cell>
        </row>
        <row r="2394">
          <cell r="B2394" t="str">
            <v>F200706</v>
          </cell>
          <cell r="C2394" t="str">
            <v>F200706</v>
          </cell>
          <cell r="D2394">
            <v>11</v>
          </cell>
          <cell r="E2394" t="str">
            <v>F</v>
          </cell>
        </row>
        <row r="2395">
          <cell r="B2395" t="str">
            <v>F200707</v>
          </cell>
          <cell r="C2395" t="str">
            <v>F200707</v>
          </cell>
          <cell r="D2395">
            <v>11</v>
          </cell>
          <cell r="E2395" t="str">
            <v>F</v>
          </cell>
        </row>
        <row r="2396">
          <cell r="B2396" t="str">
            <v>F200708</v>
          </cell>
          <cell r="C2396" t="str">
            <v>F200708</v>
          </cell>
          <cell r="D2396">
            <v>11</v>
          </cell>
          <cell r="E2396" t="str">
            <v>F</v>
          </cell>
        </row>
        <row r="2397">
          <cell r="B2397" t="str">
            <v>F200709</v>
          </cell>
          <cell r="C2397" t="str">
            <v>F200709</v>
          </cell>
          <cell r="D2397">
            <v>11</v>
          </cell>
          <cell r="E2397" t="str">
            <v>F</v>
          </cell>
        </row>
        <row r="2398">
          <cell r="B2398" t="str">
            <v>F200710</v>
          </cell>
          <cell r="C2398" t="str">
            <v>F200710</v>
          </cell>
          <cell r="D2398">
            <v>11</v>
          </cell>
          <cell r="E2398" t="str">
            <v>F</v>
          </cell>
        </row>
        <row r="2399">
          <cell r="B2399" t="str">
            <v>F200711</v>
          </cell>
          <cell r="C2399" t="str">
            <v>F200711</v>
          </cell>
          <cell r="D2399">
            <v>11</v>
          </cell>
          <cell r="E2399" t="str">
            <v>F</v>
          </cell>
        </row>
        <row r="2400">
          <cell r="B2400" t="str">
            <v>F200712</v>
          </cell>
          <cell r="C2400" t="str">
            <v>F200712</v>
          </cell>
          <cell r="D2400">
            <v>11</v>
          </cell>
          <cell r="E2400" t="str">
            <v>F</v>
          </cell>
        </row>
        <row r="2401">
          <cell r="B2401" t="str">
            <v>F200713</v>
          </cell>
          <cell r="C2401" t="str">
            <v>F200713</v>
          </cell>
          <cell r="D2401">
            <v>11</v>
          </cell>
          <cell r="E2401" t="str">
            <v>F</v>
          </cell>
        </row>
        <row r="2402">
          <cell r="B2402" t="str">
            <v>F200714</v>
          </cell>
          <cell r="C2402" t="str">
            <v>F200714</v>
          </cell>
          <cell r="D2402">
            <v>11</v>
          </cell>
          <cell r="E2402" t="str">
            <v>F</v>
          </cell>
        </row>
        <row r="2403">
          <cell r="B2403" t="str">
            <v>1000RUSHCRKPHS</v>
          </cell>
          <cell r="C2403" t="str">
            <v>RUSHCRKPHS</v>
          </cell>
          <cell r="D2403">
            <v>10</v>
          </cell>
          <cell r="E2403" t="str">
            <v>G</v>
          </cell>
        </row>
        <row r="2404">
          <cell r="B2404" t="str">
            <v>F200715</v>
          </cell>
          <cell r="C2404" t="str">
            <v>F200715</v>
          </cell>
          <cell r="D2404">
            <v>11</v>
          </cell>
          <cell r="E2404" t="str">
            <v>F</v>
          </cell>
        </row>
        <row r="2405">
          <cell r="B2405" t="str">
            <v>F200716</v>
          </cell>
          <cell r="C2405" t="str">
            <v>F200716</v>
          </cell>
          <cell r="D2405">
            <v>11</v>
          </cell>
          <cell r="E2405" t="str">
            <v>F</v>
          </cell>
        </row>
        <row r="2406">
          <cell r="B2406" t="str">
            <v>F200717</v>
          </cell>
          <cell r="C2406" t="str">
            <v>F200717</v>
          </cell>
          <cell r="D2406">
            <v>11</v>
          </cell>
          <cell r="E2406" t="str">
            <v>F</v>
          </cell>
        </row>
        <row r="2407">
          <cell r="B2407" t="str">
            <v>F200718</v>
          </cell>
          <cell r="C2407" t="str">
            <v>F200718</v>
          </cell>
          <cell r="D2407">
            <v>11</v>
          </cell>
          <cell r="E2407" t="str">
            <v>F</v>
          </cell>
        </row>
        <row r="2408">
          <cell r="B2408" t="str">
            <v>F200719</v>
          </cell>
          <cell r="C2408" t="str">
            <v>F200719</v>
          </cell>
          <cell r="D2408">
            <v>11</v>
          </cell>
          <cell r="E2408" t="str">
            <v>F</v>
          </cell>
        </row>
        <row r="2409">
          <cell r="B2409" t="str">
            <v>F200720</v>
          </cell>
          <cell r="C2409" t="str">
            <v>F200720</v>
          </cell>
          <cell r="D2409">
            <v>11</v>
          </cell>
          <cell r="E2409" t="str">
            <v>F</v>
          </cell>
        </row>
        <row r="2410">
          <cell r="B2410" t="str">
            <v>F200721</v>
          </cell>
          <cell r="C2410" t="str">
            <v>F200721</v>
          </cell>
          <cell r="D2410">
            <v>11</v>
          </cell>
          <cell r="E2410" t="str">
            <v>F</v>
          </cell>
        </row>
        <row r="2411">
          <cell r="B2411" t="str">
            <v>F200722</v>
          </cell>
          <cell r="C2411" t="str">
            <v>F200722</v>
          </cell>
          <cell r="D2411">
            <v>11</v>
          </cell>
          <cell r="E2411" t="str">
            <v>F</v>
          </cell>
        </row>
        <row r="2412">
          <cell r="B2412" t="str">
            <v>F200723</v>
          </cell>
          <cell r="C2412" t="str">
            <v>F200723</v>
          </cell>
          <cell r="D2412">
            <v>11</v>
          </cell>
          <cell r="E2412" t="str">
            <v>F</v>
          </cell>
        </row>
        <row r="2413">
          <cell r="B2413" t="str">
            <v>1000RUSHCRKRES</v>
          </cell>
          <cell r="C2413" t="str">
            <v>RUSHCRKRES</v>
          </cell>
          <cell r="D2413">
            <v>10</v>
          </cell>
          <cell r="E2413" t="str">
            <v>G</v>
          </cell>
        </row>
        <row r="2414">
          <cell r="B2414" t="str">
            <v>F200724</v>
          </cell>
          <cell r="C2414" t="str">
            <v>F200724</v>
          </cell>
          <cell r="D2414">
            <v>11</v>
          </cell>
          <cell r="E2414" t="str">
            <v>F</v>
          </cell>
        </row>
        <row r="2415">
          <cell r="B2415" t="str">
            <v>F200725</v>
          </cell>
          <cell r="C2415" t="str">
            <v>F200725</v>
          </cell>
          <cell r="D2415">
            <v>11</v>
          </cell>
          <cell r="E2415" t="str">
            <v>F</v>
          </cell>
        </row>
        <row r="2416">
          <cell r="B2416" t="str">
            <v>1000BSHPSUBSTN</v>
          </cell>
          <cell r="C2416" t="str">
            <v>BSHPSUBSTN</v>
          </cell>
          <cell r="D2416">
            <v>10</v>
          </cell>
          <cell r="E2416" t="str">
            <v>G</v>
          </cell>
        </row>
        <row r="2417">
          <cell r="B2417" t="str">
            <v>F200726</v>
          </cell>
          <cell r="C2417" t="str">
            <v>F200726</v>
          </cell>
          <cell r="D2417">
            <v>11</v>
          </cell>
          <cell r="E2417" t="str">
            <v>F</v>
          </cell>
        </row>
        <row r="2418">
          <cell r="B2418" t="str">
            <v>F200727</v>
          </cell>
          <cell r="C2418" t="str">
            <v>F200727</v>
          </cell>
          <cell r="D2418">
            <v>11</v>
          </cell>
          <cell r="E2418" t="str">
            <v>F</v>
          </cell>
        </row>
        <row r="2419">
          <cell r="B2419" t="str">
            <v>F200728</v>
          </cell>
          <cell r="C2419" t="str">
            <v>F200728</v>
          </cell>
          <cell r="D2419">
            <v>11</v>
          </cell>
          <cell r="E2419" t="str">
            <v>F</v>
          </cell>
        </row>
        <row r="2420">
          <cell r="B2420" t="str">
            <v>F200729</v>
          </cell>
          <cell r="C2420" t="str">
            <v>F200729</v>
          </cell>
          <cell r="D2420">
            <v>11</v>
          </cell>
          <cell r="E2420" t="str">
            <v>F</v>
          </cell>
        </row>
        <row r="2421">
          <cell r="B2421" t="str">
            <v>F200730</v>
          </cell>
          <cell r="C2421" t="str">
            <v>F200730</v>
          </cell>
          <cell r="D2421">
            <v>11</v>
          </cell>
          <cell r="E2421" t="str">
            <v>F</v>
          </cell>
        </row>
        <row r="2422">
          <cell r="B2422" t="str">
            <v>F200731</v>
          </cell>
          <cell r="C2422" t="str">
            <v>F200731</v>
          </cell>
          <cell r="D2422">
            <v>11</v>
          </cell>
          <cell r="E2422" t="str">
            <v>F</v>
          </cell>
        </row>
        <row r="2423">
          <cell r="B2423" t="str">
            <v>F200732</v>
          </cell>
          <cell r="C2423" t="str">
            <v>F200732</v>
          </cell>
          <cell r="D2423">
            <v>11</v>
          </cell>
          <cell r="E2423" t="str">
            <v>F</v>
          </cell>
        </row>
        <row r="2424">
          <cell r="B2424" t="str">
            <v>F200733</v>
          </cell>
          <cell r="C2424" t="str">
            <v>F200733</v>
          </cell>
          <cell r="D2424">
            <v>11</v>
          </cell>
          <cell r="E2424" t="str">
            <v>F</v>
          </cell>
        </row>
        <row r="2425">
          <cell r="B2425" t="str">
            <v>F200734</v>
          </cell>
          <cell r="C2425" t="str">
            <v>F200734</v>
          </cell>
          <cell r="D2425">
            <v>11</v>
          </cell>
          <cell r="E2425" t="str">
            <v>F</v>
          </cell>
        </row>
        <row r="2426">
          <cell r="B2426" t="str">
            <v>F200735</v>
          </cell>
          <cell r="C2426" t="str">
            <v>F200735</v>
          </cell>
          <cell r="D2426">
            <v>11</v>
          </cell>
          <cell r="E2426" t="str">
            <v>F</v>
          </cell>
        </row>
        <row r="2427">
          <cell r="B2427" t="str">
            <v>F200736</v>
          </cell>
          <cell r="C2427" t="str">
            <v>F200736</v>
          </cell>
          <cell r="D2427">
            <v>11</v>
          </cell>
          <cell r="E2427" t="str">
            <v>F</v>
          </cell>
        </row>
        <row r="2428">
          <cell r="B2428" t="str">
            <v>F200737</v>
          </cell>
          <cell r="C2428" t="str">
            <v>F200737</v>
          </cell>
          <cell r="D2428">
            <v>11</v>
          </cell>
          <cell r="E2428" t="str">
            <v>F</v>
          </cell>
        </row>
        <row r="2429">
          <cell r="B2429" t="str">
            <v>F200738</v>
          </cell>
          <cell r="C2429" t="str">
            <v>F200738</v>
          </cell>
          <cell r="D2429">
            <v>11</v>
          </cell>
          <cell r="E2429" t="str">
            <v>F</v>
          </cell>
        </row>
        <row r="2430">
          <cell r="B2430" t="str">
            <v>F200739</v>
          </cell>
          <cell r="C2430" t="str">
            <v>F200739</v>
          </cell>
          <cell r="D2430">
            <v>11</v>
          </cell>
          <cell r="E2430" t="str">
            <v>F</v>
          </cell>
        </row>
        <row r="2431">
          <cell r="B2431" t="str">
            <v>F200740</v>
          </cell>
          <cell r="C2431" t="str">
            <v>F200740</v>
          </cell>
          <cell r="D2431">
            <v>11</v>
          </cell>
          <cell r="E2431" t="str">
            <v>F</v>
          </cell>
        </row>
        <row r="2432">
          <cell r="B2432" t="str">
            <v>F200741</v>
          </cell>
          <cell r="C2432" t="str">
            <v>F200741</v>
          </cell>
          <cell r="D2432">
            <v>11</v>
          </cell>
          <cell r="E2432" t="str">
            <v>F</v>
          </cell>
        </row>
        <row r="2433">
          <cell r="B2433" t="str">
            <v>F200742</v>
          </cell>
          <cell r="C2433" t="str">
            <v>F200742</v>
          </cell>
          <cell r="D2433">
            <v>11</v>
          </cell>
          <cell r="E2433" t="str">
            <v>F</v>
          </cell>
        </row>
        <row r="2434">
          <cell r="B2434" t="str">
            <v>F200743</v>
          </cell>
          <cell r="C2434" t="str">
            <v>F200743</v>
          </cell>
          <cell r="D2434">
            <v>11</v>
          </cell>
          <cell r="E2434" t="str">
            <v>F</v>
          </cell>
        </row>
        <row r="2435">
          <cell r="B2435" t="str">
            <v>F200744</v>
          </cell>
          <cell r="C2435" t="str">
            <v>F200744</v>
          </cell>
          <cell r="D2435">
            <v>11</v>
          </cell>
          <cell r="E2435" t="str">
            <v>F</v>
          </cell>
        </row>
        <row r="2436">
          <cell r="B2436" t="str">
            <v>F200745</v>
          </cell>
          <cell r="C2436" t="str">
            <v>F200745</v>
          </cell>
          <cell r="D2436">
            <v>11</v>
          </cell>
          <cell r="E2436" t="str">
            <v>F</v>
          </cell>
        </row>
        <row r="2437">
          <cell r="B2437" t="str">
            <v>F200746</v>
          </cell>
          <cell r="C2437" t="str">
            <v>F200746</v>
          </cell>
          <cell r="D2437">
            <v>11</v>
          </cell>
          <cell r="E2437" t="str">
            <v>F</v>
          </cell>
        </row>
        <row r="2438">
          <cell r="B2438" t="str">
            <v>F200747</v>
          </cell>
          <cell r="C2438" t="str">
            <v>F200747</v>
          </cell>
          <cell r="D2438">
            <v>11</v>
          </cell>
          <cell r="E2438" t="str">
            <v>F</v>
          </cell>
        </row>
        <row r="2439">
          <cell r="B2439" t="str">
            <v>F200748</v>
          </cell>
          <cell r="C2439" t="str">
            <v>F200748</v>
          </cell>
          <cell r="D2439">
            <v>11</v>
          </cell>
          <cell r="E2439" t="str">
            <v>F</v>
          </cell>
        </row>
        <row r="2440">
          <cell r="B2440" t="str">
            <v>F200749</v>
          </cell>
          <cell r="C2440" t="str">
            <v>F200749</v>
          </cell>
          <cell r="D2440">
            <v>11</v>
          </cell>
          <cell r="E2440" t="str">
            <v>F</v>
          </cell>
        </row>
        <row r="2441">
          <cell r="B2441" t="str">
            <v>F200750</v>
          </cell>
          <cell r="C2441" t="str">
            <v>F200750</v>
          </cell>
          <cell r="D2441">
            <v>11</v>
          </cell>
          <cell r="E2441" t="str">
            <v>F</v>
          </cell>
        </row>
        <row r="2442">
          <cell r="B2442" t="str">
            <v>F200751</v>
          </cell>
          <cell r="C2442" t="str">
            <v>F200751</v>
          </cell>
          <cell r="D2442">
            <v>11</v>
          </cell>
          <cell r="E2442" t="str">
            <v>F</v>
          </cell>
        </row>
        <row r="2443">
          <cell r="B2443" t="str">
            <v>F200752</v>
          </cell>
          <cell r="C2443" t="str">
            <v>F200752</v>
          </cell>
          <cell r="D2443">
            <v>11</v>
          </cell>
          <cell r="E2443" t="str">
            <v>F</v>
          </cell>
        </row>
        <row r="2444">
          <cell r="B2444" t="str">
            <v>F200753</v>
          </cell>
          <cell r="C2444" t="str">
            <v>F200753</v>
          </cell>
          <cell r="D2444">
            <v>11</v>
          </cell>
          <cell r="E2444" t="str">
            <v>F</v>
          </cell>
        </row>
        <row r="2445">
          <cell r="B2445" t="str">
            <v>F200754</v>
          </cell>
          <cell r="C2445" t="str">
            <v>F200754</v>
          </cell>
          <cell r="D2445">
            <v>11</v>
          </cell>
          <cell r="E2445" t="str">
            <v>F</v>
          </cell>
        </row>
        <row r="2446">
          <cell r="B2446" t="str">
            <v>F200755</v>
          </cell>
          <cell r="C2446" t="str">
            <v>F200755</v>
          </cell>
          <cell r="D2446">
            <v>11</v>
          </cell>
          <cell r="E2446" t="str">
            <v>F</v>
          </cell>
        </row>
        <row r="2447">
          <cell r="B2447" t="str">
            <v>F200756</v>
          </cell>
          <cell r="C2447" t="str">
            <v>F200756</v>
          </cell>
          <cell r="D2447">
            <v>11</v>
          </cell>
          <cell r="E2447" t="str">
            <v>F</v>
          </cell>
        </row>
        <row r="2448">
          <cell r="B2448" t="str">
            <v>F200757</v>
          </cell>
          <cell r="C2448" t="str">
            <v>F200757</v>
          </cell>
          <cell r="D2448">
            <v>11</v>
          </cell>
          <cell r="E2448" t="str">
            <v>F</v>
          </cell>
        </row>
        <row r="2449">
          <cell r="B2449" t="str">
            <v>F200758</v>
          </cell>
          <cell r="C2449" t="str">
            <v>F200758</v>
          </cell>
          <cell r="D2449">
            <v>11</v>
          </cell>
          <cell r="E2449" t="str">
            <v>F</v>
          </cell>
        </row>
        <row r="2450">
          <cell r="B2450" t="str">
            <v>F200759</v>
          </cell>
          <cell r="C2450" t="str">
            <v>F200759</v>
          </cell>
          <cell r="D2450">
            <v>11</v>
          </cell>
          <cell r="E2450" t="str">
            <v>F</v>
          </cell>
        </row>
        <row r="2451">
          <cell r="B2451" t="str">
            <v>F200760</v>
          </cell>
          <cell r="C2451" t="str">
            <v>F200760</v>
          </cell>
          <cell r="D2451">
            <v>11</v>
          </cell>
          <cell r="E2451" t="str">
            <v>F</v>
          </cell>
        </row>
        <row r="2452">
          <cell r="B2452" t="str">
            <v>F200761</v>
          </cell>
          <cell r="C2452" t="str">
            <v>F200761</v>
          </cell>
          <cell r="D2452">
            <v>11</v>
          </cell>
          <cell r="E2452" t="str">
            <v>F</v>
          </cell>
        </row>
        <row r="2453">
          <cell r="B2453" t="str">
            <v>F200762</v>
          </cell>
          <cell r="C2453" t="str">
            <v>F200762</v>
          </cell>
          <cell r="D2453">
            <v>11</v>
          </cell>
          <cell r="E2453" t="str">
            <v>F</v>
          </cell>
        </row>
        <row r="2454">
          <cell r="B2454" t="str">
            <v>F200763</v>
          </cell>
          <cell r="C2454" t="str">
            <v>F200763</v>
          </cell>
          <cell r="D2454">
            <v>11</v>
          </cell>
          <cell r="E2454" t="str">
            <v>F</v>
          </cell>
        </row>
        <row r="2455">
          <cell r="B2455" t="str">
            <v>F200764</v>
          </cell>
          <cell r="C2455" t="str">
            <v>F200764</v>
          </cell>
          <cell r="D2455">
            <v>11</v>
          </cell>
          <cell r="E2455" t="str">
            <v>F</v>
          </cell>
        </row>
        <row r="2456">
          <cell r="B2456" t="str">
            <v>F200765</v>
          </cell>
          <cell r="C2456" t="str">
            <v>F200765</v>
          </cell>
          <cell r="D2456">
            <v>11</v>
          </cell>
          <cell r="E2456" t="str">
            <v>F</v>
          </cell>
        </row>
        <row r="2457">
          <cell r="B2457" t="str">
            <v>F200766</v>
          </cell>
          <cell r="C2457" t="str">
            <v>F200766</v>
          </cell>
          <cell r="D2457">
            <v>11</v>
          </cell>
          <cell r="E2457" t="str">
            <v>F</v>
          </cell>
        </row>
        <row r="2458">
          <cell r="B2458" t="str">
            <v>F200767</v>
          </cell>
          <cell r="C2458" t="str">
            <v>F200767</v>
          </cell>
          <cell r="D2458">
            <v>11</v>
          </cell>
          <cell r="E2458" t="str">
            <v>F</v>
          </cell>
        </row>
        <row r="2459">
          <cell r="B2459" t="str">
            <v>F200768</v>
          </cell>
          <cell r="C2459" t="str">
            <v>F200768</v>
          </cell>
          <cell r="D2459">
            <v>11</v>
          </cell>
          <cell r="E2459" t="str">
            <v>F</v>
          </cell>
        </row>
        <row r="2460">
          <cell r="B2460" t="str">
            <v>F200769</v>
          </cell>
          <cell r="C2460" t="str">
            <v>F200769</v>
          </cell>
          <cell r="D2460">
            <v>11</v>
          </cell>
          <cell r="E2460" t="str">
            <v>F</v>
          </cell>
        </row>
        <row r="2461">
          <cell r="B2461" t="str">
            <v>F200770</v>
          </cell>
          <cell r="C2461" t="str">
            <v>F200770</v>
          </cell>
          <cell r="D2461">
            <v>11</v>
          </cell>
          <cell r="E2461" t="str">
            <v>F</v>
          </cell>
        </row>
        <row r="2462">
          <cell r="B2462" t="str">
            <v>F200771</v>
          </cell>
          <cell r="C2462" t="str">
            <v>F200771</v>
          </cell>
          <cell r="D2462">
            <v>11</v>
          </cell>
          <cell r="E2462" t="str">
            <v>F</v>
          </cell>
        </row>
        <row r="2463">
          <cell r="B2463" t="str">
            <v>F200772</v>
          </cell>
          <cell r="C2463" t="str">
            <v>F200772</v>
          </cell>
          <cell r="D2463">
            <v>11</v>
          </cell>
          <cell r="E2463" t="str">
            <v>F</v>
          </cell>
        </row>
        <row r="2464">
          <cell r="B2464" t="str">
            <v>F200773</v>
          </cell>
          <cell r="C2464" t="str">
            <v>F200773</v>
          </cell>
          <cell r="D2464">
            <v>11</v>
          </cell>
          <cell r="E2464" t="str">
            <v>F</v>
          </cell>
        </row>
        <row r="2465">
          <cell r="B2465" t="str">
            <v>F200774</v>
          </cell>
          <cell r="C2465" t="str">
            <v>F200774</v>
          </cell>
          <cell r="D2465">
            <v>11</v>
          </cell>
          <cell r="E2465" t="str">
            <v>F</v>
          </cell>
        </row>
        <row r="2466">
          <cell r="B2466" t="str">
            <v>F200775</v>
          </cell>
          <cell r="C2466" t="str">
            <v>F200775</v>
          </cell>
          <cell r="D2466">
            <v>11</v>
          </cell>
          <cell r="E2466" t="str">
            <v>F</v>
          </cell>
        </row>
        <row r="2467">
          <cell r="B2467" t="str">
            <v>F200776</v>
          </cell>
          <cell r="C2467" t="str">
            <v>F200776</v>
          </cell>
          <cell r="D2467">
            <v>11</v>
          </cell>
          <cell r="E2467" t="str">
            <v>F</v>
          </cell>
        </row>
        <row r="2468">
          <cell r="B2468" t="str">
            <v>1000HE-EASTEND</v>
          </cell>
          <cell r="C2468" t="str">
            <v>HE-EASTEND</v>
          </cell>
          <cell r="D2468">
            <v>8</v>
          </cell>
          <cell r="E2468" t="str">
            <v>G</v>
          </cell>
        </row>
        <row r="2469">
          <cell r="B2469" t="str">
            <v>F200602</v>
          </cell>
          <cell r="C2469" t="str">
            <v>F200602</v>
          </cell>
          <cell r="D2469">
            <v>9</v>
          </cell>
          <cell r="E2469" t="str">
            <v>F</v>
          </cell>
        </row>
        <row r="2470">
          <cell r="B2470" t="str">
            <v>1000EECANYON</v>
          </cell>
          <cell r="C2470" t="str">
            <v>EECANYON</v>
          </cell>
          <cell r="D2470">
            <v>10</v>
          </cell>
          <cell r="E2470" t="str">
            <v>G</v>
          </cell>
        </row>
        <row r="2471">
          <cell r="B2471" t="str">
            <v>F200777</v>
          </cell>
          <cell r="C2471" t="str">
            <v>F200777</v>
          </cell>
          <cell r="D2471">
            <v>11</v>
          </cell>
          <cell r="E2471" t="str">
            <v>F</v>
          </cell>
        </row>
        <row r="2472">
          <cell r="B2472" t="str">
            <v>F200778</v>
          </cell>
          <cell r="C2472" t="str">
            <v>F200778</v>
          </cell>
          <cell r="D2472">
            <v>11</v>
          </cell>
          <cell r="E2472" t="str">
            <v>F</v>
          </cell>
        </row>
        <row r="2473">
          <cell r="B2473" t="str">
            <v>F200779</v>
          </cell>
          <cell r="C2473" t="str">
            <v>F200779</v>
          </cell>
          <cell r="D2473">
            <v>11</v>
          </cell>
          <cell r="E2473" t="str">
            <v>F</v>
          </cell>
        </row>
        <row r="2474">
          <cell r="B2474" t="str">
            <v>F200780</v>
          </cell>
          <cell r="C2474" t="str">
            <v>F200780</v>
          </cell>
          <cell r="D2474">
            <v>11</v>
          </cell>
          <cell r="E2474" t="str">
            <v>F</v>
          </cell>
        </row>
        <row r="2475">
          <cell r="B2475" t="str">
            <v>F200781</v>
          </cell>
          <cell r="C2475" t="str">
            <v>F200781</v>
          </cell>
          <cell r="D2475">
            <v>11</v>
          </cell>
          <cell r="E2475" t="str">
            <v>F</v>
          </cell>
        </row>
        <row r="2476">
          <cell r="B2476" t="str">
            <v>1000FONTANAPH</v>
          </cell>
          <cell r="C2476" t="str">
            <v>FONTANAPH</v>
          </cell>
          <cell r="D2476">
            <v>10</v>
          </cell>
          <cell r="E2476" t="str">
            <v>G</v>
          </cell>
        </row>
        <row r="2477">
          <cell r="B2477" t="str">
            <v>F200782</v>
          </cell>
          <cell r="C2477" t="str">
            <v>F200782</v>
          </cell>
          <cell r="D2477">
            <v>11</v>
          </cell>
          <cell r="E2477" t="str">
            <v>F</v>
          </cell>
        </row>
        <row r="2478">
          <cell r="B2478" t="str">
            <v>F200783</v>
          </cell>
          <cell r="C2478" t="str">
            <v>F200783</v>
          </cell>
          <cell r="D2478">
            <v>11</v>
          </cell>
          <cell r="E2478" t="str">
            <v>F</v>
          </cell>
        </row>
        <row r="2479">
          <cell r="B2479" t="str">
            <v>F200784</v>
          </cell>
          <cell r="C2479" t="str">
            <v>F200784</v>
          </cell>
          <cell r="D2479">
            <v>11</v>
          </cell>
          <cell r="E2479" t="str">
            <v>F</v>
          </cell>
        </row>
        <row r="2480">
          <cell r="B2480" t="str">
            <v>F200785</v>
          </cell>
          <cell r="C2480" t="str">
            <v>F200785</v>
          </cell>
          <cell r="D2480">
            <v>11</v>
          </cell>
          <cell r="E2480" t="str">
            <v>F</v>
          </cell>
        </row>
        <row r="2481">
          <cell r="B2481" t="str">
            <v>F200786</v>
          </cell>
          <cell r="C2481" t="str">
            <v>F200786</v>
          </cell>
          <cell r="D2481">
            <v>11</v>
          </cell>
          <cell r="E2481" t="str">
            <v>F</v>
          </cell>
        </row>
        <row r="2482">
          <cell r="B2482" t="str">
            <v>F200787</v>
          </cell>
          <cell r="C2482" t="str">
            <v>F200787</v>
          </cell>
          <cell r="D2482">
            <v>11</v>
          </cell>
          <cell r="E2482" t="str">
            <v>F</v>
          </cell>
        </row>
        <row r="2483">
          <cell r="B2483" t="str">
            <v>F200788</v>
          </cell>
          <cell r="C2483" t="str">
            <v>F200788</v>
          </cell>
          <cell r="D2483">
            <v>11</v>
          </cell>
          <cell r="E2483" t="str">
            <v>F</v>
          </cell>
        </row>
        <row r="2484">
          <cell r="B2484" t="str">
            <v>F200789</v>
          </cell>
          <cell r="C2484" t="str">
            <v>F200789</v>
          </cell>
          <cell r="D2484">
            <v>11</v>
          </cell>
          <cell r="E2484" t="str">
            <v>F</v>
          </cell>
        </row>
        <row r="2485">
          <cell r="B2485" t="str">
            <v>1000LYTLECRKPH</v>
          </cell>
          <cell r="C2485" t="str">
            <v>LYTLECRKPH</v>
          </cell>
          <cell r="D2485">
            <v>10</v>
          </cell>
          <cell r="E2485" t="str">
            <v>G</v>
          </cell>
        </row>
        <row r="2486">
          <cell r="B2486" t="str">
            <v>F200790</v>
          </cell>
          <cell r="C2486" t="str">
            <v>F200790</v>
          </cell>
          <cell r="D2486">
            <v>11</v>
          </cell>
          <cell r="E2486" t="str">
            <v>F</v>
          </cell>
        </row>
        <row r="2487">
          <cell r="B2487" t="str">
            <v>F200791</v>
          </cell>
          <cell r="C2487" t="str">
            <v>F200791</v>
          </cell>
          <cell r="D2487">
            <v>11</v>
          </cell>
          <cell r="E2487" t="str">
            <v>F</v>
          </cell>
        </row>
        <row r="2488">
          <cell r="B2488" t="str">
            <v>F200792</v>
          </cell>
          <cell r="C2488" t="str">
            <v>F200792</v>
          </cell>
          <cell r="D2488">
            <v>11</v>
          </cell>
          <cell r="E2488" t="str">
            <v>F</v>
          </cell>
        </row>
        <row r="2489">
          <cell r="B2489" t="str">
            <v>F200793</v>
          </cell>
          <cell r="C2489" t="str">
            <v>F200793</v>
          </cell>
          <cell r="D2489">
            <v>11</v>
          </cell>
          <cell r="E2489" t="str">
            <v>F</v>
          </cell>
        </row>
        <row r="2490">
          <cell r="B2490" t="str">
            <v>F200794</v>
          </cell>
          <cell r="C2490" t="str">
            <v>F200794</v>
          </cell>
          <cell r="D2490">
            <v>11</v>
          </cell>
          <cell r="E2490" t="str">
            <v>F</v>
          </cell>
        </row>
        <row r="2491">
          <cell r="B2491" t="str">
            <v>F200795</v>
          </cell>
          <cell r="C2491" t="str">
            <v>F200795</v>
          </cell>
          <cell r="D2491">
            <v>11</v>
          </cell>
          <cell r="E2491" t="str">
            <v>F</v>
          </cell>
        </row>
        <row r="2492">
          <cell r="B2492" t="str">
            <v>F200796</v>
          </cell>
          <cell r="C2492" t="str">
            <v>F200796</v>
          </cell>
          <cell r="D2492">
            <v>11</v>
          </cell>
          <cell r="E2492" t="str">
            <v>F</v>
          </cell>
        </row>
        <row r="2493">
          <cell r="B2493" t="str">
            <v>F200797</v>
          </cell>
          <cell r="C2493" t="str">
            <v>F200797</v>
          </cell>
          <cell r="D2493">
            <v>11</v>
          </cell>
          <cell r="E2493" t="str">
            <v>F</v>
          </cell>
        </row>
        <row r="2494">
          <cell r="B2494" t="str">
            <v>F200798</v>
          </cell>
          <cell r="C2494" t="str">
            <v>F200798</v>
          </cell>
          <cell r="D2494">
            <v>11</v>
          </cell>
          <cell r="E2494" t="str">
            <v>F</v>
          </cell>
        </row>
        <row r="2495">
          <cell r="B2495" t="str">
            <v>1000MILLCREEK1</v>
          </cell>
          <cell r="C2495" t="str">
            <v>MILLCREEK1</v>
          </cell>
          <cell r="D2495">
            <v>10</v>
          </cell>
          <cell r="E2495" t="str">
            <v>G</v>
          </cell>
        </row>
        <row r="2496">
          <cell r="B2496" t="str">
            <v>F200799</v>
          </cell>
          <cell r="C2496" t="str">
            <v>F200799</v>
          </cell>
          <cell r="D2496">
            <v>11</v>
          </cell>
          <cell r="E2496" t="str">
            <v>F</v>
          </cell>
        </row>
        <row r="2497">
          <cell r="B2497" t="str">
            <v>F200800</v>
          </cell>
          <cell r="C2497" t="str">
            <v>F200800</v>
          </cell>
          <cell r="D2497">
            <v>11</v>
          </cell>
          <cell r="E2497" t="str">
            <v>F</v>
          </cell>
        </row>
        <row r="2498">
          <cell r="B2498" t="str">
            <v>F200801</v>
          </cell>
          <cell r="C2498" t="str">
            <v>F200801</v>
          </cell>
          <cell r="D2498">
            <v>11</v>
          </cell>
          <cell r="E2498" t="str">
            <v>F</v>
          </cell>
        </row>
        <row r="2499">
          <cell r="B2499" t="str">
            <v>F200802</v>
          </cell>
          <cell r="C2499" t="str">
            <v>F200802</v>
          </cell>
          <cell r="D2499">
            <v>11</v>
          </cell>
          <cell r="E2499" t="str">
            <v>F</v>
          </cell>
        </row>
        <row r="2500">
          <cell r="B2500" t="str">
            <v>F200803</v>
          </cell>
          <cell r="C2500" t="str">
            <v>F200803</v>
          </cell>
          <cell r="D2500">
            <v>11</v>
          </cell>
          <cell r="E2500" t="str">
            <v>F</v>
          </cell>
        </row>
        <row r="2501">
          <cell r="B2501" t="str">
            <v>F200804</v>
          </cell>
          <cell r="C2501" t="str">
            <v>F200804</v>
          </cell>
          <cell r="D2501">
            <v>11</v>
          </cell>
          <cell r="E2501" t="str">
            <v>F</v>
          </cell>
        </row>
        <row r="2502">
          <cell r="B2502" t="str">
            <v>F200805</v>
          </cell>
          <cell r="C2502" t="str">
            <v>F200805</v>
          </cell>
          <cell r="D2502">
            <v>11</v>
          </cell>
          <cell r="E2502" t="str">
            <v>F</v>
          </cell>
        </row>
        <row r="2503">
          <cell r="B2503" t="str">
            <v>F200806</v>
          </cell>
          <cell r="C2503" t="str">
            <v>F200806</v>
          </cell>
          <cell r="D2503">
            <v>11</v>
          </cell>
          <cell r="E2503" t="str">
            <v>F</v>
          </cell>
        </row>
        <row r="2504">
          <cell r="B2504" t="str">
            <v>1000MILCRK-2-3</v>
          </cell>
          <cell r="C2504" t="str">
            <v>MILCRK-2-3</v>
          </cell>
          <cell r="D2504">
            <v>10</v>
          </cell>
          <cell r="E2504" t="str">
            <v>G</v>
          </cell>
        </row>
        <row r="2505">
          <cell r="B2505" t="str">
            <v>F200807</v>
          </cell>
          <cell r="C2505" t="str">
            <v>F200807</v>
          </cell>
          <cell r="D2505">
            <v>11</v>
          </cell>
          <cell r="E2505" t="str">
            <v>F</v>
          </cell>
        </row>
        <row r="2506">
          <cell r="B2506" t="str">
            <v>F200808</v>
          </cell>
          <cell r="C2506" t="str">
            <v>F200808</v>
          </cell>
          <cell r="D2506">
            <v>11</v>
          </cell>
          <cell r="E2506" t="str">
            <v>F</v>
          </cell>
        </row>
        <row r="2507">
          <cell r="B2507" t="str">
            <v>F200809</v>
          </cell>
          <cell r="C2507" t="str">
            <v>F200809</v>
          </cell>
          <cell r="D2507">
            <v>11</v>
          </cell>
          <cell r="E2507" t="str">
            <v>F</v>
          </cell>
        </row>
        <row r="2508">
          <cell r="B2508" t="str">
            <v>F200810</v>
          </cell>
          <cell r="C2508" t="str">
            <v>F200810</v>
          </cell>
          <cell r="D2508">
            <v>11</v>
          </cell>
          <cell r="E2508" t="str">
            <v>F</v>
          </cell>
        </row>
        <row r="2509">
          <cell r="B2509" t="str">
            <v>F200811</v>
          </cell>
          <cell r="C2509" t="str">
            <v>F200811</v>
          </cell>
          <cell r="D2509">
            <v>11</v>
          </cell>
          <cell r="E2509" t="str">
            <v>F</v>
          </cell>
        </row>
        <row r="2510">
          <cell r="B2510" t="str">
            <v>F200812</v>
          </cell>
          <cell r="C2510" t="str">
            <v>F200812</v>
          </cell>
          <cell r="D2510">
            <v>11</v>
          </cell>
          <cell r="E2510" t="str">
            <v>F</v>
          </cell>
        </row>
        <row r="2511">
          <cell r="B2511" t="str">
            <v>F200813</v>
          </cell>
          <cell r="C2511" t="str">
            <v>F200813</v>
          </cell>
          <cell r="D2511">
            <v>11</v>
          </cell>
          <cell r="E2511" t="str">
            <v>F</v>
          </cell>
        </row>
        <row r="2512">
          <cell r="B2512" t="str">
            <v>F200814</v>
          </cell>
          <cell r="C2512" t="str">
            <v>F200814</v>
          </cell>
          <cell r="D2512">
            <v>11</v>
          </cell>
          <cell r="E2512" t="str">
            <v>F</v>
          </cell>
        </row>
        <row r="2513">
          <cell r="B2513" t="str">
            <v>F200815</v>
          </cell>
          <cell r="C2513" t="str">
            <v>F200815</v>
          </cell>
          <cell r="D2513">
            <v>11</v>
          </cell>
          <cell r="E2513" t="str">
            <v>F</v>
          </cell>
        </row>
        <row r="2514">
          <cell r="B2514" t="str">
            <v>F200816</v>
          </cell>
          <cell r="C2514" t="str">
            <v>F200816</v>
          </cell>
          <cell r="D2514">
            <v>11</v>
          </cell>
          <cell r="E2514" t="str">
            <v>F</v>
          </cell>
        </row>
        <row r="2515">
          <cell r="B2515" t="str">
            <v>1000ONTARIO-1</v>
          </cell>
          <cell r="C2515" t="str">
            <v>ONTARIO-1</v>
          </cell>
          <cell r="D2515">
            <v>10</v>
          </cell>
          <cell r="E2515" t="str">
            <v>G</v>
          </cell>
        </row>
        <row r="2516">
          <cell r="B2516" t="str">
            <v>F200817</v>
          </cell>
          <cell r="C2516" t="str">
            <v>F200817</v>
          </cell>
          <cell r="D2516">
            <v>11</v>
          </cell>
          <cell r="E2516" t="str">
            <v>F</v>
          </cell>
        </row>
        <row r="2517">
          <cell r="B2517" t="str">
            <v>F200818</v>
          </cell>
          <cell r="C2517" t="str">
            <v>F200818</v>
          </cell>
          <cell r="D2517">
            <v>11</v>
          </cell>
          <cell r="E2517" t="str">
            <v>F</v>
          </cell>
        </row>
        <row r="2518">
          <cell r="B2518" t="str">
            <v>F200819</v>
          </cell>
          <cell r="C2518" t="str">
            <v>F200819</v>
          </cell>
          <cell r="D2518">
            <v>11</v>
          </cell>
          <cell r="E2518" t="str">
            <v>F</v>
          </cell>
        </row>
        <row r="2519">
          <cell r="B2519" t="str">
            <v>F200820</v>
          </cell>
          <cell r="C2519" t="str">
            <v>F200820</v>
          </cell>
          <cell r="D2519">
            <v>11</v>
          </cell>
          <cell r="E2519" t="str">
            <v>F</v>
          </cell>
        </row>
        <row r="2520">
          <cell r="B2520" t="str">
            <v>F200821</v>
          </cell>
          <cell r="C2520" t="str">
            <v>F200821</v>
          </cell>
          <cell r="D2520">
            <v>11</v>
          </cell>
          <cell r="E2520" t="str">
            <v>F</v>
          </cell>
        </row>
        <row r="2521">
          <cell r="B2521" t="str">
            <v>F200822</v>
          </cell>
          <cell r="C2521" t="str">
            <v>F200822</v>
          </cell>
          <cell r="D2521">
            <v>11</v>
          </cell>
          <cell r="E2521" t="str">
            <v>F</v>
          </cell>
        </row>
        <row r="2522">
          <cell r="B2522" t="str">
            <v>F200823</v>
          </cell>
          <cell r="C2522" t="str">
            <v>F200823</v>
          </cell>
          <cell r="D2522">
            <v>11</v>
          </cell>
          <cell r="E2522" t="str">
            <v>F</v>
          </cell>
        </row>
        <row r="2523">
          <cell r="B2523" t="str">
            <v>F200824</v>
          </cell>
          <cell r="C2523" t="str">
            <v>F200824</v>
          </cell>
          <cell r="D2523">
            <v>11</v>
          </cell>
          <cell r="E2523" t="str">
            <v>F</v>
          </cell>
        </row>
        <row r="2524">
          <cell r="B2524" t="str">
            <v>1000ONTARIO-2</v>
          </cell>
          <cell r="C2524" t="str">
            <v>ONTARIO-2</v>
          </cell>
          <cell r="D2524">
            <v>10</v>
          </cell>
          <cell r="E2524" t="str">
            <v>G</v>
          </cell>
        </row>
        <row r="2525">
          <cell r="B2525" t="str">
            <v>F200825</v>
          </cell>
          <cell r="C2525" t="str">
            <v>F200825</v>
          </cell>
          <cell r="D2525">
            <v>11</v>
          </cell>
          <cell r="E2525" t="str">
            <v>F</v>
          </cell>
        </row>
        <row r="2526">
          <cell r="B2526" t="str">
            <v>F200826</v>
          </cell>
          <cell r="C2526" t="str">
            <v>F200826</v>
          </cell>
          <cell r="D2526">
            <v>11</v>
          </cell>
          <cell r="E2526" t="str">
            <v>F</v>
          </cell>
        </row>
        <row r="2527">
          <cell r="B2527" t="str">
            <v>F200827</v>
          </cell>
          <cell r="C2527" t="str">
            <v>F200827</v>
          </cell>
          <cell r="D2527">
            <v>11</v>
          </cell>
          <cell r="E2527" t="str">
            <v>F</v>
          </cell>
        </row>
        <row r="2528">
          <cell r="B2528" t="str">
            <v>F200828</v>
          </cell>
          <cell r="C2528" t="str">
            <v>F200828</v>
          </cell>
          <cell r="D2528">
            <v>11</v>
          </cell>
          <cell r="E2528" t="str">
            <v>F</v>
          </cell>
        </row>
        <row r="2529">
          <cell r="B2529" t="str">
            <v>F200829</v>
          </cell>
          <cell r="C2529" t="str">
            <v>F200829</v>
          </cell>
          <cell r="D2529">
            <v>11</v>
          </cell>
          <cell r="E2529" t="str">
            <v>F</v>
          </cell>
        </row>
        <row r="2530">
          <cell r="B2530" t="str">
            <v>F200830</v>
          </cell>
          <cell r="C2530" t="str">
            <v>F200830</v>
          </cell>
          <cell r="D2530">
            <v>11</v>
          </cell>
          <cell r="E2530" t="str">
            <v>F</v>
          </cell>
        </row>
        <row r="2531">
          <cell r="B2531" t="str">
            <v>F200831</v>
          </cell>
          <cell r="C2531" t="str">
            <v>F200831</v>
          </cell>
          <cell r="D2531">
            <v>11</v>
          </cell>
          <cell r="E2531" t="str">
            <v>F</v>
          </cell>
        </row>
        <row r="2532">
          <cell r="B2532" t="str">
            <v>F200832</v>
          </cell>
          <cell r="C2532" t="str">
            <v>F200832</v>
          </cell>
          <cell r="D2532">
            <v>11</v>
          </cell>
          <cell r="E2532" t="str">
            <v>F</v>
          </cell>
        </row>
        <row r="2533">
          <cell r="B2533" t="str">
            <v>1000SANGORG-1</v>
          </cell>
          <cell r="C2533" t="str">
            <v>SANGORG-1</v>
          </cell>
          <cell r="D2533">
            <v>10</v>
          </cell>
          <cell r="E2533" t="str">
            <v>G</v>
          </cell>
        </row>
        <row r="2534">
          <cell r="B2534" t="str">
            <v>F200833</v>
          </cell>
          <cell r="C2534" t="str">
            <v>F200833</v>
          </cell>
          <cell r="D2534">
            <v>11</v>
          </cell>
          <cell r="E2534" t="str">
            <v>F</v>
          </cell>
        </row>
        <row r="2535">
          <cell r="B2535" t="str">
            <v>F200834</v>
          </cell>
          <cell r="C2535" t="str">
            <v>F200834</v>
          </cell>
          <cell r="D2535">
            <v>11</v>
          </cell>
          <cell r="E2535" t="str">
            <v>F</v>
          </cell>
        </row>
        <row r="2536">
          <cell r="B2536" t="str">
            <v>F200835</v>
          </cell>
          <cell r="C2536" t="str">
            <v>F200835</v>
          </cell>
          <cell r="D2536">
            <v>11</v>
          </cell>
          <cell r="E2536" t="str">
            <v>F</v>
          </cell>
        </row>
        <row r="2537">
          <cell r="B2537" t="str">
            <v>F200836</v>
          </cell>
          <cell r="C2537" t="str">
            <v>F200836</v>
          </cell>
          <cell r="D2537">
            <v>11</v>
          </cell>
          <cell r="E2537" t="str">
            <v>F</v>
          </cell>
        </row>
        <row r="2538">
          <cell r="B2538" t="str">
            <v>F200837</v>
          </cell>
          <cell r="C2538" t="str">
            <v>F200837</v>
          </cell>
          <cell r="D2538">
            <v>11</v>
          </cell>
          <cell r="E2538" t="str">
            <v>F</v>
          </cell>
        </row>
        <row r="2539">
          <cell r="B2539" t="str">
            <v>F200838</v>
          </cell>
          <cell r="C2539" t="str">
            <v>F200838</v>
          </cell>
          <cell r="D2539">
            <v>11</v>
          </cell>
          <cell r="E2539" t="str">
            <v>F</v>
          </cell>
        </row>
        <row r="2540">
          <cell r="B2540" t="str">
            <v>F200839</v>
          </cell>
          <cell r="C2540" t="str">
            <v>F200839</v>
          </cell>
          <cell r="D2540">
            <v>11</v>
          </cell>
          <cell r="E2540" t="str">
            <v>F</v>
          </cell>
        </row>
        <row r="2541">
          <cell r="B2541" t="str">
            <v>F200840</v>
          </cell>
          <cell r="C2541" t="str">
            <v>F200840</v>
          </cell>
          <cell r="D2541">
            <v>11</v>
          </cell>
          <cell r="E2541" t="str">
            <v>F</v>
          </cell>
        </row>
        <row r="2542">
          <cell r="B2542" t="str">
            <v>F200841</v>
          </cell>
          <cell r="C2542" t="str">
            <v>F200841</v>
          </cell>
          <cell r="D2542">
            <v>11</v>
          </cell>
          <cell r="E2542" t="str">
            <v>F</v>
          </cell>
        </row>
        <row r="2543">
          <cell r="B2543" t="str">
            <v>1000SANGORG-2</v>
          </cell>
          <cell r="C2543" t="str">
            <v>SANGORG-2</v>
          </cell>
          <cell r="D2543">
            <v>10</v>
          </cell>
          <cell r="E2543" t="str">
            <v>G</v>
          </cell>
        </row>
        <row r="2544">
          <cell r="B2544" t="str">
            <v>F200842</v>
          </cell>
          <cell r="C2544" t="str">
            <v>F200842</v>
          </cell>
          <cell r="D2544">
            <v>11</v>
          </cell>
          <cell r="E2544" t="str">
            <v>F</v>
          </cell>
        </row>
        <row r="2545">
          <cell r="B2545" t="str">
            <v>F200843</v>
          </cell>
          <cell r="C2545" t="str">
            <v>F200843</v>
          </cell>
          <cell r="D2545">
            <v>11</v>
          </cell>
          <cell r="E2545" t="str">
            <v>F</v>
          </cell>
        </row>
        <row r="2546">
          <cell r="B2546" t="str">
            <v>F200844</v>
          </cell>
          <cell r="C2546" t="str">
            <v>F200844</v>
          </cell>
          <cell r="D2546">
            <v>11</v>
          </cell>
          <cell r="E2546" t="str">
            <v>F</v>
          </cell>
        </row>
        <row r="2547">
          <cell r="B2547" t="str">
            <v>F200845</v>
          </cell>
          <cell r="C2547" t="str">
            <v>F200845</v>
          </cell>
          <cell r="D2547">
            <v>11</v>
          </cell>
          <cell r="E2547" t="str">
            <v>F</v>
          </cell>
        </row>
        <row r="2548">
          <cell r="B2548" t="str">
            <v>F200846</v>
          </cell>
          <cell r="C2548" t="str">
            <v>F200846</v>
          </cell>
          <cell r="D2548">
            <v>11</v>
          </cell>
          <cell r="E2548" t="str">
            <v>F</v>
          </cell>
        </row>
        <row r="2549">
          <cell r="B2549" t="str">
            <v>F200847</v>
          </cell>
          <cell r="C2549" t="str">
            <v>F200847</v>
          </cell>
          <cell r="D2549">
            <v>11</v>
          </cell>
          <cell r="E2549" t="str">
            <v>F</v>
          </cell>
        </row>
        <row r="2550">
          <cell r="B2550" t="str">
            <v>F200848</v>
          </cell>
          <cell r="C2550" t="str">
            <v>F200848</v>
          </cell>
          <cell r="D2550">
            <v>11</v>
          </cell>
          <cell r="E2550" t="str">
            <v>F</v>
          </cell>
        </row>
        <row r="2551">
          <cell r="B2551" t="str">
            <v>F200849</v>
          </cell>
          <cell r="C2551" t="str">
            <v>F200849</v>
          </cell>
          <cell r="D2551">
            <v>11</v>
          </cell>
          <cell r="E2551" t="str">
            <v>F</v>
          </cell>
        </row>
        <row r="2552">
          <cell r="B2552" t="str">
            <v>F200850</v>
          </cell>
          <cell r="C2552" t="str">
            <v>F200850</v>
          </cell>
          <cell r="D2552">
            <v>11</v>
          </cell>
          <cell r="E2552" t="str">
            <v>F</v>
          </cell>
        </row>
        <row r="2553">
          <cell r="B2553" t="str">
            <v>1000SANGORGCYN</v>
          </cell>
          <cell r="C2553" t="str">
            <v>SANGORGCYN</v>
          </cell>
          <cell r="D2553">
            <v>10</v>
          </cell>
          <cell r="E2553" t="str">
            <v>G</v>
          </cell>
        </row>
        <row r="2554">
          <cell r="B2554" t="str">
            <v>F200851</v>
          </cell>
          <cell r="C2554" t="str">
            <v>F200851</v>
          </cell>
          <cell r="D2554">
            <v>11</v>
          </cell>
          <cell r="E2554" t="str">
            <v>F</v>
          </cell>
        </row>
        <row r="2555">
          <cell r="B2555" t="str">
            <v>1000SAR-1</v>
          </cell>
          <cell r="C2555" t="str">
            <v>SAR-1</v>
          </cell>
          <cell r="D2555">
            <v>10</v>
          </cell>
          <cell r="E2555" t="str">
            <v>G</v>
          </cell>
        </row>
        <row r="2556">
          <cell r="B2556" t="str">
            <v>F200852</v>
          </cell>
          <cell r="C2556" t="str">
            <v>F200852</v>
          </cell>
          <cell r="D2556">
            <v>11</v>
          </cell>
          <cell r="E2556" t="str">
            <v>F</v>
          </cell>
        </row>
        <row r="2557">
          <cell r="B2557" t="str">
            <v>F200853</v>
          </cell>
          <cell r="C2557" t="str">
            <v>F200853</v>
          </cell>
          <cell r="D2557">
            <v>11</v>
          </cell>
          <cell r="E2557" t="str">
            <v>F</v>
          </cell>
        </row>
        <row r="2558">
          <cell r="B2558" t="str">
            <v>F200854</v>
          </cell>
          <cell r="C2558" t="str">
            <v>F200854</v>
          </cell>
          <cell r="D2558">
            <v>11</v>
          </cell>
          <cell r="E2558" t="str">
            <v>F</v>
          </cell>
        </row>
        <row r="2559">
          <cell r="B2559" t="str">
            <v>F200855</v>
          </cell>
          <cell r="C2559" t="str">
            <v>F200855</v>
          </cell>
          <cell r="D2559">
            <v>11</v>
          </cell>
          <cell r="E2559" t="str">
            <v>F</v>
          </cell>
        </row>
        <row r="2560">
          <cell r="B2560" t="str">
            <v>F200856</v>
          </cell>
          <cell r="C2560" t="str">
            <v>F200856</v>
          </cell>
          <cell r="D2560">
            <v>11</v>
          </cell>
          <cell r="E2560" t="str">
            <v>F</v>
          </cell>
        </row>
        <row r="2561">
          <cell r="B2561" t="str">
            <v>F200857</v>
          </cell>
          <cell r="C2561" t="str">
            <v>F200857</v>
          </cell>
          <cell r="D2561">
            <v>11</v>
          </cell>
          <cell r="E2561" t="str">
            <v>F</v>
          </cell>
        </row>
        <row r="2562">
          <cell r="B2562" t="str">
            <v>F200858</v>
          </cell>
          <cell r="C2562" t="str">
            <v>F200858</v>
          </cell>
          <cell r="D2562">
            <v>11</v>
          </cell>
          <cell r="E2562" t="str">
            <v>F</v>
          </cell>
        </row>
        <row r="2563">
          <cell r="B2563" t="str">
            <v>F200859</v>
          </cell>
          <cell r="C2563" t="str">
            <v>F200859</v>
          </cell>
          <cell r="D2563">
            <v>11</v>
          </cell>
          <cell r="E2563" t="str">
            <v>F</v>
          </cell>
        </row>
        <row r="2564">
          <cell r="B2564" t="str">
            <v>F200860</v>
          </cell>
          <cell r="C2564" t="str">
            <v>F200860</v>
          </cell>
          <cell r="D2564">
            <v>11</v>
          </cell>
          <cell r="E2564" t="str">
            <v>F</v>
          </cell>
        </row>
        <row r="2565">
          <cell r="B2565" t="str">
            <v>F200861</v>
          </cell>
          <cell r="C2565" t="str">
            <v>F200861</v>
          </cell>
          <cell r="D2565">
            <v>11</v>
          </cell>
          <cell r="E2565" t="str">
            <v>F</v>
          </cell>
        </row>
        <row r="2566">
          <cell r="B2566" t="str">
            <v>F200862</v>
          </cell>
          <cell r="C2566" t="str">
            <v>F200862</v>
          </cell>
          <cell r="D2566">
            <v>11</v>
          </cell>
          <cell r="E2566" t="str">
            <v>F</v>
          </cell>
        </row>
        <row r="2567">
          <cell r="B2567" t="str">
            <v>1000SAR-3</v>
          </cell>
          <cell r="C2567" t="str">
            <v>SAR-3</v>
          </cell>
          <cell r="D2567">
            <v>10</v>
          </cell>
          <cell r="E2567" t="str">
            <v>G</v>
          </cell>
        </row>
        <row r="2568">
          <cell r="B2568" t="str">
            <v>F200863</v>
          </cell>
          <cell r="C2568" t="str">
            <v>F200863</v>
          </cell>
          <cell r="D2568">
            <v>11</v>
          </cell>
          <cell r="E2568" t="str">
            <v>F</v>
          </cell>
        </row>
        <row r="2569">
          <cell r="B2569" t="str">
            <v>F200864</v>
          </cell>
          <cell r="C2569" t="str">
            <v>F200864</v>
          </cell>
          <cell r="D2569">
            <v>11</v>
          </cell>
          <cell r="E2569" t="str">
            <v>F</v>
          </cell>
        </row>
        <row r="2570">
          <cell r="B2570" t="str">
            <v>F200865</v>
          </cell>
          <cell r="C2570" t="str">
            <v>F200865</v>
          </cell>
          <cell r="D2570">
            <v>11</v>
          </cell>
          <cell r="E2570" t="str">
            <v>F</v>
          </cell>
        </row>
        <row r="2571">
          <cell r="B2571" t="str">
            <v>F200866</v>
          </cell>
          <cell r="C2571" t="str">
            <v>F200866</v>
          </cell>
          <cell r="D2571">
            <v>11</v>
          </cell>
          <cell r="E2571" t="str">
            <v>F</v>
          </cell>
        </row>
        <row r="2572">
          <cell r="B2572" t="str">
            <v>F200867</v>
          </cell>
          <cell r="C2572" t="str">
            <v>F200867</v>
          </cell>
          <cell r="D2572">
            <v>11</v>
          </cell>
          <cell r="E2572" t="str">
            <v>F</v>
          </cell>
        </row>
        <row r="2573">
          <cell r="B2573" t="str">
            <v>F200868</v>
          </cell>
          <cell r="C2573" t="str">
            <v>F200868</v>
          </cell>
          <cell r="D2573">
            <v>11</v>
          </cell>
          <cell r="E2573" t="str">
            <v>F</v>
          </cell>
        </row>
        <row r="2574">
          <cell r="B2574" t="str">
            <v>F200869</v>
          </cell>
          <cell r="C2574" t="str">
            <v>F200869</v>
          </cell>
          <cell r="D2574">
            <v>11</v>
          </cell>
          <cell r="E2574" t="str">
            <v>F</v>
          </cell>
        </row>
        <row r="2575">
          <cell r="B2575" t="str">
            <v>F200870</v>
          </cell>
          <cell r="C2575" t="str">
            <v>F200870</v>
          </cell>
          <cell r="D2575">
            <v>11</v>
          </cell>
          <cell r="E2575" t="str">
            <v>F</v>
          </cell>
        </row>
        <row r="2576">
          <cell r="B2576" t="str">
            <v>F200871</v>
          </cell>
          <cell r="C2576" t="str">
            <v>F200871</v>
          </cell>
          <cell r="D2576">
            <v>11</v>
          </cell>
          <cell r="E2576" t="str">
            <v>F</v>
          </cell>
        </row>
        <row r="2577">
          <cell r="B2577" t="str">
            <v>F200872</v>
          </cell>
          <cell r="C2577" t="str">
            <v>F200872</v>
          </cell>
          <cell r="D2577">
            <v>11</v>
          </cell>
          <cell r="E2577" t="str">
            <v>F</v>
          </cell>
        </row>
        <row r="2578">
          <cell r="B2578" t="str">
            <v>F200873</v>
          </cell>
          <cell r="C2578" t="str">
            <v>F200873</v>
          </cell>
          <cell r="D2578">
            <v>11</v>
          </cell>
          <cell r="E2578" t="str">
            <v>F</v>
          </cell>
        </row>
        <row r="2579">
          <cell r="B2579" t="str">
            <v>1000SIERRAPWHS</v>
          </cell>
          <cell r="C2579" t="str">
            <v>SIERRAPWHS</v>
          </cell>
          <cell r="D2579">
            <v>10</v>
          </cell>
          <cell r="E2579" t="str">
            <v>G</v>
          </cell>
        </row>
        <row r="2580">
          <cell r="B2580" t="str">
            <v>F200874</v>
          </cell>
          <cell r="C2580" t="str">
            <v>F200874</v>
          </cell>
          <cell r="D2580">
            <v>11</v>
          </cell>
          <cell r="E2580" t="str">
            <v>F</v>
          </cell>
        </row>
        <row r="2581">
          <cell r="B2581" t="str">
            <v>F200875</v>
          </cell>
          <cell r="C2581" t="str">
            <v>F200875</v>
          </cell>
          <cell r="D2581">
            <v>11</v>
          </cell>
          <cell r="E2581" t="str">
            <v>F</v>
          </cell>
        </row>
        <row r="2582">
          <cell r="B2582" t="str">
            <v>F200876</v>
          </cell>
          <cell r="C2582" t="str">
            <v>F200876</v>
          </cell>
          <cell r="D2582">
            <v>11</v>
          </cell>
          <cell r="E2582" t="str">
            <v>F</v>
          </cell>
        </row>
        <row r="2583">
          <cell r="B2583" t="str">
            <v>F200877</v>
          </cell>
          <cell r="C2583" t="str">
            <v>F200877</v>
          </cell>
          <cell r="D2583">
            <v>11</v>
          </cell>
          <cell r="E2583" t="str">
            <v>F</v>
          </cell>
        </row>
        <row r="2584">
          <cell r="B2584" t="str">
            <v>F200878</v>
          </cell>
          <cell r="C2584" t="str">
            <v>F200878</v>
          </cell>
          <cell r="D2584">
            <v>11</v>
          </cell>
          <cell r="E2584" t="str">
            <v>F</v>
          </cell>
        </row>
        <row r="2585">
          <cell r="B2585" t="str">
            <v>F200879</v>
          </cell>
          <cell r="C2585" t="str">
            <v>F200879</v>
          </cell>
          <cell r="D2585">
            <v>11</v>
          </cell>
          <cell r="E2585" t="str">
            <v>F</v>
          </cell>
        </row>
        <row r="2586">
          <cell r="B2586" t="str">
            <v>F200880</v>
          </cell>
          <cell r="C2586" t="str">
            <v>F200880</v>
          </cell>
          <cell r="D2586">
            <v>11</v>
          </cell>
          <cell r="E2586" t="str">
            <v>F</v>
          </cell>
        </row>
        <row r="2587">
          <cell r="B2587" t="str">
            <v>F200881</v>
          </cell>
          <cell r="C2587" t="str">
            <v>F200881</v>
          </cell>
          <cell r="D2587">
            <v>11</v>
          </cell>
          <cell r="E2587" t="str">
            <v>F</v>
          </cell>
        </row>
        <row r="2588">
          <cell r="B2588" t="str">
            <v>1000HE-EASTREG</v>
          </cell>
          <cell r="C2588" t="str">
            <v>HE-EASTREG</v>
          </cell>
          <cell r="D2588">
            <v>8</v>
          </cell>
          <cell r="E2588" t="str">
            <v>G</v>
          </cell>
        </row>
        <row r="2589">
          <cell r="B2589" t="str">
            <v>F200603</v>
          </cell>
          <cell r="C2589" t="str">
            <v>F200603</v>
          </cell>
          <cell r="D2589">
            <v>9</v>
          </cell>
          <cell r="E2589" t="str">
            <v>F</v>
          </cell>
        </row>
        <row r="2590">
          <cell r="B2590" t="str">
            <v>1000EASTREGCOM</v>
          </cell>
          <cell r="C2590" t="str">
            <v>EASTREGCOM</v>
          </cell>
          <cell r="D2590">
            <v>10</v>
          </cell>
          <cell r="E2590" t="str">
            <v>G</v>
          </cell>
        </row>
        <row r="2591">
          <cell r="B2591" t="str">
            <v>F200882</v>
          </cell>
          <cell r="C2591" t="str">
            <v>F200882</v>
          </cell>
          <cell r="D2591">
            <v>11</v>
          </cell>
          <cell r="E2591" t="str">
            <v>F</v>
          </cell>
        </row>
        <row r="2592">
          <cell r="B2592" t="str">
            <v>F200883</v>
          </cell>
          <cell r="C2592" t="str">
            <v>F200883</v>
          </cell>
          <cell r="D2592">
            <v>11</v>
          </cell>
          <cell r="E2592" t="str">
            <v>F</v>
          </cell>
        </row>
        <row r="2593">
          <cell r="B2593" t="str">
            <v>F200884</v>
          </cell>
          <cell r="C2593" t="str">
            <v>F200884</v>
          </cell>
          <cell r="D2593">
            <v>11</v>
          </cell>
          <cell r="E2593" t="str">
            <v>F</v>
          </cell>
        </row>
        <row r="2594">
          <cell r="B2594" t="str">
            <v>F200885</v>
          </cell>
          <cell r="C2594" t="str">
            <v>F200885</v>
          </cell>
          <cell r="D2594">
            <v>11</v>
          </cell>
          <cell r="E2594" t="str">
            <v>F</v>
          </cell>
        </row>
        <row r="2595">
          <cell r="B2595" t="str">
            <v>F200886</v>
          </cell>
          <cell r="C2595" t="str">
            <v>F200886</v>
          </cell>
          <cell r="D2595">
            <v>11</v>
          </cell>
          <cell r="E2595" t="str">
            <v>F</v>
          </cell>
        </row>
        <row r="2596">
          <cell r="B2596" t="str">
            <v>F200887</v>
          </cell>
          <cell r="C2596" t="str">
            <v>F200887</v>
          </cell>
          <cell r="D2596">
            <v>11</v>
          </cell>
          <cell r="E2596" t="str">
            <v>F</v>
          </cell>
        </row>
        <row r="2597">
          <cell r="B2597" t="str">
            <v>F200888</v>
          </cell>
          <cell r="C2597" t="str">
            <v>F200888</v>
          </cell>
          <cell r="D2597">
            <v>11</v>
          </cell>
          <cell r="E2597" t="str">
            <v>F</v>
          </cell>
        </row>
        <row r="2598">
          <cell r="B2598" t="str">
            <v>F200889</v>
          </cell>
          <cell r="C2598" t="str">
            <v>F200889</v>
          </cell>
          <cell r="D2598">
            <v>11</v>
          </cell>
          <cell r="E2598" t="str">
            <v>F</v>
          </cell>
        </row>
        <row r="2599">
          <cell r="B2599" t="str">
            <v>F200890</v>
          </cell>
          <cell r="C2599" t="str">
            <v>F200890</v>
          </cell>
          <cell r="D2599">
            <v>11</v>
          </cell>
          <cell r="E2599" t="str">
            <v>F</v>
          </cell>
        </row>
        <row r="2600">
          <cell r="B2600" t="str">
            <v>F200891</v>
          </cell>
          <cell r="C2600" t="str">
            <v>F200891</v>
          </cell>
          <cell r="D2600">
            <v>11</v>
          </cell>
          <cell r="E2600" t="str">
            <v>F</v>
          </cell>
        </row>
        <row r="2601">
          <cell r="B2601" t="str">
            <v>F200892</v>
          </cell>
          <cell r="C2601" t="str">
            <v>F200892</v>
          </cell>
          <cell r="D2601">
            <v>11</v>
          </cell>
          <cell r="E2601" t="str">
            <v>F</v>
          </cell>
        </row>
        <row r="2602">
          <cell r="B2602" t="str">
            <v>F200893</v>
          </cell>
          <cell r="C2602" t="str">
            <v>F200893</v>
          </cell>
          <cell r="D2602">
            <v>11</v>
          </cell>
          <cell r="E2602" t="str">
            <v>F</v>
          </cell>
        </row>
        <row r="2603">
          <cell r="B2603" t="str">
            <v>F200894</v>
          </cell>
          <cell r="C2603" t="str">
            <v>F200894</v>
          </cell>
          <cell r="D2603">
            <v>11</v>
          </cell>
          <cell r="E2603" t="str">
            <v>F</v>
          </cell>
        </row>
        <row r="2604">
          <cell r="B2604" t="str">
            <v>1000ER-ENGTECH</v>
          </cell>
          <cell r="C2604" t="str">
            <v>ER-ENGTECH</v>
          </cell>
          <cell r="D2604">
            <v>10</v>
          </cell>
          <cell r="E2604" t="str">
            <v>G</v>
          </cell>
        </row>
        <row r="2605">
          <cell r="B2605" t="str">
            <v>F200895</v>
          </cell>
          <cell r="C2605" t="str">
            <v>F200895</v>
          </cell>
          <cell r="D2605">
            <v>11</v>
          </cell>
          <cell r="E2605" t="str">
            <v>F</v>
          </cell>
        </row>
        <row r="2606">
          <cell r="B2606" t="str">
            <v>F200896</v>
          </cell>
          <cell r="C2606" t="str">
            <v>F200896</v>
          </cell>
          <cell r="D2606">
            <v>11</v>
          </cell>
          <cell r="E2606" t="str">
            <v>F</v>
          </cell>
        </row>
        <row r="2607">
          <cell r="B2607" t="str">
            <v>F200897</v>
          </cell>
          <cell r="C2607" t="str">
            <v>F200897</v>
          </cell>
          <cell r="D2607">
            <v>11</v>
          </cell>
          <cell r="E2607" t="str">
            <v>F</v>
          </cell>
        </row>
        <row r="2608">
          <cell r="B2608" t="str">
            <v>1000HE-KAWEAH</v>
          </cell>
          <cell r="C2608" t="str">
            <v>HE-KAWEAH</v>
          </cell>
          <cell r="D2608">
            <v>8</v>
          </cell>
          <cell r="E2608" t="str">
            <v>G</v>
          </cell>
        </row>
        <row r="2609">
          <cell r="B2609" t="str">
            <v>F200604</v>
          </cell>
          <cell r="C2609" t="str">
            <v>F200604</v>
          </cell>
          <cell r="D2609">
            <v>9</v>
          </cell>
          <cell r="E2609" t="str">
            <v>F</v>
          </cell>
        </row>
        <row r="2610">
          <cell r="B2610" t="str">
            <v>1000KAWEAH-1</v>
          </cell>
          <cell r="C2610" t="str">
            <v>KAWEAH-1</v>
          </cell>
          <cell r="D2610">
            <v>10</v>
          </cell>
          <cell r="E2610" t="str">
            <v>G</v>
          </cell>
        </row>
        <row r="2611">
          <cell r="B2611" t="str">
            <v>F200898</v>
          </cell>
          <cell r="C2611" t="str">
            <v>F200898</v>
          </cell>
          <cell r="D2611">
            <v>11</v>
          </cell>
          <cell r="E2611" t="str">
            <v>F</v>
          </cell>
        </row>
        <row r="2612">
          <cell r="B2612" t="str">
            <v>F200899</v>
          </cell>
          <cell r="C2612" t="str">
            <v>F200899</v>
          </cell>
          <cell r="D2612">
            <v>11</v>
          </cell>
          <cell r="E2612" t="str">
            <v>F</v>
          </cell>
        </row>
        <row r="2613">
          <cell r="B2613" t="str">
            <v>F200900</v>
          </cell>
          <cell r="C2613" t="str">
            <v>F200900</v>
          </cell>
          <cell r="D2613">
            <v>11</v>
          </cell>
          <cell r="E2613" t="str">
            <v>F</v>
          </cell>
        </row>
        <row r="2614">
          <cell r="B2614" t="str">
            <v>F200901</v>
          </cell>
          <cell r="C2614" t="str">
            <v>F200901</v>
          </cell>
          <cell r="D2614">
            <v>11</v>
          </cell>
          <cell r="E2614" t="str">
            <v>F</v>
          </cell>
        </row>
        <row r="2615">
          <cell r="B2615" t="str">
            <v>F200902</v>
          </cell>
          <cell r="C2615" t="str">
            <v>F200902</v>
          </cell>
          <cell r="D2615">
            <v>11</v>
          </cell>
          <cell r="E2615" t="str">
            <v>F</v>
          </cell>
        </row>
        <row r="2616">
          <cell r="B2616" t="str">
            <v>F200903</v>
          </cell>
          <cell r="C2616" t="str">
            <v>F200903</v>
          </cell>
          <cell r="D2616">
            <v>11</v>
          </cell>
          <cell r="E2616" t="str">
            <v>F</v>
          </cell>
        </row>
        <row r="2617">
          <cell r="B2617" t="str">
            <v>F200904</v>
          </cell>
          <cell r="C2617" t="str">
            <v>F200904</v>
          </cell>
          <cell r="D2617">
            <v>11</v>
          </cell>
          <cell r="E2617" t="str">
            <v>F</v>
          </cell>
        </row>
        <row r="2618">
          <cell r="B2618" t="str">
            <v>F200905</v>
          </cell>
          <cell r="C2618" t="str">
            <v>F200905</v>
          </cell>
          <cell r="D2618">
            <v>11</v>
          </cell>
          <cell r="E2618" t="str">
            <v>F</v>
          </cell>
        </row>
        <row r="2619">
          <cell r="B2619" t="str">
            <v>F200906</v>
          </cell>
          <cell r="C2619" t="str">
            <v>F200906</v>
          </cell>
          <cell r="D2619">
            <v>11</v>
          </cell>
          <cell r="E2619" t="str">
            <v>F</v>
          </cell>
        </row>
        <row r="2620">
          <cell r="B2620" t="str">
            <v>F200907</v>
          </cell>
          <cell r="C2620" t="str">
            <v>F200907</v>
          </cell>
          <cell r="D2620">
            <v>11</v>
          </cell>
          <cell r="E2620" t="str">
            <v>F</v>
          </cell>
        </row>
        <row r="2621">
          <cell r="B2621" t="str">
            <v>1000KAWEAH-2</v>
          </cell>
          <cell r="C2621" t="str">
            <v>KAWEAH-2</v>
          </cell>
          <cell r="D2621">
            <v>10</v>
          </cell>
          <cell r="E2621" t="str">
            <v>G</v>
          </cell>
        </row>
        <row r="2622">
          <cell r="B2622" t="str">
            <v>F200908</v>
          </cell>
          <cell r="C2622" t="str">
            <v>F200908</v>
          </cell>
          <cell r="D2622">
            <v>11</v>
          </cell>
          <cell r="E2622" t="str">
            <v>F</v>
          </cell>
        </row>
        <row r="2623">
          <cell r="B2623" t="str">
            <v>F200909</v>
          </cell>
          <cell r="C2623" t="str">
            <v>F200909</v>
          </cell>
          <cell r="D2623">
            <v>11</v>
          </cell>
          <cell r="E2623" t="str">
            <v>F</v>
          </cell>
        </row>
        <row r="2624">
          <cell r="B2624" t="str">
            <v>F200910</v>
          </cell>
          <cell r="C2624" t="str">
            <v>F200910</v>
          </cell>
          <cell r="D2624">
            <v>11</v>
          </cell>
          <cell r="E2624" t="str">
            <v>F</v>
          </cell>
        </row>
        <row r="2625">
          <cell r="B2625" t="str">
            <v>F200911</v>
          </cell>
          <cell r="C2625" t="str">
            <v>F200911</v>
          </cell>
          <cell r="D2625">
            <v>11</v>
          </cell>
          <cell r="E2625" t="str">
            <v>F</v>
          </cell>
        </row>
        <row r="2626">
          <cell r="B2626" t="str">
            <v>F200912</v>
          </cell>
          <cell r="C2626" t="str">
            <v>F200912</v>
          </cell>
          <cell r="D2626">
            <v>11</v>
          </cell>
          <cell r="E2626" t="str">
            <v>F</v>
          </cell>
        </row>
        <row r="2627">
          <cell r="B2627" t="str">
            <v>F200913</v>
          </cell>
          <cell r="C2627" t="str">
            <v>F200913</v>
          </cell>
          <cell r="D2627">
            <v>11</v>
          </cell>
          <cell r="E2627" t="str">
            <v>F</v>
          </cell>
        </row>
        <row r="2628">
          <cell r="B2628" t="str">
            <v>F200914</v>
          </cell>
          <cell r="C2628" t="str">
            <v>F200914</v>
          </cell>
          <cell r="D2628">
            <v>11</v>
          </cell>
          <cell r="E2628" t="str">
            <v>F</v>
          </cell>
        </row>
        <row r="2629">
          <cell r="B2629" t="str">
            <v>F200915</v>
          </cell>
          <cell r="C2629" t="str">
            <v>F200915</v>
          </cell>
          <cell r="D2629">
            <v>11</v>
          </cell>
          <cell r="E2629" t="str">
            <v>F</v>
          </cell>
        </row>
        <row r="2630">
          <cell r="B2630" t="str">
            <v>F200916</v>
          </cell>
          <cell r="C2630" t="str">
            <v>F200916</v>
          </cell>
          <cell r="D2630">
            <v>11</v>
          </cell>
          <cell r="E2630" t="str">
            <v>F</v>
          </cell>
        </row>
        <row r="2631">
          <cell r="B2631" t="str">
            <v>F200917</v>
          </cell>
          <cell r="C2631" t="str">
            <v>F200917</v>
          </cell>
          <cell r="D2631">
            <v>11</v>
          </cell>
          <cell r="E2631" t="str">
            <v>F</v>
          </cell>
        </row>
        <row r="2632">
          <cell r="B2632" t="str">
            <v>1000KAWEAH-3</v>
          </cell>
          <cell r="C2632" t="str">
            <v>KAWEAH-3</v>
          </cell>
          <cell r="D2632">
            <v>10</v>
          </cell>
          <cell r="E2632" t="str">
            <v>G</v>
          </cell>
        </row>
        <row r="2633">
          <cell r="B2633" t="str">
            <v>F200918</v>
          </cell>
          <cell r="C2633" t="str">
            <v>F200918</v>
          </cell>
          <cell r="D2633">
            <v>11</v>
          </cell>
          <cell r="E2633" t="str">
            <v>F</v>
          </cell>
        </row>
        <row r="2634">
          <cell r="B2634" t="str">
            <v>F200919</v>
          </cell>
          <cell r="C2634" t="str">
            <v>F200919</v>
          </cell>
          <cell r="D2634">
            <v>11</v>
          </cell>
          <cell r="E2634" t="str">
            <v>F</v>
          </cell>
        </row>
        <row r="2635">
          <cell r="B2635" t="str">
            <v>F200920</v>
          </cell>
          <cell r="C2635" t="str">
            <v>F200920</v>
          </cell>
          <cell r="D2635">
            <v>11</v>
          </cell>
          <cell r="E2635" t="str">
            <v>F</v>
          </cell>
        </row>
        <row r="2636">
          <cell r="B2636" t="str">
            <v>F200921</v>
          </cell>
          <cell r="C2636" t="str">
            <v>F200921</v>
          </cell>
          <cell r="D2636">
            <v>11</v>
          </cell>
          <cell r="E2636" t="str">
            <v>F</v>
          </cell>
        </row>
        <row r="2637">
          <cell r="B2637" t="str">
            <v>F200922</v>
          </cell>
          <cell r="C2637" t="str">
            <v>F200922</v>
          </cell>
          <cell r="D2637">
            <v>11</v>
          </cell>
          <cell r="E2637" t="str">
            <v>F</v>
          </cell>
        </row>
        <row r="2638">
          <cell r="B2638" t="str">
            <v>F200923</v>
          </cell>
          <cell r="C2638" t="str">
            <v>F200923</v>
          </cell>
          <cell r="D2638">
            <v>11</v>
          </cell>
          <cell r="E2638" t="str">
            <v>F</v>
          </cell>
        </row>
        <row r="2639">
          <cell r="B2639" t="str">
            <v>F200924</v>
          </cell>
          <cell r="C2639" t="str">
            <v>F200924</v>
          </cell>
          <cell r="D2639">
            <v>11</v>
          </cell>
          <cell r="E2639" t="str">
            <v>F</v>
          </cell>
        </row>
        <row r="2640">
          <cell r="B2640" t="str">
            <v>F200925</v>
          </cell>
          <cell r="C2640" t="str">
            <v>F200925</v>
          </cell>
          <cell r="D2640">
            <v>11</v>
          </cell>
          <cell r="E2640" t="str">
            <v>F</v>
          </cell>
        </row>
        <row r="2641">
          <cell r="B2641" t="str">
            <v>F200926</v>
          </cell>
          <cell r="C2641" t="str">
            <v>F200926</v>
          </cell>
          <cell r="D2641">
            <v>11</v>
          </cell>
          <cell r="E2641" t="str">
            <v>F</v>
          </cell>
        </row>
        <row r="2642">
          <cell r="B2642" t="str">
            <v>F200927</v>
          </cell>
          <cell r="C2642" t="str">
            <v>F200927</v>
          </cell>
          <cell r="D2642">
            <v>11</v>
          </cell>
          <cell r="E2642" t="str">
            <v>F</v>
          </cell>
        </row>
        <row r="2643">
          <cell r="B2643" t="str">
            <v>1000KAWEAHCYN</v>
          </cell>
          <cell r="C2643" t="str">
            <v>KAWEAHCYN</v>
          </cell>
          <cell r="D2643">
            <v>10</v>
          </cell>
          <cell r="E2643" t="str">
            <v>G</v>
          </cell>
        </row>
        <row r="2644">
          <cell r="B2644" t="str">
            <v>F200928</v>
          </cell>
          <cell r="C2644" t="str">
            <v>F200928</v>
          </cell>
          <cell r="D2644">
            <v>11</v>
          </cell>
          <cell r="E2644" t="str">
            <v>F</v>
          </cell>
        </row>
        <row r="2645">
          <cell r="B2645" t="str">
            <v>F200929</v>
          </cell>
          <cell r="C2645" t="str">
            <v>F200929</v>
          </cell>
          <cell r="D2645">
            <v>11</v>
          </cell>
          <cell r="E2645" t="str">
            <v>F</v>
          </cell>
        </row>
        <row r="2646">
          <cell r="B2646" t="str">
            <v>F200930</v>
          </cell>
          <cell r="C2646" t="str">
            <v>F200930</v>
          </cell>
          <cell r="D2646">
            <v>11</v>
          </cell>
          <cell r="E2646" t="str">
            <v>F</v>
          </cell>
        </row>
        <row r="2647">
          <cell r="B2647" t="str">
            <v>F200931</v>
          </cell>
          <cell r="C2647" t="str">
            <v>F200931</v>
          </cell>
          <cell r="D2647">
            <v>11</v>
          </cell>
          <cell r="E2647" t="str">
            <v>F</v>
          </cell>
        </row>
        <row r="2648">
          <cell r="B2648" t="str">
            <v>F200932</v>
          </cell>
          <cell r="C2648" t="str">
            <v>F200932</v>
          </cell>
          <cell r="D2648">
            <v>11</v>
          </cell>
          <cell r="E2648" t="str">
            <v>F</v>
          </cell>
        </row>
        <row r="2649">
          <cell r="B2649" t="str">
            <v>1000TULEPH-CYN</v>
          </cell>
          <cell r="C2649" t="str">
            <v>TULEPH-CYN</v>
          </cell>
          <cell r="D2649">
            <v>10</v>
          </cell>
          <cell r="E2649" t="str">
            <v>G</v>
          </cell>
        </row>
        <row r="2650">
          <cell r="B2650" t="str">
            <v>F200933</v>
          </cell>
          <cell r="C2650" t="str">
            <v>F200933</v>
          </cell>
          <cell r="D2650">
            <v>11</v>
          </cell>
          <cell r="E2650" t="str">
            <v>F</v>
          </cell>
        </row>
        <row r="2651">
          <cell r="B2651" t="str">
            <v>F200934</v>
          </cell>
          <cell r="C2651" t="str">
            <v>F200934</v>
          </cell>
          <cell r="D2651">
            <v>11</v>
          </cell>
          <cell r="E2651" t="str">
            <v>F</v>
          </cell>
        </row>
        <row r="2652">
          <cell r="B2652" t="str">
            <v>F200935</v>
          </cell>
          <cell r="C2652" t="str">
            <v>F200935</v>
          </cell>
          <cell r="D2652">
            <v>11</v>
          </cell>
          <cell r="E2652" t="str">
            <v>F</v>
          </cell>
        </row>
        <row r="2653">
          <cell r="B2653" t="str">
            <v>F200936</v>
          </cell>
          <cell r="C2653" t="str">
            <v>F200936</v>
          </cell>
          <cell r="D2653">
            <v>11</v>
          </cell>
          <cell r="E2653" t="str">
            <v>F</v>
          </cell>
        </row>
        <row r="2654">
          <cell r="B2654" t="str">
            <v>F200937</v>
          </cell>
          <cell r="C2654" t="str">
            <v>F200937</v>
          </cell>
          <cell r="D2654">
            <v>11</v>
          </cell>
          <cell r="E2654" t="str">
            <v>F</v>
          </cell>
        </row>
        <row r="2655">
          <cell r="B2655" t="str">
            <v>F200938</v>
          </cell>
          <cell r="C2655" t="str">
            <v>F200938</v>
          </cell>
          <cell r="D2655">
            <v>11</v>
          </cell>
          <cell r="E2655" t="str">
            <v>F</v>
          </cell>
        </row>
        <row r="2656">
          <cell r="B2656" t="str">
            <v>F200939</v>
          </cell>
          <cell r="C2656" t="str">
            <v>F200939</v>
          </cell>
          <cell r="D2656">
            <v>11</v>
          </cell>
          <cell r="E2656" t="str">
            <v>F</v>
          </cell>
        </row>
        <row r="2657">
          <cell r="B2657" t="str">
            <v>F200940</v>
          </cell>
          <cell r="C2657" t="str">
            <v>F200940</v>
          </cell>
          <cell r="D2657">
            <v>11</v>
          </cell>
          <cell r="E2657" t="str">
            <v>F</v>
          </cell>
        </row>
        <row r="2658">
          <cell r="B2658" t="str">
            <v>F200941</v>
          </cell>
          <cell r="C2658" t="str">
            <v>F200941</v>
          </cell>
          <cell r="D2658">
            <v>11</v>
          </cell>
          <cell r="E2658" t="str">
            <v>F</v>
          </cell>
        </row>
        <row r="2659">
          <cell r="B2659" t="str">
            <v>F200942</v>
          </cell>
          <cell r="C2659" t="str">
            <v>F200942</v>
          </cell>
          <cell r="D2659">
            <v>11</v>
          </cell>
          <cell r="E2659" t="str">
            <v>F</v>
          </cell>
        </row>
        <row r="2660">
          <cell r="B2660" t="str">
            <v>1000HE-KERNRVR</v>
          </cell>
          <cell r="C2660" t="str">
            <v>HE-KERNRVR</v>
          </cell>
          <cell r="D2660">
            <v>8</v>
          </cell>
          <cell r="E2660" t="str">
            <v>G</v>
          </cell>
        </row>
        <row r="2661">
          <cell r="B2661" t="str">
            <v>F200605</v>
          </cell>
          <cell r="C2661" t="str">
            <v>F200605</v>
          </cell>
          <cell r="D2661">
            <v>9</v>
          </cell>
          <cell r="E2661" t="str">
            <v>F</v>
          </cell>
        </row>
        <row r="2662">
          <cell r="B2662" t="str">
            <v>1000BORELPWRHS</v>
          </cell>
          <cell r="C2662" t="str">
            <v>BORELPWRHS</v>
          </cell>
          <cell r="D2662">
            <v>10</v>
          </cell>
          <cell r="E2662" t="str">
            <v>G</v>
          </cell>
        </row>
        <row r="2663">
          <cell r="B2663" t="str">
            <v>F200943</v>
          </cell>
          <cell r="C2663" t="str">
            <v>F200943</v>
          </cell>
          <cell r="D2663">
            <v>11</v>
          </cell>
          <cell r="E2663" t="str">
            <v>F</v>
          </cell>
        </row>
        <row r="2664">
          <cell r="B2664" t="str">
            <v>F200944</v>
          </cell>
          <cell r="C2664" t="str">
            <v>F200944</v>
          </cell>
          <cell r="D2664">
            <v>11</v>
          </cell>
          <cell r="E2664" t="str">
            <v>F</v>
          </cell>
        </row>
        <row r="2665">
          <cell r="B2665" t="str">
            <v>F200945</v>
          </cell>
          <cell r="C2665" t="str">
            <v>F200945</v>
          </cell>
          <cell r="D2665">
            <v>11</v>
          </cell>
          <cell r="E2665" t="str">
            <v>F</v>
          </cell>
        </row>
        <row r="2666">
          <cell r="B2666" t="str">
            <v>F200946</v>
          </cell>
          <cell r="C2666" t="str">
            <v>F200946</v>
          </cell>
          <cell r="D2666">
            <v>11</v>
          </cell>
          <cell r="E2666" t="str">
            <v>F</v>
          </cell>
        </row>
        <row r="2667">
          <cell r="B2667" t="str">
            <v>F200947</v>
          </cell>
          <cell r="C2667" t="str">
            <v>F200947</v>
          </cell>
          <cell r="D2667">
            <v>11</v>
          </cell>
          <cell r="E2667" t="str">
            <v>F</v>
          </cell>
        </row>
        <row r="2668">
          <cell r="B2668" t="str">
            <v>F200948</v>
          </cell>
          <cell r="C2668" t="str">
            <v>F200948</v>
          </cell>
          <cell r="D2668">
            <v>11</v>
          </cell>
          <cell r="E2668" t="str">
            <v>F</v>
          </cell>
        </row>
        <row r="2669">
          <cell r="B2669" t="str">
            <v>F200949</v>
          </cell>
          <cell r="C2669" t="str">
            <v>F200949</v>
          </cell>
          <cell r="D2669">
            <v>11</v>
          </cell>
          <cell r="E2669" t="str">
            <v>F</v>
          </cell>
        </row>
        <row r="2670">
          <cell r="B2670" t="str">
            <v>F200950</v>
          </cell>
          <cell r="C2670" t="str">
            <v>F200950</v>
          </cell>
          <cell r="D2670">
            <v>11</v>
          </cell>
          <cell r="E2670" t="str">
            <v>F</v>
          </cell>
        </row>
        <row r="2671">
          <cell r="B2671" t="str">
            <v>F200951</v>
          </cell>
          <cell r="C2671" t="str">
            <v>F200951</v>
          </cell>
          <cell r="D2671">
            <v>11</v>
          </cell>
          <cell r="E2671" t="str">
            <v>F</v>
          </cell>
        </row>
        <row r="2672">
          <cell r="B2672" t="str">
            <v>F200952</v>
          </cell>
          <cell r="C2672" t="str">
            <v>F200952</v>
          </cell>
          <cell r="D2672">
            <v>11</v>
          </cell>
          <cell r="E2672" t="str">
            <v>F</v>
          </cell>
        </row>
        <row r="2673">
          <cell r="B2673" t="str">
            <v>F200953</v>
          </cell>
          <cell r="C2673" t="str">
            <v>F200953</v>
          </cell>
          <cell r="D2673">
            <v>11</v>
          </cell>
          <cell r="E2673" t="str">
            <v>F</v>
          </cell>
        </row>
        <row r="2674">
          <cell r="B2674" t="str">
            <v>1000KERNRIVER1</v>
          </cell>
          <cell r="C2674" t="str">
            <v>KERNRIVER1</v>
          </cell>
          <cell r="D2674">
            <v>10</v>
          </cell>
          <cell r="E2674" t="str">
            <v>G</v>
          </cell>
        </row>
        <row r="2675">
          <cell r="B2675" t="str">
            <v>F200954</v>
          </cell>
          <cell r="C2675" t="str">
            <v>F200954</v>
          </cell>
          <cell r="D2675">
            <v>11</v>
          </cell>
          <cell r="E2675" t="str">
            <v>F</v>
          </cell>
        </row>
        <row r="2676">
          <cell r="B2676" t="str">
            <v>F200955</v>
          </cell>
          <cell r="C2676" t="str">
            <v>F200955</v>
          </cell>
          <cell r="D2676">
            <v>11</v>
          </cell>
          <cell r="E2676" t="str">
            <v>F</v>
          </cell>
        </row>
        <row r="2677">
          <cell r="B2677" t="str">
            <v>F200956</v>
          </cell>
          <cell r="C2677" t="str">
            <v>F200956</v>
          </cell>
          <cell r="D2677">
            <v>11</v>
          </cell>
          <cell r="E2677" t="str">
            <v>F</v>
          </cell>
        </row>
        <row r="2678">
          <cell r="B2678" t="str">
            <v>F200957</v>
          </cell>
          <cell r="C2678" t="str">
            <v>F200957</v>
          </cell>
          <cell r="D2678">
            <v>11</v>
          </cell>
          <cell r="E2678" t="str">
            <v>F</v>
          </cell>
        </row>
        <row r="2679">
          <cell r="B2679" t="str">
            <v>F200958</v>
          </cell>
          <cell r="C2679" t="str">
            <v>F200958</v>
          </cell>
          <cell r="D2679">
            <v>11</v>
          </cell>
          <cell r="E2679" t="str">
            <v>F</v>
          </cell>
        </row>
        <row r="2680">
          <cell r="B2680" t="str">
            <v>F200959</v>
          </cell>
          <cell r="C2680" t="str">
            <v>F200959</v>
          </cell>
          <cell r="D2680">
            <v>11</v>
          </cell>
          <cell r="E2680" t="str">
            <v>F</v>
          </cell>
        </row>
        <row r="2681">
          <cell r="B2681" t="str">
            <v>F200960</v>
          </cell>
          <cell r="C2681" t="str">
            <v>F200960</v>
          </cell>
          <cell r="D2681">
            <v>11</v>
          </cell>
          <cell r="E2681" t="str">
            <v>F</v>
          </cell>
        </row>
        <row r="2682">
          <cell r="B2682" t="str">
            <v>F200961</v>
          </cell>
          <cell r="C2682" t="str">
            <v>F200961</v>
          </cell>
          <cell r="D2682">
            <v>11</v>
          </cell>
          <cell r="E2682" t="str">
            <v>F</v>
          </cell>
        </row>
        <row r="2683">
          <cell r="B2683" t="str">
            <v>F200962</v>
          </cell>
          <cell r="C2683" t="str">
            <v>F200962</v>
          </cell>
          <cell r="D2683">
            <v>11</v>
          </cell>
          <cell r="E2683" t="str">
            <v>F</v>
          </cell>
        </row>
        <row r="2684">
          <cell r="B2684" t="str">
            <v>F200963</v>
          </cell>
          <cell r="C2684" t="str">
            <v>F200963</v>
          </cell>
          <cell r="D2684">
            <v>11</v>
          </cell>
          <cell r="E2684" t="str">
            <v>F</v>
          </cell>
        </row>
        <row r="2685">
          <cell r="B2685" t="str">
            <v>F200964</v>
          </cell>
          <cell r="C2685" t="str">
            <v>F200964</v>
          </cell>
          <cell r="D2685">
            <v>11</v>
          </cell>
          <cell r="E2685" t="str">
            <v>F</v>
          </cell>
        </row>
        <row r="2686">
          <cell r="B2686" t="str">
            <v>1000KERNRIVER3</v>
          </cell>
          <cell r="C2686" t="str">
            <v>KERNRIVER3</v>
          </cell>
          <cell r="D2686">
            <v>10</v>
          </cell>
          <cell r="E2686" t="str">
            <v>G</v>
          </cell>
        </row>
        <row r="2687">
          <cell r="B2687" t="str">
            <v>F200965</v>
          </cell>
          <cell r="C2687" t="str">
            <v>F200965</v>
          </cell>
          <cell r="D2687">
            <v>11</v>
          </cell>
          <cell r="E2687" t="str">
            <v>F</v>
          </cell>
        </row>
        <row r="2688">
          <cell r="B2688" t="str">
            <v>F200966</v>
          </cell>
          <cell r="C2688" t="str">
            <v>F200966</v>
          </cell>
          <cell r="D2688">
            <v>11</v>
          </cell>
          <cell r="E2688" t="str">
            <v>F</v>
          </cell>
        </row>
        <row r="2689">
          <cell r="B2689" t="str">
            <v>F200967</v>
          </cell>
          <cell r="C2689" t="str">
            <v>F200967</v>
          </cell>
          <cell r="D2689">
            <v>11</v>
          </cell>
          <cell r="E2689" t="str">
            <v>F</v>
          </cell>
        </row>
        <row r="2690">
          <cell r="B2690" t="str">
            <v>F200968</v>
          </cell>
          <cell r="C2690" t="str">
            <v>F200968</v>
          </cell>
          <cell r="D2690">
            <v>11</v>
          </cell>
          <cell r="E2690" t="str">
            <v>F</v>
          </cell>
        </row>
        <row r="2691">
          <cell r="B2691" t="str">
            <v>F200969</v>
          </cell>
          <cell r="C2691" t="str">
            <v>F200969</v>
          </cell>
          <cell r="D2691">
            <v>11</v>
          </cell>
          <cell r="E2691" t="str">
            <v>F</v>
          </cell>
        </row>
        <row r="2692">
          <cell r="B2692" t="str">
            <v>F200970</v>
          </cell>
          <cell r="C2692" t="str">
            <v>F200970</v>
          </cell>
          <cell r="D2692">
            <v>11</v>
          </cell>
          <cell r="E2692" t="str">
            <v>F</v>
          </cell>
        </row>
        <row r="2693">
          <cell r="B2693" t="str">
            <v>F200971</v>
          </cell>
          <cell r="C2693" t="str">
            <v>F200971</v>
          </cell>
          <cell r="D2693">
            <v>11</v>
          </cell>
          <cell r="E2693" t="str">
            <v>F</v>
          </cell>
        </row>
        <row r="2694">
          <cell r="B2694" t="str">
            <v>F200972</v>
          </cell>
          <cell r="C2694" t="str">
            <v>F200972</v>
          </cell>
          <cell r="D2694">
            <v>11</v>
          </cell>
          <cell r="E2694" t="str">
            <v>F</v>
          </cell>
        </row>
        <row r="2695">
          <cell r="B2695" t="str">
            <v>F200973</v>
          </cell>
          <cell r="C2695" t="str">
            <v>F200973</v>
          </cell>
          <cell r="D2695">
            <v>11</v>
          </cell>
          <cell r="E2695" t="str">
            <v>F</v>
          </cell>
        </row>
        <row r="2696">
          <cell r="B2696" t="str">
            <v>F200974</v>
          </cell>
          <cell r="C2696" t="str">
            <v>F200974</v>
          </cell>
          <cell r="D2696">
            <v>11</v>
          </cell>
          <cell r="E2696" t="str">
            <v>F</v>
          </cell>
        </row>
        <row r="2697">
          <cell r="B2697" t="str">
            <v>F200975</v>
          </cell>
          <cell r="C2697" t="str">
            <v>F200975</v>
          </cell>
          <cell r="D2697">
            <v>11</v>
          </cell>
          <cell r="E2697" t="str">
            <v>F</v>
          </cell>
        </row>
        <row r="2698">
          <cell r="B2698" t="str">
            <v>1000KERNRIVCYN</v>
          </cell>
          <cell r="C2698" t="str">
            <v>KERNRIVCYN</v>
          </cell>
          <cell r="D2698">
            <v>10</v>
          </cell>
          <cell r="E2698" t="str">
            <v>G</v>
          </cell>
        </row>
        <row r="2699">
          <cell r="B2699" t="str">
            <v>F200976</v>
          </cell>
          <cell r="C2699" t="str">
            <v>F200976</v>
          </cell>
          <cell r="D2699">
            <v>11</v>
          </cell>
          <cell r="E2699" t="str">
            <v>F</v>
          </cell>
        </row>
        <row r="2700">
          <cell r="B2700" t="str">
            <v>F200977</v>
          </cell>
          <cell r="C2700" t="str">
            <v>F200977</v>
          </cell>
          <cell r="D2700">
            <v>11</v>
          </cell>
          <cell r="E2700" t="str">
            <v>F</v>
          </cell>
        </row>
        <row r="2701">
          <cell r="B2701" t="str">
            <v>F200978</v>
          </cell>
          <cell r="C2701" t="str">
            <v>F200978</v>
          </cell>
          <cell r="D2701">
            <v>11</v>
          </cell>
          <cell r="E2701" t="str">
            <v>F</v>
          </cell>
        </row>
        <row r="2702">
          <cell r="B2702" t="str">
            <v>F200979</v>
          </cell>
          <cell r="C2702" t="str">
            <v>F200979</v>
          </cell>
          <cell r="D2702">
            <v>11</v>
          </cell>
          <cell r="E2702" t="str">
            <v>F</v>
          </cell>
        </row>
        <row r="2703">
          <cell r="B2703" t="str">
            <v>1000PPD-HYDONO</v>
          </cell>
          <cell r="C2703" t="str">
            <v>PPD-HYDONO</v>
          </cell>
          <cell r="D2703">
            <v>6</v>
          </cell>
          <cell r="E2703" t="str">
            <v>G</v>
          </cell>
        </row>
        <row r="2704">
          <cell r="B2704" t="str">
            <v>F516592</v>
          </cell>
          <cell r="C2704" t="str">
            <v>F516592</v>
          </cell>
          <cell r="D2704">
            <v>7</v>
          </cell>
          <cell r="E2704" t="str">
            <v>F</v>
          </cell>
        </row>
        <row r="2705">
          <cell r="B2705" t="str">
            <v>F525200</v>
          </cell>
          <cell r="C2705" t="str">
            <v>F525200</v>
          </cell>
          <cell r="D2705">
            <v>7</v>
          </cell>
          <cell r="E2705" t="str">
            <v>F</v>
          </cell>
        </row>
        <row r="2706">
          <cell r="B2706" t="str">
            <v>F525201</v>
          </cell>
          <cell r="C2706" t="str">
            <v>F525201</v>
          </cell>
          <cell r="D2706">
            <v>7</v>
          </cell>
          <cell r="E2706" t="str">
            <v>F</v>
          </cell>
        </row>
        <row r="2707">
          <cell r="B2707" t="str">
            <v>1000HN-BCRKCOM</v>
          </cell>
          <cell r="C2707" t="str">
            <v>HN-BCRKCOM</v>
          </cell>
          <cell r="D2707">
            <v>8</v>
          </cell>
          <cell r="E2707" t="str">
            <v>G</v>
          </cell>
        </row>
        <row r="2708">
          <cell r="B2708" t="str">
            <v>F200606</v>
          </cell>
          <cell r="C2708" t="str">
            <v>F200606</v>
          </cell>
          <cell r="D2708">
            <v>9</v>
          </cell>
          <cell r="E2708" t="str">
            <v>F</v>
          </cell>
        </row>
        <row r="2709">
          <cell r="B2709" t="str">
            <v>1000BIGCRKCOMM</v>
          </cell>
          <cell r="C2709" t="str">
            <v>BIGCRKCOMM</v>
          </cell>
          <cell r="D2709">
            <v>10</v>
          </cell>
          <cell r="E2709" t="str">
            <v>G</v>
          </cell>
        </row>
        <row r="2710">
          <cell r="B2710" t="str">
            <v>F200980</v>
          </cell>
          <cell r="C2710" t="str">
            <v>F200980</v>
          </cell>
          <cell r="D2710">
            <v>11</v>
          </cell>
          <cell r="E2710" t="str">
            <v>F</v>
          </cell>
        </row>
        <row r="2711">
          <cell r="B2711" t="str">
            <v>F200981</v>
          </cell>
          <cell r="C2711" t="str">
            <v>F200981</v>
          </cell>
          <cell r="D2711">
            <v>11</v>
          </cell>
          <cell r="E2711" t="str">
            <v>F</v>
          </cell>
        </row>
        <row r="2712">
          <cell r="B2712" t="str">
            <v>F200982</v>
          </cell>
          <cell r="C2712" t="str">
            <v>F200982</v>
          </cell>
          <cell r="D2712">
            <v>11</v>
          </cell>
          <cell r="E2712" t="str">
            <v>F</v>
          </cell>
        </row>
        <row r="2713">
          <cell r="B2713" t="str">
            <v>F200983</v>
          </cell>
          <cell r="C2713" t="str">
            <v>F200983</v>
          </cell>
          <cell r="D2713">
            <v>11</v>
          </cell>
          <cell r="E2713" t="str">
            <v>F</v>
          </cell>
        </row>
        <row r="2714">
          <cell r="B2714" t="str">
            <v>F200984</v>
          </cell>
          <cell r="C2714" t="str">
            <v>F200984</v>
          </cell>
          <cell r="D2714">
            <v>11</v>
          </cell>
          <cell r="E2714" t="str">
            <v>F</v>
          </cell>
        </row>
        <row r="2715">
          <cell r="B2715" t="str">
            <v>F200985</v>
          </cell>
          <cell r="C2715" t="str">
            <v>F200985</v>
          </cell>
          <cell r="D2715">
            <v>11</v>
          </cell>
          <cell r="E2715" t="str">
            <v>F</v>
          </cell>
        </row>
        <row r="2716">
          <cell r="B2716" t="str">
            <v>F200986</v>
          </cell>
          <cell r="C2716" t="str">
            <v>F200986</v>
          </cell>
          <cell r="D2716">
            <v>11</v>
          </cell>
          <cell r="E2716" t="str">
            <v>F</v>
          </cell>
        </row>
        <row r="2717">
          <cell r="B2717" t="str">
            <v>F200987</v>
          </cell>
          <cell r="C2717" t="str">
            <v>F200987</v>
          </cell>
          <cell r="D2717">
            <v>11</v>
          </cell>
          <cell r="E2717" t="str">
            <v>F</v>
          </cell>
        </row>
        <row r="2718">
          <cell r="B2718" t="str">
            <v>F200988</v>
          </cell>
          <cell r="C2718" t="str">
            <v>F200988</v>
          </cell>
          <cell r="D2718">
            <v>11</v>
          </cell>
          <cell r="E2718" t="str">
            <v>F</v>
          </cell>
        </row>
        <row r="2719">
          <cell r="B2719" t="str">
            <v>F200989</v>
          </cell>
          <cell r="C2719" t="str">
            <v>F200989</v>
          </cell>
          <cell r="D2719">
            <v>11</v>
          </cell>
          <cell r="E2719" t="str">
            <v>F</v>
          </cell>
        </row>
        <row r="2720">
          <cell r="B2720" t="str">
            <v>F200990</v>
          </cell>
          <cell r="C2720" t="str">
            <v>F200990</v>
          </cell>
          <cell r="D2720">
            <v>11</v>
          </cell>
          <cell r="E2720" t="str">
            <v>F</v>
          </cell>
        </row>
        <row r="2721">
          <cell r="B2721" t="str">
            <v>F200991</v>
          </cell>
          <cell r="C2721" t="str">
            <v>F200991</v>
          </cell>
          <cell r="D2721">
            <v>11</v>
          </cell>
          <cell r="E2721" t="str">
            <v>F</v>
          </cell>
        </row>
        <row r="2722">
          <cell r="B2722" t="str">
            <v>F200992</v>
          </cell>
          <cell r="C2722" t="str">
            <v>F200992</v>
          </cell>
          <cell r="D2722">
            <v>11</v>
          </cell>
          <cell r="E2722" t="str">
            <v>F</v>
          </cell>
        </row>
        <row r="2723">
          <cell r="B2723" t="str">
            <v>F200993</v>
          </cell>
          <cell r="C2723" t="str">
            <v>F200993</v>
          </cell>
          <cell r="D2723">
            <v>11</v>
          </cell>
          <cell r="E2723" t="str">
            <v>F</v>
          </cell>
        </row>
        <row r="2724">
          <cell r="B2724" t="str">
            <v>F200994</v>
          </cell>
          <cell r="C2724" t="str">
            <v>F200994</v>
          </cell>
          <cell r="D2724">
            <v>11</v>
          </cell>
          <cell r="E2724" t="str">
            <v>F</v>
          </cell>
        </row>
        <row r="2725">
          <cell r="B2725" t="str">
            <v>F525168</v>
          </cell>
          <cell r="C2725" t="str">
            <v>F525168</v>
          </cell>
          <cell r="D2725">
            <v>11</v>
          </cell>
          <cell r="E2725" t="str">
            <v>F</v>
          </cell>
        </row>
        <row r="2726">
          <cell r="B2726" t="str">
            <v>F525428</v>
          </cell>
          <cell r="C2726" t="str">
            <v>F525428</v>
          </cell>
          <cell r="D2726">
            <v>11</v>
          </cell>
          <cell r="E2726" t="str">
            <v>F</v>
          </cell>
        </row>
        <row r="2727">
          <cell r="B2727" t="str">
            <v>1000BC-ENGTECH</v>
          </cell>
          <cell r="C2727" t="str">
            <v>BC-ENGTECH</v>
          </cell>
          <cell r="D2727">
            <v>10</v>
          </cell>
          <cell r="E2727" t="str">
            <v>G</v>
          </cell>
        </row>
        <row r="2728">
          <cell r="B2728" t="str">
            <v>F200995</v>
          </cell>
          <cell r="C2728" t="str">
            <v>F200995</v>
          </cell>
          <cell r="D2728">
            <v>11</v>
          </cell>
          <cell r="E2728" t="str">
            <v>F</v>
          </cell>
        </row>
        <row r="2729">
          <cell r="B2729" t="str">
            <v>F200996</v>
          </cell>
          <cell r="C2729" t="str">
            <v>F200996</v>
          </cell>
          <cell r="D2729">
            <v>11</v>
          </cell>
          <cell r="E2729" t="str">
            <v>F</v>
          </cell>
        </row>
        <row r="2730">
          <cell r="B2730" t="str">
            <v>1000HN-LWRCNYN</v>
          </cell>
          <cell r="C2730" t="str">
            <v>HN-LWRCNYN</v>
          </cell>
          <cell r="D2730">
            <v>8</v>
          </cell>
          <cell r="E2730" t="str">
            <v>G</v>
          </cell>
        </row>
        <row r="2731">
          <cell r="B2731" t="str">
            <v>F200607</v>
          </cell>
          <cell r="C2731" t="str">
            <v>F200607</v>
          </cell>
          <cell r="D2731">
            <v>9</v>
          </cell>
          <cell r="E2731" t="str">
            <v>F</v>
          </cell>
        </row>
        <row r="2732">
          <cell r="B2732" t="str">
            <v>1000LCBIGCRK3</v>
          </cell>
          <cell r="C2732" t="str">
            <v>LCBIGCRK3</v>
          </cell>
          <cell r="D2732">
            <v>10</v>
          </cell>
          <cell r="E2732" t="str">
            <v>G</v>
          </cell>
        </row>
        <row r="2733">
          <cell r="B2733" t="str">
            <v>F200997</v>
          </cell>
          <cell r="C2733" t="str">
            <v>F200997</v>
          </cell>
          <cell r="D2733">
            <v>11</v>
          </cell>
          <cell r="E2733" t="str">
            <v>F</v>
          </cell>
        </row>
        <row r="2734">
          <cell r="B2734" t="str">
            <v>F200998</v>
          </cell>
          <cell r="C2734" t="str">
            <v>F200998</v>
          </cell>
          <cell r="D2734">
            <v>11</v>
          </cell>
          <cell r="E2734" t="str">
            <v>F</v>
          </cell>
        </row>
        <row r="2735">
          <cell r="B2735" t="str">
            <v>F200999</v>
          </cell>
          <cell r="C2735" t="str">
            <v>F200999</v>
          </cell>
          <cell r="D2735">
            <v>11</v>
          </cell>
          <cell r="E2735" t="str">
            <v>F</v>
          </cell>
        </row>
        <row r="2736">
          <cell r="B2736" t="str">
            <v>F201000</v>
          </cell>
          <cell r="C2736" t="str">
            <v>F201000</v>
          </cell>
          <cell r="D2736">
            <v>11</v>
          </cell>
          <cell r="E2736" t="str">
            <v>F</v>
          </cell>
        </row>
        <row r="2737">
          <cell r="B2737" t="str">
            <v>F201001</v>
          </cell>
          <cell r="C2737" t="str">
            <v>F201001</v>
          </cell>
          <cell r="D2737">
            <v>11</v>
          </cell>
          <cell r="E2737" t="str">
            <v>F</v>
          </cell>
        </row>
        <row r="2738">
          <cell r="B2738" t="str">
            <v>F201002</v>
          </cell>
          <cell r="C2738" t="str">
            <v>F201002</v>
          </cell>
          <cell r="D2738">
            <v>11</v>
          </cell>
          <cell r="E2738" t="str">
            <v>F</v>
          </cell>
        </row>
        <row r="2739">
          <cell r="B2739" t="str">
            <v>F201003</v>
          </cell>
          <cell r="C2739" t="str">
            <v>F201003</v>
          </cell>
          <cell r="D2739">
            <v>11</v>
          </cell>
          <cell r="E2739" t="str">
            <v>F</v>
          </cell>
        </row>
        <row r="2740">
          <cell r="B2740" t="str">
            <v>F201004</v>
          </cell>
          <cell r="C2740" t="str">
            <v>F201004</v>
          </cell>
          <cell r="D2740">
            <v>11</v>
          </cell>
          <cell r="E2740" t="str">
            <v>F</v>
          </cell>
        </row>
        <row r="2741">
          <cell r="B2741" t="str">
            <v>F201005</v>
          </cell>
          <cell r="C2741" t="str">
            <v>F201005</v>
          </cell>
          <cell r="D2741">
            <v>11</v>
          </cell>
          <cell r="E2741" t="str">
            <v>F</v>
          </cell>
        </row>
        <row r="2742">
          <cell r="B2742" t="str">
            <v>F201006</v>
          </cell>
          <cell r="C2742" t="str">
            <v>F201006</v>
          </cell>
          <cell r="D2742">
            <v>11</v>
          </cell>
          <cell r="E2742" t="str">
            <v>F</v>
          </cell>
        </row>
        <row r="2743">
          <cell r="B2743" t="str">
            <v>F201007</v>
          </cell>
          <cell r="C2743" t="str">
            <v>F201007</v>
          </cell>
          <cell r="D2743">
            <v>11</v>
          </cell>
          <cell r="E2743" t="str">
            <v>F</v>
          </cell>
        </row>
        <row r="2744">
          <cell r="B2744" t="str">
            <v>F201008</v>
          </cell>
          <cell r="C2744" t="str">
            <v>F201008</v>
          </cell>
          <cell r="D2744">
            <v>11</v>
          </cell>
          <cell r="E2744" t="str">
            <v>F</v>
          </cell>
        </row>
        <row r="2745">
          <cell r="B2745" t="str">
            <v>F201009</v>
          </cell>
          <cell r="C2745" t="str">
            <v>F201009</v>
          </cell>
          <cell r="D2745">
            <v>11</v>
          </cell>
          <cell r="E2745" t="str">
            <v>F</v>
          </cell>
        </row>
        <row r="2746">
          <cell r="B2746" t="str">
            <v>F201010</v>
          </cell>
          <cell r="C2746" t="str">
            <v>F201010</v>
          </cell>
          <cell r="D2746">
            <v>11</v>
          </cell>
          <cell r="E2746" t="str">
            <v>F</v>
          </cell>
        </row>
        <row r="2747">
          <cell r="B2747" t="str">
            <v>1000LCBIGCRK4</v>
          </cell>
          <cell r="C2747" t="str">
            <v>LCBIGCRK4</v>
          </cell>
          <cell r="D2747">
            <v>10</v>
          </cell>
          <cell r="E2747" t="str">
            <v>G</v>
          </cell>
        </row>
        <row r="2748">
          <cell r="B2748" t="str">
            <v>F201011</v>
          </cell>
          <cell r="C2748" t="str">
            <v>F201011</v>
          </cell>
          <cell r="D2748">
            <v>11</v>
          </cell>
          <cell r="E2748" t="str">
            <v>F</v>
          </cell>
        </row>
        <row r="2749">
          <cell r="B2749" t="str">
            <v>F201012</v>
          </cell>
          <cell r="C2749" t="str">
            <v>F201012</v>
          </cell>
          <cell r="D2749">
            <v>11</v>
          </cell>
          <cell r="E2749" t="str">
            <v>F</v>
          </cell>
        </row>
        <row r="2750">
          <cell r="B2750" t="str">
            <v>F201013</v>
          </cell>
          <cell r="C2750" t="str">
            <v>F201013</v>
          </cell>
          <cell r="D2750">
            <v>11</v>
          </cell>
          <cell r="E2750" t="str">
            <v>F</v>
          </cell>
        </row>
        <row r="2751">
          <cell r="B2751" t="str">
            <v>F201014</v>
          </cell>
          <cell r="C2751" t="str">
            <v>F201014</v>
          </cell>
          <cell r="D2751">
            <v>11</v>
          </cell>
          <cell r="E2751" t="str">
            <v>F</v>
          </cell>
        </row>
        <row r="2752">
          <cell r="B2752" t="str">
            <v>F201015</v>
          </cell>
          <cell r="C2752" t="str">
            <v>F201015</v>
          </cell>
          <cell r="D2752">
            <v>11</v>
          </cell>
          <cell r="E2752" t="str">
            <v>F</v>
          </cell>
        </row>
        <row r="2753">
          <cell r="B2753" t="str">
            <v>F201016</v>
          </cell>
          <cell r="C2753" t="str">
            <v>F201016</v>
          </cell>
          <cell r="D2753">
            <v>11</v>
          </cell>
          <cell r="E2753" t="str">
            <v>F</v>
          </cell>
        </row>
        <row r="2754">
          <cell r="B2754" t="str">
            <v>F201017</v>
          </cell>
          <cell r="C2754" t="str">
            <v>F201017</v>
          </cell>
          <cell r="D2754">
            <v>11</v>
          </cell>
          <cell r="E2754" t="str">
            <v>F</v>
          </cell>
        </row>
        <row r="2755">
          <cell r="B2755" t="str">
            <v>F201018</v>
          </cell>
          <cell r="C2755" t="str">
            <v>F201018</v>
          </cell>
          <cell r="D2755">
            <v>11</v>
          </cell>
          <cell r="E2755" t="str">
            <v>F</v>
          </cell>
        </row>
        <row r="2756">
          <cell r="B2756" t="str">
            <v>F201019</v>
          </cell>
          <cell r="C2756" t="str">
            <v>F201019</v>
          </cell>
          <cell r="D2756">
            <v>11</v>
          </cell>
          <cell r="E2756" t="str">
            <v>F</v>
          </cell>
        </row>
        <row r="2757">
          <cell r="B2757" t="str">
            <v>F201020</v>
          </cell>
          <cell r="C2757" t="str">
            <v>F201020</v>
          </cell>
          <cell r="D2757">
            <v>11</v>
          </cell>
          <cell r="E2757" t="str">
            <v>F</v>
          </cell>
        </row>
        <row r="2758">
          <cell r="B2758" t="str">
            <v>F201021</v>
          </cell>
          <cell r="C2758" t="str">
            <v>F201021</v>
          </cell>
          <cell r="D2758">
            <v>11</v>
          </cell>
          <cell r="E2758" t="str">
            <v>F</v>
          </cell>
        </row>
        <row r="2759">
          <cell r="B2759" t="str">
            <v>F201022</v>
          </cell>
          <cell r="C2759" t="str">
            <v>F201022</v>
          </cell>
          <cell r="D2759">
            <v>11</v>
          </cell>
          <cell r="E2759" t="str">
            <v>F</v>
          </cell>
        </row>
        <row r="2760">
          <cell r="B2760" t="str">
            <v>F201023</v>
          </cell>
          <cell r="C2760" t="str">
            <v>F201023</v>
          </cell>
          <cell r="D2760">
            <v>11</v>
          </cell>
          <cell r="E2760" t="str">
            <v>F</v>
          </cell>
        </row>
        <row r="2761">
          <cell r="B2761" t="str">
            <v>F201024</v>
          </cell>
          <cell r="C2761" t="str">
            <v>F201024</v>
          </cell>
          <cell r="D2761">
            <v>11</v>
          </cell>
          <cell r="E2761" t="str">
            <v>F</v>
          </cell>
        </row>
        <row r="2762">
          <cell r="B2762" t="str">
            <v>F525451</v>
          </cell>
          <cell r="C2762" t="str">
            <v>F525451</v>
          </cell>
          <cell r="D2762">
            <v>11</v>
          </cell>
          <cell r="E2762" t="str">
            <v>F</v>
          </cell>
        </row>
        <row r="2763">
          <cell r="B2763" t="str">
            <v>1000HN-MIDCNYN</v>
          </cell>
          <cell r="C2763" t="str">
            <v>HN-MIDCNYN</v>
          </cell>
          <cell r="D2763">
            <v>8</v>
          </cell>
          <cell r="E2763" t="str">
            <v>G</v>
          </cell>
        </row>
        <row r="2764">
          <cell r="B2764" t="str">
            <v>F200608</v>
          </cell>
          <cell r="C2764" t="str">
            <v>F200608</v>
          </cell>
          <cell r="D2764">
            <v>9</v>
          </cell>
          <cell r="E2764" t="str">
            <v>F</v>
          </cell>
        </row>
        <row r="2765">
          <cell r="B2765" t="str">
            <v>1000MC-BIGCRK2</v>
          </cell>
          <cell r="C2765" t="str">
            <v>MC-BIGCRK2</v>
          </cell>
          <cell r="D2765">
            <v>10</v>
          </cell>
          <cell r="E2765" t="str">
            <v>G</v>
          </cell>
        </row>
        <row r="2766">
          <cell r="B2766" t="str">
            <v>F201025</v>
          </cell>
          <cell r="C2766" t="str">
            <v>F201025</v>
          </cell>
          <cell r="D2766">
            <v>11</v>
          </cell>
          <cell r="E2766" t="str">
            <v>F</v>
          </cell>
        </row>
        <row r="2767">
          <cell r="B2767" t="str">
            <v>F201026</v>
          </cell>
          <cell r="C2767" t="str">
            <v>F201026</v>
          </cell>
          <cell r="D2767">
            <v>11</v>
          </cell>
          <cell r="E2767" t="str">
            <v>F</v>
          </cell>
        </row>
        <row r="2768">
          <cell r="B2768" t="str">
            <v>F201027</v>
          </cell>
          <cell r="C2768" t="str">
            <v>F201027</v>
          </cell>
          <cell r="D2768">
            <v>11</v>
          </cell>
          <cell r="E2768" t="str">
            <v>F</v>
          </cell>
        </row>
        <row r="2769">
          <cell r="B2769" t="str">
            <v>F201028</v>
          </cell>
          <cell r="C2769" t="str">
            <v>F201028</v>
          </cell>
          <cell r="D2769">
            <v>11</v>
          </cell>
          <cell r="E2769" t="str">
            <v>F</v>
          </cell>
        </row>
        <row r="2770">
          <cell r="B2770" t="str">
            <v>F201029</v>
          </cell>
          <cell r="C2770" t="str">
            <v>F201029</v>
          </cell>
          <cell r="D2770">
            <v>11</v>
          </cell>
          <cell r="E2770" t="str">
            <v>F</v>
          </cell>
        </row>
        <row r="2771">
          <cell r="B2771" t="str">
            <v>F201030</v>
          </cell>
          <cell r="C2771" t="str">
            <v>F201030</v>
          </cell>
          <cell r="D2771">
            <v>11</v>
          </cell>
          <cell r="E2771" t="str">
            <v>F</v>
          </cell>
        </row>
        <row r="2772">
          <cell r="B2772" t="str">
            <v>F201031</v>
          </cell>
          <cell r="C2772" t="str">
            <v>F201031</v>
          </cell>
          <cell r="D2772">
            <v>11</v>
          </cell>
          <cell r="E2772" t="str">
            <v>F</v>
          </cell>
        </row>
        <row r="2773">
          <cell r="B2773" t="str">
            <v>F201032</v>
          </cell>
          <cell r="C2773" t="str">
            <v>F201032</v>
          </cell>
          <cell r="D2773">
            <v>11</v>
          </cell>
          <cell r="E2773" t="str">
            <v>F</v>
          </cell>
        </row>
        <row r="2774">
          <cell r="B2774" t="str">
            <v>F201033</v>
          </cell>
          <cell r="C2774" t="str">
            <v>F201033</v>
          </cell>
          <cell r="D2774">
            <v>11</v>
          </cell>
          <cell r="E2774" t="str">
            <v>F</v>
          </cell>
        </row>
        <row r="2775">
          <cell r="B2775" t="str">
            <v>F201034</v>
          </cell>
          <cell r="C2775" t="str">
            <v>F201034</v>
          </cell>
          <cell r="D2775">
            <v>11</v>
          </cell>
          <cell r="E2775" t="str">
            <v>F</v>
          </cell>
        </row>
        <row r="2776">
          <cell r="B2776" t="str">
            <v>F201035</v>
          </cell>
          <cell r="C2776" t="str">
            <v>F201035</v>
          </cell>
          <cell r="D2776">
            <v>11</v>
          </cell>
          <cell r="E2776" t="str">
            <v>F</v>
          </cell>
        </row>
        <row r="2777">
          <cell r="B2777" t="str">
            <v>F201036</v>
          </cell>
          <cell r="C2777" t="str">
            <v>F201036</v>
          </cell>
          <cell r="D2777">
            <v>11</v>
          </cell>
          <cell r="E2777" t="str">
            <v>F</v>
          </cell>
        </row>
        <row r="2778">
          <cell r="B2778" t="str">
            <v>F201037</v>
          </cell>
          <cell r="C2778" t="str">
            <v>F201037</v>
          </cell>
          <cell r="D2778">
            <v>11</v>
          </cell>
          <cell r="E2778" t="str">
            <v>F</v>
          </cell>
        </row>
        <row r="2779">
          <cell r="B2779" t="str">
            <v>F201038</v>
          </cell>
          <cell r="C2779" t="str">
            <v>F201038</v>
          </cell>
          <cell r="D2779">
            <v>11</v>
          </cell>
          <cell r="E2779" t="str">
            <v>F</v>
          </cell>
        </row>
        <row r="2780">
          <cell r="B2780" t="str">
            <v>1000MC-BGCK-2A</v>
          </cell>
          <cell r="C2780" t="str">
            <v>MC-BGCK-2A</v>
          </cell>
          <cell r="D2780">
            <v>10</v>
          </cell>
          <cell r="E2780" t="str">
            <v>G</v>
          </cell>
        </row>
        <row r="2781">
          <cell r="B2781" t="str">
            <v>F201039</v>
          </cell>
          <cell r="C2781" t="str">
            <v>F201039</v>
          </cell>
          <cell r="D2781">
            <v>11</v>
          </cell>
          <cell r="E2781" t="str">
            <v>F</v>
          </cell>
        </row>
        <row r="2782">
          <cell r="B2782" t="str">
            <v>F201040</v>
          </cell>
          <cell r="C2782" t="str">
            <v>F201040</v>
          </cell>
          <cell r="D2782">
            <v>11</v>
          </cell>
          <cell r="E2782" t="str">
            <v>F</v>
          </cell>
        </row>
        <row r="2783">
          <cell r="B2783" t="str">
            <v>F201041</v>
          </cell>
          <cell r="C2783" t="str">
            <v>F201041</v>
          </cell>
          <cell r="D2783">
            <v>11</v>
          </cell>
          <cell r="E2783" t="str">
            <v>F</v>
          </cell>
        </row>
        <row r="2784">
          <cell r="B2784" t="str">
            <v>F201042</v>
          </cell>
          <cell r="C2784" t="str">
            <v>F201042</v>
          </cell>
          <cell r="D2784">
            <v>11</v>
          </cell>
          <cell r="E2784" t="str">
            <v>F</v>
          </cell>
        </row>
        <row r="2785">
          <cell r="B2785" t="str">
            <v>F201043</v>
          </cell>
          <cell r="C2785" t="str">
            <v>F201043</v>
          </cell>
          <cell r="D2785">
            <v>11</v>
          </cell>
          <cell r="E2785" t="str">
            <v>F</v>
          </cell>
        </row>
        <row r="2786">
          <cell r="B2786" t="str">
            <v>F201044</v>
          </cell>
          <cell r="C2786" t="str">
            <v>F201044</v>
          </cell>
          <cell r="D2786">
            <v>11</v>
          </cell>
          <cell r="E2786" t="str">
            <v>F</v>
          </cell>
        </row>
        <row r="2787">
          <cell r="B2787" t="str">
            <v>F201045</v>
          </cell>
          <cell r="C2787" t="str">
            <v>F201045</v>
          </cell>
          <cell r="D2787">
            <v>11</v>
          </cell>
          <cell r="E2787" t="str">
            <v>F</v>
          </cell>
        </row>
        <row r="2788">
          <cell r="B2788" t="str">
            <v>F201046</v>
          </cell>
          <cell r="C2788" t="str">
            <v>F201046</v>
          </cell>
          <cell r="D2788">
            <v>11</v>
          </cell>
          <cell r="E2788" t="str">
            <v>F</v>
          </cell>
        </row>
        <row r="2789">
          <cell r="B2789" t="str">
            <v>F201047</v>
          </cell>
          <cell r="C2789" t="str">
            <v>F201047</v>
          </cell>
          <cell r="D2789">
            <v>11</v>
          </cell>
          <cell r="E2789" t="str">
            <v>F</v>
          </cell>
        </row>
        <row r="2790">
          <cell r="B2790" t="str">
            <v>F201048</v>
          </cell>
          <cell r="C2790" t="str">
            <v>F201048</v>
          </cell>
          <cell r="D2790">
            <v>11</v>
          </cell>
          <cell r="E2790" t="str">
            <v>F</v>
          </cell>
        </row>
        <row r="2791">
          <cell r="B2791" t="str">
            <v>F201049</v>
          </cell>
          <cell r="C2791" t="str">
            <v>F201049</v>
          </cell>
          <cell r="D2791">
            <v>11</v>
          </cell>
          <cell r="E2791" t="str">
            <v>F</v>
          </cell>
        </row>
        <row r="2792">
          <cell r="B2792" t="str">
            <v>F201050</v>
          </cell>
          <cell r="C2792" t="str">
            <v>F201050</v>
          </cell>
          <cell r="D2792">
            <v>11</v>
          </cell>
          <cell r="E2792" t="str">
            <v>F</v>
          </cell>
        </row>
        <row r="2793">
          <cell r="B2793" t="str">
            <v>1000MC-BIGCRK8</v>
          </cell>
          <cell r="C2793" t="str">
            <v>MC-BIGCRK8</v>
          </cell>
          <cell r="D2793">
            <v>10</v>
          </cell>
          <cell r="E2793" t="str">
            <v>G</v>
          </cell>
        </row>
        <row r="2794">
          <cell r="B2794" t="str">
            <v>F201051</v>
          </cell>
          <cell r="C2794" t="str">
            <v>F201051</v>
          </cell>
          <cell r="D2794">
            <v>11</v>
          </cell>
          <cell r="E2794" t="str">
            <v>F</v>
          </cell>
        </row>
        <row r="2795">
          <cell r="B2795" t="str">
            <v>F201052</v>
          </cell>
          <cell r="C2795" t="str">
            <v>F201052</v>
          </cell>
          <cell r="D2795">
            <v>11</v>
          </cell>
          <cell r="E2795" t="str">
            <v>F</v>
          </cell>
        </row>
        <row r="2796">
          <cell r="B2796" t="str">
            <v>F201053</v>
          </cell>
          <cell r="C2796" t="str">
            <v>F201053</v>
          </cell>
          <cell r="D2796">
            <v>11</v>
          </cell>
          <cell r="E2796" t="str">
            <v>F</v>
          </cell>
        </row>
        <row r="2797">
          <cell r="B2797" t="str">
            <v>F201054</v>
          </cell>
          <cell r="C2797" t="str">
            <v>F201054</v>
          </cell>
          <cell r="D2797">
            <v>11</v>
          </cell>
          <cell r="E2797" t="str">
            <v>F</v>
          </cell>
        </row>
        <row r="2798">
          <cell r="B2798" t="str">
            <v>F201055</v>
          </cell>
          <cell r="C2798" t="str">
            <v>F201055</v>
          </cell>
          <cell r="D2798">
            <v>11</v>
          </cell>
          <cell r="E2798" t="str">
            <v>F</v>
          </cell>
        </row>
        <row r="2799">
          <cell r="B2799" t="str">
            <v>F201056</v>
          </cell>
          <cell r="C2799" t="str">
            <v>F201056</v>
          </cell>
          <cell r="D2799">
            <v>11</v>
          </cell>
          <cell r="E2799" t="str">
            <v>F</v>
          </cell>
        </row>
        <row r="2800">
          <cell r="B2800" t="str">
            <v>F201057</v>
          </cell>
          <cell r="C2800" t="str">
            <v>F201057</v>
          </cell>
          <cell r="D2800">
            <v>11</v>
          </cell>
          <cell r="E2800" t="str">
            <v>F</v>
          </cell>
        </row>
        <row r="2801">
          <cell r="B2801" t="str">
            <v>F201058</v>
          </cell>
          <cell r="C2801" t="str">
            <v>F201058</v>
          </cell>
          <cell r="D2801">
            <v>11</v>
          </cell>
          <cell r="E2801" t="str">
            <v>F</v>
          </cell>
        </row>
        <row r="2802">
          <cell r="B2802" t="str">
            <v>F201059</v>
          </cell>
          <cell r="C2802" t="str">
            <v>F201059</v>
          </cell>
          <cell r="D2802">
            <v>11</v>
          </cell>
          <cell r="E2802" t="str">
            <v>F</v>
          </cell>
        </row>
        <row r="2803">
          <cell r="B2803" t="str">
            <v>F201060</v>
          </cell>
          <cell r="C2803" t="str">
            <v>F201060</v>
          </cell>
          <cell r="D2803">
            <v>11</v>
          </cell>
          <cell r="E2803" t="str">
            <v>F</v>
          </cell>
        </row>
        <row r="2804">
          <cell r="B2804" t="str">
            <v>F201061</v>
          </cell>
          <cell r="C2804" t="str">
            <v>F201061</v>
          </cell>
          <cell r="D2804">
            <v>11</v>
          </cell>
          <cell r="E2804" t="str">
            <v>F</v>
          </cell>
        </row>
        <row r="2805">
          <cell r="B2805" t="str">
            <v>F201062</v>
          </cell>
          <cell r="C2805" t="str">
            <v>F201062</v>
          </cell>
          <cell r="D2805">
            <v>11</v>
          </cell>
          <cell r="E2805" t="str">
            <v>F</v>
          </cell>
        </row>
        <row r="2806">
          <cell r="B2806" t="str">
            <v>1000MC-MAMPH</v>
          </cell>
          <cell r="C2806" t="str">
            <v>MC-MAMPH</v>
          </cell>
          <cell r="D2806">
            <v>10</v>
          </cell>
          <cell r="E2806" t="str">
            <v>G</v>
          </cell>
        </row>
        <row r="2807">
          <cell r="B2807" t="str">
            <v>F201063</v>
          </cell>
          <cell r="C2807" t="str">
            <v>F201063</v>
          </cell>
          <cell r="D2807">
            <v>11</v>
          </cell>
          <cell r="E2807" t="str">
            <v>F</v>
          </cell>
        </row>
        <row r="2808">
          <cell r="B2808" t="str">
            <v>F201064</v>
          </cell>
          <cell r="C2808" t="str">
            <v>F201064</v>
          </cell>
          <cell r="D2808">
            <v>11</v>
          </cell>
          <cell r="E2808" t="str">
            <v>F</v>
          </cell>
        </row>
        <row r="2809">
          <cell r="B2809" t="str">
            <v>F201065</v>
          </cell>
          <cell r="C2809" t="str">
            <v>F201065</v>
          </cell>
          <cell r="D2809">
            <v>11</v>
          </cell>
          <cell r="E2809" t="str">
            <v>F</v>
          </cell>
        </row>
        <row r="2810">
          <cell r="B2810" t="str">
            <v>F201066</v>
          </cell>
          <cell r="C2810" t="str">
            <v>F201066</v>
          </cell>
          <cell r="D2810">
            <v>11</v>
          </cell>
          <cell r="E2810" t="str">
            <v>F</v>
          </cell>
        </row>
        <row r="2811">
          <cell r="B2811" t="str">
            <v>F201067</v>
          </cell>
          <cell r="C2811" t="str">
            <v>F201067</v>
          </cell>
          <cell r="D2811">
            <v>11</v>
          </cell>
          <cell r="E2811" t="str">
            <v>F</v>
          </cell>
        </row>
        <row r="2812">
          <cell r="B2812" t="str">
            <v>F201068</v>
          </cell>
          <cell r="C2812" t="str">
            <v>F201068</v>
          </cell>
          <cell r="D2812">
            <v>11</v>
          </cell>
          <cell r="E2812" t="str">
            <v>F</v>
          </cell>
        </row>
        <row r="2813">
          <cell r="B2813" t="str">
            <v>F201069</v>
          </cell>
          <cell r="C2813" t="str">
            <v>F201069</v>
          </cell>
          <cell r="D2813">
            <v>11</v>
          </cell>
          <cell r="E2813" t="str">
            <v>F</v>
          </cell>
        </row>
        <row r="2814">
          <cell r="B2814" t="str">
            <v>F201070</v>
          </cell>
          <cell r="C2814" t="str">
            <v>F201070</v>
          </cell>
          <cell r="D2814">
            <v>11</v>
          </cell>
          <cell r="E2814" t="str">
            <v>F</v>
          </cell>
        </row>
        <row r="2815">
          <cell r="B2815" t="str">
            <v>F201071</v>
          </cell>
          <cell r="C2815" t="str">
            <v>F201071</v>
          </cell>
          <cell r="D2815">
            <v>11</v>
          </cell>
          <cell r="E2815" t="str">
            <v>F</v>
          </cell>
        </row>
        <row r="2816">
          <cell r="B2816" t="str">
            <v>F201072</v>
          </cell>
          <cell r="C2816" t="str">
            <v>F201072</v>
          </cell>
          <cell r="D2816">
            <v>11</v>
          </cell>
          <cell r="E2816" t="str">
            <v>F</v>
          </cell>
        </row>
        <row r="2817">
          <cell r="B2817" t="str">
            <v>F201073</v>
          </cell>
          <cell r="C2817" t="str">
            <v>F201073</v>
          </cell>
          <cell r="D2817">
            <v>11</v>
          </cell>
          <cell r="E2817" t="str">
            <v>F</v>
          </cell>
        </row>
        <row r="2818">
          <cell r="B2818" t="str">
            <v>F201074</v>
          </cell>
          <cell r="C2818" t="str">
            <v>F201074</v>
          </cell>
          <cell r="D2818">
            <v>11</v>
          </cell>
          <cell r="E2818" t="str">
            <v>F</v>
          </cell>
        </row>
        <row r="2819">
          <cell r="B2819" t="str">
            <v>1000MC-MMPHRES</v>
          </cell>
          <cell r="C2819" t="str">
            <v>MC-MMPHRES</v>
          </cell>
          <cell r="D2819">
            <v>10</v>
          </cell>
          <cell r="E2819" t="str">
            <v>G</v>
          </cell>
        </row>
        <row r="2820">
          <cell r="B2820" t="str">
            <v>F201075</v>
          </cell>
          <cell r="C2820" t="str">
            <v>F201075</v>
          </cell>
          <cell r="D2820">
            <v>11</v>
          </cell>
          <cell r="E2820" t="str">
            <v>F</v>
          </cell>
        </row>
        <row r="2821">
          <cell r="B2821" t="str">
            <v>F201076</v>
          </cell>
          <cell r="C2821" t="str">
            <v>F201076</v>
          </cell>
          <cell r="D2821">
            <v>11</v>
          </cell>
          <cell r="E2821" t="str">
            <v>F</v>
          </cell>
        </row>
        <row r="2822">
          <cell r="B2822" t="str">
            <v>F201077</v>
          </cell>
          <cell r="C2822" t="str">
            <v>F201077</v>
          </cell>
          <cell r="D2822">
            <v>11</v>
          </cell>
          <cell r="E2822" t="str">
            <v>F</v>
          </cell>
        </row>
        <row r="2823">
          <cell r="B2823" t="str">
            <v>F201078</v>
          </cell>
          <cell r="C2823" t="str">
            <v>F201078</v>
          </cell>
          <cell r="D2823">
            <v>11</v>
          </cell>
          <cell r="E2823" t="str">
            <v>F</v>
          </cell>
        </row>
        <row r="2824">
          <cell r="B2824" t="str">
            <v>1000HN-UPRCNYN</v>
          </cell>
          <cell r="C2824" t="str">
            <v>HN-UPRCNYN</v>
          </cell>
          <cell r="D2824">
            <v>8</v>
          </cell>
          <cell r="E2824" t="str">
            <v>G</v>
          </cell>
        </row>
        <row r="2825">
          <cell r="B2825" t="str">
            <v>F200609</v>
          </cell>
          <cell r="C2825" t="str">
            <v>F200609</v>
          </cell>
          <cell r="D2825">
            <v>9</v>
          </cell>
          <cell r="E2825" t="str">
            <v>F</v>
          </cell>
        </row>
        <row r="2826">
          <cell r="B2826" t="str">
            <v>1000UC-BIGCRK1</v>
          </cell>
          <cell r="C2826" t="str">
            <v>UC-BIGCRK1</v>
          </cell>
          <cell r="D2826">
            <v>10</v>
          </cell>
          <cell r="E2826" t="str">
            <v>G</v>
          </cell>
        </row>
        <row r="2827">
          <cell r="B2827" t="str">
            <v>F201079</v>
          </cell>
          <cell r="C2827" t="str">
            <v>F201079</v>
          </cell>
          <cell r="D2827">
            <v>11</v>
          </cell>
          <cell r="E2827" t="str">
            <v>F</v>
          </cell>
        </row>
        <row r="2828">
          <cell r="B2828" t="str">
            <v>F201080</v>
          </cell>
          <cell r="C2828" t="str">
            <v>F201080</v>
          </cell>
          <cell r="D2828">
            <v>11</v>
          </cell>
          <cell r="E2828" t="str">
            <v>F</v>
          </cell>
        </row>
        <row r="2829">
          <cell r="B2829" t="str">
            <v>F201081</v>
          </cell>
          <cell r="C2829" t="str">
            <v>F201081</v>
          </cell>
          <cell r="D2829">
            <v>11</v>
          </cell>
          <cell r="E2829" t="str">
            <v>F</v>
          </cell>
        </row>
        <row r="2830">
          <cell r="B2830" t="str">
            <v>F201082</v>
          </cell>
          <cell r="C2830" t="str">
            <v>F201082</v>
          </cell>
          <cell r="D2830">
            <v>11</v>
          </cell>
          <cell r="E2830" t="str">
            <v>F</v>
          </cell>
        </row>
        <row r="2831">
          <cell r="B2831" t="str">
            <v>F201083</v>
          </cell>
          <cell r="C2831" t="str">
            <v>F201083</v>
          </cell>
          <cell r="D2831">
            <v>11</v>
          </cell>
          <cell r="E2831" t="str">
            <v>F</v>
          </cell>
        </row>
        <row r="2832">
          <cell r="B2832" t="str">
            <v>F201084</v>
          </cell>
          <cell r="C2832" t="str">
            <v>F201084</v>
          </cell>
          <cell r="D2832">
            <v>11</v>
          </cell>
          <cell r="E2832" t="str">
            <v>F</v>
          </cell>
        </row>
        <row r="2833">
          <cell r="B2833" t="str">
            <v>F201085</v>
          </cell>
          <cell r="C2833" t="str">
            <v>F201085</v>
          </cell>
          <cell r="D2833">
            <v>11</v>
          </cell>
          <cell r="E2833" t="str">
            <v>F</v>
          </cell>
        </row>
        <row r="2834">
          <cell r="B2834" t="str">
            <v>F201086</v>
          </cell>
          <cell r="C2834" t="str">
            <v>F201086</v>
          </cell>
          <cell r="D2834">
            <v>11</v>
          </cell>
          <cell r="E2834" t="str">
            <v>F</v>
          </cell>
        </row>
        <row r="2835">
          <cell r="B2835" t="str">
            <v>F201087</v>
          </cell>
          <cell r="C2835" t="str">
            <v>F201087</v>
          </cell>
          <cell r="D2835">
            <v>11</v>
          </cell>
          <cell r="E2835" t="str">
            <v>F</v>
          </cell>
        </row>
        <row r="2836">
          <cell r="B2836" t="str">
            <v>F201088</v>
          </cell>
          <cell r="C2836" t="str">
            <v>F201088</v>
          </cell>
          <cell r="D2836">
            <v>11</v>
          </cell>
          <cell r="E2836" t="str">
            <v>F</v>
          </cell>
        </row>
        <row r="2837">
          <cell r="B2837" t="str">
            <v>F201089</v>
          </cell>
          <cell r="C2837" t="str">
            <v>F201089</v>
          </cell>
          <cell r="D2837">
            <v>11</v>
          </cell>
          <cell r="E2837" t="str">
            <v>F</v>
          </cell>
        </row>
        <row r="2838">
          <cell r="B2838" t="str">
            <v>F201090</v>
          </cell>
          <cell r="C2838" t="str">
            <v>F201090</v>
          </cell>
          <cell r="D2838">
            <v>11</v>
          </cell>
          <cell r="E2838" t="str">
            <v>F</v>
          </cell>
        </row>
        <row r="2839">
          <cell r="B2839" t="str">
            <v>F201091</v>
          </cell>
          <cell r="C2839" t="str">
            <v>F201091</v>
          </cell>
          <cell r="D2839">
            <v>11</v>
          </cell>
          <cell r="E2839" t="str">
            <v>F</v>
          </cell>
        </row>
        <row r="2840">
          <cell r="B2840" t="str">
            <v>F201092</v>
          </cell>
          <cell r="C2840" t="str">
            <v>F201092</v>
          </cell>
          <cell r="D2840">
            <v>11</v>
          </cell>
          <cell r="E2840" t="str">
            <v>F</v>
          </cell>
        </row>
        <row r="2841">
          <cell r="B2841" t="str">
            <v>1000UCEASTWOOD</v>
          </cell>
          <cell r="C2841" t="str">
            <v>UCEASTWOOD</v>
          </cell>
          <cell r="D2841">
            <v>10</v>
          </cell>
          <cell r="E2841" t="str">
            <v>G</v>
          </cell>
        </row>
        <row r="2842">
          <cell r="B2842" t="str">
            <v>F201093</v>
          </cell>
          <cell r="C2842" t="str">
            <v>F201093</v>
          </cell>
          <cell r="D2842">
            <v>11</v>
          </cell>
          <cell r="E2842" t="str">
            <v>F</v>
          </cell>
        </row>
        <row r="2843">
          <cell r="B2843" t="str">
            <v>F201094</v>
          </cell>
          <cell r="C2843" t="str">
            <v>F201094</v>
          </cell>
          <cell r="D2843">
            <v>11</v>
          </cell>
          <cell r="E2843" t="str">
            <v>F</v>
          </cell>
        </row>
        <row r="2844">
          <cell r="B2844" t="str">
            <v>F201095</v>
          </cell>
          <cell r="C2844" t="str">
            <v>F201095</v>
          </cell>
          <cell r="D2844">
            <v>11</v>
          </cell>
          <cell r="E2844" t="str">
            <v>F</v>
          </cell>
        </row>
        <row r="2845">
          <cell r="B2845" t="str">
            <v>F201096</v>
          </cell>
          <cell r="C2845" t="str">
            <v>F201096</v>
          </cell>
          <cell r="D2845">
            <v>11</v>
          </cell>
          <cell r="E2845" t="str">
            <v>F</v>
          </cell>
        </row>
        <row r="2846">
          <cell r="B2846" t="str">
            <v>F201097</v>
          </cell>
          <cell r="C2846" t="str">
            <v>F201097</v>
          </cell>
          <cell r="D2846">
            <v>11</v>
          </cell>
          <cell r="E2846" t="str">
            <v>F</v>
          </cell>
        </row>
        <row r="2847">
          <cell r="B2847" t="str">
            <v>F201098</v>
          </cell>
          <cell r="C2847" t="str">
            <v>F201098</v>
          </cell>
          <cell r="D2847">
            <v>11</v>
          </cell>
          <cell r="E2847" t="str">
            <v>F</v>
          </cell>
        </row>
        <row r="2848">
          <cell r="B2848" t="str">
            <v>F201099</v>
          </cell>
          <cell r="C2848" t="str">
            <v>F201099</v>
          </cell>
          <cell r="D2848">
            <v>11</v>
          </cell>
          <cell r="E2848" t="str">
            <v>F</v>
          </cell>
        </row>
        <row r="2849">
          <cell r="B2849" t="str">
            <v>F201100</v>
          </cell>
          <cell r="C2849" t="str">
            <v>F201100</v>
          </cell>
          <cell r="D2849">
            <v>11</v>
          </cell>
          <cell r="E2849" t="str">
            <v>F</v>
          </cell>
        </row>
        <row r="2850">
          <cell r="B2850" t="str">
            <v>F201101</v>
          </cell>
          <cell r="C2850" t="str">
            <v>F201101</v>
          </cell>
          <cell r="D2850">
            <v>11</v>
          </cell>
          <cell r="E2850" t="str">
            <v>F</v>
          </cell>
        </row>
        <row r="2851">
          <cell r="B2851" t="str">
            <v>F201102</v>
          </cell>
          <cell r="C2851" t="str">
            <v>F201102</v>
          </cell>
          <cell r="D2851">
            <v>11</v>
          </cell>
          <cell r="E2851" t="str">
            <v>F</v>
          </cell>
        </row>
        <row r="2852">
          <cell r="B2852" t="str">
            <v>F201103</v>
          </cell>
          <cell r="C2852" t="str">
            <v>F201103</v>
          </cell>
          <cell r="D2852">
            <v>11</v>
          </cell>
          <cell r="E2852" t="str">
            <v>F</v>
          </cell>
        </row>
        <row r="2853">
          <cell r="B2853" t="str">
            <v>F201104</v>
          </cell>
          <cell r="C2853" t="str">
            <v>F201104</v>
          </cell>
          <cell r="D2853">
            <v>11</v>
          </cell>
          <cell r="E2853" t="str">
            <v>F</v>
          </cell>
        </row>
        <row r="2854">
          <cell r="B2854" t="str">
            <v>F201105</v>
          </cell>
          <cell r="C2854" t="str">
            <v>F201105</v>
          </cell>
          <cell r="D2854">
            <v>11</v>
          </cell>
          <cell r="E2854" t="str">
            <v>F</v>
          </cell>
        </row>
        <row r="2855">
          <cell r="B2855" t="str">
            <v>F201106</v>
          </cell>
          <cell r="C2855" t="str">
            <v>F201106</v>
          </cell>
          <cell r="D2855">
            <v>11</v>
          </cell>
          <cell r="E2855" t="str">
            <v>F</v>
          </cell>
        </row>
        <row r="2856">
          <cell r="B2856" t="str">
            <v>F201107</v>
          </cell>
          <cell r="C2856" t="str">
            <v>F201107</v>
          </cell>
          <cell r="D2856">
            <v>11</v>
          </cell>
          <cell r="E2856" t="str">
            <v>F</v>
          </cell>
        </row>
        <row r="2857">
          <cell r="B2857" t="str">
            <v>1000UCEDISONLK</v>
          </cell>
          <cell r="C2857" t="str">
            <v>UCEDISONLK</v>
          </cell>
          <cell r="D2857">
            <v>10</v>
          </cell>
          <cell r="E2857" t="str">
            <v>G</v>
          </cell>
        </row>
        <row r="2858">
          <cell r="B2858" t="str">
            <v>F201108</v>
          </cell>
          <cell r="C2858" t="str">
            <v>F201108</v>
          </cell>
          <cell r="D2858">
            <v>11</v>
          </cell>
          <cell r="E2858" t="str">
            <v>F</v>
          </cell>
        </row>
        <row r="2859">
          <cell r="B2859" t="str">
            <v>F201109</v>
          </cell>
          <cell r="C2859" t="str">
            <v>F201109</v>
          </cell>
          <cell r="D2859">
            <v>11</v>
          </cell>
          <cell r="E2859" t="str">
            <v>F</v>
          </cell>
        </row>
        <row r="2860">
          <cell r="B2860" t="str">
            <v>F201110</v>
          </cell>
          <cell r="C2860" t="str">
            <v>F201110</v>
          </cell>
          <cell r="D2860">
            <v>11</v>
          </cell>
          <cell r="E2860" t="str">
            <v>F</v>
          </cell>
        </row>
        <row r="2861">
          <cell r="B2861" t="str">
            <v>F201111</v>
          </cell>
          <cell r="C2861" t="str">
            <v>F201111</v>
          </cell>
          <cell r="D2861">
            <v>11</v>
          </cell>
          <cell r="E2861" t="str">
            <v>F</v>
          </cell>
        </row>
        <row r="2862">
          <cell r="B2862" t="str">
            <v>1000UCFLORLAKE</v>
          </cell>
          <cell r="C2862" t="str">
            <v>UCFLORLAKE</v>
          </cell>
          <cell r="D2862">
            <v>10</v>
          </cell>
          <cell r="E2862" t="str">
            <v>G</v>
          </cell>
        </row>
        <row r="2863">
          <cell r="B2863" t="str">
            <v>F201112</v>
          </cell>
          <cell r="C2863" t="str">
            <v>F201112</v>
          </cell>
          <cell r="D2863">
            <v>11</v>
          </cell>
          <cell r="E2863" t="str">
            <v>F</v>
          </cell>
        </row>
        <row r="2864">
          <cell r="B2864" t="str">
            <v>F201113</v>
          </cell>
          <cell r="C2864" t="str">
            <v>F201113</v>
          </cell>
          <cell r="D2864">
            <v>11</v>
          </cell>
          <cell r="E2864" t="str">
            <v>F</v>
          </cell>
        </row>
        <row r="2865">
          <cell r="B2865" t="str">
            <v>F201114</v>
          </cell>
          <cell r="C2865" t="str">
            <v>F201114</v>
          </cell>
          <cell r="D2865">
            <v>11</v>
          </cell>
          <cell r="E2865" t="str">
            <v>F</v>
          </cell>
        </row>
        <row r="2866">
          <cell r="B2866" t="str">
            <v>1000UCHUNTLAKE</v>
          </cell>
          <cell r="C2866" t="str">
            <v>UCHUNTLAKE</v>
          </cell>
          <cell r="D2866">
            <v>10</v>
          </cell>
          <cell r="E2866" t="str">
            <v>G</v>
          </cell>
        </row>
        <row r="2867">
          <cell r="B2867" t="str">
            <v>F201115</v>
          </cell>
          <cell r="C2867" t="str">
            <v>F201115</v>
          </cell>
          <cell r="D2867">
            <v>11</v>
          </cell>
          <cell r="E2867" t="str">
            <v>F</v>
          </cell>
        </row>
        <row r="2868">
          <cell r="B2868" t="str">
            <v>F201116</v>
          </cell>
          <cell r="C2868" t="str">
            <v>F201116</v>
          </cell>
          <cell r="D2868">
            <v>11</v>
          </cell>
          <cell r="E2868" t="str">
            <v>F</v>
          </cell>
        </row>
        <row r="2869">
          <cell r="B2869" t="str">
            <v>F201117</v>
          </cell>
          <cell r="C2869" t="str">
            <v>F201117</v>
          </cell>
          <cell r="D2869">
            <v>11</v>
          </cell>
          <cell r="E2869" t="str">
            <v>F</v>
          </cell>
        </row>
        <row r="2870">
          <cell r="B2870" t="str">
            <v>1000UCPORTALPH</v>
          </cell>
          <cell r="C2870" t="str">
            <v>UCPORTALPH</v>
          </cell>
          <cell r="D2870">
            <v>10</v>
          </cell>
          <cell r="E2870" t="str">
            <v>G</v>
          </cell>
        </row>
        <row r="2871">
          <cell r="B2871" t="str">
            <v>F201118</v>
          </cell>
          <cell r="C2871" t="str">
            <v>F201118</v>
          </cell>
          <cell r="D2871">
            <v>11</v>
          </cell>
          <cell r="E2871" t="str">
            <v>F</v>
          </cell>
        </row>
        <row r="2872">
          <cell r="B2872" t="str">
            <v>F201119</v>
          </cell>
          <cell r="C2872" t="str">
            <v>F201119</v>
          </cell>
          <cell r="D2872">
            <v>11</v>
          </cell>
          <cell r="E2872" t="str">
            <v>F</v>
          </cell>
        </row>
        <row r="2873">
          <cell r="B2873" t="str">
            <v>F201120</v>
          </cell>
          <cell r="C2873" t="str">
            <v>F201120</v>
          </cell>
          <cell r="D2873">
            <v>11</v>
          </cell>
          <cell r="E2873" t="str">
            <v>F</v>
          </cell>
        </row>
        <row r="2874">
          <cell r="B2874" t="str">
            <v>F201121</v>
          </cell>
          <cell r="C2874" t="str">
            <v>F201121</v>
          </cell>
          <cell r="D2874">
            <v>11</v>
          </cell>
          <cell r="E2874" t="str">
            <v>F</v>
          </cell>
        </row>
        <row r="2875">
          <cell r="B2875" t="str">
            <v>F201122</v>
          </cell>
          <cell r="C2875" t="str">
            <v>F201122</v>
          </cell>
          <cell r="D2875">
            <v>11</v>
          </cell>
          <cell r="E2875" t="str">
            <v>F</v>
          </cell>
        </row>
        <row r="2876">
          <cell r="B2876" t="str">
            <v>F201123</v>
          </cell>
          <cell r="C2876" t="str">
            <v>F201123</v>
          </cell>
          <cell r="D2876">
            <v>11</v>
          </cell>
          <cell r="E2876" t="str">
            <v>F</v>
          </cell>
        </row>
        <row r="2877">
          <cell r="B2877" t="str">
            <v>F201124</v>
          </cell>
          <cell r="C2877" t="str">
            <v>F201124</v>
          </cell>
          <cell r="D2877">
            <v>11</v>
          </cell>
          <cell r="E2877" t="str">
            <v>F</v>
          </cell>
        </row>
        <row r="2878">
          <cell r="B2878" t="str">
            <v>F201125</v>
          </cell>
          <cell r="C2878" t="str">
            <v>F201125</v>
          </cell>
          <cell r="D2878">
            <v>11</v>
          </cell>
          <cell r="E2878" t="str">
            <v>F</v>
          </cell>
        </row>
        <row r="2879">
          <cell r="B2879" t="str">
            <v>F201126</v>
          </cell>
          <cell r="C2879" t="str">
            <v>F201126</v>
          </cell>
          <cell r="D2879">
            <v>11</v>
          </cell>
          <cell r="E2879" t="str">
            <v>F</v>
          </cell>
        </row>
        <row r="2880">
          <cell r="B2880" t="str">
            <v>F201127</v>
          </cell>
          <cell r="C2880" t="str">
            <v>F201127</v>
          </cell>
          <cell r="D2880">
            <v>11</v>
          </cell>
          <cell r="E2880" t="str">
            <v>F</v>
          </cell>
        </row>
        <row r="2881">
          <cell r="B2881" t="str">
            <v>F201128</v>
          </cell>
          <cell r="C2881" t="str">
            <v>F201128</v>
          </cell>
          <cell r="D2881">
            <v>11</v>
          </cell>
          <cell r="E2881" t="str">
            <v>F</v>
          </cell>
        </row>
        <row r="2882">
          <cell r="B2882" t="str">
            <v>F201129</v>
          </cell>
          <cell r="C2882" t="str">
            <v>F201129</v>
          </cell>
          <cell r="D2882">
            <v>11</v>
          </cell>
          <cell r="E2882" t="str">
            <v>F</v>
          </cell>
        </row>
        <row r="2883">
          <cell r="B2883" t="str">
            <v>1000UCSHAVERLK</v>
          </cell>
          <cell r="C2883" t="str">
            <v>UCSHAVERLK</v>
          </cell>
          <cell r="D2883">
            <v>10</v>
          </cell>
          <cell r="E2883" t="str">
            <v>G</v>
          </cell>
        </row>
        <row r="2884">
          <cell r="B2884" t="str">
            <v>F201130</v>
          </cell>
          <cell r="C2884" t="str">
            <v>F201130</v>
          </cell>
          <cell r="D2884">
            <v>11</v>
          </cell>
          <cell r="E2884" t="str">
            <v>F</v>
          </cell>
        </row>
        <row r="2885">
          <cell r="B2885" t="str">
            <v>F201131</v>
          </cell>
          <cell r="C2885" t="str">
            <v>F201131</v>
          </cell>
          <cell r="D2885">
            <v>11</v>
          </cell>
          <cell r="E2885" t="str">
            <v>F</v>
          </cell>
        </row>
        <row r="2886">
          <cell r="B2886" t="str">
            <v>F201132</v>
          </cell>
          <cell r="C2886" t="str">
            <v>F201132</v>
          </cell>
          <cell r="D2886">
            <v>11</v>
          </cell>
          <cell r="E2886" t="str">
            <v>F</v>
          </cell>
        </row>
        <row r="2887">
          <cell r="B2887" t="str">
            <v>1000PPD-MOGS</v>
          </cell>
          <cell r="C2887" t="str">
            <v>PPD-MOGS</v>
          </cell>
          <cell r="D2887">
            <v>6</v>
          </cell>
          <cell r="E2887" t="str">
            <v>G</v>
          </cell>
        </row>
        <row r="2888">
          <cell r="B2888" t="str">
            <v>F525986</v>
          </cell>
          <cell r="C2888" t="str">
            <v>F525986</v>
          </cell>
          <cell r="D2888">
            <v>7</v>
          </cell>
          <cell r="E2888" t="str">
            <v>F</v>
          </cell>
        </row>
        <row r="2889">
          <cell r="B2889" t="str">
            <v>1000MOGS-100P</v>
          </cell>
          <cell r="C2889" t="str">
            <v>MOGS-100P</v>
          </cell>
          <cell r="D2889">
            <v>8</v>
          </cell>
          <cell r="E2889" t="str">
            <v>G</v>
          </cell>
        </row>
        <row r="2890">
          <cell r="B2890" t="str">
            <v>F200610</v>
          </cell>
          <cell r="C2890" t="str">
            <v>F200610</v>
          </cell>
          <cell r="D2890">
            <v>9</v>
          </cell>
          <cell r="E2890" t="str">
            <v>F</v>
          </cell>
        </row>
        <row r="2891">
          <cell r="B2891" t="str">
            <v>1000MOGSADMIN</v>
          </cell>
          <cell r="C2891" t="str">
            <v>MOGSADMIN</v>
          </cell>
          <cell r="D2891">
            <v>10</v>
          </cell>
          <cell r="E2891" t="str">
            <v>G</v>
          </cell>
        </row>
        <row r="2892">
          <cell r="B2892" t="str">
            <v>F201133</v>
          </cell>
          <cell r="C2892" t="str">
            <v>F201133</v>
          </cell>
          <cell r="D2892">
            <v>11</v>
          </cell>
          <cell r="E2892" t="str">
            <v>F</v>
          </cell>
        </row>
        <row r="2893">
          <cell r="B2893" t="str">
            <v>F201134</v>
          </cell>
          <cell r="C2893" t="str">
            <v>F201134</v>
          </cell>
          <cell r="D2893">
            <v>11</v>
          </cell>
          <cell r="E2893" t="str">
            <v>F</v>
          </cell>
        </row>
        <row r="2894">
          <cell r="B2894" t="str">
            <v>F201135</v>
          </cell>
          <cell r="C2894" t="str">
            <v>F201135</v>
          </cell>
          <cell r="D2894">
            <v>11</v>
          </cell>
          <cell r="E2894" t="str">
            <v>F</v>
          </cell>
        </row>
        <row r="2895">
          <cell r="B2895" t="str">
            <v>F201136</v>
          </cell>
          <cell r="C2895" t="str">
            <v>F201136</v>
          </cell>
          <cell r="D2895">
            <v>11</v>
          </cell>
          <cell r="E2895" t="str">
            <v>F</v>
          </cell>
        </row>
        <row r="2896">
          <cell r="B2896" t="str">
            <v>F201137</v>
          </cell>
          <cell r="C2896" t="str">
            <v>F201137</v>
          </cell>
          <cell r="D2896">
            <v>11</v>
          </cell>
          <cell r="E2896" t="str">
            <v>F</v>
          </cell>
        </row>
        <row r="2897">
          <cell r="B2897" t="str">
            <v>F201138</v>
          </cell>
          <cell r="C2897" t="str">
            <v>F201138</v>
          </cell>
          <cell r="D2897">
            <v>11</v>
          </cell>
          <cell r="E2897" t="str">
            <v>F</v>
          </cell>
        </row>
        <row r="2898">
          <cell r="B2898" t="str">
            <v>F201139</v>
          </cell>
          <cell r="C2898" t="str">
            <v>F201139</v>
          </cell>
          <cell r="D2898">
            <v>11</v>
          </cell>
          <cell r="E2898" t="str">
            <v>F</v>
          </cell>
        </row>
        <row r="2899">
          <cell r="B2899" t="str">
            <v>F201140</v>
          </cell>
          <cell r="C2899" t="str">
            <v>F201140</v>
          </cell>
          <cell r="D2899">
            <v>11</v>
          </cell>
          <cell r="E2899" t="str">
            <v>F</v>
          </cell>
        </row>
        <row r="2900">
          <cell r="B2900" t="str">
            <v>F201141</v>
          </cell>
          <cell r="C2900" t="str">
            <v>F201141</v>
          </cell>
          <cell r="D2900">
            <v>11</v>
          </cell>
          <cell r="E2900" t="str">
            <v>F</v>
          </cell>
        </row>
        <row r="2901">
          <cell r="B2901" t="str">
            <v>F201142</v>
          </cell>
          <cell r="C2901" t="str">
            <v>F201142</v>
          </cell>
          <cell r="D2901">
            <v>11</v>
          </cell>
          <cell r="E2901" t="str">
            <v>F</v>
          </cell>
        </row>
        <row r="2902">
          <cell r="B2902" t="str">
            <v>F201143</v>
          </cell>
          <cell r="C2902" t="str">
            <v>F201143</v>
          </cell>
          <cell r="D2902">
            <v>11</v>
          </cell>
          <cell r="E2902" t="str">
            <v>F</v>
          </cell>
        </row>
        <row r="2903">
          <cell r="B2903" t="str">
            <v>F201144</v>
          </cell>
          <cell r="C2903" t="str">
            <v>F201144</v>
          </cell>
          <cell r="D2903">
            <v>11</v>
          </cell>
          <cell r="E2903" t="str">
            <v>F</v>
          </cell>
        </row>
        <row r="2904">
          <cell r="B2904" t="str">
            <v>F516578</v>
          </cell>
          <cell r="C2904" t="str">
            <v>F516578</v>
          </cell>
          <cell r="D2904">
            <v>11</v>
          </cell>
          <cell r="E2904" t="str">
            <v>F</v>
          </cell>
        </row>
        <row r="2905">
          <cell r="B2905" t="str">
            <v>F526460</v>
          </cell>
          <cell r="C2905" t="str">
            <v>F526460</v>
          </cell>
          <cell r="D2905">
            <v>11</v>
          </cell>
          <cell r="E2905" t="str">
            <v>F</v>
          </cell>
        </row>
        <row r="2906">
          <cell r="B2906" t="str">
            <v>1000MOGSWREHS</v>
          </cell>
          <cell r="C2906" t="str">
            <v>MOGSWREHS</v>
          </cell>
          <cell r="D2906">
            <v>10</v>
          </cell>
          <cell r="E2906" t="str">
            <v>G</v>
          </cell>
        </row>
        <row r="2907">
          <cell r="B2907" t="str">
            <v>F201145</v>
          </cell>
          <cell r="C2907" t="str">
            <v>F201145</v>
          </cell>
          <cell r="D2907">
            <v>11</v>
          </cell>
          <cell r="E2907" t="str">
            <v>F</v>
          </cell>
        </row>
        <row r="2908">
          <cell r="B2908" t="str">
            <v>F201146</v>
          </cell>
          <cell r="C2908" t="str">
            <v>F201146</v>
          </cell>
          <cell r="D2908">
            <v>11</v>
          </cell>
          <cell r="E2908" t="str">
            <v>F</v>
          </cell>
        </row>
        <row r="2909">
          <cell r="B2909" t="str">
            <v>F201147</v>
          </cell>
          <cell r="C2909" t="str">
            <v>F201147</v>
          </cell>
          <cell r="D2909">
            <v>11</v>
          </cell>
          <cell r="E2909" t="str">
            <v>F</v>
          </cell>
        </row>
        <row r="2910">
          <cell r="B2910" t="str">
            <v>1000MOGSENVTML</v>
          </cell>
          <cell r="C2910" t="str">
            <v>MOGSENVTML</v>
          </cell>
          <cell r="D2910">
            <v>10</v>
          </cell>
          <cell r="E2910" t="str">
            <v>G</v>
          </cell>
        </row>
        <row r="2911">
          <cell r="B2911" t="str">
            <v>F201148</v>
          </cell>
          <cell r="C2911" t="str">
            <v>F201148</v>
          </cell>
          <cell r="D2911">
            <v>11</v>
          </cell>
          <cell r="E2911" t="str">
            <v>F</v>
          </cell>
        </row>
        <row r="2912">
          <cell r="B2912" t="str">
            <v>F201149</v>
          </cell>
          <cell r="C2912" t="str">
            <v>F201149</v>
          </cell>
          <cell r="D2912">
            <v>11</v>
          </cell>
          <cell r="E2912" t="str">
            <v>F</v>
          </cell>
        </row>
        <row r="2913">
          <cell r="B2913" t="str">
            <v>F201150</v>
          </cell>
          <cell r="C2913" t="str">
            <v>F201150</v>
          </cell>
          <cell r="D2913">
            <v>11</v>
          </cell>
          <cell r="E2913" t="str">
            <v>F</v>
          </cell>
        </row>
        <row r="2914">
          <cell r="B2914" t="str">
            <v>F201151</v>
          </cell>
          <cell r="C2914" t="str">
            <v>F201151</v>
          </cell>
          <cell r="D2914">
            <v>11</v>
          </cell>
          <cell r="E2914" t="str">
            <v>F</v>
          </cell>
        </row>
        <row r="2915">
          <cell r="B2915" t="str">
            <v>F201152</v>
          </cell>
          <cell r="C2915" t="str">
            <v>F201152</v>
          </cell>
          <cell r="D2915">
            <v>11</v>
          </cell>
          <cell r="E2915" t="str">
            <v>F</v>
          </cell>
        </row>
        <row r="2916">
          <cell r="B2916" t="str">
            <v>F201153</v>
          </cell>
          <cell r="C2916" t="str">
            <v>F201153</v>
          </cell>
          <cell r="D2916">
            <v>11</v>
          </cell>
          <cell r="E2916" t="str">
            <v>F</v>
          </cell>
        </row>
        <row r="2917">
          <cell r="B2917" t="str">
            <v>F201154</v>
          </cell>
          <cell r="C2917" t="str">
            <v>F201154</v>
          </cell>
          <cell r="D2917">
            <v>11</v>
          </cell>
          <cell r="E2917" t="str">
            <v>F</v>
          </cell>
        </row>
        <row r="2918">
          <cell r="B2918" t="str">
            <v>F516576</v>
          </cell>
          <cell r="C2918" t="str">
            <v>F516576</v>
          </cell>
          <cell r="D2918">
            <v>11</v>
          </cell>
          <cell r="E2918" t="str">
            <v>F</v>
          </cell>
        </row>
        <row r="2919">
          <cell r="B2919" t="str">
            <v>1000MOGSSCHLTH</v>
          </cell>
          <cell r="C2919" t="str">
            <v>MOGSSCHLTH</v>
          </cell>
          <cell r="D2919">
            <v>10</v>
          </cell>
          <cell r="E2919" t="str">
            <v>G</v>
          </cell>
        </row>
        <row r="2920">
          <cell r="B2920" t="str">
            <v>F201155</v>
          </cell>
          <cell r="C2920" t="str">
            <v>F201155</v>
          </cell>
          <cell r="D2920">
            <v>11</v>
          </cell>
          <cell r="E2920" t="str">
            <v>F</v>
          </cell>
        </row>
        <row r="2921">
          <cell r="B2921" t="str">
            <v>F201156</v>
          </cell>
          <cell r="C2921" t="str">
            <v>F201156</v>
          </cell>
          <cell r="D2921">
            <v>11</v>
          </cell>
          <cell r="E2921" t="str">
            <v>F</v>
          </cell>
        </row>
        <row r="2922">
          <cell r="B2922" t="str">
            <v>F201157</v>
          </cell>
          <cell r="C2922" t="str">
            <v>F201157</v>
          </cell>
          <cell r="D2922">
            <v>11</v>
          </cell>
          <cell r="E2922" t="str">
            <v>F</v>
          </cell>
        </row>
        <row r="2923">
          <cell r="B2923" t="str">
            <v>1000MOGSCNTSUP</v>
          </cell>
          <cell r="C2923" t="str">
            <v>MOGSCNTSUP</v>
          </cell>
          <cell r="D2923">
            <v>10</v>
          </cell>
          <cell r="E2923" t="str">
            <v>G</v>
          </cell>
        </row>
        <row r="2924">
          <cell r="B2924" t="str">
            <v>F201158</v>
          </cell>
          <cell r="C2924" t="str">
            <v>F201158</v>
          </cell>
          <cell r="D2924">
            <v>11</v>
          </cell>
          <cell r="E2924" t="str">
            <v>F</v>
          </cell>
        </row>
        <row r="2925">
          <cell r="B2925" t="str">
            <v>F201159</v>
          </cell>
          <cell r="C2925" t="str">
            <v>F201159</v>
          </cell>
          <cell r="D2925">
            <v>11</v>
          </cell>
          <cell r="E2925" t="str">
            <v>F</v>
          </cell>
        </row>
        <row r="2926">
          <cell r="B2926" t="str">
            <v>F201160</v>
          </cell>
          <cell r="C2926" t="str">
            <v>F201160</v>
          </cell>
          <cell r="D2926">
            <v>11</v>
          </cell>
          <cell r="E2926" t="str">
            <v>F</v>
          </cell>
        </row>
        <row r="2927">
          <cell r="B2927" t="str">
            <v>F516579</v>
          </cell>
          <cell r="C2927" t="str">
            <v>F516579</v>
          </cell>
          <cell r="D2927">
            <v>11</v>
          </cell>
          <cell r="E2927" t="str">
            <v>F</v>
          </cell>
        </row>
        <row r="2928">
          <cell r="B2928" t="str">
            <v>1000MOGSCHEMCL</v>
          </cell>
          <cell r="C2928" t="str">
            <v>MOGSCHEMCL</v>
          </cell>
          <cell r="D2928">
            <v>10</v>
          </cell>
          <cell r="E2928" t="str">
            <v>G</v>
          </cell>
        </row>
        <row r="2929">
          <cell r="B2929" t="str">
            <v>F201161</v>
          </cell>
          <cell r="C2929" t="str">
            <v>F201161</v>
          </cell>
          <cell r="D2929">
            <v>11</v>
          </cell>
          <cell r="E2929" t="str">
            <v>F</v>
          </cell>
        </row>
        <row r="2930">
          <cell r="B2930" t="str">
            <v>F201162</v>
          </cell>
          <cell r="C2930" t="str">
            <v>F201162</v>
          </cell>
          <cell r="D2930">
            <v>11</v>
          </cell>
          <cell r="E2930" t="str">
            <v>F</v>
          </cell>
        </row>
        <row r="2931">
          <cell r="B2931" t="str">
            <v>F201163</v>
          </cell>
          <cell r="C2931" t="str">
            <v>F201163</v>
          </cell>
          <cell r="D2931">
            <v>11</v>
          </cell>
          <cell r="E2931" t="str">
            <v>F</v>
          </cell>
        </row>
        <row r="2932">
          <cell r="B2932" t="str">
            <v>F201164</v>
          </cell>
          <cell r="C2932" t="str">
            <v>F201164</v>
          </cell>
          <cell r="D2932">
            <v>11</v>
          </cell>
          <cell r="E2932" t="str">
            <v>F</v>
          </cell>
        </row>
        <row r="2933">
          <cell r="B2933" t="str">
            <v>F201165</v>
          </cell>
          <cell r="C2933" t="str">
            <v>F201165</v>
          </cell>
          <cell r="D2933">
            <v>11</v>
          </cell>
          <cell r="E2933" t="str">
            <v>F</v>
          </cell>
        </row>
        <row r="2934">
          <cell r="B2934" t="str">
            <v>1000MOGSOPS</v>
          </cell>
          <cell r="C2934" t="str">
            <v>MOGSOPS</v>
          </cell>
          <cell r="D2934">
            <v>10</v>
          </cell>
          <cell r="E2934" t="str">
            <v>G</v>
          </cell>
        </row>
        <row r="2935">
          <cell r="B2935" t="str">
            <v>F201166</v>
          </cell>
          <cell r="C2935" t="str">
            <v>F201166</v>
          </cell>
          <cell r="D2935">
            <v>11</v>
          </cell>
          <cell r="E2935" t="str">
            <v>F</v>
          </cell>
        </row>
        <row r="2936">
          <cell r="B2936" t="str">
            <v>F201167</v>
          </cell>
          <cell r="C2936" t="str">
            <v>F201167</v>
          </cell>
          <cell r="D2936">
            <v>11</v>
          </cell>
          <cell r="E2936" t="str">
            <v>F</v>
          </cell>
        </row>
        <row r="2937">
          <cell r="B2937" t="str">
            <v>F201168</v>
          </cell>
          <cell r="C2937" t="str">
            <v>F201168</v>
          </cell>
          <cell r="D2937">
            <v>11</v>
          </cell>
          <cell r="E2937" t="str">
            <v>F</v>
          </cell>
        </row>
        <row r="2938">
          <cell r="B2938" t="str">
            <v>F201169</v>
          </cell>
          <cell r="C2938" t="str">
            <v>F201169</v>
          </cell>
          <cell r="D2938">
            <v>11</v>
          </cell>
          <cell r="E2938" t="str">
            <v>F</v>
          </cell>
        </row>
        <row r="2939">
          <cell r="B2939" t="str">
            <v>F201170</v>
          </cell>
          <cell r="C2939" t="str">
            <v>F201170</v>
          </cell>
          <cell r="D2939">
            <v>11</v>
          </cell>
          <cell r="E2939" t="str">
            <v>F</v>
          </cell>
        </row>
        <row r="2940">
          <cell r="B2940" t="str">
            <v>F201171</v>
          </cell>
          <cell r="C2940" t="str">
            <v>F201171</v>
          </cell>
          <cell r="D2940">
            <v>11</v>
          </cell>
          <cell r="E2940" t="str">
            <v>F</v>
          </cell>
        </row>
        <row r="2941">
          <cell r="B2941" t="str">
            <v>F201172</v>
          </cell>
          <cell r="C2941" t="str">
            <v>F201172</v>
          </cell>
          <cell r="D2941">
            <v>11</v>
          </cell>
          <cell r="E2941" t="str">
            <v>F</v>
          </cell>
        </row>
        <row r="2942">
          <cell r="B2942" t="str">
            <v>F201173</v>
          </cell>
          <cell r="C2942" t="str">
            <v>F201173</v>
          </cell>
          <cell r="D2942">
            <v>11</v>
          </cell>
          <cell r="E2942" t="str">
            <v>F</v>
          </cell>
        </row>
        <row r="2943">
          <cell r="B2943" t="str">
            <v>F201174</v>
          </cell>
          <cell r="C2943" t="str">
            <v>F201174</v>
          </cell>
          <cell r="D2943">
            <v>11</v>
          </cell>
          <cell r="E2943" t="str">
            <v>F</v>
          </cell>
        </row>
        <row r="2944">
          <cell r="B2944" t="str">
            <v>F201175</v>
          </cell>
          <cell r="C2944" t="str">
            <v>F201175</v>
          </cell>
          <cell r="D2944">
            <v>11</v>
          </cell>
          <cell r="E2944" t="str">
            <v>F</v>
          </cell>
        </row>
        <row r="2945">
          <cell r="B2945" t="str">
            <v>F201176</v>
          </cell>
          <cell r="C2945" t="str">
            <v>F201176</v>
          </cell>
          <cell r="D2945">
            <v>11</v>
          </cell>
          <cell r="E2945" t="str">
            <v>F</v>
          </cell>
        </row>
        <row r="2946">
          <cell r="B2946" t="str">
            <v>F201177</v>
          </cell>
          <cell r="C2946" t="str">
            <v>F201177</v>
          </cell>
          <cell r="D2946">
            <v>11</v>
          </cell>
          <cell r="E2946" t="str">
            <v>F</v>
          </cell>
        </row>
        <row r="2947">
          <cell r="B2947" t="str">
            <v>F201178</v>
          </cell>
          <cell r="C2947" t="str">
            <v>F201178</v>
          </cell>
          <cell r="D2947">
            <v>11</v>
          </cell>
          <cell r="E2947" t="str">
            <v>F</v>
          </cell>
        </row>
        <row r="2948">
          <cell r="B2948" t="str">
            <v>F516577</v>
          </cell>
          <cell r="C2948" t="str">
            <v>F516577</v>
          </cell>
          <cell r="D2948">
            <v>11</v>
          </cell>
          <cell r="E2948" t="str">
            <v>F</v>
          </cell>
        </row>
        <row r="2949">
          <cell r="B2949" t="str">
            <v>1000MOGSMAINT</v>
          </cell>
          <cell r="C2949" t="str">
            <v>MOGSMAINT</v>
          </cell>
          <cell r="D2949">
            <v>10</v>
          </cell>
          <cell r="E2949" t="str">
            <v>G</v>
          </cell>
        </row>
        <row r="2950">
          <cell r="B2950" t="str">
            <v>F201179</v>
          </cell>
          <cell r="C2950" t="str">
            <v>F201179</v>
          </cell>
          <cell r="D2950">
            <v>11</v>
          </cell>
          <cell r="E2950" t="str">
            <v>F</v>
          </cell>
        </row>
        <row r="2951">
          <cell r="B2951" t="str">
            <v>F201180</v>
          </cell>
          <cell r="C2951" t="str">
            <v>F201180</v>
          </cell>
          <cell r="D2951">
            <v>11</v>
          </cell>
          <cell r="E2951" t="str">
            <v>F</v>
          </cell>
        </row>
        <row r="2952">
          <cell r="B2952" t="str">
            <v>F201181</v>
          </cell>
          <cell r="C2952" t="str">
            <v>F201181</v>
          </cell>
          <cell r="D2952">
            <v>11</v>
          </cell>
          <cell r="E2952" t="str">
            <v>F</v>
          </cell>
        </row>
        <row r="2953">
          <cell r="B2953" t="str">
            <v>F201182</v>
          </cell>
          <cell r="C2953" t="str">
            <v>F201182</v>
          </cell>
          <cell r="D2953">
            <v>11</v>
          </cell>
          <cell r="E2953" t="str">
            <v>F</v>
          </cell>
        </row>
        <row r="2954">
          <cell r="B2954" t="str">
            <v>F201183</v>
          </cell>
          <cell r="C2954" t="str">
            <v>F201183</v>
          </cell>
          <cell r="D2954">
            <v>11</v>
          </cell>
          <cell r="E2954" t="str">
            <v>F</v>
          </cell>
        </row>
        <row r="2955">
          <cell r="B2955" t="str">
            <v>F201184</v>
          </cell>
          <cell r="C2955" t="str">
            <v>F201184</v>
          </cell>
          <cell r="D2955">
            <v>11</v>
          </cell>
          <cell r="E2955" t="str">
            <v>F</v>
          </cell>
        </row>
        <row r="2956">
          <cell r="B2956" t="str">
            <v>F201185</v>
          </cell>
          <cell r="C2956" t="str">
            <v>F201185</v>
          </cell>
          <cell r="D2956">
            <v>11</v>
          </cell>
          <cell r="E2956" t="str">
            <v>F</v>
          </cell>
        </row>
        <row r="2957">
          <cell r="B2957" t="str">
            <v>1000MOGSSUPGRP</v>
          </cell>
          <cell r="C2957" t="str">
            <v>MOGSSUPGRP</v>
          </cell>
          <cell r="D2957">
            <v>10</v>
          </cell>
          <cell r="E2957" t="str">
            <v>G</v>
          </cell>
        </row>
        <row r="2958">
          <cell r="B2958" t="str">
            <v>F201186</v>
          </cell>
          <cell r="C2958" t="str">
            <v>F201186</v>
          </cell>
          <cell r="D2958">
            <v>11</v>
          </cell>
          <cell r="E2958" t="str">
            <v>F</v>
          </cell>
        </row>
        <row r="2959">
          <cell r="B2959" t="str">
            <v>F201187</v>
          </cell>
          <cell r="C2959" t="str">
            <v>F201187</v>
          </cell>
          <cell r="D2959">
            <v>11</v>
          </cell>
          <cell r="E2959" t="str">
            <v>F</v>
          </cell>
        </row>
        <row r="2960">
          <cell r="B2960" t="str">
            <v>F201188</v>
          </cell>
          <cell r="C2960" t="str">
            <v>F201188</v>
          </cell>
          <cell r="D2960">
            <v>11</v>
          </cell>
          <cell r="E2960" t="str">
            <v>F</v>
          </cell>
        </row>
        <row r="2961">
          <cell r="B2961" t="str">
            <v>F201189</v>
          </cell>
          <cell r="C2961" t="str">
            <v>F201189</v>
          </cell>
          <cell r="D2961">
            <v>11</v>
          </cell>
          <cell r="E2961" t="str">
            <v>F</v>
          </cell>
        </row>
        <row r="2962">
          <cell r="B2962" t="str">
            <v>F201190</v>
          </cell>
          <cell r="C2962" t="str">
            <v>F201190</v>
          </cell>
          <cell r="D2962">
            <v>11</v>
          </cell>
          <cell r="E2962" t="str">
            <v>F</v>
          </cell>
        </row>
        <row r="2963">
          <cell r="B2963" t="str">
            <v>F201191</v>
          </cell>
          <cell r="C2963" t="str">
            <v>F201191</v>
          </cell>
          <cell r="D2963">
            <v>11</v>
          </cell>
          <cell r="E2963" t="str">
            <v>F</v>
          </cell>
        </row>
        <row r="2964">
          <cell r="B2964" t="str">
            <v>F201192</v>
          </cell>
          <cell r="C2964" t="str">
            <v>F201192</v>
          </cell>
          <cell r="D2964">
            <v>11</v>
          </cell>
          <cell r="E2964" t="str">
            <v>F</v>
          </cell>
        </row>
        <row r="2965">
          <cell r="B2965" t="str">
            <v>1000MOGS-PBYER</v>
          </cell>
          <cell r="C2965" t="str">
            <v>MOGS-PBYER</v>
          </cell>
          <cell r="D2965">
            <v>8</v>
          </cell>
          <cell r="E2965" t="str">
            <v>G</v>
          </cell>
        </row>
        <row r="2966">
          <cell r="B2966" t="str">
            <v>F526373</v>
          </cell>
          <cell r="C2966" t="str">
            <v>F526373</v>
          </cell>
          <cell r="D2966">
            <v>9</v>
          </cell>
          <cell r="E2966" t="str">
            <v>F</v>
          </cell>
        </row>
        <row r="2967">
          <cell r="B2967" t="str">
            <v>F526374</v>
          </cell>
          <cell r="C2967" t="str">
            <v>F526374</v>
          </cell>
          <cell r="D2967">
            <v>9</v>
          </cell>
          <cell r="E2967" t="str">
            <v>F</v>
          </cell>
        </row>
        <row r="2968">
          <cell r="B2968" t="str">
            <v>F526375</v>
          </cell>
          <cell r="C2968" t="str">
            <v>F526375</v>
          </cell>
          <cell r="D2968">
            <v>9</v>
          </cell>
          <cell r="E2968" t="str">
            <v>F</v>
          </cell>
        </row>
        <row r="2969">
          <cell r="B2969" t="str">
            <v>F526376</v>
          </cell>
          <cell r="C2969" t="str">
            <v>F526376</v>
          </cell>
          <cell r="D2969">
            <v>9</v>
          </cell>
          <cell r="E2969" t="str">
            <v>F</v>
          </cell>
        </row>
        <row r="2970">
          <cell r="B2970" t="str">
            <v>F526377</v>
          </cell>
          <cell r="C2970" t="str">
            <v>F526377</v>
          </cell>
          <cell r="D2970">
            <v>9</v>
          </cell>
          <cell r="E2970" t="str">
            <v>F</v>
          </cell>
        </row>
        <row r="2971">
          <cell r="B2971" t="str">
            <v>F526378</v>
          </cell>
          <cell r="C2971" t="str">
            <v>F526378</v>
          </cell>
          <cell r="D2971">
            <v>9</v>
          </cell>
          <cell r="E2971" t="str">
            <v>F</v>
          </cell>
        </row>
        <row r="2972">
          <cell r="B2972" t="str">
            <v>F526379</v>
          </cell>
          <cell r="C2972" t="str">
            <v>F526379</v>
          </cell>
          <cell r="D2972">
            <v>9</v>
          </cell>
          <cell r="E2972" t="str">
            <v>F</v>
          </cell>
        </row>
        <row r="2973">
          <cell r="B2973" t="str">
            <v>F526380</v>
          </cell>
          <cell r="C2973" t="str">
            <v>F526380</v>
          </cell>
          <cell r="D2973">
            <v>9</v>
          </cell>
          <cell r="E2973" t="str">
            <v>F</v>
          </cell>
        </row>
        <row r="2974">
          <cell r="B2974" t="str">
            <v>F526381</v>
          </cell>
          <cell r="C2974" t="str">
            <v>F526381</v>
          </cell>
          <cell r="D2974">
            <v>9</v>
          </cell>
          <cell r="E2974" t="str">
            <v>F</v>
          </cell>
        </row>
        <row r="2975">
          <cell r="B2975" t="str">
            <v>F526382</v>
          </cell>
          <cell r="C2975" t="str">
            <v>F526382</v>
          </cell>
          <cell r="D2975">
            <v>9</v>
          </cell>
          <cell r="E2975" t="str">
            <v>F</v>
          </cell>
        </row>
        <row r="2976">
          <cell r="B2976" t="str">
            <v>F526383</v>
          </cell>
          <cell r="C2976" t="str">
            <v>F526383</v>
          </cell>
          <cell r="D2976">
            <v>9</v>
          </cell>
          <cell r="E2976" t="str">
            <v>F</v>
          </cell>
        </row>
        <row r="2977">
          <cell r="B2977" t="str">
            <v>F526384</v>
          </cell>
          <cell r="C2977" t="str">
            <v>F526384</v>
          </cell>
          <cell r="D2977">
            <v>9</v>
          </cell>
          <cell r="E2977" t="str">
            <v>F</v>
          </cell>
        </row>
        <row r="2978">
          <cell r="B2978" t="str">
            <v>F526385</v>
          </cell>
          <cell r="C2978" t="str">
            <v>F526385</v>
          </cell>
          <cell r="D2978">
            <v>9</v>
          </cell>
          <cell r="E2978" t="str">
            <v>F</v>
          </cell>
        </row>
        <row r="2979">
          <cell r="B2979" t="str">
            <v>F526386</v>
          </cell>
          <cell r="C2979" t="str">
            <v>F526386</v>
          </cell>
          <cell r="D2979">
            <v>9</v>
          </cell>
          <cell r="E2979" t="str">
            <v>F</v>
          </cell>
        </row>
        <row r="2980">
          <cell r="B2980" t="str">
            <v>F526387</v>
          </cell>
          <cell r="C2980" t="str">
            <v>F526387</v>
          </cell>
          <cell r="D2980">
            <v>9</v>
          </cell>
          <cell r="E2980" t="str">
            <v>F</v>
          </cell>
        </row>
        <row r="2981">
          <cell r="B2981" t="str">
            <v>F526388</v>
          </cell>
          <cell r="C2981" t="str">
            <v>F526388</v>
          </cell>
          <cell r="D2981">
            <v>9</v>
          </cell>
          <cell r="E2981" t="str">
            <v>F</v>
          </cell>
        </row>
        <row r="2982">
          <cell r="B2982" t="str">
            <v>F526389</v>
          </cell>
          <cell r="C2982" t="str">
            <v>F526389</v>
          </cell>
          <cell r="D2982">
            <v>9</v>
          </cell>
          <cell r="E2982" t="str">
            <v>F</v>
          </cell>
        </row>
        <row r="2983">
          <cell r="B2983" t="str">
            <v>F526390</v>
          </cell>
          <cell r="C2983" t="str">
            <v>F526390</v>
          </cell>
          <cell r="D2983">
            <v>9</v>
          </cell>
          <cell r="E2983" t="str">
            <v>F</v>
          </cell>
        </row>
        <row r="2984">
          <cell r="B2984" t="str">
            <v>F526391</v>
          </cell>
          <cell r="C2984" t="str">
            <v>F526391</v>
          </cell>
          <cell r="D2984">
            <v>9</v>
          </cell>
          <cell r="E2984" t="str">
            <v>F</v>
          </cell>
        </row>
        <row r="2985">
          <cell r="B2985" t="str">
            <v>F526392</v>
          </cell>
          <cell r="C2985" t="str">
            <v>F526392</v>
          </cell>
          <cell r="D2985">
            <v>9</v>
          </cell>
          <cell r="E2985" t="str">
            <v>F</v>
          </cell>
        </row>
        <row r="2986">
          <cell r="B2986" t="str">
            <v>F526393</v>
          </cell>
          <cell r="C2986" t="str">
            <v>F526393</v>
          </cell>
          <cell r="D2986">
            <v>9</v>
          </cell>
          <cell r="E2986" t="str">
            <v>F</v>
          </cell>
        </row>
        <row r="2987">
          <cell r="B2987" t="str">
            <v>F526394</v>
          </cell>
          <cell r="C2987" t="str">
            <v>F526394</v>
          </cell>
          <cell r="D2987">
            <v>9</v>
          </cell>
          <cell r="E2987" t="str">
            <v>F</v>
          </cell>
        </row>
        <row r="2988">
          <cell r="B2988" t="str">
            <v>F526395</v>
          </cell>
          <cell r="C2988" t="str">
            <v>F526395</v>
          </cell>
          <cell r="D2988">
            <v>9</v>
          </cell>
          <cell r="E2988" t="str">
            <v>F</v>
          </cell>
        </row>
        <row r="2989">
          <cell r="B2989" t="str">
            <v>F526396</v>
          </cell>
          <cell r="C2989" t="str">
            <v>F526396</v>
          </cell>
          <cell r="D2989">
            <v>9</v>
          </cell>
          <cell r="E2989" t="str">
            <v>F</v>
          </cell>
        </row>
        <row r="2990">
          <cell r="B2990" t="str">
            <v>1000MOGS-PRTSH</v>
          </cell>
          <cell r="C2990" t="str">
            <v>MOGS-PRTSH</v>
          </cell>
          <cell r="D2990">
            <v>8</v>
          </cell>
          <cell r="E2990" t="str">
            <v>G</v>
          </cell>
        </row>
        <row r="2991">
          <cell r="B2991" t="str">
            <v>F200611</v>
          </cell>
          <cell r="C2991" t="str">
            <v>F200611</v>
          </cell>
          <cell r="D2991">
            <v>9</v>
          </cell>
          <cell r="E2991" t="str">
            <v>F</v>
          </cell>
        </row>
        <row r="2992">
          <cell r="B2992" t="str">
            <v>F201193</v>
          </cell>
          <cell r="C2992" t="str">
            <v>F201193</v>
          </cell>
          <cell r="D2992">
            <v>9</v>
          </cell>
          <cell r="E2992" t="str">
            <v>F</v>
          </cell>
        </row>
        <row r="2993">
          <cell r="B2993" t="str">
            <v>F201194</v>
          </cell>
          <cell r="C2993" t="str">
            <v>F201194</v>
          </cell>
          <cell r="D2993">
            <v>9</v>
          </cell>
          <cell r="E2993" t="str">
            <v>F</v>
          </cell>
        </row>
        <row r="2994">
          <cell r="B2994" t="str">
            <v>F201195</v>
          </cell>
          <cell r="C2994" t="str">
            <v>F201195</v>
          </cell>
          <cell r="D2994">
            <v>9</v>
          </cell>
          <cell r="E2994" t="str">
            <v>F</v>
          </cell>
        </row>
        <row r="2995">
          <cell r="B2995" t="str">
            <v>F201196</v>
          </cell>
          <cell r="C2995" t="str">
            <v>F201196</v>
          </cell>
          <cell r="D2995">
            <v>9</v>
          </cell>
          <cell r="E2995" t="str">
            <v>F</v>
          </cell>
        </row>
        <row r="2996">
          <cell r="B2996" t="str">
            <v>F201197</v>
          </cell>
          <cell r="C2996" t="str">
            <v>F201197</v>
          </cell>
          <cell r="D2996">
            <v>9</v>
          </cell>
          <cell r="E2996" t="str">
            <v>F</v>
          </cell>
        </row>
        <row r="2997">
          <cell r="B2997" t="str">
            <v>F201198</v>
          </cell>
          <cell r="C2997" t="str">
            <v>F201198</v>
          </cell>
          <cell r="D2997">
            <v>9</v>
          </cell>
          <cell r="E2997" t="str">
            <v>F</v>
          </cell>
        </row>
        <row r="2998">
          <cell r="B2998" t="str">
            <v>F201199</v>
          </cell>
          <cell r="C2998" t="str">
            <v>F201199</v>
          </cell>
          <cell r="D2998">
            <v>9</v>
          </cell>
          <cell r="E2998" t="str">
            <v>F</v>
          </cell>
        </row>
        <row r="2999">
          <cell r="B2999" t="str">
            <v>F201200</v>
          </cell>
          <cell r="C2999" t="str">
            <v>F201200</v>
          </cell>
          <cell r="D2999">
            <v>9</v>
          </cell>
          <cell r="E2999" t="str">
            <v>F</v>
          </cell>
        </row>
        <row r="3000">
          <cell r="B3000" t="str">
            <v>F201201</v>
          </cell>
          <cell r="C3000" t="str">
            <v>F201201</v>
          </cell>
          <cell r="D3000">
            <v>9</v>
          </cell>
          <cell r="E3000" t="str">
            <v>F</v>
          </cell>
        </row>
        <row r="3001">
          <cell r="B3001" t="str">
            <v>F201202</v>
          </cell>
          <cell r="C3001" t="str">
            <v>F201202</v>
          </cell>
          <cell r="D3001">
            <v>9</v>
          </cell>
          <cell r="E3001" t="str">
            <v>F</v>
          </cell>
        </row>
        <row r="3002">
          <cell r="B3002" t="str">
            <v>F201203</v>
          </cell>
          <cell r="C3002" t="str">
            <v>F201203</v>
          </cell>
          <cell r="D3002">
            <v>9</v>
          </cell>
          <cell r="E3002" t="str">
            <v>F</v>
          </cell>
        </row>
        <row r="3003">
          <cell r="B3003" t="str">
            <v>F201204</v>
          </cell>
          <cell r="C3003" t="str">
            <v>F201204</v>
          </cell>
          <cell r="D3003">
            <v>9</v>
          </cell>
          <cell r="E3003" t="str">
            <v>F</v>
          </cell>
        </row>
        <row r="3004">
          <cell r="B3004" t="str">
            <v>F201205</v>
          </cell>
          <cell r="C3004" t="str">
            <v>F201205</v>
          </cell>
          <cell r="D3004">
            <v>9</v>
          </cell>
          <cell r="E3004" t="str">
            <v>F</v>
          </cell>
        </row>
        <row r="3005">
          <cell r="B3005" t="str">
            <v>F201206</v>
          </cell>
          <cell r="C3005" t="str">
            <v>F201206</v>
          </cell>
          <cell r="D3005">
            <v>9</v>
          </cell>
          <cell r="E3005" t="str">
            <v>F</v>
          </cell>
        </row>
        <row r="3006">
          <cell r="B3006" t="str">
            <v>F525987</v>
          </cell>
          <cell r="C3006" t="str">
            <v>F525987</v>
          </cell>
          <cell r="D3006">
            <v>9</v>
          </cell>
          <cell r="E3006" t="str">
            <v>F</v>
          </cell>
        </row>
        <row r="3007">
          <cell r="B3007" t="str">
            <v>1000PPD-FCGS</v>
          </cell>
          <cell r="C3007" t="str">
            <v>PPD-FCGS</v>
          </cell>
          <cell r="D3007">
            <v>6</v>
          </cell>
          <cell r="E3007" t="str">
            <v>G</v>
          </cell>
        </row>
        <row r="3008">
          <cell r="B3008" t="str">
            <v>F200612</v>
          </cell>
          <cell r="C3008" t="str">
            <v>F200612</v>
          </cell>
          <cell r="D3008">
            <v>7</v>
          </cell>
          <cell r="E3008" t="str">
            <v>F</v>
          </cell>
        </row>
        <row r="3009">
          <cell r="B3009" t="str">
            <v>F201207</v>
          </cell>
          <cell r="C3009" t="str">
            <v>F201207</v>
          </cell>
          <cell r="D3009">
            <v>7</v>
          </cell>
          <cell r="E3009" t="str">
            <v>F</v>
          </cell>
        </row>
        <row r="3010">
          <cell r="B3010" t="str">
            <v>F201208</v>
          </cell>
          <cell r="C3010" t="str">
            <v>F201208</v>
          </cell>
          <cell r="D3010">
            <v>7</v>
          </cell>
          <cell r="E3010" t="str">
            <v>F</v>
          </cell>
        </row>
        <row r="3011">
          <cell r="B3011" t="str">
            <v>F201209</v>
          </cell>
          <cell r="C3011" t="str">
            <v>F201209</v>
          </cell>
          <cell r="D3011">
            <v>7</v>
          </cell>
          <cell r="E3011" t="str">
            <v>F</v>
          </cell>
        </row>
        <row r="3012">
          <cell r="B3012" t="str">
            <v>F201210</v>
          </cell>
          <cell r="C3012" t="str">
            <v>F201210</v>
          </cell>
          <cell r="D3012">
            <v>7</v>
          </cell>
          <cell r="E3012" t="str">
            <v>F</v>
          </cell>
        </row>
        <row r="3013">
          <cell r="B3013" t="str">
            <v>F201211</v>
          </cell>
          <cell r="C3013" t="str">
            <v>F201211</v>
          </cell>
          <cell r="D3013">
            <v>7</v>
          </cell>
          <cell r="E3013" t="str">
            <v>F</v>
          </cell>
        </row>
        <row r="3014">
          <cell r="B3014" t="str">
            <v>F201212</v>
          </cell>
          <cell r="C3014" t="str">
            <v>F201212</v>
          </cell>
          <cell r="D3014">
            <v>7</v>
          </cell>
          <cell r="E3014" t="str">
            <v>F</v>
          </cell>
        </row>
        <row r="3015">
          <cell r="B3015" t="str">
            <v>F201213</v>
          </cell>
          <cell r="C3015" t="str">
            <v>F201213</v>
          </cell>
          <cell r="D3015">
            <v>7</v>
          </cell>
          <cell r="E3015" t="str">
            <v>F</v>
          </cell>
        </row>
        <row r="3016">
          <cell r="B3016" t="str">
            <v>F201214</v>
          </cell>
          <cell r="C3016" t="str">
            <v>F201214</v>
          </cell>
          <cell r="D3016">
            <v>7</v>
          </cell>
          <cell r="E3016" t="str">
            <v>F</v>
          </cell>
        </row>
        <row r="3017">
          <cell r="B3017" t="str">
            <v>F201215</v>
          </cell>
          <cell r="C3017" t="str">
            <v>F201215</v>
          </cell>
          <cell r="D3017">
            <v>7</v>
          </cell>
          <cell r="E3017" t="str">
            <v>F</v>
          </cell>
        </row>
        <row r="3018">
          <cell r="B3018" t="str">
            <v>F201216</v>
          </cell>
          <cell r="C3018" t="str">
            <v>F201216</v>
          </cell>
          <cell r="D3018">
            <v>7</v>
          </cell>
          <cell r="E3018" t="str">
            <v>F</v>
          </cell>
        </row>
        <row r="3019">
          <cell r="B3019" t="str">
            <v>F201217</v>
          </cell>
          <cell r="C3019" t="str">
            <v>F201217</v>
          </cell>
          <cell r="D3019">
            <v>7</v>
          </cell>
          <cell r="E3019" t="str">
            <v>F</v>
          </cell>
        </row>
        <row r="3020">
          <cell r="B3020" t="str">
            <v>F201218</v>
          </cell>
          <cell r="C3020" t="str">
            <v>F201218</v>
          </cell>
          <cell r="D3020">
            <v>7</v>
          </cell>
          <cell r="E3020" t="str">
            <v>F</v>
          </cell>
        </row>
        <row r="3021">
          <cell r="B3021" t="str">
            <v>F201219</v>
          </cell>
          <cell r="C3021" t="str">
            <v>F201219</v>
          </cell>
          <cell r="D3021">
            <v>7</v>
          </cell>
          <cell r="E3021" t="str">
            <v>F</v>
          </cell>
        </row>
        <row r="3022">
          <cell r="B3022" t="str">
            <v>F201220</v>
          </cell>
          <cell r="C3022" t="str">
            <v>F201220</v>
          </cell>
          <cell r="D3022">
            <v>7</v>
          </cell>
          <cell r="E3022" t="str">
            <v>F</v>
          </cell>
        </row>
        <row r="3023">
          <cell r="B3023" t="str">
            <v>F201221</v>
          </cell>
          <cell r="C3023" t="str">
            <v>F201221</v>
          </cell>
          <cell r="D3023">
            <v>7</v>
          </cell>
          <cell r="E3023" t="str">
            <v>F</v>
          </cell>
        </row>
        <row r="3024">
          <cell r="B3024" t="str">
            <v>F201222</v>
          </cell>
          <cell r="C3024" t="str">
            <v>F201222</v>
          </cell>
          <cell r="D3024">
            <v>7</v>
          </cell>
          <cell r="E3024" t="str">
            <v>F</v>
          </cell>
        </row>
        <row r="3025">
          <cell r="B3025" t="str">
            <v>1000PPD-FINSVC</v>
          </cell>
          <cell r="C3025" t="str">
            <v>PPD-FINSVC</v>
          </cell>
          <cell r="D3025">
            <v>6</v>
          </cell>
          <cell r="E3025" t="str">
            <v>G</v>
          </cell>
        </row>
        <row r="3026">
          <cell r="B3026" t="str">
            <v>F201223</v>
          </cell>
          <cell r="C3026" t="str">
            <v>F201223</v>
          </cell>
          <cell r="D3026">
            <v>7</v>
          </cell>
          <cell r="E3026" t="str">
            <v>F</v>
          </cell>
        </row>
        <row r="3027">
          <cell r="B3027" t="str">
            <v>F201224</v>
          </cell>
          <cell r="C3027" t="str">
            <v>F201224</v>
          </cell>
          <cell r="D3027">
            <v>7</v>
          </cell>
          <cell r="E3027" t="str">
            <v>F</v>
          </cell>
        </row>
        <row r="3028">
          <cell r="B3028" t="str">
            <v>F201225</v>
          </cell>
          <cell r="C3028" t="str">
            <v>F201225</v>
          </cell>
          <cell r="D3028">
            <v>7</v>
          </cell>
          <cell r="E3028" t="str">
            <v>F</v>
          </cell>
        </row>
        <row r="3029">
          <cell r="B3029" t="str">
            <v>F201226</v>
          </cell>
          <cell r="C3029" t="str">
            <v>F201226</v>
          </cell>
          <cell r="D3029">
            <v>7</v>
          </cell>
          <cell r="E3029" t="str">
            <v>F</v>
          </cell>
        </row>
        <row r="3030">
          <cell r="B3030" t="str">
            <v>F201227</v>
          </cell>
          <cell r="C3030" t="str">
            <v>F201227</v>
          </cell>
          <cell r="D3030">
            <v>7</v>
          </cell>
          <cell r="E3030" t="str">
            <v>F</v>
          </cell>
        </row>
        <row r="3031">
          <cell r="B3031" t="str">
            <v>F201228</v>
          </cell>
          <cell r="C3031" t="str">
            <v>F201228</v>
          </cell>
          <cell r="D3031">
            <v>7</v>
          </cell>
          <cell r="E3031" t="str">
            <v>F</v>
          </cell>
        </row>
        <row r="3032">
          <cell r="B3032" t="str">
            <v>F201229</v>
          </cell>
          <cell r="C3032" t="str">
            <v>F201229</v>
          </cell>
          <cell r="D3032">
            <v>7</v>
          </cell>
          <cell r="E3032" t="str">
            <v>F</v>
          </cell>
        </row>
        <row r="3033">
          <cell r="B3033" t="str">
            <v>F201230</v>
          </cell>
          <cell r="C3033" t="str">
            <v>F201230</v>
          </cell>
          <cell r="D3033">
            <v>7</v>
          </cell>
          <cell r="E3033" t="str">
            <v>F</v>
          </cell>
        </row>
        <row r="3034">
          <cell r="B3034" t="str">
            <v>F201231</v>
          </cell>
          <cell r="C3034" t="str">
            <v>F201231</v>
          </cell>
          <cell r="D3034">
            <v>7</v>
          </cell>
          <cell r="E3034" t="str">
            <v>F</v>
          </cell>
        </row>
        <row r="3035">
          <cell r="B3035" t="str">
            <v>F201232</v>
          </cell>
          <cell r="C3035" t="str">
            <v>F201232</v>
          </cell>
          <cell r="D3035">
            <v>7</v>
          </cell>
          <cell r="E3035" t="str">
            <v>F</v>
          </cell>
        </row>
        <row r="3036">
          <cell r="B3036" t="str">
            <v>F201233</v>
          </cell>
          <cell r="C3036" t="str">
            <v>F201233</v>
          </cell>
          <cell r="D3036">
            <v>7</v>
          </cell>
          <cell r="E3036" t="str">
            <v>F</v>
          </cell>
        </row>
        <row r="3037">
          <cell r="B3037" t="str">
            <v>F201234</v>
          </cell>
          <cell r="C3037" t="str">
            <v>F201234</v>
          </cell>
          <cell r="D3037">
            <v>7</v>
          </cell>
          <cell r="E3037" t="str">
            <v>F</v>
          </cell>
        </row>
        <row r="3038">
          <cell r="B3038" t="str">
            <v>F201235</v>
          </cell>
          <cell r="C3038" t="str">
            <v>F201235</v>
          </cell>
          <cell r="D3038">
            <v>7</v>
          </cell>
          <cell r="E3038" t="str">
            <v>F</v>
          </cell>
        </row>
        <row r="3039">
          <cell r="B3039" t="str">
            <v>F502935</v>
          </cell>
          <cell r="C3039" t="str">
            <v>F502935</v>
          </cell>
          <cell r="D3039">
            <v>7</v>
          </cell>
          <cell r="E3039" t="str">
            <v>F</v>
          </cell>
        </row>
        <row r="3040">
          <cell r="B3040" t="str">
            <v>1000PPD-FOP</v>
          </cell>
          <cell r="C3040" t="str">
            <v>PPD-FOP</v>
          </cell>
          <cell r="D3040">
            <v>6</v>
          </cell>
          <cell r="E3040" t="str">
            <v>G</v>
          </cell>
        </row>
        <row r="3041">
          <cell r="B3041" t="str">
            <v>F200617</v>
          </cell>
          <cell r="C3041" t="str">
            <v>F200617</v>
          </cell>
          <cell r="D3041">
            <v>7</v>
          </cell>
          <cell r="E3041" t="str">
            <v>F</v>
          </cell>
        </row>
        <row r="3042">
          <cell r="B3042" t="str">
            <v>F201243</v>
          </cell>
          <cell r="C3042" t="str">
            <v>F201243</v>
          </cell>
          <cell r="D3042">
            <v>7</v>
          </cell>
          <cell r="E3042" t="str">
            <v>F</v>
          </cell>
        </row>
        <row r="3043">
          <cell r="B3043" t="str">
            <v>F201244</v>
          </cell>
          <cell r="C3043" t="str">
            <v>F201244</v>
          </cell>
          <cell r="D3043">
            <v>7</v>
          </cell>
          <cell r="E3043" t="str">
            <v>F</v>
          </cell>
        </row>
        <row r="3044">
          <cell r="B3044" t="str">
            <v>1000PPD-SOLAR2</v>
          </cell>
          <cell r="C3044" t="str">
            <v>PPD-SOLAR2</v>
          </cell>
          <cell r="D3044">
            <v>6</v>
          </cell>
          <cell r="E3044" t="str">
            <v>G</v>
          </cell>
        </row>
        <row r="3045">
          <cell r="B3045" t="str">
            <v>F201245</v>
          </cell>
          <cell r="C3045" t="str">
            <v>F201245</v>
          </cell>
          <cell r="D3045">
            <v>7</v>
          </cell>
          <cell r="E3045" t="str">
            <v>F</v>
          </cell>
        </row>
        <row r="3046">
          <cell r="B3046" t="str">
            <v>1000PPD-PEAKRS</v>
          </cell>
          <cell r="C3046" t="str">
            <v>PPD-PEAKRS</v>
          </cell>
          <cell r="D3046">
            <v>6</v>
          </cell>
          <cell r="E3046" t="str">
            <v>G</v>
          </cell>
        </row>
        <row r="3047">
          <cell r="B3047" t="str">
            <v>1000PKR-MAINT</v>
          </cell>
          <cell r="C3047" t="str">
            <v>PKR-MAINT</v>
          </cell>
          <cell r="D3047">
            <v>8</v>
          </cell>
          <cell r="E3047" t="str">
            <v>G</v>
          </cell>
        </row>
        <row r="3048">
          <cell r="B3048" t="str">
            <v>F200621</v>
          </cell>
          <cell r="C3048" t="str">
            <v>F200621</v>
          </cell>
          <cell r="D3048">
            <v>9</v>
          </cell>
          <cell r="E3048" t="str">
            <v>F</v>
          </cell>
        </row>
        <row r="3049">
          <cell r="B3049" t="str">
            <v>F525141</v>
          </cell>
          <cell r="C3049" t="str">
            <v>F525141</v>
          </cell>
          <cell r="D3049">
            <v>9</v>
          </cell>
          <cell r="E3049" t="str">
            <v>F</v>
          </cell>
        </row>
        <row r="3050">
          <cell r="B3050" t="str">
            <v>1000PMBARRE</v>
          </cell>
          <cell r="C3050" t="str">
            <v>PMBARRE</v>
          </cell>
          <cell r="D3050">
            <v>10</v>
          </cell>
          <cell r="E3050" t="str">
            <v>G</v>
          </cell>
        </row>
        <row r="3051">
          <cell r="B3051" t="str">
            <v>F201258</v>
          </cell>
          <cell r="C3051" t="str">
            <v>F201258</v>
          </cell>
          <cell r="D3051">
            <v>11</v>
          </cell>
          <cell r="E3051" t="str">
            <v>F</v>
          </cell>
        </row>
        <row r="3052">
          <cell r="B3052" t="str">
            <v>F201259</v>
          </cell>
          <cell r="C3052" t="str">
            <v>F201259</v>
          </cell>
          <cell r="D3052">
            <v>11</v>
          </cell>
          <cell r="E3052" t="str">
            <v>F</v>
          </cell>
        </row>
        <row r="3053">
          <cell r="B3053" t="str">
            <v>F201260</v>
          </cell>
          <cell r="C3053" t="str">
            <v>F201260</v>
          </cell>
          <cell r="D3053">
            <v>11</v>
          </cell>
          <cell r="E3053" t="str">
            <v>F</v>
          </cell>
        </row>
        <row r="3054">
          <cell r="B3054" t="str">
            <v>F201261</v>
          </cell>
          <cell r="C3054" t="str">
            <v>F201261</v>
          </cell>
          <cell r="D3054">
            <v>11</v>
          </cell>
          <cell r="E3054" t="str">
            <v>F</v>
          </cell>
        </row>
        <row r="3055">
          <cell r="B3055" t="str">
            <v>F516586</v>
          </cell>
          <cell r="C3055" t="str">
            <v>F516586</v>
          </cell>
          <cell r="D3055">
            <v>11</v>
          </cell>
          <cell r="E3055" t="str">
            <v>F</v>
          </cell>
        </row>
        <row r="3056">
          <cell r="B3056" t="str">
            <v>F525456</v>
          </cell>
          <cell r="C3056" t="str">
            <v>F525456</v>
          </cell>
          <cell r="D3056">
            <v>11</v>
          </cell>
          <cell r="E3056" t="str">
            <v>F</v>
          </cell>
        </row>
        <row r="3057">
          <cell r="B3057" t="str">
            <v>F525457</v>
          </cell>
          <cell r="C3057" t="str">
            <v>F525457</v>
          </cell>
          <cell r="D3057">
            <v>11</v>
          </cell>
          <cell r="E3057" t="str">
            <v>F</v>
          </cell>
        </row>
        <row r="3058">
          <cell r="B3058" t="str">
            <v>F525458</v>
          </cell>
          <cell r="C3058" t="str">
            <v>F525458</v>
          </cell>
          <cell r="D3058">
            <v>11</v>
          </cell>
          <cell r="E3058" t="str">
            <v>F</v>
          </cell>
        </row>
        <row r="3059">
          <cell r="B3059" t="str">
            <v>F526505</v>
          </cell>
          <cell r="C3059" t="str">
            <v>F526505</v>
          </cell>
          <cell r="D3059">
            <v>11</v>
          </cell>
          <cell r="E3059" t="str">
            <v>F</v>
          </cell>
        </row>
        <row r="3060">
          <cell r="B3060" t="str">
            <v>1000PMCENTER</v>
          </cell>
          <cell r="C3060" t="str">
            <v>PMCENTER</v>
          </cell>
          <cell r="D3060">
            <v>10</v>
          </cell>
          <cell r="E3060" t="str">
            <v>G</v>
          </cell>
        </row>
        <row r="3061">
          <cell r="B3061" t="str">
            <v>F201262</v>
          </cell>
          <cell r="C3061" t="str">
            <v>F201262</v>
          </cell>
          <cell r="D3061">
            <v>11</v>
          </cell>
          <cell r="E3061" t="str">
            <v>F</v>
          </cell>
        </row>
        <row r="3062">
          <cell r="B3062" t="str">
            <v>F201263</v>
          </cell>
          <cell r="C3062" t="str">
            <v>F201263</v>
          </cell>
          <cell r="D3062">
            <v>11</v>
          </cell>
          <cell r="E3062" t="str">
            <v>F</v>
          </cell>
        </row>
        <row r="3063">
          <cell r="B3063" t="str">
            <v>F201264</v>
          </cell>
          <cell r="C3063" t="str">
            <v>F201264</v>
          </cell>
          <cell r="D3063">
            <v>11</v>
          </cell>
          <cell r="E3063" t="str">
            <v>F</v>
          </cell>
        </row>
        <row r="3064">
          <cell r="B3064" t="str">
            <v>F201265</v>
          </cell>
          <cell r="C3064" t="str">
            <v>F201265</v>
          </cell>
          <cell r="D3064">
            <v>11</v>
          </cell>
          <cell r="E3064" t="str">
            <v>F</v>
          </cell>
        </row>
        <row r="3065">
          <cell r="B3065" t="str">
            <v>F201266</v>
          </cell>
          <cell r="C3065" t="str">
            <v>F201266</v>
          </cell>
          <cell r="D3065">
            <v>11</v>
          </cell>
          <cell r="E3065" t="str">
            <v>F</v>
          </cell>
        </row>
        <row r="3066">
          <cell r="B3066" t="str">
            <v>F525459</v>
          </cell>
          <cell r="C3066" t="str">
            <v>F525459</v>
          </cell>
          <cell r="D3066">
            <v>11</v>
          </cell>
          <cell r="E3066" t="str">
            <v>F</v>
          </cell>
        </row>
        <row r="3067">
          <cell r="B3067" t="str">
            <v>F525460</v>
          </cell>
          <cell r="C3067" t="str">
            <v>F525460</v>
          </cell>
          <cell r="D3067">
            <v>11</v>
          </cell>
          <cell r="E3067" t="str">
            <v>F</v>
          </cell>
        </row>
        <row r="3068">
          <cell r="B3068" t="str">
            <v>F526506</v>
          </cell>
          <cell r="C3068" t="str">
            <v>F526506</v>
          </cell>
          <cell r="D3068">
            <v>11</v>
          </cell>
          <cell r="E3068" t="str">
            <v>F</v>
          </cell>
        </row>
        <row r="3069">
          <cell r="B3069" t="str">
            <v>1000PMGRAPELND</v>
          </cell>
          <cell r="C3069" t="str">
            <v>PMGRAPELND</v>
          </cell>
          <cell r="D3069">
            <v>10</v>
          </cell>
          <cell r="E3069" t="str">
            <v>G</v>
          </cell>
        </row>
        <row r="3070">
          <cell r="B3070" t="str">
            <v>F201267</v>
          </cell>
          <cell r="C3070" t="str">
            <v>F201267</v>
          </cell>
          <cell r="D3070">
            <v>11</v>
          </cell>
          <cell r="E3070" t="str">
            <v>F</v>
          </cell>
        </row>
        <row r="3071">
          <cell r="B3071" t="str">
            <v>F201268</v>
          </cell>
          <cell r="C3071" t="str">
            <v>F201268</v>
          </cell>
          <cell r="D3071">
            <v>11</v>
          </cell>
          <cell r="E3071" t="str">
            <v>F</v>
          </cell>
        </row>
        <row r="3072">
          <cell r="B3072" t="str">
            <v>F201269</v>
          </cell>
          <cell r="C3072" t="str">
            <v>F201269</v>
          </cell>
          <cell r="D3072">
            <v>11</v>
          </cell>
          <cell r="E3072" t="str">
            <v>F</v>
          </cell>
        </row>
        <row r="3073">
          <cell r="B3073" t="str">
            <v>F201270</v>
          </cell>
          <cell r="C3073" t="str">
            <v>F201270</v>
          </cell>
          <cell r="D3073">
            <v>11</v>
          </cell>
          <cell r="E3073" t="str">
            <v>F</v>
          </cell>
        </row>
        <row r="3074">
          <cell r="B3074" t="str">
            <v>F201271</v>
          </cell>
          <cell r="C3074" t="str">
            <v>F201271</v>
          </cell>
          <cell r="D3074">
            <v>11</v>
          </cell>
          <cell r="E3074" t="str">
            <v>F</v>
          </cell>
        </row>
        <row r="3075">
          <cell r="B3075" t="str">
            <v>F525461</v>
          </cell>
          <cell r="C3075" t="str">
            <v>F525461</v>
          </cell>
          <cell r="D3075">
            <v>11</v>
          </cell>
          <cell r="E3075" t="str">
            <v>F</v>
          </cell>
        </row>
        <row r="3076">
          <cell r="B3076" t="str">
            <v>F525462</v>
          </cell>
          <cell r="C3076" t="str">
            <v>F525462</v>
          </cell>
          <cell r="D3076">
            <v>11</v>
          </cell>
          <cell r="E3076" t="str">
            <v>F</v>
          </cell>
        </row>
        <row r="3077">
          <cell r="B3077" t="str">
            <v>F525463</v>
          </cell>
          <cell r="C3077" t="str">
            <v>F525463</v>
          </cell>
          <cell r="D3077">
            <v>11</v>
          </cell>
          <cell r="E3077" t="str">
            <v>F</v>
          </cell>
        </row>
        <row r="3078">
          <cell r="B3078" t="str">
            <v>F526508</v>
          </cell>
          <cell r="C3078" t="str">
            <v>F526508</v>
          </cell>
          <cell r="D3078">
            <v>11</v>
          </cell>
          <cell r="E3078" t="str">
            <v>F</v>
          </cell>
        </row>
        <row r="3079">
          <cell r="B3079" t="str">
            <v>1000PMMCGRATH</v>
          </cell>
          <cell r="C3079" t="str">
            <v>PMMCGRATH</v>
          </cell>
          <cell r="D3079">
            <v>10</v>
          </cell>
          <cell r="E3079" t="str">
            <v>G</v>
          </cell>
        </row>
        <row r="3080">
          <cell r="B3080" t="str">
            <v>F201272</v>
          </cell>
          <cell r="C3080" t="str">
            <v>F201272</v>
          </cell>
          <cell r="D3080">
            <v>11</v>
          </cell>
          <cell r="E3080" t="str">
            <v>F</v>
          </cell>
        </row>
        <row r="3081">
          <cell r="B3081" t="str">
            <v>F201273</v>
          </cell>
          <cell r="C3081" t="str">
            <v>F201273</v>
          </cell>
          <cell r="D3081">
            <v>11</v>
          </cell>
          <cell r="E3081" t="str">
            <v>F</v>
          </cell>
        </row>
        <row r="3082">
          <cell r="B3082" t="str">
            <v>F201274</v>
          </cell>
          <cell r="C3082" t="str">
            <v>F201274</v>
          </cell>
          <cell r="D3082">
            <v>11</v>
          </cell>
          <cell r="E3082" t="str">
            <v>F</v>
          </cell>
        </row>
        <row r="3083">
          <cell r="B3083" t="str">
            <v>F201275</v>
          </cell>
          <cell r="C3083" t="str">
            <v>F201275</v>
          </cell>
          <cell r="D3083">
            <v>11</v>
          </cell>
          <cell r="E3083" t="str">
            <v>F</v>
          </cell>
        </row>
        <row r="3084">
          <cell r="B3084" t="str">
            <v>F201276</v>
          </cell>
          <cell r="C3084" t="str">
            <v>F201276</v>
          </cell>
          <cell r="D3084">
            <v>11</v>
          </cell>
          <cell r="E3084" t="str">
            <v>F</v>
          </cell>
        </row>
        <row r="3085">
          <cell r="B3085" t="str">
            <v>F525464</v>
          </cell>
          <cell r="C3085" t="str">
            <v>F525464</v>
          </cell>
          <cell r="D3085">
            <v>11</v>
          </cell>
          <cell r="E3085" t="str">
            <v>F</v>
          </cell>
        </row>
        <row r="3086">
          <cell r="B3086" t="str">
            <v>F525465</v>
          </cell>
          <cell r="C3086" t="str">
            <v>F525465</v>
          </cell>
          <cell r="D3086">
            <v>11</v>
          </cell>
          <cell r="E3086" t="str">
            <v>F</v>
          </cell>
        </row>
        <row r="3087">
          <cell r="B3087" t="str">
            <v>F525514</v>
          </cell>
          <cell r="C3087" t="str">
            <v>F525514</v>
          </cell>
          <cell r="D3087">
            <v>11</v>
          </cell>
          <cell r="E3087" t="str">
            <v>F</v>
          </cell>
        </row>
        <row r="3088">
          <cell r="B3088" t="str">
            <v>1000PMMIRALOMA</v>
          </cell>
          <cell r="C3088" t="str">
            <v>PMMIRALOMA</v>
          </cell>
          <cell r="D3088">
            <v>10</v>
          </cell>
          <cell r="E3088" t="str">
            <v>G</v>
          </cell>
        </row>
        <row r="3089">
          <cell r="B3089" t="str">
            <v>F201277</v>
          </cell>
          <cell r="C3089" t="str">
            <v>F201277</v>
          </cell>
          <cell r="D3089">
            <v>11</v>
          </cell>
          <cell r="E3089" t="str">
            <v>F</v>
          </cell>
        </row>
        <row r="3090">
          <cell r="B3090" t="str">
            <v>F201278</v>
          </cell>
          <cell r="C3090" t="str">
            <v>F201278</v>
          </cell>
          <cell r="D3090">
            <v>11</v>
          </cell>
          <cell r="E3090" t="str">
            <v>F</v>
          </cell>
        </row>
        <row r="3091">
          <cell r="B3091" t="str">
            <v>F201279</v>
          </cell>
          <cell r="C3091" t="str">
            <v>F201279</v>
          </cell>
          <cell r="D3091">
            <v>11</v>
          </cell>
          <cell r="E3091" t="str">
            <v>F</v>
          </cell>
        </row>
        <row r="3092">
          <cell r="B3092" t="str">
            <v>F201280</v>
          </cell>
          <cell r="C3092" t="str">
            <v>F201280</v>
          </cell>
          <cell r="D3092">
            <v>11</v>
          </cell>
          <cell r="E3092" t="str">
            <v>F</v>
          </cell>
        </row>
        <row r="3093">
          <cell r="B3093" t="str">
            <v>F201281</v>
          </cell>
          <cell r="C3093" t="str">
            <v>F201281</v>
          </cell>
          <cell r="D3093">
            <v>11</v>
          </cell>
          <cell r="E3093" t="str">
            <v>F</v>
          </cell>
        </row>
        <row r="3094">
          <cell r="B3094" t="str">
            <v>F525466</v>
          </cell>
          <cell r="C3094" t="str">
            <v>F525466</v>
          </cell>
          <cell r="D3094">
            <v>11</v>
          </cell>
          <cell r="E3094" t="str">
            <v>F</v>
          </cell>
        </row>
        <row r="3095">
          <cell r="B3095" t="str">
            <v>F525467</v>
          </cell>
          <cell r="C3095" t="str">
            <v>F525467</v>
          </cell>
          <cell r="D3095">
            <v>11</v>
          </cell>
          <cell r="E3095" t="str">
            <v>F</v>
          </cell>
        </row>
        <row r="3096">
          <cell r="B3096" t="str">
            <v>F525468</v>
          </cell>
          <cell r="C3096" t="str">
            <v>F525468</v>
          </cell>
          <cell r="D3096">
            <v>11</v>
          </cell>
          <cell r="E3096" t="str">
            <v>F</v>
          </cell>
        </row>
        <row r="3097">
          <cell r="B3097" t="str">
            <v>F526507</v>
          </cell>
          <cell r="C3097" t="str">
            <v>F526507</v>
          </cell>
          <cell r="D3097">
            <v>11</v>
          </cell>
          <cell r="E3097" t="str">
            <v>F</v>
          </cell>
        </row>
        <row r="3098">
          <cell r="B3098" t="str">
            <v>1000PMGOLETA</v>
          </cell>
          <cell r="C3098" t="str">
            <v>PMGOLETA</v>
          </cell>
          <cell r="D3098">
            <v>10</v>
          </cell>
          <cell r="E3098" t="str">
            <v>G</v>
          </cell>
        </row>
        <row r="3099">
          <cell r="B3099" t="str">
            <v>F201282</v>
          </cell>
          <cell r="C3099" t="str">
            <v>F201282</v>
          </cell>
          <cell r="D3099">
            <v>11</v>
          </cell>
          <cell r="E3099" t="str">
            <v>F</v>
          </cell>
        </row>
        <row r="3100">
          <cell r="B3100" t="str">
            <v>F201283</v>
          </cell>
          <cell r="C3100" t="str">
            <v>F201283</v>
          </cell>
          <cell r="D3100">
            <v>11</v>
          </cell>
          <cell r="E3100" t="str">
            <v>F</v>
          </cell>
        </row>
        <row r="3101">
          <cell r="B3101" t="str">
            <v>F201284</v>
          </cell>
          <cell r="C3101" t="str">
            <v>F201284</v>
          </cell>
          <cell r="D3101">
            <v>11</v>
          </cell>
          <cell r="E3101" t="str">
            <v>F</v>
          </cell>
        </row>
        <row r="3102">
          <cell r="B3102" t="str">
            <v>F201285</v>
          </cell>
          <cell r="C3102" t="str">
            <v>F201285</v>
          </cell>
          <cell r="D3102">
            <v>11</v>
          </cell>
          <cell r="E3102" t="str">
            <v>F</v>
          </cell>
        </row>
        <row r="3103">
          <cell r="B3103" t="str">
            <v>F201286</v>
          </cell>
          <cell r="C3103" t="str">
            <v>F201286</v>
          </cell>
          <cell r="D3103">
            <v>11</v>
          </cell>
          <cell r="E3103" t="str">
            <v>F</v>
          </cell>
        </row>
        <row r="3104">
          <cell r="B3104" t="str">
            <v>1000PKR-OPS</v>
          </cell>
          <cell r="C3104" t="str">
            <v>PKR-OPS</v>
          </cell>
          <cell r="D3104">
            <v>8</v>
          </cell>
          <cell r="E3104" t="str">
            <v>G</v>
          </cell>
        </row>
        <row r="3105">
          <cell r="B3105" t="str">
            <v>F200622</v>
          </cell>
          <cell r="C3105" t="str">
            <v>F200622</v>
          </cell>
          <cell r="D3105">
            <v>9</v>
          </cell>
          <cell r="E3105" t="str">
            <v>F</v>
          </cell>
        </row>
        <row r="3106">
          <cell r="B3106" t="str">
            <v>1000POBARRE</v>
          </cell>
          <cell r="C3106" t="str">
            <v>POBARRE</v>
          </cell>
          <cell r="D3106">
            <v>10</v>
          </cell>
          <cell r="E3106" t="str">
            <v>G</v>
          </cell>
        </row>
        <row r="3107">
          <cell r="B3107" t="str">
            <v>F201257</v>
          </cell>
          <cell r="C3107" t="str">
            <v>F201257</v>
          </cell>
          <cell r="D3107">
            <v>11</v>
          </cell>
          <cell r="E3107" t="str">
            <v>F</v>
          </cell>
        </row>
        <row r="3108">
          <cell r="B3108" t="str">
            <v>F201287</v>
          </cell>
          <cell r="C3108" t="str">
            <v>F201287</v>
          </cell>
          <cell r="D3108">
            <v>11</v>
          </cell>
          <cell r="E3108" t="str">
            <v>F</v>
          </cell>
        </row>
        <row r="3109">
          <cell r="B3109" t="str">
            <v>F201288</v>
          </cell>
          <cell r="C3109" t="str">
            <v>F201288</v>
          </cell>
          <cell r="D3109">
            <v>11</v>
          </cell>
          <cell r="E3109" t="str">
            <v>F</v>
          </cell>
        </row>
        <row r="3110">
          <cell r="B3110" t="str">
            <v>F201289</v>
          </cell>
          <cell r="C3110" t="str">
            <v>F201289</v>
          </cell>
          <cell r="D3110">
            <v>11</v>
          </cell>
          <cell r="E3110" t="str">
            <v>F</v>
          </cell>
        </row>
        <row r="3111">
          <cell r="B3111" t="str">
            <v>F221357</v>
          </cell>
          <cell r="C3111" t="str">
            <v>F221357</v>
          </cell>
          <cell r="D3111">
            <v>11</v>
          </cell>
          <cell r="E3111" t="str">
            <v>F</v>
          </cell>
        </row>
        <row r="3112">
          <cell r="B3112" t="str">
            <v>F525045</v>
          </cell>
          <cell r="C3112" t="str">
            <v>F525045</v>
          </cell>
          <cell r="D3112">
            <v>11</v>
          </cell>
          <cell r="E3112" t="str">
            <v>F</v>
          </cell>
        </row>
        <row r="3113">
          <cell r="B3113" t="str">
            <v>F525469</v>
          </cell>
          <cell r="C3113" t="str">
            <v>F525469</v>
          </cell>
          <cell r="D3113">
            <v>11</v>
          </cell>
          <cell r="E3113" t="str">
            <v>F</v>
          </cell>
        </row>
        <row r="3114">
          <cell r="B3114" t="str">
            <v>1000POCENTER</v>
          </cell>
          <cell r="C3114" t="str">
            <v>POCENTER</v>
          </cell>
          <cell r="D3114">
            <v>10</v>
          </cell>
          <cell r="E3114" t="str">
            <v>G</v>
          </cell>
        </row>
        <row r="3115">
          <cell r="B3115" t="str">
            <v>F201290</v>
          </cell>
          <cell r="C3115" t="str">
            <v>F201290</v>
          </cell>
          <cell r="D3115">
            <v>11</v>
          </cell>
          <cell r="E3115" t="str">
            <v>F</v>
          </cell>
        </row>
        <row r="3116">
          <cell r="B3116" t="str">
            <v>F201291</v>
          </cell>
          <cell r="C3116" t="str">
            <v>F201291</v>
          </cell>
          <cell r="D3116">
            <v>11</v>
          </cell>
          <cell r="E3116" t="str">
            <v>F</v>
          </cell>
        </row>
        <row r="3117">
          <cell r="B3117" t="str">
            <v>F201292</v>
          </cell>
          <cell r="C3117" t="str">
            <v>F201292</v>
          </cell>
          <cell r="D3117">
            <v>11</v>
          </cell>
          <cell r="E3117" t="str">
            <v>F</v>
          </cell>
        </row>
        <row r="3118">
          <cell r="B3118" t="str">
            <v>F513245</v>
          </cell>
          <cell r="C3118" t="str">
            <v>F513245</v>
          </cell>
          <cell r="D3118">
            <v>11</v>
          </cell>
          <cell r="E3118" t="str">
            <v>F</v>
          </cell>
        </row>
        <row r="3119">
          <cell r="B3119" t="str">
            <v>F516580</v>
          </cell>
          <cell r="C3119" t="str">
            <v>F516580</v>
          </cell>
          <cell r="D3119">
            <v>11</v>
          </cell>
          <cell r="E3119" t="str">
            <v>F</v>
          </cell>
        </row>
        <row r="3120">
          <cell r="B3120" t="str">
            <v>F525048</v>
          </cell>
          <cell r="C3120" t="str">
            <v>F525048</v>
          </cell>
          <cell r="D3120">
            <v>11</v>
          </cell>
          <cell r="E3120" t="str">
            <v>F</v>
          </cell>
        </row>
        <row r="3121">
          <cell r="B3121" t="str">
            <v>F525436</v>
          </cell>
          <cell r="C3121" t="str">
            <v>F525436</v>
          </cell>
          <cell r="D3121">
            <v>11</v>
          </cell>
          <cell r="E3121" t="str">
            <v>F</v>
          </cell>
        </row>
        <row r="3122">
          <cell r="B3122" t="str">
            <v>F525470</v>
          </cell>
          <cell r="C3122" t="str">
            <v>F525470</v>
          </cell>
          <cell r="D3122">
            <v>11</v>
          </cell>
          <cell r="E3122" t="str">
            <v>F</v>
          </cell>
        </row>
        <row r="3123">
          <cell r="B3123" t="str">
            <v>F525471</v>
          </cell>
          <cell r="C3123" t="str">
            <v>F525471</v>
          </cell>
          <cell r="D3123">
            <v>11</v>
          </cell>
          <cell r="E3123" t="str">
            <v>F</v>
          </cell>
        </row>
        <row r="3124">
          <cell r="B3124" t="str">
            <v>1000POGRAPELND</v>
          </cell>
          <cell r="C3124" t="str">
            <v>POGRAPELND</v>
          </cell>
          <cell r="D3124">
            <v>10</v>
          </cell>
          <cell r="E3124" t="str">
            <v>G</v>
          </cell>
        </row>
        <row r="3125">
          <cell r="B3125" t="str">
            <v>F201293</v>
          </cell>
          <cell r="C3125" t="str">
            <v>F201293</v>
          </cell>
          <cell r="D3125">
            <v>11</v>
          </cell>
          <cell r="E3125" t="str">
            <v>F</v>
          </cell>
        </row>
        <row r="3126">
          <cell r="B3126" t="str">
            <v>F201294</v>
          </cell>
          <cell r="C3126" t="str">
            <v>F201294</v>
          </cell>
          <cell r="D3126">
            <v>11</v>
          </cell>
          <cell r="E3126" t="str">
            <v>F</v>
          </cell>
        </row>
        <row r="3127">
          <cell r="B3127" t="str">
            <v>F201295</v>
          </cell>
          <cell r="C3127" t="str">
            <v>F201295</v>
          </cell>
          <cell r="D3127">
            <v>11</v>
          </cell>
          <cell r="E3127" t="str">
            <v>F</v>
          </cell>
        </row>
        <row r="3128">
          <cell r="B3128" t="str">
            <v>F513246</v>
          </cell>
          <cell r="C3128" t="str">
            <v>F513246</v>
          </cell>
          <cell r="D3128">
            <v>11</v>
          </cell>
          <cell r="E3128" t="str">
            <v>F</v>
          </cell>
        </row>
        <row r="3129">
          <cell r="B3129" t="str">
            <v>F525049</v>
          </cell>
          <cell r="C3129" t="str">
            <v>F525049</v>
          </cell>
          <cell r="D3129">
            <v>11</v>
          </cell>
          <cell r="E3129" t="str">
            <v>F</v>
          </cell>
        </row>
        <row r="3130">
          <cell r="B3130" t="str">
            <v>F525437</v>
          </cell>
          <cell r="C3130" t="str">
            <v>F525437</v>
          </cell>
          <cell r="D3130">
            <v>11</v>
          </cell>
          <cell r="E3130" t="str">
            <v>F</v>
          </cell>
        </row>
        <row r="3131">
          <cell r="B3131" t="str">
            <v>F525472</v>
          </cell>
          <cell r="C3131" t="str">
            <v>F525472</v>
          </cell>
          <cell r="D3131">
            <v>11</v>
          </cell>
          <cell r="E3131" t="str">
            <v>F</v>
          </cell>
        </row>
        <row r="3132">
          <cell r="B3132" t="str">
            <v>1000POMCGRATH</v>
          </cell>
          <cell r="C3132" t="str">
            <v>POMCGRATH</v>
          </cell>
          <cell r="D3132">
            <v>10</v>
          </cell>
          <cell r="E3132" t="str">
            <v>G</v>
          </cell>
        </row>
        <row r="3133">
          <cell r="B3133" t="str">
            <v>F201296</v>
          </cell>
          <cell r="C3133" t="str">
            <v>F201296</v>
          </cell>
          <cell r="D3133">
            <v>11</v>
          </cell>
          <cell r="E3133" t="str">
            <v>F</v>
          </cell>
        </row>
        <row r="3134">
          <cell r="B3134" t="str">
            <v>F201297</v>
          </cell>
          <cell r="C3134" t="str">
            <v>F201297</v>
          </cell>
          <cell r="D3134">
            <v>11</v>
          </cell>
          <cell r="E3134" t="str">
            <v>F</v>
          </cell>
        </row>
        <row r="3135">
          <cell r="B3135" t="str">
            <v>F201298</v>
          </cell>
          <cell r="C3135" t="str">
            <v>F201298</v>
          </cell>
          <cell r="D3135">
            <v>11</v>
          </cell>
          <cell r="E3135" t="str">
            <v>F</v>
          </cell>
        </row>
        <row r="3136">
          <cell r="B3136" t="str">
            <v>F525046</v>
          </cell>
          <cell r="C3136" t="str">
            <v>F525046</v>
          </cell>
          <cell r="D3136">
            <v>11</v>
          </cell>
          <cell r="E3136" t="str">
            <v>F</v>
          </cell>
        </row>
        <row r="3137">
          <cell r="B3137" t="str">
            <v>F525047</v>
          </cell>
          <cell r="C3137" t="str">
            <v>F525047</v>
          </cell>
          <cell r="D3137">
            <v>11</v>
          </cell>
          <cell r="E3137" t="str">
            <v>F</v>
          </cell>
        </row>
        <row r="3138">
          <cell r="B3138" t="str">
            <v>F525435</v>
          </cell>
          <cell r="C3138" t="str">
            <v>F525435</v>
          </cell>
          <cell r="D3138">
            <v>11</v>
          </cell>
          <cell r="E3138" t="str">
            <v>F</v>
          </cell>
        </row>
        <row r="3139">
          <cell r="B3139" t="str">
            <v>1000POMIRALOMA</v>
          </cell>
          <cell r="C3139" t="str">
            <v>POMIRALOMA</v>
          </cell>
          <cell r="D3139">
            <v>10</v>
          </cell>
          <cell r="E3139" t="str">
            <v>G</v>
          </cell>
        </row>
        <row r="3140">
          <cell r="B3140" t="str">
            <v>F201299</v>
          </cell>
          <cell r="C3140" t="str">
            <v>F201299</v>
          </cell>
          <cell r="D3140">
            <v>11</v>
          </cell>
          <cell r="E3140" t="str">
            <v>F</v>
          </cell>
        </row>
        <row r="3141">
          <cell r="B3141" t="str">
            <v>F201300</v>
          </cell>
          <cell r="C3141" t="str">
            <v>F201300</v>
          </cell>
          <cell r="D3141">
            <v>11</v>
          </cell>
          <cell r="E3141" t="str">
            <v>F</v>
          </cell>
        </row>
        <row r="3142">
          <cell r="B3142" t="str">
            <v>F201301</v>
          </cell>
          <cell r="C3142" t="str">
            <v>F201301</v>
          </cell>
          <cell r="D3142">
            <v>11</v>
          </cell>
          <cell r="E3142" t="str">
            <v>F</v>
          </cell>
        </row>
        <row r="3143">
          <cell r="B3143" t="str">
            <v>F201353</v>
          </cell>
          <cell r="C3143" t="str">
            <v>F201353</v>
          </cell>
          <cell r="D3143">
            <v>11</v>
          </cell>
          <cell r="E3143" t="str">
            <v>F</v>
          </cell>
        </row>
        <row r="3144">
          <cell r="B3144" t="str">
            <v>F525050</v>
          </cell>
          <cell r="C3144" t="str">
            <v>F525050</v>
          </cell>
          <cell r="D3144">
            <v>11</v>
          </cell>
          <cell r="E3144" t="str">
            <v>F</v>
          </cell>
        </row>
        <row r="3145">
          <cell r="B3145" t="str">
            <v>F525438</v>
          </cell>
          <cell r="C3145" t="str">
            <v>F525438</v>
          </cell>
          <cell r="D3145">
            <v>11</v>
          </cell>
          <cell r="E3145" t="str">
            <v>F</v>
          </cell>
        </row>
        <row r="3146">
          <cell r="B3146" t="str">
            <v>F525473</v>
          </cell>
          <cell r="C3146" t="str">
            <v>F525473</v>
          </cell>
          <cell r="D3146">
            <v>11</v>
          </cell>
          <cell r="E3146" t="str">
            <v>F</v>
          </cell>
        </row>
        <row r="3147">
          <cell r="B3147" t="str">
            <v>1000POGOLETA</v>
          </cell>
          <cell r="C3147" t="str">
            <v>POGOLETA</v>
          </cell>
          <cell r="D3147">
            <v>10</v>
          </cell>
          <cell r="E3147" t="str">
            <v>G</v>
          </cell>
        </row>
        <row r="3148">
          <cell r="B3148" t="str">
            <v>F201302</v>
          </cell>
          <cell r="C3148" t="str">
            <v>F201302</v>
          </cell>
          <cell r="D3148">
            <v>11</v>
          </cell>
          <cell r="E3148" t="str">
            <v>F</v>
          </cell>
        </row>
        <row r="3149">
          <cell r="B3149" t="str">
            <v>F201303</v>
          </cell>
          <cell r="C3149" t="str">
            <v>F201303</v>
          </cell>
          <cell r="D3149">
            <v>11</v>
          </cell>
          <cell r="E3149" t="str">
            <v>F</v>
          </cell>
        </row>
        <row r="3150">
          <cell r="B3150" t="str">
            <v>F201304</v>
          </cell>
          <cell r="C3150" t="str">
            <v>F201304</v>
          </cell>
          <cell r="D3150">
            <v>11</v>
          </cell>
          <cell r="E3150" t="str">
            <v>F</v>
          </cell>
        </row>
        <row r="3151">
          <cell r="B3151" t="str">
            <v>1000PKR-WSTMST</v>
          </cell>
          <cell r="C3151" t="str">
            <v>PKR-WSTMST</v>
          </cell>
          <cell r="D3151">
            <v>8</v>
          </cell>
          <cell r="E3151" t="str">
            <v>G</v>
          </cell>
        </row>
        <row r="3152">
          <cell r="B3152" t="str">
            <v>F200620</v>
          </cell>
          <cell r="C3152" t="str">
            <v>F200620</v>
          </cell>
          <cell r="D3152">
            <v>9</v>
          </cell>
          <cell r="E3152" t="str">
            <v>F</v>
          </cell>
        </row>
        <row r="3153">
          <cell r="B3153" t="str">
            <v>F201248</v>
          </cell>
          <cell r="C3153" t="str">
            <v>F201248</v>
          </cell>
          <cell r="D3153">
            <v>9</v>
          </cell>
          <cell r="E3153" t="str">
            <v>F</v>
          </cell>
        </row>
        <row r="3154">
          <cell r="B3154" t="str">
            <v>F201249</v>
          </cell>
          <cell r="C3154" t="str">
            <v>F201249</v>
          </cell>
          <cell r="D3154">
            <v>9</v>
          </cell>
          <cell r="E3154" t="str">
            <v>F</v>
          </cell>
        </row>
        <row r="3155">
          <cell r="B3155" t="str">
            <v>F201250</v>
          </cell>
          <cell r="C3155" t="str">
            <v>F201250</v>
          </cell>
          <cell r="D3155">
            <v>9</v>
          </cell>
          <cell r="E3155" t="str">
            <v>F</v>
          </cell>
        </row>
        <row r="3156">
          <cell r="B3156" t="str">
            <v>F201251</v>
          </cell>
          <cell r="C3156" t="str">
            <v>F201251</v>
          </cell>
          <cell r="D3156">
            <v>9</v>
          </cell>
          <cell r="E3156" t="str">
            <v>F</v>
          </cell>
        </row>
        <row r="3157">
          <cell r="B3157" t="str">
            <v>F201252</v>
          </cell>
          <cell r="C3157" t="str">
            <v>F201252</v>
          </cell>
          <cell r="D3157">
            <v>9</v>
          </cell>
          <cell r="E3157" t="str">
            <v>F</v>
          </cell>
        </row>
        <row r="3158">
          <cell r="B3158" t="str">
            <v>F201253</v>
          </cell>
          <cell r="C3158" t="str">
            <v>F201253</v>
          </cell>
          <cell r="D3158">
            <v>9</v>
          </cell>
          <cell r="E3158" t="str">
            <v>F</v>
          </cell>
        </row>
        <row r="3159">
          <cell r="B3159" t="str">
            <v>F201254</v>
          </cell>
          <cell r="C3159" t="str">
            <v>F201254</v>
          </cell>
          <cell r="D3159">
            <v>9</v>
          </cell>
          <cell r="E3159" t="str">
            <v>F</v>
          </cell>
        </row>
        <row r="3160">
          <cell r="B3160" t="str">
            <v>F201255</v>
          </cell>
          <cell r="C3160" t="str">
            <v>F201255</v>
          </cell>
          <cell r="D3160">
            <v>9</v>
          </cell>
          <cell r="E3160" t="str">
            <v>F</v>
          </cell>
        </row>
        <row r="3161">
          <cell r="B3161" t="str">
            <v>F201256</v>
          </cell>
          <cell r="C3161" t="str">
            <v>F201256</v>
          </cell>
          <cell r="D3161">
            <v>9</v>
          </cell>
          <cell r="E3161" t="str">
            <v>F</v>
          </cell>
        </row>
        <row r="3162">
          <cell r="B3162" t="str">
            <v>F516582</v>
          </cell>
          <cell r="C3162" t="str">
            <v>F516582</v>
          </cell>
          <cell r="D3162">
            <v>9</v>
          </cell>
          <cell r="E3162" t="str">
            <v>F</v>
          </cell>
        </row>
        <row r="3163">
          <cell r="B3163" t="str">
            <v>F516584</v>
          </cell>
          <cell r="C3163" t="str">
            <v>F516584</v>
          </cell>
          <cell r="D3163">
            <v>9</v>
          </cell>
          <cell r="E3163" t="str">
            <v>F</v>
          </cell>
        </row>
        <row r="3164">
          <cell r="B3164" t="str">
            <v>F525051</v>
          </cell>
          <cell r="C3164" t="str">
            <v>F525051</v>
          </cell>
          <cell r="D3164">
            <v>9</v>
          </cell>
          <cell r="E3164" t="str">
            <v>F</v>
          </cell>
        </row>
        <row r="3165">
          <cell r="B3165" t="str">
            <v>F525452</v>
          </cell>
          <cell r="C3165" t="str">
            <v>F525452</v>
          </cell>
          <cell r="D3165">
            <v>9</v>
          </cell>
          <cell r="E3165" t="str">
            <v>F</v>
          </cell>
        </row>
        <row r="3166">
          <cell r="B3166" t="str">
            <v>F525453</v>
          </cell>
          <cell r="C3166" t="str">
            <v>F525453</v>
          </cell>
          <cell r="D3166">
            <v>9</v>
          </cell>
          <cell r="E3166" t="str">
            <v>F</v>
          </cell>
        </row>
        <row r="3167">
          <cell r="B3167" t="str">
            <v>F525454</v>
          </cell>
          <cell r="C3167" t="str">
            <v>F525454</v>
          </cell>
          <cell r="D3167">
            <v>9</v>
          </cell>
          <cell r="E3167" t="str">
            <v>F</v>
          </cell>
        </row>
        <row r="3168">
          <cell r="B3168" t="str">
            <v>F525455</v>
          </cell>
          <cell r="C3168" t="str">
            <v>F525455</v>
          </cell>
          <cell r="D3168">
            <v>9</v>
          </cell>
          <cell r="E3168" t="str">
            <v>F</v>
          </cell>
        </row>
        <row r="3169">
          <cell r="B3169" t="str">
            <v>F526509</v>
          </cell>
          <cell r="C3169" t="str">
            <v>F526509</v>
          </cell>
          <cell r="D3169">
            <v>9</v>
          </cell>
          <cell r="E3169" t="str">
            <v>F</v>
          </cell>
        </row>
        <row r="3170">
          <cell r="B3170" t="str">
            <v>1000PPD-MVGS</v>
          </cell>
          <cell r="C3170" t="str">
            <v>PPD-MVGS</v>
          </cell>
          <cell r="D3170">
            <v>6</v>
          </cell>
          <cell r="E3170" t="str">
            <v>G</v>
          </cell>
        </row>
        <row r="3171">
          <cell r="B3171" t="str">
            <v>1000MVGS-NTBIL</v>
          </cell>
          <cell r="C3171" t="str">
            <v>MVGS-NTBIL</v>
          </cell>
          <cell r="D3171">
            <v>8</v>
          </cell>
          <cell r="E3171" t="str">
            <v>G</v>
          </cell>
        </row>
        <row r="3172">
          <cell r="B3172" t="str">
            <v>F200623</v>
          </cell>
          <cell r="C3172" t="str">
            <v>F200623</v>
          </cell>
          <cell r="D3172">
            <v>9</v>
          </cell>
          <cell r="E3172" t="str">
            <v>F</v>
          </cell>
        </row>
        <row r="3173">
          <cell r="B3173" t="str">
            <v>F201305</v>
          </cell>
          <cell r="C3173" t="str">
            <v>F201305</v>
          </cell>
          <cell r="D3173">
            <v>9</v>
          </cell>
          <cell r="E3173" t="str">
            <v>F</v>
          </cell>
        </row>
        <row r="3174">
          <cell r="B3174" t="str">
            <v>F201306</v>
          </cell>
          <cell r="C3174" t="str">
            <v>F201306</v>
          </cell>
          <cell r="D3174">
            <v>9</v>
          </cell>
          <cell r="E3174" t="str">
            <v>F</v>
          </cell>
        </row>
        <row r="3175">
          <cell r="B3175" t="str">
            <v>F201307</v>
          </cell>
          <cell r="C3175" t="str">
            <v>F201307</v>
          </cell>
          <cell r="D3175">
            <v>9</v>
          </cell>
          <cell r="E3175" t="str">
            <v>F</v>
          </cell>
        </row>
        <row r="3176">
          <cell r="B3176" t="str">
            <v>F201308</v>
          </cell>
          <cell r="C3176" t="str">
            <v>F201308</v>
          </cell>
          <cell r="D3176">
            <v>9</v>
          </cell>
          <cell r="E3176" t="str">
            <v>F</v>
          </cell>
        </row>
        <row r="3177">
          <cell r="B3177" t="str">
            <v>F201309</v>
          </cell>
          <cell r="C3177" t="str">
            <v>F201309</v>
          </cell>
          <cell r="D3177">
            <v>9</v>
          </cell>
          <cell r="E3177" t="str">
            <v>F</v>
          </cell>
        </row>
        <row r="3178">
          <cell r="B3178" t="str">
            <v>F201310</v>
          </cell>
          <cell r="C3178" t="str">
            <v>F201310</v>
          </cell>
          <cell r="D3178">
            <v>9</v>
          </cell>
          <cell r="E3178" t="str">
            <v>F</v>
          </cell>
        </row>
        <row r="3179">
          <cell r="B3179" t="str">
            <v>F201311</v>
          </cell>
          <cell r="C3179" t="str">
            <v>F201311</v>
          </cell>
          <cell r="D3179">
            <v>9</v>
          </cell>
          <cell r="E3179" t="str">
            <v>F</v>
          </cell>
        </row>
        <row r="3180">
          <cell r="B3180" t="str">
            <v>F201312</v>
          </cell>
          <cell r="C3180" t="str">
            <v>F201312</v>
          </cell>
          <cell r="D3180">
            <v>9</v>
          </cell>
          <cell r="E3180" t="str">
            <v>F</v>
          </cell>
        </row>
        <row r="3181">
          <cell r="B3181" t="str">
            <v>F201313</v>
          </cell>
          <cell r="C3181" t="str">
            <v>F201313</v>
          </cell>
          <cell r="D3181">
            <v>9</v>
          </cell>
          <cell r="E3181" t="str">
            <v>F</v>
          </cell>
        </row>
        <row r="3182">
          <cell r="B3182" t="str">
            <v>F525474</v>
          </cell>
          <cell r="C3182" t="str">
            <v>F525474</v>
          </cell>
          <cell r="D3182">
            <v>9</v>
          </cell>
          <cell r="E3182" t="str">
            <v>F</v>
          </cell>
        </row>
        <row r="3183">
          <cell r="B3183" t="str">
            <v>F525475</v>
          </cell>
          <cell r="C3183" t="str">
            <v>F525475</v>
          </cell>
          <cell r="D3183">
            <v>9</v>
          </cell>
          <cell r="E3183" t="str">
            <v>F</v>
          </cell>
        </row>
        <row r="3184">
          <cell r="B3184" t="str">
            <v>F525476</v>
          </cell>
          <cell r="C3184" t="str">
            <v>F525476</v>
          </cell>
          <cell r="D3184">
            <v>9</v>
          </cell>
          <cell r="E3184" t="str">
            <v>F</v>
          </cell>
        </row>
        <row r="3185">
          <cell r="B3185" t="str">
            <v>F525477</v>
          </cell>
          <cell r="C3185" t="str">
            <v>F525477</v>
          </cell>
          <cell r="D3185">
            <v>9</v>
          </cell>
          <cell r="E3185" t="str">
            <v>F</v>
          </cell>
        </row>
        <row r="3186">
          <cell r="B3186" t="str">
            <v>F525478</v>
          </cell>
          <cell r="C3186" t="str">
            <v>F525478</v>
          </cell>
          <cell r="D3186">
            <v>9</v>
          </cell>
          <cell r="E3186" t="str">
            <v>F</v>
          </cell>
        </row>
        <row r="3187">
          <cell r="B3187" t="str">
            <v>F525479</v>
          </cell>
          <cell r="C3187" t="str">
            <v>F525479</v>
          </cell>
          <cell r="D3187">
            <v>9</v>
          </cell>
          <cell r="E3187" t="str">
            <v>F</v>
          </cell>
        </row>
        <row r="3188">
          <cell r="B3188" t="str">
            <v>F525480</v>
          </cell>
          <cell r="C3188" t="str">
            <v>F525480</v>
          </cell>
          <cell r="D3188">
            <v>9</v>
          </cell>
          <cell r="E3188" t="str">
            <v>F</v>
          </cell>
        </row>
        <row r="3189">
          <cell r="B3189" t="str">
            <v>F525512</v>
          </cell>
          <cell r="C3189" t="str">
            <v>F525512</v>
          </cell>
          <cell r="D3189">
            <v>9</v>
          </cell>
          <cell r="E3189" t="str">
            <v>F</v>
          </cell>
        </row>
        <row r="3190">
          <cell r="B3190" t="str">
            <v>1000MVGS-100P</v>
          </cell>
          <cell r="C3190" t="str">
            <v>MVGS-100P</v>
          </cell>
          <cell r="D3190">
            <v>8</v>
          </cell>
          <cell r="E3190" t="str">
            <v>G</v>
          </cell>
        </row>
        <row r="3191">
          <cell r="B3191" t="str">
            <v>F201314</v>
          </cell>
          <cell r="C3191" t="str">
            <v>F201314</v>
          </cell>
          <cell r="D3191">
            <v>9</v>
          </cell>
          <cell r="E3191" t="str">
            <v>F</v>
          </cell>
        </row>
        <row r="3192">
          <cell r="B3192" t="str">
            <v>F525481</v>
          </cell>
          <cell r="C3192" t="str">
            <v>F525481</v>
          </cell>
          <cell r="D3192">
            <v>9</v>
          </cell>
          <cell r="E3192" t="str">
            <v>F</v>
          </cell>
        </row>
        <row r="3193">
          <cell r="B3193" t="str">
            <v>1000MVGS-ADMIN</v>
          </cell>
          <cell r="C3193" t="str">
            <v>MVGS-ADMIN</v>
          </cell>
          <cell r="D3193">
            <v>10</v>
          </cell>
          <cell r="E3193" t="str">
            <v>G</v>
          </cell>
        </row>
        <row r="3194">
          <cell r="B3194" t="str">
            <v>1000MVGS-BOP</v>
          </cell>
          <cell r="C3194" t="str">
            <v>MVGS-BOP</v>
          </cell>
          <cell r="D3194">
            <v>12</v>
          </cell>
          <cell r="E3194" t="str">
            <v>G</v>
          </cell>
        </row>
        <row r="3195">
          <cell r="B3195" t="str">
            <v>F201315</v>
          </cell>
          <cell r="C3195" t="str">
            <v>F201315</v>
          </cell>
          <cell r="D3195">
            <v>13</v>
          </cell>
          <cell r="E3195" t="str">
            <v>F</v>
          </cell>
        </row>
        <row r="3196">
          <cell r="B3196" t="str">
            <v>F201316</v>
          </cell>
          <cell r="C3196" t="str">
            <v>F201316</v>
          </cell>
          <cell r="D3196">
            <v>13</v>
          </cell>
          <cell r="E3196" t="str">
            <v>F</v>
          </cell>
        </row>
        <row r="3197">
          <cell r="B3197" t="str">
            <v>F201317</v>
          </cell>
          <cell r="C3197" t="str">
            <v>F201317</v>
          </cell>
          <cell r="D3197">
            <v>13</v>
          </cell>
          <cell r="E3197" t="str">
            <v>F</v>
          </cell>
        </row>
        <row r="3198">
          <cell r="B3198" t="str">
            <v>F201318</v>
          </cell>
          <cell r="C3198" t="str">
            <v>F201318</v>
          </cell>
          <cell r="D3198">
            <v>13</v>
          </cell>
          <cell r="E3198" t="str">
            <v>F</v>
          </cell>
        </row>
        <row r="3199">
          <cell r="B3199" t="str">
            <v>F525482</v>
          </cell>
          <cell r="C3199" t="str">
            <v>F525482</v>
          </cell>
          <cell r="D3199">
            <v>13</v>
          </cell>
          <cell r="E3199" t="str">
            <v>F</v>
          </cell>
        </row>
        <row r="3200">
          <cell r="B3200" t="str">
            <v>F525483</v>
          </cell>
          <cell r="C3200" t="str">
            <v>F525483</v>
          </cell>
          <cell r="D3200">
            <v>13</v>
          </cell>
          <cell r="E3200" t="str">
            <v>F</v>
          </cell>
        </row>
        <row r="3201">
          <cell r="B3201" t="str">
            <v>F525484</v>
          </cell>
          <cell r="C3201" t="str">
            <v>F525484</v>
          </cell>
          <cell r="D3201">
            <v>13</v>
          </cell>
          <cell r="E3201" t="str">
            <v>F</v>
          </cell>
        </row>
        <row r="3202">
          <cell r="B3202" t="str">
            <v>1000MVGS-MAINT</v>
          </cell>
          <cell r="C3202" t="str">
            <v>MVGS-MAINT</v>
          </cell>
          <cell r="D3202">
            <v>10</v>
          </cell>
          <cell r="E3202" t="str">
            <v>G</v>
          </cell>
        </row>
        <row r="3203">
          <cell r="B3203" t="str">
            <v>1000MVMTCU3</v>
          </cell>
          <cell r="C3203" t="str">
            <v>MVMTCU3</v>
          </cell>
          <cell r="D3203">
            <v>12</v>
          </cell>
          <cell r="E3203" t="str">
            <v>G</v>
          </cell>
        </row>
        <row r="3204">
          <cell r="B3204" t="str">
            <v>F201319</v>
          </cell>
          <cell r="C3204" t="str">
            <v>F201319</v>
          </cell>
          <cell r="D3204">
            <v>13</v>
          </cell>
          <cell r="E3204" t="str">
            <v>F</v>
          </cell>
        </row>
        <row r="3205">
          <cell r="B3205" t="str">
            <v>F201320</v>
          </cell>
          <cell r="C3205" t="str">
            <v>F201320</v>
          </cell>
          <cell r="D3205">
            <v>13</v>
          </cell>
          <cell r="E3205" t="str">
            <v>F</v>
          </cell>
        </row>
        <row r="3206">
          <cell r="B3206" t="str">
            <v>F201321</v>
          </cell>
          <cell r="C3206" t="str">
            <v>F201321</v>
          </cell>
          <cell r="D3206">
            <v>13</v>
          </cell>
          <cell r="E3206" t="str">
            <v>F</v>
          </cell>
        </row>
        <row r="3207">
          <cell r="B3207" t="str">
            <v>F525485</v>
          </cell>
          <cell r="C3207" t="str">
            <v>F525485</v>
          </cell>
          <cell r="D3207">
            <v>13</v>
          </cell>
          <cell r="E3207" t="str">
            <v>F</v>
          </cell>
        </row>
        <row r="3208">
          <cell r="B3208" t="str">
            <v>F525486</v>
          </cell>
          <cell r="C3208" t="str">
            <v>F525486</v>
          </cell>
          <cell r="D3208">
            <v>13</v>
          </cell>
          <cell r="E3208" t="str">
            <v>F</v>
          </cell>
        </row>
        <row r="3209">
          <cell r="B3209" t="str">
            <v>F525487</v>
          </cell>
          <cell r="C3209" t="str">
            <v>F525487</v>
          </cell>
          <cell r="D3209">
            <v>13</v>
          </cell>
          <cell r="E3209" t="str">
            <v>F</v>
          </cell>
        </row>
        <row r="3210">
          <cell r="B3210" t="str">
            <v>1000MVMTCU4</v>
          </cell>
          <cell r="C3210" t="str">
            <v>MVMTCU4</v>
          </cell>
          <cell r="D3210">
            <v>12</v>
          </cell>
          <cell r="E3210" t="str">
            <v>G</v>
          </cell>
        </row>
        <row r="3211">
          <cell r="B3211" t="str">
            <v>F201322</v>
          </cell>
          <cell r="C3211" t="str">
            <v>F201322</v>
          </cell>
          <cell r="D3211">
            <v>13</v>
          </cell>
          <cell r="E3211" t="str">
            <v>F</v>
          </cell>
        </row>
        <row r="3212">
          <cell r="B3212" t="str">
            <v>F201323</v>
          </cell>
          <cell r="C3212" t="str">
            <v>F201323</v>
          </cell>
          <cell r="D3212">
            <v>13</v>
          </cell>
          <cell r="E3212" t="str">
            <v>F</v>
          </cell>
        </row>
        <row r="3213">
          <cell r="B3213" t="str">
            <v>F525488</v>
          </cell>
          <cell r="C3213" t="str">
            <v>F525488</v>
          </cell>
          <cell r="D3213">
            <v>13</v>
          </cell>
          <cell r="E3213" t="str">
            <v>F</v>
          </cell>
        </row>
        <row r="3214">
          <cell r="B3214" t="str">
            <v>F525489</v>
          </cell>
          <cell r="C3214" t="str">
            <v>F525489</v>
          </cell>
          <cell r="D3214">
            <v>13</v>
          </cell>
          <cell r="E3214" t="str">
            <v>F</v>
          </cell>
        </row>
        <row r="3215">
          <cell r="B3215" t="str">
            <v>1000MVMTCBOP</v>
          </cell>
          <cell r="C3215" t="str">
            <v>MVMTCBOP</v>
          </cell>
          <cell r="D3215">
            <v>12</v>
          </cell>
          <cell r="E3215" t="str">
            <v>G</v>
          </cell>
        </row>
        <row r="3216">
          <cell r="B3216" t="str">
            <v>F201324</v>
          </cell>
          <cell r="C3216" t="str">
            <v>F201324</v>
          </cell>
          <cell r="D3216">
            <v>13</v>
          </cell>
          <cell r="E3216" t="str">
            <v>F</v>
          </cell>
        </row>
        <row r="3217">
          <cell r="B3217" t="str">
            <v>F201325</v>
          </cell>
          <cell r="C3217" t="str">
            <v>F201325</v>
          </cell>
          <cell r="D3217">
            <v>13</v>
          </cell>
          <cell r="E3217" t="str">
            <v>F</v>
          </cell>
        </row>
        <row r="3218">
          <cell r="B3218" t="str">
            <v>F201326</v>
          </cell>
          <cell r="C3218" t="str">
            <v>F201326</v>
          </cell>
          <cell r="D3218">
            <v>13</v>
          </cell>
          <cell r="E3218" t="str">
            <v>F</v>
          </cell>
        </row>
        <row r="3219">
          <cell r="B3219" t="str">
            <v>F201327</v>
          </cell>
          <cell r="C3219" t="str">
            <v>F201327</v>
          </cell>
          <cell r="D3219">
            <v>13</v>
          </cell>
          <cell r="E3219" t="str">
            <v>F</v>
          </cell>
        </row>
        <row r="3220">
          <cell r="B3220" t="str">
            <v>F201328</v>
          </cell>
          <cell r="C3220" t="str">
            <v>F201328</v>
          </cell>
          <cell r="D3220">
            <v>13</v>
          </cell>
          <cell r="E3220" t="str">
            <v>F</v>
          </cell>
        </row>
        <row r="3221">
          <cell r="B3221" t="str">
            <v>F201329</v>
          </cell>
          <cell r="C3221" t="str">
            <v>F201329</v>
          </cell>
          <cell r="D3221">
            <v>13</v>
          </cell>
          <cell r="E3221" t="str">
            <v>F</v>
          </cell>
        </row>
        <row r="3222">
          <cell r="B3222" t="str">
            <v>F525490</v>
          </cell>
          <cell r="C3222" t="str">
            <v>F525490</v>
          </cell>
          <cell r="D3222">
            <v>13</v>
          </cell>
          <cell r="E3222" t="str">
            <v>F</v>
          </cell>
        </row>
        <row r="3223">
          <cell r="B3223" t="str">
            <v>F525491</v>
          </cell>
          <cell r="C3223" t="str">
            <v>F525491</v>
          </cell>
          <cell r="D3223">
            <v>13</v>
          </cell>
          <cell r="E3223" t="str">
            <v>F</v>
          </cell>
        </row>
        <row r="3224">
          <cell r="B3224" t="str">
            <v>F525492</v>
          </cell>
          <cell r="C3224" t="str">
            <v>F525492</v>
          </cell>
          <cell r="D3224">
            <v>13</v>
          </cell>
          <cell r="E3224" t="str">
            <v>F</v>
          </cell>
        </row>
        <row r="3225">
          <cell r="B3225" t="str">
            <v>F525493</v>
          </cell>
          <cell r="C3225" t="str">
            <v>F525493</v>
          </cell>
          <cell r="D3225">
            <v>13</v>
          </cell>
          <cell r="E3225" t="str">
            <v>F</v>
          </cell>
        </row>
        <row r="3226">
          <cell r="B3226" t="str">
            <v>F525494</v>
          </cell>
          <cell r="C3226" t="str">
            <v>F525494</v>
          </cell>
          <cell r="D3226">
            <v>13</v>
          </cell>
          <cell r="E3226" t="str">
            <v>F</v>
          </cell>
        </row>
        <row r="3227">
          <cell r="B3227" t="str">
            <v>F525495</v>
          </cell>
          <cell r="C3227" t="str">
            <v>F525495</v>
          </cell>
          <cell r="D3227">
            <v>13</v>
          </cell>
          <cell r="E3227" t="str">
            <v>F</v>
          </cell>
        </row>
        <row r="3228">
          <cell r="B3228" t="str">
            <v>1000MVGS-OPS</v>
          </cell>
          <cell r="C3228" t="str">
            <v>MVGS-OPS</v>
          </cell>
          <cell r="D3228">
            <v>10</v>
          </cell>
          <cell r="E3228" t="str">
            <v>G</v>
          </cell>
        </row>
        <row r="3229">
          <cell r="B3229" t="str">
            <v>1000MVOPSU3</v>
          </cell>
          <cell r="C3229" t="str">
            <v>MVOPSU3</v>
          </cell>
          <cell r="D3229">
            <v>12</v>
          </cell>
          <cell r="E3229" t="str">
            <v>G</v>
          </cell>
        </row>
        <row r="3230">
          <cell r="B3230" t="str">
            <v>F201330</v>
          </cell>
          <cell r="C3230" t="str">
            <v>F201330</v>
          </cell>
          <cell r="D3230">
            <v>13</v>
          </cell>
          <cell r="E3230" t="str">
            <v>F</v>
          </cell>
        </row>
        <row r="3231">
          <cell r="B3231" t="str">
            <v>F201331</v>
          </cell>
          <cell r="C3231" t="str">
            <v>F201331</v>
          </cell>
          <cell r="D3231">
            <v>13</v>
          </cell>
          <cell r="E3231" t="str">
            <v>F</v>
          </cell>
        </row>
        <row r="3232">
          <cell r="B3232" t="str">
            <v>F201332</v>
          </cell>
          <cell r="C3232" t="str">
            <v>F201332</v>
          </cell>
          <cell r="D3232">
            <v>13</v>
          </cell>
          <cell r="E3232" t="str">
            <v>F</v>
          </cell>
        </row>
        <row r="3233">
          <cell r="B3233" t="str">
            <v>F525496</v>
          </cell>
          <cell r="C3233" t="str">
            <v>F525496</v>
          </cell>
          <cell r="D3233">
            <v>13</v>
          </cell>
          <cell r="E3233" t="str">
            <v>F</v>
          </cell>
        </row>
        <row r="3234">
          <cell r="B3234" t="str">
            <v>F525497</v>
          </cell>
          <cell r="C3234" t="str">
            <v>F525497</v>
          </cell>
          <cell r="D3234">
            <v>13</v>
          </cell>
          <cell r="E3234" t="str">
            <v>F</v>
          </cell>
        </row>
        <row r="3235">
          <cell r="B3235" t="str">
            <v>1000MVOPSU4</v>
          </cell>
          <cell r="C3235" t="str">
            <v>MVOPSU4</v>
          </cell>
          <cell r="D3235">
            <v>12</v>
          </cell>
          <cell r="E3235" t="str">
            <v>G</v>
          </cell>
        </row>
        <row r="3236">
          <cell r="B3236" t="str">
            <v>F201333</v>
          </cell>
          <cell r="C3236" t="str">
            <v>F201333</v>
          </cell>
          <cell r="D3236">
            <v>13</v>
          </cell>
          <cell r="E3236" t="str">
            <v>F</v>
          </cell>
        </row>
        <row r="3237">
          <cell r="B3237" t="str">
            <v>F201334</v>
          </cell>
          <cell r="C3237" t="str">
            <v>F201334</v>
          </cell>
          <cell r="D3237">
            <v>13</v>
          </cell>
          <cell r="E3237" t="str">
            <v>F</v>
          </cell>
        </row>
        <row r="3238">
          <cell r="B3238" t="str">
            <v>F201335</v>
          </cell>
          <cell r="C3238" t="str">
            <v>F201335</v>
          </cell>
          <cell r="D3238">
            <v>13</v>
          </cell>
          <cell r="E3238" t="str">
            <v>F</v>
          </cell>
        </row>
        <row r="3239">
          <cell r="B3239" t="str">
            <v>F525498</v>
          </cell>
          <cell r="C3239" t="str">
            <v>F525498</v>
          </cell>
          <cell r="D3239">
            <v>13</v>
          </cell>
          <cell r="E3239" t="str">
            <v>F</v>
          </cell>
        </row>
        <row r="3240">
          <cell r="B3240" t="str">
            <v>F525499</v>
          </cell>
          <cell r="C3240" t="str">
            <v>F525499</v>
          </cell>
          <cell r="D3240">
            <v>13</v>
          </cell>
          <cell r="E3240" t="str">
            <v>F</v>
          </cell>
        </row>
        <row r="3241">
          <cell r="B3241" t="str">
            <v>1000MVOPBOP</v>
          </cell>
          <cell r="C3241" t="str">
            <v>MVOPBOP</v>
          </cell>
          <cell r="D3241">
            <v>12</v>
          </cell>
          <cell r="E3241" t="str">
            <v>G</v>
          </cell>
        </row>
        <row r="3242">
          <cell r="B3242" t="str">
            <v>F201336</v>
          </cell>
          <cell r="C3242" t="str">
            <v>F201336</v>
          </cell>
          <cell r="D3242">
            <v>13</v>
          </cell>
          <cell r="E3242" t="str">
            <v>F</v>
          </cell>
        </row>
        <row r="3243">
          <cell r="B3243" t="str">
            <v>F201337</v>
          </cell>
          <cell r="C3243" t="str">
            <v>F201337</v>
          </cell>
          <cell r="D3243">
            <v>13</v>
          </cell>
          <cell r="E3243" t="str">
            <v>F</v>
          </cell>
        </row>
        <row r="3244">
          <cell r="B3244" t="str">
            <v>F201338</v>
          </cell>
          <cell r="C3244" t="str">
            <v>F201338</v>
          </cell>
          <cell r="D3244">
            <v>13</v>
          </cell>
          <cell r="E3244" t="str">
            <v>F</v>
          </cell>
        </row>
        <row r="3245">
          <cell r="B3245" t="str">
            <v>F201339</v>
          </cell>
          <cell r="C3245" t="str">
            <v>F201339</v>
          </cell>
          <cell r="D3245">
            <v>13</v>
          </cell>
          <cell r="E3245" t="str">
            <v>F</v>
          </cell>
        </row>
        <row r="3246">
          <cell r="B3246" t="str">
            <v>F201340</v>
          </cell>
          <cell r="C3246" t="str">
            <v>F201340</v>
          </cell>
          <cell r="D3246">
            <v>13</v>
          </cell>
          <cell r="E3246" t="str">
            <v>F</v>
          </cell>
        </row>
        <row r="3247">
          <cell r="B3247" t="str">
            <v>F525500</v>
          </cell>
          <cell r="C3247" t="str">
            <v>F525500</v>
          </cell>
          <cell r="D3247">
            <v>13</v>
          </cell>
          <cell r="E3247" t="str">
            <v>F</v>
          </cell>
        </row>
        <row r="3248">
          <cell r="B3248" t="str">
            <v>F525501</v>
          </cell>
          <cell r="C3248" t="str">
            <v>F525501</v>
          </cell>
          <cell r="D3248">
            <v>13</v>
          </cell>
          <cell r="E3248" t="str">
            <v>F</v>
          </cell>
        </row>
        <row r="3249">
          <cell r="B3249" t="str">
            <v>F525502</v>
          </cell>
          <cell r="C3249" t="str">
            <v>F525502</v>
          </cell>
          <cell r="D3249">
            <v>13</v>
          </cell>
          <cell r="E3249" t="str">
            <v>F</v>
          </cell>
        </row>
        <row r="3250">
          <cell r="B3250" t="str">
            <v>F525503</v>
          </cell>
          <cell r="C3250" t="str">
            <v>F525503</v>
          </cell>
          <cell r="D3250">
            <v>13</v>
          </cell>
          <cell r="E3250" t="str">
            <v>F</v>
          </cell>
        </row>
        <row r="3251">
          <cell r="B3251" t="str">
            <v>F525513</v>
          </cell>
          <cell r="C3251" t="str">
            <v>F525513</v>
          </cell>
          <cell r="D3251">
            <v>13</v>
          </cell>
          <cell r="E3251" t="str">
            <v>F</v>
          </cell>
        </row>
        <row r="3252">
          <cell r="B3252" t="str">
            <v>1000MVGS-TECH</v>
          </cell>
          <cell r="C3252" t="str">
            <v>MVGS-TECH</v>
          </cell>
          <cell r="D3252">
            <v>10</v>
          </cell>
          <cell r="E3252" t="str">
            <v>G</v>
          </cell>
        </row>
        <row r="3253">
          <cell r="B3253" t="str">
            <v>1000MVTECHBOP</v>
          </cell>
          <cell r="C3253" t="str">
            <v>MVTECHBOP</v>
          </cell>
          <cell r="D3253">
            <v>12</v>
          </cell>
          <cell r="E3253" t="str">
            <v>G</v>
          </cell>
        </row>
        <row r="3254">
          <cell r="B3254" t="str">
            <v>F201341</v>
          </cell>
          <cell r="C3254" t="str">
            <v>F201341</v>
          </cell>
          <cell r="D3254">
            <v>13</v>
          </cell>
          <cell r="E3254" t="str">
            <v>F</v>
          </cell>
        </row>
        <row r="3255">
          <cell r="B3255" t="str">
            <v>F201342</v>
          </cell>
          <cell r="C3255" t="str">
            <v>F201342</v>
          </cell>
          <cell r="D3255">
            <v>13</v>
          </cell>
          <cell r="E3255" t="str">
            <v>F</v>
          </cell>
        </row>
        <row r="3256">
          <cell r="B3256" t="str">
            <v>F201343</v>
          </cell>
          <cell r="C3256" t="str">
            <v>F201343</v>
          </cell>
          <cell r="D3256">
            <v>13</v>
          </cell>
          <cell r="E3256" t="str">
            <v>F</v>
          </cell>
        </row>
        <row r="3257">
          <cell r="B3257" t="str">
            <v>F201344</v>
          </cell>
          <cell r="C3257" t="str">
            <v>F201344</v>
          </cell>
          <cell r="D3257">
            <v>13</v>
          </cell>
          <cell r="E3257" t="str">
            <v>F</v>
          </cell>
        </row>
        <row r="3258">
          <cell r="B3258" t="str">
            <v>F201345</v>
          </cell>
          <cell r="C3258" t="str">
            <v>F201345</v>
          </cell>
          <cell r="D3258">
            <v>13</v>
          </cell>
          <cell r="E3258" t="str">
            <v>F</v>
          </cell>
        </row>
        <row r="3259">
          <cell r="B3259" t="str">
            <v>F201346</v>
          </cell>
          <cell r="C3259" t="str">
            <v>F201346</v>
          </cell>
          <cell r="D3259">
            <v>13</v>
          </cell>
          <cell r="E3259" t="str">
            <v>F</v>
          </cell>
        </row>
        <row r="3260">
          <cell r="B3260" t="str">
            <v>F201347</v>
          </cell>
          <cell r="C3260" t="str">
            <v>F201347</v>
          </cell>
          <cell r="D3260">
            <v>13</v>
          </cell>
          <cell r="E3260" t="str">
            <v>F</v>
          </cell>
        </row>
        <row r="3261">
          <cell r="B3261" t="str">
            <v>F525504</v>
          </cell>
          <cell r="C3261" t="str">
            <v>F525504</v>
          </cell>
          <cell r="D3261">
            <v>13</v>
          </cell>
          <cell r="E3261" t="str">
            <v>F</v>
          </cell>
        </row>
        <row r="3262">
          <cell r="B3262" t="str">
            <v>F525505</v>
          </cell>
          <cell r="C3262" t="str">
            <v>F525505</v>
          </cell>
          <cell r="D3262">
            <v>13</v>
          </cell>
          <cell r="E3262" t="str">
            <v>F</v>
          </cell>
        </row>
        <row r="3263">
          <cell r="B3263" t="str">
            <v>F525506</v>
          </cell>
          <cell r="C3263" t="str">
            <v>F525506</v>
          </cell>
          <cell r="D3263">
            <v>13</v>
          </cell>
          <cell r="E3263" t="str">
            <v>F</v>
          </cell>
        </row>
        <row r="3264">
          <cell r="B3264" t="str">
            <v>F525507</v>
          </cell>
          <cell r="C3264" t="str">
            <v>F525507</v>
          </cell>
          <cell r="D3264">
            <v>13</v>
          </cell>
          <cell r="E3264" t="str">
            <v>F</v>
          </cell>
        </row>
        <row r="3265">
          <cell r="B3265" t="str">
            <v>F525508</v>
          </cell>
          <cell r="C3265" t="str">
            <v>F525508</v>
          </cell>
          <cell r="D3265">
            <v>13</v>
          </cell>
          <cell r="E3265" t="str">
            <v>F</v>
          </cell>
        </row>
        <row r="3266">
          <cell r="B3266" t="str">
            <v>F525509</v>
          </cell>
          <cell r="C3266" t="str">
            <v>F525509</v>
          </cell>
          <cell r="D3266">
            <v>13</v>
          </cell>
          <cell r="E3266" t="str">
            <v>F</v>
          </cell>
        </row>
        <row r="3267">
          <cell r="B3267" t="str">
            <v>F525510</v>
          </cell>
          <cell r="C3267" t="str">
            <v>F525510</v>
          </cell>
          <cell r="D3267">
            <v>13</v>
          </cell>
          <cell r="E3267" t="str">
            <v>F</v>
          </cell>
        </row>
        <row r="3268">
          <cell r="B3268" t="str">
            <v>1000MVGS-OTG</v>
          </cell>
          <cell r="C3268" t="str">
            <v>MVGS-OTG</v>
          </cell>
          <cell r="D3268">
            <v>10</v>
          </cell>
          <cell r="E3268" t="str">
            <v>G</v>
          </cell>
        </row>
        <row r="3269">
          <cell r="B3269" t="str">
            <v>F513249</v>
          </cell>
          <cell r="C3269" t="str">
            <v>F513249</v>
          </cell>
          <cell r="D3269">
            <v>11</v>
          </cell>
          <cell r="E3269" t="str">
            <v>F</v>
          </cell>
        </row>
        <row r="3270">
          <cell r="B3270" t="str">
            <v>1000PPD-BSPLDV</v>
          </cell>
          <cell r="C3270" t="str">
            <v>PPD-BSPLDV</v>
          </cell>
          <cell r="D3270">
            <v>6</v>
          </cell>
          <cell r="E3270" t="str">
            <v>G</v>
          </cell>
        </row>
        <row r="3271">
          <cell r="B3271" t="str">
            <v>F201236</v>
          </cell>
          <cell r="C3271" t="str">
            <v>F201236</v>
          </cell>
          <cell r="D3271">
            <v>7</v>
          </cell>
          <cell r="E3271" t="str">
            <v>F</v>
          </cell>
        </row>
        <row r="3272">
          <cell r="B3272" t="str">
            <v>F201237</v>
          </cell>
          <cell r="C3272" t="str">
            <v>F201237</v>
          </cell>
          <cell r="D3272">
            <v>7</v>
          </cell>
          <cell r="E3272" t="str">
            <v>F</v>
          </cell>
        </row>
        <row r="3273">
          <cell r="B3273" t="str">
            <v>F201238</v>
          </cell>
          <cell r="C3273" t="str">
            <v>F201238</v>
          </cell>
          <cell r="D3273">
            <v>7</v>
          </cell>
          <cell r="E3273" t="str">
            <v>F</v>
          </cell>
        </row>
        <row r="3274">
          <cell r="B3274" t="str">
            <v>F201239</v>
          </cell>
          <cell r="C3274" t="str">
            <v>F201239</v>
          </cell>
          <cell r="D3274">
            <v>7</v>
          </cell>
          <cell r="E3274" t="str">
            <v>F</v>
          </cell>
        </row>
        <row r="3275">
          <cell r="B3275" t="str">
            <v>F201240</v>
          </cell>
          <cell r="C3275" t="str">
            <v>F201240</v>
          </cell>
          <cell r="D3275">
            <v>7</v>
          </cell>
          <cell r="E3275" t="str">
            <v>F</v>
          </cell>
        </row>
        <row r="3276">
          <cell r="B3276" t="str">
            <v>F201241</v>
          </cell>
          <cell r="C3276" t="str">
            <v>F201241</v>
          </cell>
          <cell r="D3276">
            <v>7</v>
          </cell>
          <cell r="E3276" t="str">
            <v>F</v>
          </cell>
        </row>
        <row r="3277">
          <cell r="B3277" t="str">
            <v>F201242</v>
          </cell>
          <cell r="C3277" t="str">
            <v>F201242</v>
          </cell>
          <cell r="D3277">
            <v>7</v>
          </cell>
          <cell r="E3277" t="str">
            <v>F</v>
          </cell>
        </row>
        <row r="3278">
          <cell r="B3278" t="str">
            <v>F516600</v>
          </cell>
          <cell r="C3278" t="str">
            <v>F516600</v>
          </cell>
          <cell r="D3278">
            <v>7</v>
          </cell>
          <cell r="E3278" t="str">
            <v>F</v>
          </cell>
        </row>
        <row r="3279">
          <cell r="B3279" t="str">
            <v>F526233</v>
          </cell>
          <cell r="C3279" t="str">
            <v>F526233</v>
          </cell>
          <cell r="D3279">
            <v>7</v>
          </cell>
          <cell r="E3279" t="str">
            <v>F</v>
          </cell>
        </row>
        <row r="3280">
          <cell r="B3280" t="str">
            <v>F526234</v>
          </cell>
          <cell r="C3280" t="str">
            <v>F526234</v>
          </cell>
          <cell r="D3280">
            <v>7</v>
          </cell>
          <cell r="E3280" t="str">
            <v>F</v>
          </cell>
        </row>
        <row r="3281">
          <cell r="B3281" t="str">
            <v>F526235</v>
          </cell>
          <cell r="C3281" t="str">
            <v>F526235</v>
          </cell>
          <cell r="D3281">
            <v>7</v>
          </cell>
          <cell r="E3281" t="str">
            <v>F</v>
          </cell>
        </row>
        <row r="3282">
          <cell r="B3282" t="str">
            <v>F526236</v>
          </cell>
          <cell r="C3282" t="str">
            <v>F526236</v>
          </cell>
          <cell r="D3282">
            <v>7</v>
          </cell>
          <cell r="E3282" t="str">
            <v>F</v>
          </cell>
        </row>
        <row r="3283">
          <cell r="B3283" t="str">
            <v>F526237</v>
          </cell>
          <cell r="C3283" t="str">
            <v>F526237</v>
          </cell>
          <cell r="D3283">
            <v>7</v>
          </cell>
          <cell r="E3283" t="str">
            <v>F</v>
          </cell>
        </row>
        <row r="3284">
          <cell r="B3284" t="str">
            <v>F526238</v>
          </cell>
          <cell r="C3284" t="str">
            <v>F526238</v>
          </cell>
          <cell r="D3284">
            <v>7</v>
          </cell>
          <cell r="E3284" t="str">
            <v>F</v>
          </cell>
        </row>
        <row r="3285">
          <cell r="B3285" t="str">
            <v>1000TC-TRNCHEM</v>
          </cell>
          <cell r="C3285" t="str">
            <v>TC-TRNCHEM</v>
          </cell>
          <cell r="D3285">
            <v>8</v>
          </cell>
          <cell r="E3285" t="str">
            <v>G</v>
          </cell>
        </row>
        <row r="3286">
          <cell r="B3286" t="str">
            <v>1000TRNGMGMT</v>
          </cell>
          <cell r="C3286" t="str">
            <v>TRNGMGMT</v>
          </cell>
          <cell r="D3286">
            <v>10</v>
          </cell>
          <cell r="E3286" t="str">
            <v>G</v>
          </cell>
        </row>
        <row r="3287">
          <cell r="B3287" t="str">
            <v>F200615</v>
          </cell>
          <cell r="C3287" t="str">
            <v>F200615</v>
          </cell>
          <cell r="D3287">
            <v>11</v>
          </cell>
          <cell r="E3287" t="str">
            <v>F</v>
          </cell>
        </row>
        <row r="3288">
          <cell r="B3288" t="str">
            <v>1000CHEMSVCS</v>
          </cell>
          <cell r="C3288" t="str">
            <v>CHEMSVCS</v>
          </cell>
          <cell r="D3288">
            <v>10</v>
          </cell>
          <cell r="E3288" t="str">
            <v>G</v>
          </cell>
        </row>
        <row r="3289">
          <cell r="B3289" t="str">
            <v>F200616</v>
          </cell>
          <cell r="C3289" t="str">
            <v>F200616</v>
          </cell>
          <cell r="D3289">
            <v>11</v>
          </cell>
          <cell r="E3289" t="str">
            <v>F</v>
          </cell>
        </row>
        <row r="3290">
          <cell r="B3290" t="str">
            <v>1000GENPNGSTRA</v>
          </cell>
          <cell r="C3290" t="str">
            <v>GENPNGSTRA</v>
          </cell>
          <cell r="D3290">
            <v>4</v>
          </cell>
          <cell r="E3290" t="str">
            <v>G</v>
          </cell>
        </row>
        <row r="3291">
          <cell r="B3291" t="str">
            <v>1000GPS-GBPS</v>
          </cell>
          <cell r="C3291" t="str">
            <v>GPS-GBPS</v>
          </cell>
          <cell r="D3291">
            <v>6</v>
          </cell>
          <cell r="E3291" t="str">
            <v>G</v>
          </cell>
        </row>
        <row r="3292">
          <cell r="B3292" t="str">
            <v>F201348</v>
          </cell>
          <cell r="C3292" t="str">
            <v>F201348</v>
          </cell>
          <cell r="D3292">
            <v>7</v>
          </cell>
          <cell r="E3292" t="str">
            <v>F</v>
          </cell>
        </row>
        <row r="3293">
          <cell r="B3293" t="str">
            <v>F525511</v>
          </cell>
          <cell r="C3293" t="str">
            <v>F525511</v>
          </cell>
          <cell r="D3293">
            <v>7</v>
          </cell>
          <cell r="E3293" t="str">
            <v>F</v>
          </cell>
        </row>
        <row r="3294">
          <cell r="B3294" t="str">
            <v>1000GPS-COALCT</v>
          </cell>
          <cell r="C3294" t="str">
            <v>GPS-COALCT</v>
          </cell>
          <cell r="D3294">
            <v>6</v>
          </cell>
          <cell r="E3294" t="str">
            <v>G</v>
          </cell>
        </row>
        <row r="3295">
          <cell r="B3295" t="str">
            <v>F200630</v>
          </cell>
          <cell r="C3295" t="str">
            <v>F200630</v>
          </cell>
          <cell r="D3295">
            <v>7</v>
          </cell>
          <cell r="E3295" t="str">
            <v>F</v>
          </cell>
        </row>
        <row r="3296">
          <cell r="B3296" t="str">
            <v>F201351</v>
          </cell>
          <cell r="C3296" t="str">
            <v>F201351</v>
          </cell>
          <cell r="D3296">
            <v>7</v>
          </cell>
          <cell r="E3296" t="str">
            <v>F</v>
          </cell>
        </row>
        <row r="3297">
          <cell r="B3297" t="str">
            <v>F201352</v>
          </cell>
          <cell r="C3297" t="str">
            <v>F201352</v>
          </cell>
          <cell r="D3297">
            <v>7</v>
          </cell>
          <cell r="E3297" t="str">
            <v>F</v>
          </cell>
        </row>
        <row r="3298">
          <cell r="B3298" t="str">
            <v>F201355</v>
          </cell>
          <cell r="C3298" t="str">
            <v>F201355</v>
          </cell>
          <cell r="D3298">
            <v>7</v>
          </cell>
          <cell r="E3298" t="str">
            <v>F</v>
          </cell>
        </row>
        <row r="3299">
          <cell r="B3299" t="str">
            <v>F525192</v>
          </cell>
          <cell r="C3299" t="str">
            <v>F525192</v>
          </cell>
          <cell r="D3299">
            <v>7</v>
          </cell>
          <cell r="E3299" t="str">
            <v>F</v>
          </cell>
        </row>
        <row r="3300">
          <cell r="B3300" t="str">
            <v>1000GPS-PJTDEV</v>
          </cell>
          <cell r="C3300" t="str">
            <v>GPS-PJTDEV</v>
          </cell>
          <cell r="D3300">
            <v>6</v>
          </cell>
          <cell r="E3300" t="str">
            <v>G</v>
          </cell>
        </row>
        <row r="3301">
          <cell r="B3301" t="str">
            <v>F200628</v>
          </cell>
          <cell r="C3301" t="str">
            <v>F200628</v>
          </cell>
          <cell r="D3301">
            <v>7</v>
          </cell>
          <cell r="E3301" t="str">
            <v>F</v>
          </cell>
        </row>
        <row r="3302">
          <cell r="B3302" t="str">
            <v>F201356</v>
          </cell>
          <cell r="C3302" t="str">
            <v>F201356</v>
          </cell>
          <cell r="D3302">
            <v>7</v>
          </cell>
          <cell r="E3302" t="str">
            <v>F</v>
          </cell>
        </row>
        <row r="3303">
          <cell r="B3303" t="str">
            <v>F513247</v>
          </cell>
          <cell r="C3303" t="str">
            <v>F513247</v>
          </cell>
          <cell r="D3303">
            <v>7</v>
          </cell>
          <cell r="E3303" t="str">
            <v>F</v>
          </cell>
        </row>
        <row r="3304">
          <cell r="B3304" t="str">
            <v>F513248</v>
          </cell>
          <cell r="C3304" t="str">
            <v>F513248</v>
          </cell>
          <cell r="D3304">
            <v>7</v>
          </cell>
          <cell r="E3304" t="str">
            <v>F</v>
          </cell>
        </row>
        <row r="3305">
          <cell r="B3305" t="str">
            <v>F525167</v>
          </cell>
          <cell r="C3305" t="str">
            <v>F525167</v>
          </cell>
          <cell r="D3305">
            <v>7</v>
          </cell>
          <cell r="E3305" t="str">
            <v>F</v>
          </cell>
        </row>
        <row r="3306">
          <cell r="B3306" t="str">
            <v>F525427</v>
          </cell>
          <cell r="C3306" t="str">
            <v>F525427</v>
          </cell>
          <cell r="D3306">
            <v>7</v>
          </cell>
          <cell r="E3306" t="str">
            <v>F</v>
          </cell>
        </row>
        <row r="3307">
          <cell r="B3307" t="str">
            <v>F525698</v>
          </cell>
          <cell r="C3307" t="str">
            <v>F525698</v>
          </cell>
          <cell r="D3307">
            <v>7</v>
          </cell>
          <cell r="E3307" t="str">
            <v>F</v>
          </cell>
        </row>
        <row r="3308">
          <cell r="B3308" t="str">
            <v>F525699</v>
          </cell>
          <cell r="C3308" t="str">
            <v>F525699</v>
          </cell>
          <cell r="D3308">
            <v>7</v>
          </cell>
          <cell r="E3308" t="str">
            <v>F</v>
          </cell>
        </row>
        <row r="3309">
          <cell r="B3309" t="str">
            <v>1000GPS-CPUC</v>
          </cell>
          <cell r="C3309" t="str">
            <v>GPS-CPUC</v>
          </cell>
          <cell r="D3309">
            <v>6</v>
          </cell>
          <cell r="E3309" t="str">
            <v>G</v>
          </cell>
        </row>
        <row r="3310">
          <cell r="B3310" t="str">
            <v>F200629</v>
          </cell>
          <cell r="C3310" t="str">
            <v>F200629</v>
          </cell>
          <cell r="D3310">
            <v>7</v>
          </cell>
          <cell r="E3310" t="str">
            <v>F</v>
          </cell>
        </row>
        <row r="3311">
          <cell r="B3311" t="str">
            <v>F201349</v>
          </cell>
          <cell r="C3311" t="str">
            <v>F201349</v>
          </cell>
          <cell r="D3311">
            <v>7</v>
          </cell>
          <cell r="E3311" t="str">
            <v>F</v>
          </cell>
        </row>
        <row r="3312">
          <cell r="B3312" t="str">
            <v>F201350</v>
          </cell>
          <cell r="C3312" t="str">
            <v>F201350</v>
          </cell>
          <cell r="D3312">
            <v>7</v>
          </cell>
          <cell r="E3312" t="str">
            <v>F</v>
          </cell>
        </row>
        <row r="3313">
          <cell r="B3313" t="str">
            <v>F516571</v>
          </cell>
          <cell r="C3313" t="str">
            <v>F516571</v>
          </cell>
          <cell r="D3313">
            <v>7</v>
          </cell>
          <cell r="E3313" t="str">
            <v>F</v>
          </cell>
        </row>
        <row r="3314">
          <cell r="B3314" t="str">
            <v>F516572</v>
          </cell>
          <cell r="C3314" t="str">
            <v>F516572</v>
          </cell>
          <cell r="D3314">
            <v>7</v>
          </cell>
          <cell r="E3314" t="str">
            <v>F</v>
          </cell>
        </row>
        <row r="3315">
          <cell r="B3315" t="str">
            <v>F516575</v>
          </cell>
          <cell r="C3315" t="str">
            <v>F516575</v>
          </cell>
          <cell r="D3315">
            <v>7</v>
          </cell>
          <cell r="E3315" t="str">
            <v>F</v>
          </cell>
        </row>
        <row r="3316">
          <cell r="B3316" t="str">
            <v>1000CIO</v>
          </cell>
          <cell r="C3316" t="str">
            <v>CIO</v>
          </cell>
          <cell r="D3316">
            <v>2</v>
          </cell>
          <cell r="E3316" t="str">
            <v>G</v>
          </cell>
        </row>
        <row r="3317">
          <cell r="B3317" t="str">
            <v>1000CIO-SVP</v>
          </cell>
          <cell r="C3317" t="str">
            <v>CIO-SVP</v>
          </cell>
          <cell r="D3317">
            <v>4</v>
          </cell>
          <cell r="E3317" t="str">
            <v>G</v>
          </cell>
        </row>
        <row r="3318">
          <cell r="B3318" t="str">
            <v>F516563</v>
          </cell>
          <cell r="C3318" t="str">
            <v>F516563</v>
          </cell>
          <cell r="D3318">
            <v>5</v>
          </cell>
          <cell r="E3318" t="str">
            <v>F</v>
          </cell>
        </row>
        <row r="3319">
          <cell r="B3319" t="str">
            <v>1000SVP</v>
          </cell>
          <cell r="C3319" t="str">
            <v>SVP</v>
          </cell>
          <cell r="D3319">
            <v>6</v>
          </cell>
          <cell r="E3319" t="str">
            <v>G</v>
          </cell>
        </row>
        <row r="3320">
          <cell r="B3320" t="str">
            <v>F515376</v>
          </cell>
          <cell r="C3320" t="str">
            <v>F515376</v>
          </cell>
          <cell r="D3320">
            <v>7</v>
          </cell>
          <cell r="E3320" t="str">
            <v>F</v>
          </cell>
        </row>
        <row r="3321">
          <cell r="B3321" t="str">
            <v>F515377</v>
          </cell>
          <cell r="C3321" t="str">
            <v>F515377</v>
          </cell>
          <cell r="D3321">
            <v>7</v>
          </cell>
          <cell r="E3321" t="str">
            <v>F</v>
          </cell>
        </row>
        <row r="3322">
          <cell r="B3322" t="str">
            <v>1000ERPEIX</v>
          </cell>
          <cell r="C3322" t="str">
            <v>ERPEIX</v>
          </cell>
          <cell r="D3322">
            <v>6</v>
          </cell>
          <cell r="E3322" t="str">
            <v>G</v>
          </cell>
        </row>
        <row r="3323">
          <cell r="B3323" t="str">
            <v>F515378</v>
          </cell>
          <cell r="C3323" t="str">
            <v>F515378</v>
          </cell>
          <cell r="D3323">
            <v>7</v>
          </cell>
          <cell r="E3323" t="str">
            <v>F</v>
          </cell>
        </row>
        <row r="3324">
          <cell r="B3324" t="str">
            <v>1000EPMO</v>
          </cell>
          <cell r="C3324" t="str">
            <v>EPMO</v>
          </cell>
          <cell r="D3324">
            <v>6</v>
          </cell>
          <cell r="E3324" t="str">
            <v>G</v>
          </cell>
        </row>
        <row r="3325">
          <cell r="B3325" t="str">
            <v>1000AFFCR</v>
          </cell>
          <cell r="C3325" t="str">
            <v>AFFCR</v>
          </cell>
          <cell r="D3325">
            <v>6</v>
          </cell>
          <cell r="E3325" t="str">
            <v>G</v>
          </cell>
        </row>
        <row r="3326">
          <cell r="B3326" t="str">
            <v>F525404</v>
          </cell>
          <cell r="C3326" t="str">
            <v>F525404</v>
          </cell>
          <cell r="D3326">
            <v>7</v>
          </cell>
          <cell r="E3326" t="str">
            <v>F</v>
          </cell>
        </row>
        <row r="3327">
          <cell r="B3327" t="str">
            <v>F525405</v>
          </cell>
          <cell r="C3327" t="str">
            <v>F525405</v>
          </cell>
          <cell r="D3327">
            <v>7</v>
          </cell>
          <cell r="E3327" t="str">
            <v>F</v>
          </cell>
        </row>
        <row r="3328">
          <cell r="B3328" t="str">
            <v>1000ERP-EIX</v>
          </cell>
          <cell r="C3328" t="str">
            <v>ERP-EIX</v>
          </cell>
          <cell r="D3328">
            <v>4</v>
          </cell>
          <cell r="E3328" t="str">
            <v>G</v>
          </cell>
        </row>
        <row r="3329">
          <cell r="B3329" t="str">
            <v>1000EPM</v>
          </cell>
          <cell r="C3329" t="str">
            <v>EPM</v>
          </cell>
          <cell r="D3329">
            <v>4</v>
          </cell>
          <cell r="E3329" t="str">
            <v>G</v>
          </cell>
        </row>
        <row r="3330">
          <cell r="B3330" t="str">
            <v>1000IT</v>
          </cell>
          <cell r="C3330" t="str">
            <v>IT</v>
          </cell>
          <cell r="D3330">
            <v>4</v>
          </cell>
          <cell r="E3330" t="str">
            <v>G</v>
          </cell>
        </row>
        <row r="3331">
          <cell r="B3331" t="str">
            <v>F516558</v>
          </cell>
          <cell r="C3331" t="str">
            <v>F516558</v>
          </cell>
          <cell r="D3331">
            <v>5</v>
          </cell>
          <cell r="E3331" t="str">
            <v>F</v>
          </cell>
        </row>
        <row r="3332">
          <cell r="B3332" t="str">
            <v>F516559</v>
          </cell>
          <cell r="C3332" t="str">
            <v>F516559</v>
          </cell>
          <cell r="D3332">
            <v>5</v>
          </cell>
          <cell r="E3332" t="str">
            <v>F</v>
          </cell>
        </row>
        <row r="3333">
          <cell r="B3333" t="str">
            <v>F516560</v>
          </cell>
          <cell r="C3333" t="str">
            <v>F516560</v>
          </cell>
          <cell r="D3333">
            <v>5</v>
          </cell>
          <cell r="E3333" t="str">
            <v>F</v>
          </cell>
        </row>
        <row r="3334">
          <cell r="B3334" t="str">
            <v>F516561</v>
          </cell>
          <cell r="C3334" t="str">
            <v>F516561</v>
          </cell>
          <cell r="D3334">
            <v>5</v>
          </cell>
          <cell r="E3334" t="str">
            <v>F</v>
          </cell>
        </row>
        <row r="3335">
          <cell r="B3335" t="str">
            <v>F516562</v>
          </cell>
          <cell r="C3335" t="str">
            <v>F516562</v>
          </cell>
          <cell r="D3335">
            <v>5</v>
          </cell>
          <cell r="E3335" t="str">
            <v>F</v>
          </cell>
        </row>
        <row r="3336">
          <cell r="B3336" t="str">
            <v>F516565</v>
          </cell>
          <cell r="C3336" t="str">
            <v>F516565</v>
          </cell>
          <cell r="D3336">
            <v>5</v>
          </cell>
          <cell r="E3336" t="str">
            <v>F</v>
          </cell>
        </row>
        <row r="3337">
          <cell r="B3337" t="str">
            <v>F525181</v>
          </cell>
          <cell r="C3337" t="str">
            <v>F525181</v>
          </cell>
          <cell r="D3337">
            <v>5</v>
          </cell>
          <cell r="E3337" t="str">
            <v>F</v>
          </cell>
        </row>
        <row r="3338">
          <cell r="B3338" t="str">
            <v>F525420</v>
          </cell>
          <cell r="C3338" t="str">
            <v>F525420</v>
          </cell>
          <cell r="D3338">
            <v>5</v>
          </cell>
          <cell r="E3338" t="str">
            <v>F</v>
          </cell>
        </row>
        <row r="3339">
          <cell r="B3339" t="str">
            <v>F525424</v>
          </cell>
          <cell r="C3339" t="str">
            <v>F525424</v>
          </cell>
          <cell r="D3339">
            <v>5</v>
          </cell>
          <cell r="E3339" t="str">
            <v>F</v>
          </cell>
        </row>
        <row r="3340">
          <cell r="B3340" t="str">
            <v>1000ITCR</v>
          </cell>
          <cell r="C3340" t="str">
            <v>ITCR</v>
          </cell>
          <cell r="D3340">
            <v>6</v>
          </cell>
          <cell r="E3340" t="str">
            <v>G</v>
          </cell>
        </row>
        <row r="3341">
          <cell r="B3341" t="str">
            <v>1000VNDR</v>
          </cell>
          <cell r="C3341" t="str">
            <v>VNDR</v>
          </cell>
          <cell r="D3341">
            <v>8</v>
          </cell>
          <cell r="E3341" t="str">
            <v>G</v>
          </cell>
        </row>
        <row r="3342">
          <cell r="B3342" t="str">
            <v>F525406</v>
          </cell>
          <cell r="C3342" t="str">
            <v>F525406</v>
          </cell>
          <cell r="D3342">
            <v>9</v>
          </cell>
          <cell r="E3342" t="str">
            <v>F</v>
          </cell>
        </row>
        <row r="3343">
          <cell r="B3343" t="str">
            <v>1000AFF</v>
          </cell>
          <cell r="C3343" t="str">
            <v>AFF</v>
          </cell>
          <cell r="D3343">
            <v>8</v>
          </cell>
          <cell r="E3343" t="str">
            <v>G</v>
          </cell>
        </row>
        <row r="3344">
          <cell r="B3344" t="str">
            <v>F525407</v>
          </cell>
          <cell r="C3344" t="str">
            <v>F525407</v>
          </cell>
          <cell r="D3344">
            <v>9</v>
          </cell>
          <cell r="E3344" t="str">
            <v>F</v>
          </cell>
        </row>
        <row r="3345">
          <cell r="B3345" t="str">
            <v>F525408</v>
          </cell>
          <cell r="C3345" t="str">
            <v>F525408</v>
          </cell>
          <cell r="D3345">
            <v>9</v>
          </cell>
          <cell r="E3345" t="str">
            <v>F</v>
          </cell>
        </row>
        <row r="3346">
          <cell r="B3346" t="str">
            <v>1000SONGS</v>
          </cell>
          <cell r="C3346" t="str">
            <v>SONGS</v>
          </cell>
          <cell r="D3346">
            <v>8</v>
          </cell>
          <cell r="E3346" t="str">
            <v>G</v>
          </cell>
        </row>
        <row r="3347">
          <cell r="B3347" t="str">
            <v>F525031</v>
          </cell>
          <cell r="C3347" t="str">
            <v>F525031</v>
          </cell>
          <cell r="D3347">
            <v>9</v>
          </cell>
          <cell r="E3347" t="str">
            <v>F</v>
          </cell>
        </row>
        <row r="3348">
          <cell r="B3348" t="str">
            <v>F525209</v>
          </cell>
          <cell r="C3348" t="str">
            <v>F525209</v>
          </cell>
          <cell r="D3348">
            <v>9</v>
          </cell>
          <cell r="E3348" t="str">
            <v>F</v>
          </cell>
        </row>
        <row r="3349">
          <cell r="B3349" t="str">
            <v>F525515</v>
          </cell>
          <cell r="C3349" t="str">
            <v>F525515</v>
          </cell>
          <cell r="D3349">
            <v>9</v>
          </cell>
          <cell r="E3349" t="str">
            <v>F</v>
          </cell>
        </row>
        <row r="3350">
          <cell r="B3350" t="str">
            <v>F525873</v>
          </cell>
          <cell r="C3350" t="str">
            <v>F525873</v>
          </cell>
          <cell r="D3350">
            <v>9</v>
          </cell>
          <cell r="E3350" t="str">
            <v>F</v>
          </cell>
        </row>
        <row r="3351">
          <cell r="B3351" t="str">
            <v>F525874</v>
          </cell>
          <cell r="C3351" t="str">
            <v>F525874</v>
          </cell>
          <cell r="D3351">
            <v>9</v>
          </cell>
          <cell r="E3351" t="str">
            <v>F</v>
          </cell>
        </row>
        <row r="3352">
          <cell r="B3352" t="str">
            <v>F525875</v>
          </cell>
          <cell r="C3352" t="str">
            <v>F525875</v>
          </cell>
          <cell r="D3352">
            <v>9</v>
          </cell>
          <cell r="E3352" t="str">
            <v>F</v>
          </cell>
        </row>
        <row r="3353">
          <cell r="B3353" t="str">
            <v>F525876</v>
          </cell>
          <cell r="C3353" t="str">
            <v>F525876</v>
          </cell>
          <cell r="D3353">
            <v>9</v>
          </cell>
          <cell r="E3353" t="str">
            <v>F</v>
          </cell>
        </row>
        <row r="3354">
          <cell r="B3354" t="str">
            <v>F525878</v>
          </cell>
          <cell r="C3354" t="str">
            <v>F525878</v>
          </cell>
          <cell r="D3354">
            <v>9</v>
          </cell>
          <cell r="E3354" t="str">
            <v>F</v>
          </cell>
        </row>
        <row r="3355">
          <cell r="B3355" t="str">
            <v>F525887</v>
          </cell>
          <cell r="C3355" t="str">
            <v>F525887</v>
          </cell>
          <cell r="D3355">
            <v>9</v>
          </cell>
          <cell r="E3355" t="str">
            <v>F</v>
          </cell>
        </row>
        <row r="3356">
          <cell r="B3356" t="str">
            <v>F525888</v>
          </cell>
          <cell r="C3356" t="str">
            <v>F525888</v>
          </cell>
          <cell r="D3356">
            <v>9</v>
          </cell>
          <cell r="E3356" t="str">
            <v>F</v>
          </cell>
        </row>
        <row r="3357">
          <cell r="B3357" t="str">
            <v>F525889</v>
          </cell>
          <cell r="C3357" t="str">
            <v>F525889</v>
          </cell>
          <cell r="D3357">
            <v>9</v>
          </cell>
          <cell r="E3357" t="str">
            <v>F</v>
          </cell>
        </row>
        <row r="3358">
          <cell r="B3358" t="str">
            <v>F525891</v>
          </cell>
          <cell r="C3358" t="str">
            <v>F525891</v>
          </cell>
          <cell r="D3358">
            <v>9</v>
          </cell>
          <cell r="E3358" t="str">
            <v>F</v>
          </cell>
        </row>
        <row r="3359">
          <cell r="B3359" t="str">
            <v>F525892</v>
          </cell>
          <cell r="C3359" t="str">
            <v>F525892</v>
          </cell>
          <cell r="D3359">
            <v>9</v>
          </cell>
          <cell r="E3359" t="str">
            <v>F</v>
          </cell>
        </row>
        <row r="3360">
          <cell r="B3360" t="str">
            <v>F525893</v>
          </cell>
          <cell r="C3360" t="str">
            <v>F525893</v>
          </cell>
          <cell r="D3360">
            <v>9</v>
          </cell>
          <cell r="E3360" t="str">
            <v>F</v>
          </cell>
        </row>
        <row r="3361">
          <cell r="B3361" t="str">
            <v>F525894</v>
          </cell>
          <cell r="C3361" t="str">
            <v>F525894</v>
          </cell>
          <cell r="D3361">
            <v>9</v>
          </cell>
          <cell r="E3361" t="str">
            <v>F</v>
          </cell>
        </row>
        <row r="3362">
          <cell r="B3362" t="str">
            <v>F525895</v>
          </cell>
          <cell r="C3362" t="str">
            <v>F525895</v>
          </cell>
          <cell r="D3362">
            <v>9</v>
          </cell>
          <cell r="E3362" t="str">
            <v>F</v>
          </cell>
        </row>
        <row r="3363">
          <cell r="B3363" t="str">
            <v>F525896</v>
          </cell>
          <cell r="C3363" t="str">
            <v>F525896</v>
          </cell>
          <cell r="D3363">
            <v>9</v>
          </cell>
          <cell r="E3363" t="str">
            <v>F</v>
          </cell>
        </row>
        <row r="3364">
          <cell r="B3364" t="str">
            <v>F525897</v>
          </cell>
          <cell r="C3364" t="str">
            <v>F525897</v>
          </cell>
          <cell r="D3364">
            <v>9</v>
          </cell>
          <cell r="E3364" t="str">
            <v>F</v>
          </cell>
        </row>
        <row r="3365">
          <cell r="B3365" t="str">
            <v>F525902</v>
          </cell>
          <cell r="C3365" t="str">
            <v>F525902</v>
          </cell>
          <cell r="D3365">
            <v>9</v>
          </cell>
          <cell r="E3365" t="str">
            <v>F</v>
          </cell>
        </row>
        <row r="3366">
          <cell r="B3366" t="str">
            <v>F525904</v>
          </cell>
          <cell r="C3366" t="str">
            <v>F525904</v>
          </cell>
          <cell r="D3366">
            <v>9</v>
          </cell>
          <cell r="E3366" t="str">
            <v>F</v>
          </cell>
        </row>
        <row r="3367">
          <cell r="B3367" t="str">
            <v>F525906</v>
          </cell>
          <cell r="C3367" t="str">
            <v>F525906</v>
          </cell>
          <cell r="D3367">
            <v>9</v>
          </cell>
          <cell r="E3367" t="str">
            <v>F</v>
          </cell>
        </row>
        <row r="3368">
          <cell r="B3368" t="str">
            <v>1000IT-VP</v>
          </cell>
          <cell r="C3368" t="str">
            <v>IT-VP</v>
          </cell>
          <cell r="D3368">
            <v>6</v>
          </cell>
          <cell r="E3368" t="str">
            <v>G</v>
          </cell>
        </row>
        <row r="3369">
          <cell r="B3369" t="str">
            <v>F401195</v>
          </cell>
          <cell r="C3369" t="str">
            <v>F401195</v>
          </cell>
          <cell r="D3369">
            <v>7</v>
          </cell>
          <cell r="E3369" t="str">
            <v>F</v>
          </cell>
        </row>
        <row r="3370">
          <cell r="B3370" t="str">
            <v>F515375</v>
          </cell>
          <cell r="C3370" t="str">
            <v>F515375</v>
          </cell>
          <cell r="D3370">
            <v>7</v>
          </cell>
          <cell r="E3370" t="str">
            <v>F</v>
          </cell>
        </row>
        <row r="3371">
          <cell r="B3371" t="str">
            <v>F525030</v>
          </cell>
          <cell r="C3371" t="str">
            <v>F525030</v>
          </cell>
          <cell r="D3371">
            <v>7</v>
          </cell>
          <cell r="E3371" t="str">
            <v>F</v>
          </cell>
        </row>
        <row r="3372">
          <cell r="B3372" t="str">
            <v>1000FINADMSRV</v>
          </cell>
          <cell r="C3372" t="str">
            <v>FINADMSRV</v>
          </cell>
          <cell r="D3372">
            <v>6</v>
          </cell>
          <cell r="E3372" t="str">
            <v>G</v>
          </cell>
        </row>
        <row r="3373">
          <cell r="B3373" t="str">
            <v>1000FAS-MGMT</v>
          </cell>
          <cell r="C3373" t="str">
            <v>FAS-MGMT</v>
          </cell>
          <cell r="D3373">
            <v>8</v>
          </cell>
          <cell r="E3373" t="str">
            <v>G</v>
          </cell>
        </row>
        <row r="3374">
          <cell r="B3374" t="str">
            <v>F300312</v>
          </cell>
          <cell r="C3374" t="str">
            <v>F300312</v>
          </cell>
          <cell r="D3374">
            <v>9</v>
          </cell>
          <cell r="E3374" t="str">
            <v>F</v>
          </cell>
        </row>
        <row r="3375">
          <cell r="B3375" t="str">
            <v>F516511</v>
          </cell>
          <cell r="C3375" t="str">
            <v>F516511</v>
          </cell>
          <cell r="D3375">
            <v>9</v>
          </cell>
          <cell r="E3375" t="str">
            <v>F</v>
          </cell>
        </row>
        <row r="3376">
          <cell r="B3376" t="str">
            <v>1000FP-REPORT</v>
          </cell>
          <cell r="C3376" t="str">
            <v>FP-REPORT</v>
          </cell>
          <cell r="D3376">
            <v>8</v>
          </cell>
          <cell r="E3376" t="str">
            <v>G</v>
          </cell>
        </row>
        <row r="3377">
          <cell r="B3377" t="str">
            <v>F300313</v>
          </cell>
          <cell r="C3377" t="str">
            <v>F300313</v>
          </cell>
          <cell r="D3377">
            <v>9</v>
          </cell>
          <cell r="E3377" t="str">
            <v>F</v>
          </cell>
        </row>
        <row r="3378">
          <cell r="B3378" t="str">
            <v>1000DPTSUPSVCS</v>
          </cell>
          <cell r="C3378" t="str">
            <v>DPTSUPSVCS</v>
          </cell>
          <cell r="D3378">
            <v>8</v>
          </cell>
          <cell r="E3378" t="str">
            <v>G</v>
          </cell>
        </row>
        <row r="3379">
          <cell r="B3379" t="str">
            <v>F300317</v>
          </cell>
          <cell r="C3379" t="str">
            <v>F300317</v>
          </cell>
          <cell r="D3379">
            <v>9</v>
          </cell>
          <cell r="E3379" t="str">
            <v>F</v>
          </cell>
        </row>
        <row r="3380">
          <cell r="B3380" t="str">
            <v>F300322</v>
          </cell>
          <cell r="C3380" t="str">
            <v>F300322</v>
          </cell>
          <cell r="D3380">
            <v>9</v>
          </cell>
          <cell r="E3380" t="str">
            <v>F</v>
          </cell>
        </row>
        <row r="3381">
          <cell r="B3381" t="str">
            <v>F300323</v>
          </cell>
          <cell r="C3381" t="str">
            <v>F300323</v>
          </cell>
          <cell r="D3381">
            <v>9</v>
          </cell>
          <cell r="E3381" t="str">
            <v>F</v>
          </cell>
        </row>
        <row r="3382">
          <cell r="B3382" t="str">
            <v>F300324</v>
          </cell>
          <cell r="C3382" t="str">
            <v>F300324</v>
          </cell>
          <cell r="D3382">
            <v>9</v>
          </cell>
          <cell r="E3382" t="str">
            <v>F</v>
          </cell>
        </row>
        <row r="3383">
          <cell r="B3383" t="str">
            <v>F300325</v>
          </cell>
          <cell r="C3383" t="str">
            <v>F300325</v>
          </cell>
          <cell r="D3383">
            <v>9</v>
          </cell>
          <cell r="E3383" t="str">
            <v>F</v>
          </cell>
        </row>
        <row r="3384">
          <cell r="B3384" t="str">
            <v>1000VENDORMGT</v>
          </cell>
          <cell r="C3384" t="str">
            <v>VENDORMGT</v>
          </cell>
          <cell r="D3384">
            <v>8</v>
          </cell>
          <cell r="E3384" t="str">
            <v>G</v>
          </cell>
        </row>
        <row r="3385">
          <cell r="B3385" t="str">
            <v>F300318</v>
          </cell>
          <cell r="C3385" t="str">
            <v>F300318</v>
          </cell>
          <cell r="D3385">
            <v>9</v>
          </cell>
          <cell r="E3385" t="str">
            <v>F</v>
          </cell>
        </row>
        <row r="3386">
          <cell r="B3386" t="str">
            <v>F300326</v>
          </cell>
          <cell r="C3386" t="str">
            <v>F300326</v>
          </cell>
          <cell r="D3386">
            <v>9</v>
          </cell>
          <cell r="E3386" t="str">
            <v>F</v>
          </cell>
        </row>
        <row r="3387">
          <cell r="B3387" t="str">
            <v>1000FA-PS</v>
          </cell>
          <cell r="C3387" t="str">
            <v>FA-PS</v>
          </cell>
          <cell r="D3387">
            <v>8</v>
          </cell>
          <cell r="E3387" t="str">
            <v>G</v>
          </cell>
        </row>
        <row r="3388">
          <cell r="B3388" t="str">
            <v>F300314</v>
          </cell>
          <cell r="C3388" t="str">
            <v>F300314</v>
          </cell>
          <cell r="D3388">
            <v>9</v>
          </cell>
          <cell r="E3388" t="str">
            <v>F</v>
          </cell>
        </row>
        <row r="3389">
          <cell r="B3389" t="str">
            <v>1000DEPT-IMM</v>
          </cell>
          <cell r="C3389" t="str">
            <v>DEPT-IMM</v>
          </cell>
          <cell r="D3389">
            <v>8</v>
          </cell>
          <cell r="E3389" t="str">
            <v>G</v>
          </cell>
        </row>
        <row r="3390">
          <cell r="B3390" t="str">
            <v>F525029</v>
          </cell>
          <cell r="C3390" t="str">
            <v>F525029</v>
          </cell>
          <cell r="D3390">
            <v>9</v>
          </cell>
          <cell r="E3390" t="str">
            <v>F</v>
          </cell>
        </row>
        <row r="3391">
          <cell r="B3391" t="str">
            <v>1000ITOPRTIONS</v>
          </cell>
          <cell r="C3391" t="str">
            <v>ITOPRTIONS</v>
          </cell>
          <cell r="D3391">
            <v>6</v>
          </cell>
          <cell r="E3391" t="str">
            <v>G</v>
          </cell>
        </row>
        <row r="3392">
          <cell r="B3392" t="str">
            <v>1000COMPSVCS</v>
          </cell>
          <cell r="C3392" t="str">
            <v>COMPSVCS</v>
          </cell>
          <cell r="D3392">
            <v>8</v>
          </cell>
          <cell r="E3392" t="str">
            <v>G</v>
          </cell>
        </row>
        <row r="3393">
          <cell r="B3393" t="str">
            <v>1000CS-APPSYS</v>
          </cell>
          <cell r="C3393" t="str">
            <v>CS-APPSYS</v>
          </cell>
          <cell r="D3393">
            <v>10</v>
          </cell>
          <cell r="E3393" t="str">
            <v>G</v>
          </cell>
        </row>
        <row r="3394">
          <cell r="B3394" t="str">
            <v>F300210</v>
          </cell>
          <cell r="C3394" t="str">
            <v>F300210</v>
          </cell>
          <cell r="D3394">
            <v>11</v>
          </cell>
          <cell r="E3394" t="str">
            <v>F</v>
          </cell>
        </row>
        <row r="3395">
          <cell r="B3395" t="str">
            <v>F300211</v>
          </cell>
          <cell r="C3395" t="str">
            <v>F300211</v>
          </cell>
          <cell r="D3395">
            <v>11</v>
          </cell>
          <cell r="E3395" t="str">
            <v>F</v>
          </cell>
        </row>
        <row r="3396">
          <cell r="B3396" t="str">
            <v>F300212</v>
          </cell>
          <cell r="C3396" t="str">
            <v>F300212</v>
          </cell>
          <cell r="D3396">
            <v>11</v>
          </cell>
          <cell r="E3396" t="str">
            <v>F</v>
          </cell>
        </row>
        <row r="3397">
          <cell r="B3397" t="str">
            <v>1000CS-MGMT</v>
          </cell>
          <cell r="C3397" t="str">
            <v>CS-MGMT</v>
          </cell>
          <cell r="D3397">
            <v>10</v>
          </cell>
          <cell r="E3397" t="str">
            <v>G</v>
          </cell>
        </row>
        <row r="3398">
          <cell r="B3398" t="str">
            <v>F300206</v>
          </cell>
          <cell r="C3398" t="str">
            <v>F300206</v>
          </cell>
          <cell r="D3398">
            <v>11</v>
          </cell>
          <cell r="E3398" t="str">
            <v>F</v>
          </cell>
        </row>
        <row r="3399">
          <cell r="B3399" t="str">
            <v>1000CS-SERVSTO</v>
          </cell>
          <cell r="C3399" t="str">
            <v>CS-SERVSTO</v>
          </cell>
          <cell r="D3399">
            <v>10</v>
          </cell>
          <cell r="E3399" t="str">
            <v>G</v>
          </cell>
        </row>
        <row r="3400">
          <cell r="B3400" t="str">
            <v>F300214</v>
          </cell>
          <cell r="C3400" t="str">
            <v>F300214</v>
          </cell>
          <cell r="D3400">
            <v>11</v>
          </cell>
          <cell r="E3400" t="str">
            <v>F</v>
          </cell>
        </row>
        <row r="3401">
          <cell r="B3401" t="str">
            <v>F300215</v>
          </cell>
          <cell r="C3401" t="str">
            <v>F300215</v>
          </cell>
          <cell r="D3401">
            <v>11</v>
          </cell>
          <cell r="E3401" t="str">
            <v>F</v>
          </cell>
        </row>
        <row r="3402">
          <cell r="B3402" t="str">
            <v>F300216</v>
          </cell>
          <cell r="C3402" t="str">
            <v>F300216</v>
          </cell>
          <cell r="D3402">
            <v>11</v>
          </cell>
          <cell r="E3402" t="str">
            <v>F</v>
          </cell>
        </row>
        <row r="3403">
          <cell r="B3403" t="str">
            <v>F300217</v>
          </cell>
          <cell r="C3403" t="str">
            <v>F300217</v>
          </cell>
          <cell r="D3403">
            <v>11</v>
          </cell>
          <cell r="E3403" t="str">
            <v>F</v>
          </cell>
        </row>
        <row r="3404">
          <cell r="B3404" t="str">
            <v>F525842</v>
          </cell>
          <cell r="C3404" t="str">
            <v>F525842</v>
          </cell>
          <cell r="D3404">
            <v>11</v>
          </cell>
          <cell r="E3404" t="str">
            <v>F</v>
          </cell>
        </row>
        <row r="3405">
          <cell r="B3405" t="str">
            <v>1000CS-SONGSNI</v>
          </cell>
          <cell r="C3405" t="str">
            <v>CS-SONGSNI</v>
          </cell>
          <cell r="D3405">
            <v>10</v>
          </cell>
          <cell r="E3405" t="str">
            <v>G</v>
          </cell>
        </row>
        <row r="3406">
          <cell r="B3406" t="str">
            <v>F300222</v>
          </cell>
          <cell r="C3406" t="str">
            <v>F300222</v>
          </cell>
          <cell r="D3406">
            <v>11</v>
          </cell>
          <cell r="E3406" t="str">
            <v>F</v>
          </cell>
        </row>
        <row r="3407">
          <cell r="B3407" t="str">
            <v>1000CS-SYSOPS</v>
          </cell>
          <cell r="C3407" t="str">
            <v>CS-SYSOPS</v>
          </cell>
          <cell r="D3407">
            <v>10</v>
          </cell>
          <cell r="E3407" t="str">
            <v>G</v>
          </cell>
        </row>
        <row r="3408">
          <cell r="B3408" t="str">
            <v>F300218</v>
          </cell>
          <cell r="C3408" t="str">
            <v>F300218</v>
          </cell>
          <cell r="D3408">
            <v>11</v>
          </cell>
          <cell r="E3408" t="str">
            <v>F</v>
          </cell>
        </row>
        <row r="3409">
          <cell r="B3409" t="str">
            <v>F300219</v>
          </cell>
          <cell r="C3409" t="str">
            <v>F300219</v>
          </cell>
          <cell r="D3409">
            <v>11</v>
          </cell>
          <cell r="E3409" t="str">
            <v>F</v>
          </cell>
        </row>
        <row r="3410">
          <cell r="B3410" t="str">
            <v>F300220</v>
          </cell>
          <cell r="C3410" t="str">
            <v>F300220</v>
          </cell>
          <cell r="D3410">
            <v>11</v>
          </cell>
          <cell r="E3410" t="str">
            <v>F</v>
          </cell>
        </row>
        <row r="3411">
          <cell r="B3411" t="str">
            <v>F300221</v>
          </cell>
          <cell r="C3411" t="str">
            <v>F300221</v>
          </cell>
          <cell r="D3411">
            <v>11</v>
          </cell>
          <cell r="E3411" t="str">
            <v>F</v>
          </cell>
        </row>
        <row r="3412">
          <cell r="B3412" t="str">
            <v>F525840</v>
          </cell>
          <cell r="C3412" t="str">
            <v>F525840</v>
          </cell>
          <cell r="D3412">
            <v>11</v>
          </cell>
          <cell r="E3412" t="str">
            <v>F</v>
          </cell>
        </row>
        <row r="3413">
          <cell r="B3413" t="str">
            <v>F525841</v>
          </cell>
          <cell r="C3413" t="str">
            <v>F525841</v>
          </cell>
          <cell r="D3413">
            <v>11</v>
          </cell>
          <cell r="E3413" t="str">
            <v>F</v>
          </cell>
        </row>
        <row r="3414">
          <cell r="B3414" t="str">
            <v>1000CS-TECHSI</v>
          </cell>
          <cell r="C3414" t="str">
            <v>CS-TECHSI</v>
          </cell>
          <cell r="D3414">
            <v>10</v>
          </cell>
          <cell r="E3414" t="str">
            <v>G</v>
          </cell>
        </row>
        <row r="3415">
          <cell r="B3415" t="str">
            <v>F300207</v>
          </cell>
          <cell r="C3415" t="str">
            <v>F300207</v>
          </cell>
          <cell r="D3415">
            <v>11</v>
          </cell>
          <cell r="E3415" t="str">
            <v>F</v>
          </cell>
        </row>
        <row r="3416">
          <cell r="B3416" t="str">
            <v>F300208</v>
          </cell>
          <cell r="C3416" t="str">
            <v>F300208</v>
          </cell>
          <cell r="D3416">
            <v>11</v>
          </cell>
          <cell r="E3416" t="str">
            <v>F</v>
          </cell>
        </row>
        <row r="3417">
          <cell r="B3417" t="str">
            <v>F300209</v>
          </cell>
          <cell r="C3417" t="str">
            <v>F300209</v>
          </cell>
          <cell r="D3417">
            <v>11</v>
          </cell>
          <cell r="E3417" t="str">
            <v>F</v>
          </cell>
        </row>
        <row r="3418">
          <cell r="B3418" t="str">
            <v>1000GO2DCR</v>
          </cell>
          <cell r="C3418" t="str">
            <v>GO2DCR</v>
          </cell>
          <cell r="D3418">
            <v>8</v>
          </cell>
          <cell r="E3418" t="str">
            <v>G</v>
          </cell>
        </row>
        <row r="3419">
          <cell r="B3419" t="str">
            <v>1000DCRMGT</v>
          </cell>
          <cell r="C3419" t="str">
            <v>DCRMGT</v>
          </cell>
          <cell r="D3419">
            <v>10</v>
          </cell>
          <cell r="E3419" t="str">
            <v>G</v>
          </cell>
        </row>
        <row r="3420">
          <cell r="B3420" t="str">
            <v>F525765</v>
          </cell>
          <cell r="C3420" t="str">
            <v>F525765</v>
          </cell>
          <cell r="D3420">
            <v>11</v>
          </cell>
          <cell r="E3420" t="str">
            <v>F</v>
          </cell>
        </row>
        <row r="3421">
          <cell r="B3421" t="str">
            <v>1000NWRKSVCS</v>
          </cell>
          <cell r="C3421" t="str">
            <v>NWRKSVCS</v>
          </cell>
          <cell r="D3421">
            <v>8</v>
          </cell>
          <cell r="E3421" t="str">
            <v>G</v>
          </cell>
        </row>
        <row r="3422">
          <cell r="B3422" t="str">
            <v>1000NW-CD</v>
          </cell>
          <cell r="C3422" t="str">
            <v>NW-CD</v>
          </cell>
          <cell r="D3422">
            <v>10</v>
          </cell>
          <cell r="E3422" t="str">
            <v>G</v>
          </cell>
        </row>
        <row r="3423">
          <cell r="B3423" t="str">
            <v>F300281</v>
          </cell>
          <cell r="C3423" t="str">
            <v>F300281</v>
          </cell>
          <cell r="D3423">
            <v>11</v>
          </cell>
          <cell r="E3423" t="str">
            <v>F</v>
          </cell>
        </row>
        <row r="3424">
          <cell r="B3424" t="str">
            <v>F300282</v>
          </cell>
          <cell r="C3424" t="str">
            <v>F300282</v>
          </cell>
          <cell r="D3424">
            <v>11</v>
          </cell>
          <cell r="E3424" t="str">
            <v>F</v>
          </cell>
        </row>
        <row r="3425">
          <cell r="B3425" t="str">
            <v>F300283</v>
          </cell>
          <cell r="C3425" t="str">
            <v>F300283</v>
          </cell>
          <cell r="D3425">
            <v>11</v>
          </cell>
          <cell r="E3425" t="str">
            <v>F</v>
          </cell>
        </row>
        <row r="3426">
          <cell r="B3426" t="str">
            <v>F300284</v>
          </cell>
          <cell r="C3426" t="str">
            <v>F300284</v>
          </cell>
          <cell r="D3426">
            <v>11</v>
          </cell>
          <cell r="E3426" t="str">
            <v>F</v>
          </cell>
        </row>
        <row r="3427">
          <cell r="B3427" t="str">
            <v>F300285</v>
          </cell>
          <cell r="C3427" t="str">
            <v>F300285</v>
          </cell>
          <cell r="D3427">
            <v>11</v>
          </cell>
          <cell r="E3427" t="str">
            <v>F</v>
          </cell>
        </row>
        <row r="3428">
          <cell r="B3428" t="str">
            <v>F525156</v>
          </cell>
          <cell r="C3428" t="str">
            <v>F525156</v>
          </cell>
          <cell r="D3428">
            <v>11</v>
          </cell>
          <cell r="E3428" t="str">
            <v>F</v>
          </cell>
        </row>
        <row r="3429">
          <cell r="B3429" t="str">
            <v>1000NW-DIVSUP</v>
          </cell>
          <cell r="C3429" t="str">
            <v>NW-DIVSUP</v>
          </cell>
          <cell r="D3429">
            <v>10</v>
          </cell>
          <cell r="E3429" t="str">
            <v>G</v>
          </cell>
        </row>
        <row r="3430">
          <cell r="B3430" t="str">
            <v>F300276</v>
          </cell>
          <cell r="C3430" t="str">
            <v>F300276</v>
          </cell>
          <cell r="D3430">
            <v>11</v>
          </cell>
          <cell r="E3430" t="str">
            <v>F</v>
          </cell>
        </row>
        <row r="3431">
          <cell r="B3431" t="str">
            <v>F300277</v>
          </cell>
          <cell r="C3431" t="str">
            <v>F300277</v>
          </cell>
          <cell r="D3431">
            <v>11</v>
          </cell>
          <cell r="E3431" t="str">
            <v>F</v>
          </cell>
        </row>
        <row r="3432">
          <cell r="B3432" t="str">
            <v>F300278</v>
          </cell>
          <cell r="C3432" t="str">
            <v>F300278</v>
          </cell>
          <cell r="D3432">
            <v>11</v>
          </cell>
          <cell r="E3432" t="str">
            <v>F</v>
          </cell>
        </row>
        <row r="3433">
          <cell r="B3433" t="str">
            <v>F300279</v>
          </cell>
          <cell r="C3433" t="str">
            <v>F300279</v>
          </cell>
          <cell r="D3433">
            <v>11</v>
          </cell>
          <cell r="E3433" t="str">
            <v>F</v>
          </cell>
        </row>
        <row r="3434">
          <cell r="B3434" t="str">
            <v>F300280</v>
          </cell>
          <cell r="C3434" t="str">
            <v>F300280</v>
          </cell>
          <cell r="D3434">
            <v>11</v>
          </cell>
          <cell r="E3434" t="str">
            <v>F</v>
          </cell>
        </row>
        <row r="3435">
          <cell r="B3435" t="str">
            <v>1000NW-ENG</v>
          </cell>
          <cell r="C3435" t="str">
            <v>NW-ENG</v>
          </cell>
          <cell r="D3435">
            <v>10</v>
          </cell>
          <cell r="E3435" t="str">
            <v>G</v>
          </cell>
        </row>
        <row r="3436">
          <cell r="B3436" t="str">
            <v>F300270</v>
          </cell>
          <cell r="C3436" t="str">
            <v>F300270</v>
          </cell>
          <cell r="D3436">
            <v>11</v>
          </cell>
          <cell r="E3436" t="str">
            <v>F</v>
          </cell>
        </row>
        <row r="3437">
          <cell r="B3437" t="str">
            <v>F300271</v>
          </cell>
          <cell r="C3437" t="str">
            <v>F300271</v>
          </cell>
          <cell r="D3437">
            <v>11</v>
          </cell>
          <cell r="E3437" t="str">
            <v>F</v>
          </cell>
        </row>
        <row r="3438">
          <cell r="B3438" t="str">
            <v>F300273</v>
          </cell>
          <cell r="C3438" t="str">
            <v>F300273</v>
          </cell>
          <cell r="D3438">
            <v>11</v>
          </cell>
          <cell r="E3438" t="str">
            <v>F</v>
          </cell>
        </row>
        <row r="3439">
          <cell r="B3439" t="str">
            <v>F300274</v>
          </cell>
          <cell r="C3439" t="str">
            <v>F300274</v>
          </cell>
          <cell r="D3439">
            <v>11</v>
          </cell>
          <cell r="E3439" t="str">
            <v>F</v>
          </cell>
        </row>
        <row r="3440">
          <cell r="B3440" t="str">
            <v>F300275</v>
          </cell>
          <cell r="C3440" t="str">
            <v>F300275</v>
          </cell>
          <cell r="D3440">
            <v>11</v>
          </cell>
          <cell r="E3440" t="str">
            <v>F</v>
          </cell>
        </row>
        <row r="3441">
          <cell r="B3441" t="str">
            <v>F525027</v>
          </cell>
          <cell r="C3441" t="str">
            <v>F525027</v>
          </cell>
          <cell r="D3441">
            <v>11</v>
          </cell>
          <cell r="E3441" t="str">
            <v>F</v>
          </cell>
        </row>
        <row r="3442">
          <cell r="B3442" t="str">
            <v>1000NW-MGMT</v>
          </cell>
          <cell r="C3442" t="str">
            <v>NW-MGMT</v>
          </cell>
          <cell r="D3442">
            <v>10</v>
          </cell>
          <cell r="E3442" t="str">
            <v>G</v>
          </cell>
        </row>
        <row r="3443">
          <cell r="B3443" t="str">
            <v>F300269</v>
          </cell>
          <cell r="C3443" t="str">
            <v>F300269</v>
          </cell>
          <cell r="D3443">
            <v>11</v>
          </cell>
          <cell r="E3443" t="str">
            <v>F</v>
          </cell>
        </row>
        <row r="3444">
          <cell r="B3444" t="str">
            <v>1000NW-RM</v>
          </cell>
          <cell r="C3444" t="str">
            <v>NW-RM</v>
          </cell>
          <cell r="D3444">
            <v>10</v>
          </cell>
          <cell r="E3444" t="str">
            <v>G</v>
          </cell>
        </row>
        <row r="3445">
          <cell r="B3445" t="str">
            <v>F300286</v>
          </cell>
          <cell r="C3445" t="str">
            <v>F300286</v>
          </cell>
          <cell r="D3445">
            <v>11</v>
          </cell>
          <cell r="E3445" t="str">
            <v>F</v>
          </cell>
        </row>
        <row r="3446">
          <cell r="B3446" t="str">
            <v>F300287</v>
          </cell>
          <cell r="C3446" t="str">
            <v>F300287</v>
          </cell>
          <cell r="D3446">
            <v>11</v>
          </cell>
          <cell r="E3446" t="str">
            <v>F</v>
          </cell>
        </row>
        <row r="3447">
          <cell r="B3447" t="str">
            <v>F300288</v>
          </cell>
          <cell r="C3447" t="str">
            <v>F300288</v>
          </cell>
          <cell r="D3447">
            <v>11</v>
          </cell>
          <cell r="E3447" t="str">
            <v>F</v>
          </cell>
        </row>
        <row r="3448">
          <cell r="B3448" t="str">
            <v>F300289</v>
          </cell>
          <cell r="C3448" t="str">
            <v>F300289</v>
          </cell>
          <cell r="D3448">
            <v>11</v>
          </cell>
          <cell r="E3448" t="str">
            <v>F</v>
          </cell>
        </row>
        <row r="3449">
          <cell r="B3449" t="str">
            <v>1000OPSDEPLOY</v>
          </cell>
          <cell r="C3449" t="str">
            <v>OPSDEPLOY</v>
          </cell>
          <cell r="D3449">
            <v>8</v>
          </cell>
          <cell r="E3449" t="str">
            <v>G</v>
          </cell>
        </row>
        <row r="3450">
          <cell r="B3450" t="str">
            <v>F526450</v>
          </cell>
          <cell r="C3450" t="str">
            <v>F526450</v>
          </cell>
          <cell r="D3450">
            <v>9</v>
          </cell>
          <cell r="E3450" t="str">
            <v>F</v>
          </cell>
        </row>
        <row r="3451">
          <cell r="B3451" t="str">
            <v>1000SVCOMS</v>
          </cell>
          <cell r="C3451" t="str">
            <v>SVCOMS</v>
          </cell>
          <cell r="D3451">
            <v>8</v>
          </cell>
          <cell r="E3451" t="str">
            <v>G</v>
          </cell>
        </row>
        <row r="3452">
          <cell r="B3452" t="str">
            <v>1000OMS</v>
          </cell>
          <cell r="C3452" t="str">
            <v>OMS</v>
          </cell>
          <cell r="D3452">
            <v>10</v>
          </cell>
          <cell r="E3452" t="str">
            <v>G</v>
          </cell>
        </row>
        <row r="3453">
          <cell r="B3453" t="str">
            <v>1000OMS-DIVSPT</v>
          </cell>
          <cell r="C3453" t="str">
            <v>OMS-DIVSPT</v>
          </cell>
          <cell r="D3453">
            <v>12</v>
          </cell>
          <cell r="E3453" t="str">
            <v>G</v>
          </cell>
        </row>
        <row r="3454">
          <cell r="B3454" t="str">
            <v>F300224</v>
          </cell>
          <cell r="C3454" t="str">
            <v>F300224</v>
          </cell>
          <cell r="D3454">
            <v>13</v>
          </cell>
          <cell r="E3454" t="str">
            <v>F</v>
          </cell>
        </row>
        <row r="3455">
          <cell r="B3455" t="str">
            <v>F525843</v>
          </cell>
          <cell r="C3455" t="str">
            <v>F525843</v>
          </cell>
          <cell r="D3455">
            <v>13</v>
          </cell>
          <cell r="E3455" t="str">
            <v>F</v>
          </cell>
        </row>
        <row r="3456">
          <cell r="B3456" t="str">
            <v>F525844</v>
          </cell>
          <cell r="C3456" t="str">
            <v>F525844</v>
          </cell>
          <cell r="D3456">
            <v>13</v>
          </cell>
          <cell r="E3456" t="str">
            <v>F</v>
          </cell>
        </row>
        <row r="3457">
          <cell r="B3457" t="str">
            <v>1000DS-PERFSPT</v>
          </cell>
          <cell r="C3457" t="str">
            <v>DS-PERFSPT</v>
          </cell>
          <cell r="D3457">
            <v>14</v>
          </cell>
          <cell r="E3457" t="str">
            <v>G</v>
          </cell>
        </row>
        <row r="3458">
          <cell r="B3458" t="str">
            <v>F300227</v>
          </cell>
          <cell r="C3458" t="str">
            <v>F300227</v>
          </cell>
          <cell r="D3458">
            <v>15</v>
          </cell>
          <cell r="E3458" t="str">
            <v>F</v>
          </cell>
        </row>
        <row r="3459">
          <cell r="B3459" t="str">
            <v>F300228</v>
          </cell>
          <cell r="C3459" t="str">
            <v>F300228</v>
          </cell>
          <cell r="D3459">
            <v>15</v>
          </cell>
          <cell r="E3459" t="str">
            <v>F</v>
          </cell>
        </row>
        <row r="3460">
          <cell r="B3460" t="str">
            <v>1000OMS-SFTWR</v>
          </cell>
          <cell r="C3460" t="str">
            <v>OMS-SFTWR</v>
          </cell>
          <cell r="D3460">
            <v>12</v>
          </cell>
          <cell r="E3460" t="str">
            <v>G</v>
          </cell>
        </row>
        <row r="3461">
          <cell r="B3461" t="str">
            <v>F525024</v>
          </cell>
          <cell r="C3461" t="str">
            <v>F525024</v>
          </cell>
          <cell r="D3461">
            <v>13</v>
          </cell>
          <cell r="E3461" t="str">
            <v>F</v>
          </cell>
        </row>
        <row r="3462">
          <cell r="B3462" t="str">
            <v>F525145</v>
          </cell>
          <cell r="C3462" t="str">
            <v>F525145</v>
          </cell>
          <cell r="D3462">
            <v>13</v>
          </cell>
          <cell r="E3462" t="str">
            <v>F</v>
          </cell>
        </row>
        <row r="3463">
          <cell r="B3463" t="str">
            <v>F525146</v>
          </cell>
          <cell r="C3463" t="str">
            <v>F525146</v>
          </cell>
          <cell r="D3463">
            <v>13</v>
          </cell>
          <cell r="E3463" t="str">
            <v>F</v>
          </cell>
        </row>
        <row r="3464">
          <cell r="B3464" t="str">
            <v>F525147</v>
          </cell>
          <cell r="C3464" t="str">
            <v>F525147</v>
          </cell>
          <cell r="D3464">
            <v>13</v>
          </cell>
          <cell r="E3464" t="str">
            <v>F</v>
          </cell>
        </row>
        <row r="3465">
          <cell r="B3465" t="str">
            <v>F525148</v>
          </cell>
          <cell r="C3465" t="str">
            <v>F525148</v>
          </cell>
          <cell r="D3465">
            <v>13</v>
          </cell>
          <cell r="E3465" t="str">
            <v>F</v>
          </cell>
        </row>
        <row r="3466">
          <cell r="B3466" t="str">
            <v>F525149</v>
          </cell>
          <cell r="C3466" t="str">
            <v>F525149</v>
          </cell>
          <cell r="D3466">
            <v>13</v>
          </cell>
          <cell r="E3466" t="str">
            <v>F</v>
          </cell>
        </row>
        <row r="3467">
          <cell r="B3467" t="str">
            <v>F525150</v>
          </cell>
          <cell r="C3467" t="str">
            <v>F525150</v>
          </cell>
          <cell r="D3467">
            <v>13</v>
          </cell>
          <cell r="E3467" t="str">
            <v>F</v>
          </cell>
        </row>
        <row r="3468">
          <cell r="B3468" t="str">
            <v>F525151</v>
          </cell>
          <cell r="C3468" t="str">
            <v>F525151</v>
          </cell>
          <cell r="D3468">
            <v>13</v>
          </cell>
          <cell r="E3468" t="str">
            <v>F</v>
          </cell>
        </row>
        <row r="3469">
          <cell r="B3469" t="str">
            <v>F525152</v>
          </cell>
          <cell r="C3469" t="str">
            <v>F525152</v>
          </cell>
          <cell r="D3469">
            <v>13</v>
          </cell>
          <cell r="E3469" t="str">
            <v>F</v>
          </cell>
        </row>
        <row r="3470">
          <cell r="B3470" t="str">
            <v>F525153</v>
          </cell>
          <cell r="C3470" t="str">
            <v>F525153</v>
          </cell>
          <cell r="D3470">
            <v>13</v>
          </cell>
          <cell r="E3470" t="str">
            <v>F</v>
          </cell>
        </row>
        <row r="3471">
          <cell r="B3471" t="str">
            <v>F525154</v>
          </cell>
          <cell r="C3471" t="str">
            <v>F525154</v>
          </cell>
          <cell r="D3471">
            <v>13</v>
          </cell>
          <cell r="E3471" t="str">
            <v>F</v>
          </cell>
        </row>
        <row r="3472">
          <cell r="B3472" t="str">
            <v>F525155</v>
          </cell>
          <cell r="C3472" t="str">
            <v>F525155</v>
          </cell>
          <cell r="D3472">
            <v>13</v>
          </cell>
          <cell r="E3472" t="str">
            <v>F</v>
          </cell>
        </row>
        <row r="3473">
          <cell r="B3473" t="str">
            <v>1000OMS-SYSNET</v>
          </cell>
          <cell r="C3473" t="str">
            <v>OMS-SYSNET</v>
          </cell>
          <cell r="D3473">
            <v>12</v>
          </cell>
          <cell r="E3473" t="str">
            <v>G</v>
          </cell>
        </row>
        <row r="3474">
          <cell r="B3474" t="str">
            <v>1000SN-MGMT</v>
          </cell>
          <cell r="C3474" t="str">
            <v>SN-MGMT</v>
          </cell>
          <cell r="D3474">
            <v>14</v>
          </cell>
          <cell r="E3474" t="str">
            <v>G</v>
          </cell>
        </row>
        <row r="3475">
          <cell r="B3475" t="str">
            <v>F300231</v>
          </cell>
          <cell r="C3475" t="str">
            <v>F300231</v>
          </cell>
          <cell r="D3475">
            <v>15</v>
          </cell>
          <cell r="E3475" t="str">
            <v>F</v>
          </cell>
        </row>
        <row r="3476">
          <cell r="B3476" t="str">
            <v>1000SN-ITOC</v>
          </cell>
          <cell r="C3476" t="str">
            <v>SN-ITOC</v>
          </cell>
          <cell r="D3476">
            <v>14</v>
          </cell>
          <cell r="E3476" t="str">
            <v>G</v>
          </cell>
        </row>
        <row r="3477">
          <cell r="B3477" t="str">
            <v>F300234</v>
          </cell>
          <cell r="C3477" t="str">
            <v>F300234</v>
          </cell>
          <cell r="D3477">
            <v>15</v>
          </cell>
          <cell r="E3477" t="str">
            <v>F</v>
          </cell>
        </row>
        <row r="3478">
          <cell r="B3478" t="str">
            <v>F300235</v>
          </cell>
          <cell r="C3478" t="str">
            <v>F300235</v>
          </cell>
          <cell r="D3478">
            <v>15</v>
          </cell>
          <cell r="E3478" t="str">
            <v>F</v>
          </cell>
        </row>
        <row r="3479">
          <cell r="B3479" t="str">
            <v>1000SN-TCC</v>
          </cell>
          <cell r="C3479" t="str">
            <v>SN-TCC</v>
          </cell>
          <cell r="D3479">
            <v>14</v>
          </cell>
          <cell r="E3479" t="str">
            <v>G</v>
          </cell>
        </row>
        <row r="3480">
          <cell r="B3480" t="str">
            <v>F300232</v>
          </cell>
          <cell r="C3480" t="str">
            <v>F300232</v>
          </cell>
          <cell r="D3480">
            <v>15</v>
          </cell>
          <cell r="E3480" t="str">
            <v>F</v>
          </cell>
        </row>
        <row r="3481">
          <cell r="B3481" t="str">
            <v>1000SN-CRM</v>
          </cell>
          <cell r="C3481" t="str">
            <v>SN-CRM</v>
          </cell>
          <cell r="D3481">
            <v>14</v>
          </cell>
          <cell r="E3481" t="str">
            <v>G</v>
          </cell>
        </row>
        <row r="3482">
          <cell r="B3482" t="str">
            <v>F300233</v>
          </cell>
          <cell r="C3482" t="str">
            <v>F300233</v>
          </cell>
          <cell r="D3482">
            <v>15</v>
          </cell>
          <cell r="E3482" t="str">
            <v>F</v>
          </cell>
        </row>
        <row r="3483">
          <cell r="B3483" t="str">
            <v>1000OMS-MGMT</v>
          </cell>
          <cell r="C3483" t="str">
            <v>OMS-MGMT</v>
          </cell>
          <cell r="D3483">
            <v>12</v>
          </cell>
          <cell r="E3483" t="str">
            <v>G</v>
          </cell>
        </row>
        <row r="3484">
          <cell r="B3484" t="str">
            <v>F300223</v>
          </cell>
          <cell r="C3484" t="str">
            <v>F300223</v>
          </cell>
          <cell r="D3484">
            <v>13</v>
          </cell>
          <cell r="E3484" t="str">
            <v>F</v>
          </cell>
        </row>
        <row r="3485">
          <cell r="B3485" t="str">
            <v>1000SVCOMSMGT</v>
          </cell>
          <cell r="C3485" t="str">
            <v>SVCOMSMGT</v>
          </cell>
          <cell r="D3485">
            <v>10</v>
          </cell>
          <cell r="E3485" t="str">
            <v>G</v>
          </cell>
        </row>
        <row r="3486">
          <cell r="B3486" t="str">
            <v>F525766</v>
          </cell>
          <cell r="C3486" t="str">
            <v>F525766</v>
          </cell>
          <cell r="D3486">
            <v>11</v>
          </cell>
          <cell r="E3486" t="str">
            <v>F</v>
          </cell>
        </row>
        <row r="3487">
          <cell r="B3487" t="str">
            <v>1000SVCMGT</v>
          </cell>
          <cell r="C3487" t="str">
            <v>SVCMGT</v>
          </cell>
          <cell r="D3487">
            <v>10</v>
          </cell>
          <cell r="E3487" t="str">
            <v>G</v>
          </cell>
        </row>
        <row r="3488">
          <cell r="B3488" t="str">
            <v>1000SM-DEDPS</v>
          </cell>
          <cell r="C3488" t="str">
            <v>SM-DEDPS</v>
          </cell>
          <cell r="D3488">
            <v>12</v>
          </cell>
          <cell r="E3488" t="str">
            <v>G</v>
          </cell>
        </row>
        <row r="3489">
          <cell r="B3489" t="str">
            <v>1000DPS-MGMT</v>
          </cell>
          <cell r="C3489" t="str">
            <v>DPS-MGMT</v>
          </cell>
          <cell r="D3489">
            <v>14</v>
          </cell>
          <cell r="E3489" t="str">
            <v>G</v>
          </cell>
        </row>
        <row r="3490">
          <cell r="B3490" t="str">
            <v>F300249</v>
          </cell>
          <cell r="C3490" t="str">
            <v>F300249</v>
          </cell>
          <cell r="D3490">
            <v>15</v>
          </cell>
          <cell r="E3490" t="str">
            <v>F</v>
          </cell>
        </row>
        <row r="3491">
          <cell r="B3491" t="str">
            <v>F300250</v>
          </cell>
          <cell r="C3491" t="str">
            <v>F300250</v>
          </cell>
          <cell r="D3491">
            <v>15</v>
          </cell>
          <cell r="E3491" t="str">
            <v>F</v>
          </cell>
        </row>
        <row r="3492">
          <cell r="B3492" t="str">
            <v>F300252</v>
          </cell>
          <cell r="C3492" t="str">
            <v>F300252</v>
          </cell>
          <cell r="D3492">
            <v>15</v>
          </cell>
          <cell r="E3492" t="str">
            <v>F</v>
          </cell>
        </row>
        <row r="3493">
          <cell r="B3493" t="str">
            <v>1000DPS-PD</v>
          </cell>
          <cell r="C3493" t="str">
            <v>DPS-PD</v>
          </cell>
          <cell r="D3493">
            <v>14</v>
          </cell>
          <cell r="E3493" t="str">
            <v>G</v>
          </cell>
        </row>
        <row r="3494">
          <cell r="B3494" t="str">
            <v>F300253</v>
          </cell>
          <cell r="C3494" t="str">
            <v>F300253</v>
          </cell>
          <cell r="D3494">
            <v>15</v>
          </cell>
          <cell r="E3494" t="str">
            <v>F</v>
          </cell>
        </row>
        <row r="3495">
          <cell r="B3495" t="str">
            <v>F300255</v>
          </cell>
          <cell r="C3495" t="str">
            <v>F300255</v>
          </cell>
          <cell r="D3495">
            <v>15</v>
          </cell>
          <cell r="E3495" t="str">
            <v>F</v>
          </cell>
        </row>
        <row r="3496">
          <cell r="B3496" t="str">
            <v>F300256</v>
          </cell>
          <cell r="C3496" t="str">
            <v>F300256</v>
          </cell>
          <cell r="D3496">
            <v>15</v>
          </cell>
          <cell r="E3496" t="str">
            <v>F</v>
          </cell>
        </row>
        <row r="3497">
          <cell r="B3497" t="str">
            <v>1000SM-EXEC</v>
          </cell>
          <cell r="C3497" t="str">
            <v>SM-EXEC</v>
          </cell>
          <cell r="D3497">
            <v>12</v>
          </cell>
          <cell r="E3497" t="str">
            <v>G</v>
          </cell>
        </row>
        <row r="3498">
          <cell r="B3498" t="str">
            <v>F300251</v>
          </cell>
          <cell r="C3498" t="str">
            <v>F300251</v>
          </cell>
          <cell r="D3498">
            <v>13</v>
          </cell>
          <cell r="E3498" t="str">
            <v>F</v>
          </cell>
        </row>
        <row r="3499">
          <cell r="B3499" t="str">
            <v>F300268</v>
          </cell>
          <cell r="C3499" t="str">
            <v>F300268</v>
          </cell>
          <cell r="D3499">
            <v>13</v>
          </cell>
          <cell r="E3499" t="str">
            <v>F</v>
          </cell>
        </row>
        <row r="3500">
          <cell r="B3500" t="str">
            <v>1000SM-DSKMGT</v>
          </cell>
          <cell r="C3500" t="str">
            <v>SM-DSKMGT</v>
          </cell>
          <cell r="D3500">
            <v>12</v>
          </cell>
          <cell r="E3500" t="str">
            <v>G</v>
          </cell>
        </row>
        <row r="3501">
          <cell r="B3501" t="str">
            <v>1000DSK-MGMT</v>
          </cell>
          <cell r="C3501" t="str">
            <v>DSK-MGMT</v>
          </cell>
          <cell r="D3501">
            <v>14</v>
          </cell>
          <cell r="E3501" t="str">
            <v>G</v>
          </cell>
        </row>
        <row r="3502">
          <cell r="B3502" t="str">
            <v>F300264</v>
          </cell>
          <cell r="C3502" t="str">
            <v>F300264</v>
          </cell>
          <cell r="D3502">
            <v>15</v>
          </cell>
          <cell r="E3502" t="str">
            <v>F</v>
          </cell>
        </row>
        <row r="3503">
          <cell r="B3503" t="str">
            <v>1000DSK-CALL</v>
          </cell>
          <cell r="C3503" t="str">
            <v>DSK-CALL</v>
          </cell>
          <cell r="D3503">
            <v>14</v>
          </cell>
          <cell r="E3503" t="str">
            <v>G</v>
          </cell>
        </row>
        <row r="3504">
          <cell r="B3504" t="str">
            <v>F300265</v>
          </cell>
          <cell r="C3504" t="str">
            <v>F300265</v>
          </cell>
          <cell r="D3504">
            <v>15</v>
          </cell>
          <cell r="E3504" t="str">
            <v>F</v>
          </cell>
        </row>
        <row r="3505">
          <cell r="B3505" t="str">
            <v>1000DSK-T2</v>
          </cell>
          <cell r="C3505" t="str">
            <v>DSK-T2</v>
          </cell>
          <cell r="D3505">
            <v>14</v>
          </cell>
          <cell r="E3505" t="str">
            <v>G</v>
          </cell>
        </row>
        <row r="3506">
          <cell r="B3506" t="str">
            <v>F300266</v>
          </cell>
          <cell r="C3506" t="str">
            <v>F300266</v>
          </cell>
          <cell r="D3506">
            <v>15</v>
          </cell>
          <cell r="E3506" t="str">
            <v>F</v>
          </cell>
        </row>
        <row r="3507">
          <cell r="B3507" t="str">
            <v>1000DSK-VAR</v>
          </cell>
          <cell r="C3507" t="str">
            <v>DSK-VAR</v>
          </cell>
          <cell r="D3507">
            <v>14</v>
          </cell>
          <cell r="E3507" t="str">
            <v>G</v>
          </cell>
        </row>
        <row r="3508">
          <cell r="B3508" t="str">
            <v>F300257</v>
          </cell>
          <cell r="C3508" t="str">
            <v>F300257</v>
          </cell>
          <cell r="D3508">
            <v>15</v>
          </cell>
          <cell r="E3508" t="str">
            <v>F</v>
          </cell>
        </row>
        <row r="3509">
          <cell r="B3509" t="str">
            <v>F300267</v>
          </cell>
          <cell r="C3509" t="str">
            <v>F300267</v>
          </cell>
          <cell r="D3509">
            <v>15</v>
          </cell>
          <cell r="E3509" t="str">
            <v>F</v>
          </cell>
        </row>
        <row r="3510">
          <cell r="B3510" t="str">
            <v>1000SM-MGMT</v>
          </cell>
          <cell r="C3510" t="str">
            <v>SM-MGMT</v>
          </cell>
          <cell r="D3510">
            <v>12</v>
          </cell>
          <cell r="E3510" t="str">
            <v>G</v>
          </cell>
        </row>
        <row r="3511">
          <cell r="B3511" t="str">
            <v>F300244</v>
          </cell>
          <cell r="C3511" t="str">
            <v>F300244</v>
          </cell>
          <cell r="D3511">
            <v>13</v>
          </cell>
          <cell r="E3511" t="str">
            <v>F</v>
          </cell>
        </row>
        <row r="3512">
          <cell r="B3512" t="str">
            <v>1000SM-OT-DM</v>
          </cell>
          <cell r="C3512" t="str">
            <v>SM-OT-DM</v>
          </cell>
          <cell r="D3512">
            <v>12</v>
          </cell>
          <cell r="E3512" t="str">
            <v>G</v>
          </cell>
        </row>
        <row r="3513">
          <cell r="B3513" t="str">
            <v>F300259</v>
          </cell>
          <cell r="C3513" t="str">
            <v>F300259</v>
          </cell>
          <cell r="D3513">
            <v>13</v>
          </cell>
          <cell r="E3513" t="str">
            <v>F</v>
          </cell>
        </row>
        <row r="3514">
          <cell r="B3514" t="str">
            <v>F300260</v>
          </cell>
          <cell r="C3514" t="str">
            <v>F300260</v>
          </cell>
          <cell r="D3514">
            <v>13</v>
          </cell>
          <cell r="E3514" t="str">
            <v>F</v>
          </cell>
        </row>
        <row r="3515">
          <cell r="B3515" t="str">
            <v>F300261</v>
          </cell>
          <cell r="C3515" t="str">
            <v>F300261</v>
          </cell>
          <cell r="D3515">
            <v>13</v>
          </cell>
          <cell r="E3515" t="str">
            <v>F</v>
          </cell>
        </row>
        <row r="3516">
          <cell r="B3516" t="str">
            <v>F300262</v>
          </cell>
          <cell r="C3516" t="str">
            <v>F300262</v>
          </cell>
          <cell r="D3516">
            <v>13</v>
          </cell>
          <cell r="E3516" t="str">
            <v>F</v>
          </cell>
        </row>
        <row r="3517">
          <cell r="B3517" t="str">
            <v>F525025</v>
          </cell>
          <cell r="C3517" t="str">
            <v>F525025</v>
          </cell>
          <cell r="D3517">
            <v>13</v>
          </cell>
          <cell r="E3517" t="str">
            <v>F</v>
          </cell>
        </row>
        <row r="3518">
          <cell r="B3518" t="str">
            <v>F525026</v>
          </cell>
          <cell r="C3518" t="str">
            <v>F525026</v>
          </cell>
          <cell r="D3518">
            <v>13</v>
          </cell>
          <cell r="E3518" t="str">
            <v>F</v>
          </cell>
        </row>
        <row r="3519">
          <cell r="B3519" t="str">
            <v>1000SM-PS</v>
          </cell>
          <cell r="C3519" t="str">
            <v>SM-PS</v>
          </cell>
          <cell r="D3519">
            <v>12</v>
          </cell>
          <cell r="E3519" t="str">
            <v>G</v>
          </cell>
        </row>
        <row r="3520">
          <cell r="B3520" t="str">
            <v>F300245</v>
          </cell>
          <cell r="C3520" t="str">
            <v>F300245</v>
          </cell>
          <cell r="D3520">
            <v>13</v>
          </cell>
          <cell r="E3520" t="str">
            <v>F</v>
          </cell>
        </row>
        <row r="3521">
          <cell r="B3521" t="str">
            <v>F300246</v>
          </cell>
          <cell r="C3521" t="str">
            <v>F300246</v>
          </cell>
          <cell r="D3521">
            <v>13</v>
          </cell>
          <cell r="E3521" t="str">
            <v>F</v>
          </cell>
        </row>
        <row r="3522">
          <cell r="B3522" t="str">
            <v>F300247</v>
          </cell>
          <cell r="C3522" t="str">
            <v>F300247</v>
          </cell>
          <cell r="D3522">
            <v>13</v>
          </cell>
          <cell r="E3522" t="str">
            <v>F</v>
          </cell>
        </row>
        <row r="3523">
          <cell r="B3523" t="str">
            <v>F300248</v>
          </cell>
          <cell r="C3523" t="str">
            <v>F300248</v>
          </cell>
          <cell r="D3523">
            <v>13</v>
          </cell>
          <cell r="E3523" t="str">
            <v>F</v>
          </cell>
        </row>
        <row r="3524">
          <cell r="B3524" t="str">
            <v>1000ITOPS-MGMT</v>
          </cell>
          <cell r="C3524" t="str">
            <v>ITOPS-MGMT</v>
          </cell>
          <cell r="D3524">
            <v>8</v>
          </cell>
          <cell r="E3524" t="str">
            <v>G</v>
          </cell>
        </row>
        <row r="3525">
          <cell r="B3525" t="str">
            <v>F300205</v>
          </cell>
          <cell r="C3525" t="str">
            <v>F300205</v>
          </cell>
          <cell r="D3525">
            <v>9</v>
          </cell>
          <cell r="E3525" t="str">
            <v>F</v>
          </cell>
        </row>
        <row r="3526">
          <cell r="B3526" t="str">
            <v>1000SFTDEVMTN</v>
          </cell>
          <cell r="C3526" t="str">
            <v>SFTDEVMTN</v>
          </cell>
          <cell r="D3526">
            <v>6</v>
          </cell>
          <cell r="E3526" t="str">
            <v>G</v>
          </cell>
        </row>
        <row r="3527">
          <cell r="B3527" t="str">
            <v>1000SDM-MGMT</v>
          </cell>
          <cell r="C3527" t="str">
            <v>SDM-MGMT</v>
          </cell>
          <cell r="D3527">
            <v>8</v>
          </cell>
          <cell r="E3527" t="str">
            <v>G</v>
          </cell>
        </row>
        <row r="3528">
          <cell r="B3528" t="str">
            <v>F300169</v>
          </cell>
          <cell r="C3528" t="str">
            <v>F300169</v>
          </cell>
          <cell r="D3528">
            <v>9</v>
          </cell>
          <cell r="E3528" t="str">
            <v>F</v>
          </cell>
        </row>
        <row r="3529">
          <cell r="B3529" t="str">
            <v>F525013</v>
          </cell>
          <cell r="C3529" t="str">
            <v>F525013</v>
          </cell>
          <cell r="D3529">
            <v>9</v>
          </cell>
          <cell r="E3529" t="str">
            <v>F</v>
          </cell>
        </row>
        <row r="3530">
          <cell r="B3530" t="str">
            <v>F525014</v>
          </cell>
          <cell r="C3530" t="str">
            <v>F525014</v>
          </cell>
          <cell r="D3530">
            <v>9</v>
          </cell>
          <cell r="E3530" t="str">
            <v>F</v>
          </cell>
        </row>
        <row r="3531">
          <cell r="B3531" t="str">
            <v>1000SDM-OPSPPT</v>
          </cell>
          <cell r="C3531" t="str">
            <v>SDM-OPSPPT</v>
          </cell>
          <cell r="D3531">
            <v>8</v>
          </cell>
          <cell r="E3531" t="str">
            <v>G</v>
          </cell>
        </row>
        <row r="3532">
          <cell r="B3532" t="str">
            <v>1000OS-MGR</v>
          </cell>
          <cell r="C3532" t="str">
            <v>OS-MGR</v>
          </cell>
          <cell r="D3532">
            <v>10</v>
          </cell>
          <cell r="E3532" t="str">
            <v>G</v>
          </cell>
        </row>
        <row r="3533">
          <cell r="B3533" t="str">
            <v>F300195</v>
          </cell>
          <cell r="C3533" t="str">
            <v>F300195</v>
          </cell>
          <cell r="D3533">
            <v>11</v>
          </cell>
          <cell r="E3533" t="str">
            <v>F</v>
          </cell>
        </row>
        <row r="3534">
          <cell r="B3534" t="str">
            <v>1000OS-OPSMGT</v>
          </cell>
          <cell r="C3534" t="str">
            <v>OS-OPSMGT</v>
          </cell>
          <cell r="D3534">
            <v>10</v>
          </cell>
          <cell r="E3534" t="str">
            <v>G</v>
          </cell>
        </row>
        <row r="3535">
          <cell r="B3535" t="str">
            <v>F525724</v>
          </cell>
          <cell r="C3535" t="str">
            <v>F525724</v>
          </cell>
          <cell r="D3535">
            <v>11</v>
          </cell>
          <cell r="E3535" t="str">
            <v>F</v>
          </cell>
        </row>
        <row r="3536">
          <cell r="B3536" t="str">
            <v>1000OS-PROCMGT</v>
          </cell>
          <cell r="C3536" t="str">
            <v>OS-PROCMGT</v>
          </cell>
          <cell r="D3536">
            <v>12</v>
          </cell>
          <cell r="E3536" t="str">
            <v>G</v>
          </cell>
        </row>
        <row r="3537">
          <cell r="B3537" t="str">
            <v>F525644</v>
          </cell>
          <cell r="C3537" t="str">
            <v>F525644</v>
          </cell>
          <cell r="D3537">
            <v>13</v>
          </cell>
          <cell r="E3537" t="str">
            <v>F</v>
          </cell>
        </row>
        <row r="3538">
          <cell r="B3538" t="str">
            <v>1000OS-PERFMTR</v>
          </cell>
          <cell r="C3538" t="str">
            <v>OS-PERFMTR</v>
          </cell>
          <cell r="D3538">
            <v>12</v>
          </cell>
          <cell r="E3538" t="str">
            <v>G</v>
          </cell>
        </row>
        <row r="3539">
          <cell r="B3539" t="str">
            <v>F300198</v>
          </cell>
          <cell r="C3539" t="str">
            <v>F300198</v>
          </cell>
          <cell r="D3539">
            <v>13</v>
          </cell>
          <cell r="E3539" t="str">
            <v>F</v>
          </cell>
        </row>
        <row r="3540">
          <cell r="B3540" t="str">
            <v>1000OS-DIVSPPT</v>
          </cell>
          <cell r="C3540" t="str">
            <v>OS-DIVSPPT</v>
          </cell>
          <cell r="D3540">
            <v>12</v>
          </cell>
          <cell r="E3540" t="str">
            <v>G</v>
          </cell>
        </row>
        <row r="3541">
          <cell r="B3541" t="str">
            <v>F300197</v>
          </cell>
          <cell r="C3541" t="str">
            <v>F300197</v>
          </cell>
          <cell r="D3541">
            <v>13</v>
          </cell>
          <cell r="E3541" t="str">
            <v>F</v>
          </cell>
        </row>
        <row r="3542">
          <cell r="B3542" t="str">
            <v>1000OS-SFTWR</v>
          </cell>
          <cell r="C3542" t="str">
            <v>OS-SFTWR</v>
          </cell>
          <cell r="D3542">
            <v>14</v>
          </cell>
          <cell r="E3542" t="str">
            <v>G</v>
          </cell>
        </row>
        <row r="3543">
          <cell r="B3543" t="str">
            <v>F525015</v>
          </cell>
          <cell r="C3543" t="str">
            <v>F525015</v>
          </cell>
          <cell r="D3543">
            <v>15</v>
          </cell>
          <cell r="E3543" t="str">
            <v>F</v>
          </cell>
        </row>
        <row r="3544">
          <cell r="B3544" t="str">
            <v>F525016</v>
          </cell>
          <cell r="C3544" t="str">
            <v>F525016</v>
          </cell>
          <cell r="D3544">
            <v>15</v>
          </cell>
          <cell r="E3544" t="str">
            <v>F</v>
          </cell>
        </row>
        <row r="3545">
          <cell r="B3545" t="str">
            <v>F525017</v>
          </cell>
          <cell r="C3545" t="str">
            <v>F525017</v>
          </cell>
          <cell r="D3545">
            <v>15</v>
          </cell>
          <cell r="E3545" t="str">
            <v>F</v>
          </cell>
        </row>
        <row r="3546">
          <cell r="B3546" t="str">
            <v>F525018</v>
          </cell>
          <cell r="C3546" t="str">
            <v>F525018</v>
          </cell>
          <cell r="D3546">
            <v>15</v>
          </cell>
          <cell r="E3546" t="str">
            <v>F</v>
          </cell>
        </row>
        <row r="3547">
          <cell r="B3547" t="str">
            <v>F525019</v>
          </cell>
          <cell r="C3547" t="str">
            <v>F525019</v>
          </cell>
          <cell r="D3547">
            <v>15</v>
          </cell>
          <cell r="E3547" t="str">
            <v>F</v>
          </cell>
        </row>
        <row r="3548">
          <cell r="B3548" t="str">
            <v>F525020</v>
          </cell>
          <cell r="C3548" t="str">
            <v>F525020</v>
          </cell>
          <cell r="D3548">
            <v>15</v>
          </cell>
          <cell r="E3548" t="str">
            <v>F</v>
          </cell>
        </row>
        <row r="3549">
          <cell r="B3549" t="str">
            <v>F525021</v>
          </cell>
          <cell r="C3549" t="str">
            <v>F525021</v>
          </cell>
          <cell r="D3549">
            <v>15</v>
          </cell>
          <cell r="E3549" t="str">
            <v>F</v>
          </cell>
        </row>
        <row r="3550">
          <cell r="B3550" t="str">
            <v>F525022</v>
          </cell>
          <cell r="C3550" t="str">
            <v>F525022</v>
          </cell>
          <cell r="D3550">
            <v>15</v>
          </cell>
          <cell r="E3550" t="str">
            <v>F</v>
          </cell>
        </row>
        <row r="3551">
          <cell r="B3551" t="str">
            <v>F525023</v>
          </cell>
          <cell r="C3551" t="str">
            <v>F525023</v>
          </cell>
          <cell r="D3551">
            <v>15</v>
          </cell>
          <cell r="E3551" t="str">
            <v>F</v>
          </cell>
        </row>
        <row r="3552">
          <cell r="B3552" t="str">
            <v>F526617</v>
          </cell>
          <cell r="C3552" t="str">
            <v>F526617</v>
          </cell>
          <cell r="D3552">
            <v>15</v>
          </cell>
          <cell r="E3552" t="str">
            <v>F</v>
          </cell>
        </row>
        <row r="3553">
          <cell r="B3553" t="str">
            <v>1000OS-TC</v>
          </cell>
          <cell r="C3553" t="str">
            <v>OS-TC</v>
          </cell>
          <cell r="D3553">
            <v>10</v>
          </cell>
          <cell r="E3553" t="str">
            <v>G</v>
          </cell>
        </row>
        <row r="3554">
          <cell r="B3554" t="str">
            <v>F300200</v>
          </cell>
          <cell r="C3554" t="str">
            <v>F300200</v>
          </cell>
          <cell r="D3554">
            <v>11</v>
          </cell>
          <cell r="E3554" t="str">
            <v>F</v>
          </cell>
        </row>
        <row r="3555">
          <cell r="B3555" t="str">
            <v>F300201</v>
          </cell>
          <cell r="C3555" t="str">
            <v>F300201</v>
          </cell>
          <cell r="D3555">
            <v>11</v>
          </cell>
          <cell r="E3555" t="str">
            <v>F</v>
          </cell>
        </row>
        <row r="3556">
          <cell r="B3556" t="str">
            <v>F300202</v>
          </cell>
          <cell r="C3556" t="str">
            <v>F300202</v>
          </cell>
          <cell r="D3556">
            <v>11</v>
          </cell>
          <cell r="E3556" t="str">
            <v>F</v>
          </cell>
        </row>
        <row r="3557">
          <cell r="B3557" t="str">
            <v>1000SDM-EPS</v>
          </cell>
          <cell r="C3557" t="str">
            <v>SDM-EPS</v>
          </cell>
          <cell r="D3557">
            <v>8</v>
          </cell>
          <cell r="E3557" t="str">
            <v>G</v>
          </cell>
        </row>
        <row r="3558">
          <cell r="B3558" t="str">
            <v>1000EPS-MGMT</v>
          </cell>
          <cell r="C3558" t="str">
            <v>EPS-MGMT</v>
          </cell>
          <cell r="D3558">
            <v>10</v>
          </cell>
          <cell r="E3558" t="str">
            <v>G</v>
          </cell>
        </row>
        <row r="3559">
          <cell r="B3559" t="str">
            <v>F300188</v>
          </cell>
          <cell r="C3559" t="str">
            <v>F300188</v>
          </cell>
          <cell r="D3559">
            <v>11</v>
          </cell>
          <cell r="E3559" t="str">
            <v>F</v>
          </cell>
        </row>
        <row r="3560">
          <cell r="B3560" t="str">
            <v>1000EPS-INFMGT</v>
          </cell>
          <cell r="C3560" t="str">
            <v>EPS-INFMGT</v>
          </cell>
          <cell r="D3560">
            <v>10</v>
          </cell>
          <cell r="E3560" t="str">
            <v>G</v>
          </cell>
        </row>
        <row r="3561">
          <cell r="B3561" t="str">
            <v>F300192</v>
          </cell>
          <cell r="C3561" t="str">
            <v>F300192</v>
          </cell>
          <cell r="D3561">
            <v>11</v>
          </cell>
          <cell r="E3561" t="str">
            <v>F</v>
          </cell>
        </row>
        <row r="3562">
          <cell r="B3562" t="str">
            <v>F300193</v>
          </cell>
          <cell r="C3562" t="str">
            <v>F300193</v>
          </cell>
          <cell r="D3562">
            <v>11</v>
          </cell>
          <cell r="E3562" t="str">
            <v>F</v>
          </cell>
        </row>
        <row r="3563">
          <cell r="B3563" t="str">
            <v>F300194</v>
          </cell>
          <cell r="C3563" t="str">
            <v>F300194</v>
          </cell>
          <cell r="D3563">
            <v>11</v>
          </cell>
          <cell r="E3563" t="str">
            <v>F</v>
          </cell>
        </row>
        <row r="3564">
          <cell r="B3564" t="str">
            <v>1000EPS-PS</v>
          </cell>
          <cell r="C3564" t="str">
            <v>EPS-PS</v>
          </cell>
          <cell r="D3564">
            <v>10</v>
          </cell>
          <cell r="E3564" t="str">
            <v>G</v>
          </cell>
        </row>
        <row r="3565">
          <cell r="B3565" t="str">
            <v>F300189</v>
          </cell>
          <cell r="C3565" t="str">
            <v>F300189</v>
          </cell>
          <cell r="D3565">
            <v>11</v>
          </cell>
          <cell r="E3565" t="str">
            <v>F</v>
          </cell>
        </row>
        <row r="3566">
          <cell r="B3566" t="str">
            <v>F300190</v>
          </cell>
          <cell r="C3566" t="str">
            <v>F300190</v>
          </cell>
          <cell r="D3566">
            <v>11</v>
          </cell>
          <cell r="E3566" t="str">
            <v>F</v>
          </cell>
        </row>
        <row r="3567">
          <cell r="B3567" t="str">
            <v>F300191</v>
          </cell>
          <cell r="C3567" t="str">
            <v>F300191</v>
          </cell>
          <cell r="D3567">
            <v>11</v>
          </cell>
          <cell r="E3567" t="str">
            <v>F</v>
          </cell>
        </row>
        <row r="3568">
          <cell r="B3568" t="str">
            <v>1000SDM-BCM</v>
          </cell>
          <cell r="C3568" t="str">
            <v>SDM-BCM</v>
          </cell>
          <cell r="D3568">
            <v>8</v>
          </cell>
          <cell r="E3568" t="str">
            <v>G</v>
          </cell>
        </row>
        <row r="3569">
          <cell r="B3569" t="str">
            <v>1000BCM-MGMT</v>
          </cell>
          <cell r="C3569" t="str">
            <v>BCM-MGMT</v>
          </cell>
          <cell r="D3569">
            <v>10</v>
          </cell>
          <cell r="E3569" t="str">
            <v>G</v>
          </cell>
        </row>
        <row r="3570">
          <cell r="B3570" t="str">
            <v>F300177</v>
          </cell>
          <cell r="C3570" t="str">
            <v>F300177</v>
          </cell>
          <cell r="D3570">
            <v>11</v>
          </cell>
          <cell r="E3570" t="str">
            <v>F</v>
          </cell>
        </row>
        <row r="3571">
          <cell r="B3571" t="str">
            <v>1000BCM-TDBU</v>
          </cell>
          <cell r="C3571" t="str">
            <v>BCM-TDBU</v>
          </cell>
          <cell r="D3571">
            <v>10</v>
          </cell>
          <cell r="E3571" t="str">
            <v>G</v>
          </cell>
        </row>
        <row r="3572">
          <cell r="B3572" t="str">
            <v>F300178</v>
          </cell>
          <cell r="C3572" t="str">
            <v>F300178</v>
          </cell>
          <cell r="D3572">
            <v>11</v>
          </cell>
          <cell r="E3572" t="str">
            <v>F</v>
          </cell>
        </row>
        <row r="3573">
          <cell r="B3573" t="str">
            <v>1000BCM-PSC</v>
          </cell>
          <cell r="C3573" t="str">
            <v>BCM-PSC</v>
          </cell>
          <cell r="D3573">
            <v>10</v>
          </cell>
          <cell r="E3573" t="str">
            <v>G</v>
          </cell>
        </row>
        <row r="3574">
          <cell r="B3574" t="str">
            <v>F300179</v>
          </cell>
          <cell r="C3574" t="str">
            <v>F300179</v>
          </cell>
          <cell r="D3574">
            <v>11</v>
          </cell>
          <cell r="E3574" t="str">
            <v>F</v>
          </cell>
        </row>
        <row r="3575">
          <cell r="B3575" t="str">
            <v>1000BCM-OSCC</v>
          </cell>
          <cell r="C3575" t="str">
            <v>BCM-OSCC</v>
          </cell>
          <cell r="D3575">
            <v>10</v>
          </cell>
          <cell r="E3575" t="str">
            <v>G</v>
          </cell>
        </row>
        <row r="3576">
          <cell r="B3576" t="str">
            <v>F300180</v>
          </cell>
          <cell r="C3576" t="str">
            <v>F300180</v>
          </cell>
          <cell r="D3576">
            <v>11</v>
          </cell>
          <cell r="E3576" t="str">
            <v>F</v>
          </cell>
        </row>
        <row r="3577">
          <cell r="B3577" t="str">
            <v>1000BCM-PPMSO</v>
          </cell>
          <cell r="C3577" t="str">
            <v>BCM-PPMSO</v>
          </cell>
          <cell r="D3577">
            <v>10</v>
          </cell>
          <cell r="E3577" t="str">
            <v>G</v>
          </cell>
        </row>
        <row r="3578">
          <cell r="B3578" t="str">
            <v>F300181</v>
          </cell>
          <cell r="C3578" t="str">
            <v>F300181</v>
          </cell>
          <cell r="D3578">
            <v>11</v>
          </cell>
          <cell r="E3578" t="str">
            <v>F</v>
          </cell>
        </row>
        <row r="3579">
          <cell r="B3579" t="str">
            <v>1000BCM-CSBU</v>
          </cell>
          <cell r="C3579" t="str">
            <v>BCM-CSBU</v>
          </cell>
          <cell r="D3579">
            <v>10</v>
          </cell>
          <cell r="E3579" t="str">
            <v>G</v>
          </cell>
        </row>
        <row r="3580">
          <cell r="B3580" t="str">
            <v>F300182</v>
          </cell>
          <cell r="C3580" t="str">
            <v>F300182</v>
          </cell>
          <cell r="D3580">
            <v>11</v>
          </cell>
          <cell r="E3580" t="str">
            <v>F</v>
          </cell>
        </row>
        <row r="3581">
          <cell r="B3581" t="str">
            <v>F300184</v>
          </cell>
          <cell r="C3581" t="str">
            <v>F300184</v>
          </cell>
          <cell r="D3581">
            <v>11</v>
          </cell>
          <cell r="E3581" t="str">
            <v>F</v>
          </cell>
        </row>
        <row r="3582">
          <cell r="B3582" t="str">
            <v>1000BCM-GBU</v>
          </cell>
          <cell r="C3582" t="str">
            <v>BCM-GBU</v>
          </cell>
          <cell r="D3582">
            <v>10</v>
          </cell>
          <cell r="E3582" t="str">
            <v>G</v>
          </cell>
        </row>
        <row r="3583">
          <cell r="B3583" t="str">
            <v>F300185</v>
          </cell>
          <cell r="C3583" t="str">
            <v>F300185</v>
          </cell>
          <cell r="D3583">
            <v>11</v>
          </cell>
          <cell r="E3583" t="str">
            <v>F</v>
          </cell>
        </row>
        <row r="3584">
          <cell r="B3584" t="str">
            <v>F300186</v>
          </cell>
          <cell r="C3584" t="str">
            <v>F300186</v>
          </cell>
          <cell r="D3584">
            <v>11</v>
          </cell>
          <cell r="E3584" t="str">
            <v>F</v>
          </cell>
        </row>
        <row r="3585">
          <cell r="B3585" t="str">
            <v>F300187</v>
          </cell>
          <cell r="C3585" t="str">
            <v>F300187</v>
          </cell>
          <cell r="D3585">
            <v>11</v>
          </cell>
          <cell r="E3585" t="str">
            <v>F</v>
          </cell>
        </row>
        <row r="3586">
          <cell r="B3586" t="str">
            <v>1000SDM-BCD</v>
          </cell>
          <cell r="C3586" t="str">
            <v>SDM-BCD</v>
          </cell>
          <cell r="D3586">
            <v>8</v>
          </cell>
          <cell r="E3586" t="str">
            <v>G</v>
          </cell>
        </row>
        <row r="3587">
          <cell r="B3587" t="str">
            <v>1000BCD-MGMT</v>
          </cell>
          <cell r="C3587" t="str">
            <v>BCD-MGMT</v>
          </cell>
          <cell r="D3587">
            <v>10</v>
          </cell>
          <cell r="E3587" t="str">
            <v>G</v>
          </cell>
        </row>
        <row r="3588">
          <cell r="B3588" t="str">
            <v>F300170</v>
          </cell>
          <cell r="C3588" t="str">
            <v>F300170</v>
          </cell>
          <cell r="D3588">
            <v>11</v>
          </cell>
          <cell r="E3588" t="str">
            <v>F</v>
          </cell>
        </row>
        <row r="3589">
          <cell r="B3589" t="str">
            <v>1000BCD-TDBU</v>
          </cell>
          <cell r="C3589" t="str">
            <v>BCD-TDBU</v>
          </cell>
          <cell r="D3589">
            <v>10</v>
          </cell>
          <cell r="E3589" t="str">
            <v>G</v>
          </cell>
        </row>
        <row r="3590">
          <cell r="B3590" t="str">
            <v>F300171</v>
          </cell>
          <cell r="C3590" t="str">
            <v>F300171</v>
          </cell>
          <cell r="D3590">
            <v>11</v>
          </cell>
          <cell r="E3590" t="str">
            <v>F</v>
          </cell>
        </row>
        <row r="3591">
          <cell r="B3591" t="str">
            <v>1000BCD-CSBU</v>
          </cell>
          <cell r="C3591" t="str">
            <v>BCD-CSBU</v>
          </cell>
          <cell r="D3591">
            <v>10</v>
          </cell>
          <cell r="E3591" t="str">
            <v>G</v>
          </cell>
        </row>
        <row r="3592">
          <cell r="B3592" t="str">
            <v>F300173</v>
          </cell>
          <cell r="C3592" t="str">
            <v>F300173</v>
          </cell>
          <cell r="D3592">
            <v>11</v>
          </cell>
          <cell r="E3592" t="str">
            <v>F</v>
          </cell>
        </row>
        <row r="3593">
          <cell r="B3593" t="str">
            <v>1000BCD-OSCC</v>
          </cell>
          <cell r="C3593" t="str">
            <v>BCD-OSCC</v>
          </cell>
          <cell r="D3593">
            <v>10</v>
          </cell>
          <cell r="E3593" t="str">
            <v>G</v>
          </cell>
        </row>
        <row r="3594">
          <cell r="B3594" t="str">
            <v>F300172</v>
          </cell>
          <cell r="C3594" t="str">
            <v>F300172</v>
          </cell>
          <cell r="D3594">
            <v>11</v>
          </cell>
          <cell r="E3594" t="str">
            <v>F</v>
          </cell>
        </row>
        <row r="3595">
          <cell r="B3595" t="str">
            <v>1000BCD-GBU</v>
          </cell>
          <cell r="C3595" t="str">
            <v>BCD-GBU</v>
          </cell>
          <cell r="D3595">
            <v>10</v>
          </cell>
          <cell r="E3595" t="str">
            <v>G</v>
          </cell>
        </row>
        <row r="3596">
          <cell r="B3596" t="str">
            <v>F300174</v>
          </cell>
          <cell r="C3596" t="str">
            <v>F300174</v>
          </cell>
          <cell r="D3596">
            <v>11</v>
          </cell>
          <cell r="E3596" t="str">
            <v>F</v>
          </cell>
        </row>
        <row r="3597">
          <cell r="B3597" t="str">
            <v>F300175</v>
          </cell>
          <cell r="C3597" t="str">
            <v>F300175</v>
          </cell>
          <cell r="D3597">
            <v>11</v>
          </cell>
          <cell r="E3597" t="str">
            <v>F</v>
          </cell>
        </row>
        <row r="3598">
          <cell r="B3598" t="str">
            <v>F300176</v>
          </cell>
          <cell r="C3598" t="str">
            <v>F300176</v>
          </cell>
          <cell r="D3598">
            <v>11</v>
          </cell>
          <cell r="E3598" t="str">
            <v>F</v>
          </cell>
        </row>
        <row r="3599">
          <cell r="B3599" t="str">
            <v>1000BCD-PPBU</v>
          </cell>
          <cell r="C3599" t="str">
            <v>BCD-PPBU</v>
          </cell>
          <cell r="D3599">
            <v>10</v>
          </cell>
          <cell r="E3599" t="str">
            <v>G</v>
          </cell>
        </row>
        <row r="3600">
          <cell r="B3600" t="str">
            <v>F525144</v>
          </cell>
          <cell r="C3600" t="str">
            <v>F525144</v>
          </cell>
          <cell r="D3600">
            <v>11</v>
          </cell>
          <cell r="E3600" t="str">
            <v>F</v>
          </cell>
        </row>
        <row r="3601">
          <cell r="B3601" t="str">
            <v>1000ITBUSRELTS</v>
          </cell>
          <cell r="C3601" t="str">
            <v>ITBUSRELTS</v>
          </cell>
          <cell r="D3601">
            <v>6</v>
          </cell>
          <cell r="E3601" t="str">
            <v>G</v>
          </cell>
        </row>
        <row r="3602">
          <cell r="B3602" t="str">
            <v>1000BR-MGMT</v>
          </cell>
          <cell r="C3602" t="str">
            <v>BR-MGMT</v>
          </cell>
          <cell r="D3602">
            <v>8</v>
          </cell>
          <cell r="E3602" t="str">
            <v>G</v>
          </cell>
        </row>
        <row r="3603">
          <cell r="B3603" t="str">
            <v>F300121</v>
          </cell>
          <cell r="C3603" t="str">
            <v>F300121</v>
          </cell>
          <cell r="D3603">
            <v>9</v>
          </cell>
          <cell r="E3603" t="str">
            <v>F</v>
          </cell>
        </row>
        <row r="3604">
          <cell r="B3604" t="str">
            <v>F515379</v>
          </cell>
          <cell r="C3604" t="str">
            <v>F515379</v>
          </cell>
          <cell r="D3604">
            <v>9</v>
          </cell>
          <cell r="E3604" t="str">
            <v>F</v>
          </cell>
        </row>
        <row r="3605">
          <cell r="B3605" t="str">
            <v>F526271</v>
          </cell>
          <cell r="C3605" t="str">
            <v>F526271</v>
          </cell>
          <cell r="D3605">
            <v>9</v>
          </cell>
          <cell r="E3605" t="str">
            <v>F</v>
          </cell>
        </row>
        <row r="3606">
          <cell r="B3606" t="str">
            <v>1000BR-RELMGMT</v>
          </cell>
          <cell r="C3606" t="str">
            <v>BR-RELMGMT</v>
          </cell>
          <cell r="D3606">
            <v>8</v>
          </cell>
          <cell r="E3606" t="str">
            <v>G</v>
          </cell>
        </row>
        <row r="3607">
          <cell r="B3607" t="str">
            <v>F300122</v>
          </cell>
          <cell r="C3607" t="str">
            <v>F300122</v>
          </cell>
          <cell r="D3607">
            <v>9</v>
          </cell>
          <cell r="E3607" t="str">
            <v>F</v>
          </cell>
        </row>
        <row r="3608">
          <cell r="B3608" t="str">
            <v>1000BR-RELDEV</v>
          </cell>
          <cell r="C3608" t="str">
            <v>BR-RELDEV</v>
          </cell>
          <cell r="D3608">
            <v>8</v>
          </cell>
          <cell r="E3608" t="str">
            <v>G</v>
          </cell>
        </row>
        <row r="3609">
          <cell r="B3609" t="str">
            <v>F300123</v>
          </cell>
          <cell r="C3609" t="str">
            <v>F300123</v>
          </cell>
          <cell r="D3609">
            <v>9</v>
          </cell>
          <cell r="E3609" t="str">
            <v>F</v>
          </cell>
        </row>
        <row r="3610">
          <cell r="B3610" t="str">
            <v>F300124</v>
          </cell>
          <cell r="C3610" t="str">
            <v>F300124</v>
          </cell>
          <cell r="D3610">
            <v>9</v>
          </cell>
          <cell r="E3610" t="str">
            <v>F</v>
          </cell>
        </row>
        <row r="3611">
          <cell r="B3611" t="str">
            <v>F300129</v>
          </cell>
          <cell r="C3611" t="str">
            <v>F300129</v>
          </cell>
          <cell r="D3611">
            <v>9</v>
          </cell>
          <cell r="E3611" t="str">
            <v>F</v>
          </cell>
        </row>
        <row r="3612">
          <cell r="B3612" t="str">
            <v>F300133</v>
          </cell>
          <cell r="C3612" t="str">
            <v>F300133</v>
          </cell>
          <cell r="D3612">
            <v>9</v>
          </cell>
          <cell r="E3612" t="str">
            <v>F</v>
          </cell>
        </row>
        <row r="3613">
          <cell r="B3613" t="str">
            <v>F300306</v>
          </cell>
          <cell r="C3613" t="str">
            <v>F300306</v>
          </cell>
          <cell r="D3613">
            <v>9</v>
          </cell>
          <cell r="E3613" t="str">
            <v>F</v>
          </cell>
        </row>
        <row r="3614">
          <cell r="B3614" t="str">
            <v>1000ITSOLDLVRY</v>
          </cell>
          <cell r="C3614" t="str">
            <v>ITSOLDLVRY</v>
          </cell>
          <cell r="D3614">
            <v>6</v>
          </cell>
          <cell r="E3614" t="str">
            <v>G</v>
          </cell>
        </row>
        <row r="3615">
          <cell r="B3615" t="str">
            <v>1000SD-MGMT</v>
          </cell>
          <cell r="C3615" t="str">
            <v>SD-MGMT</v>
          </cell>
          <cell r="D3615">
            <v>8</v>
          </cell>
          <cell r="E3615" t="str">
            <v>G</v>
          </cell>
        </row>
        <row r="3616">
          <cell r="B3616" t="str">
            <v>F300138</v>
          </cell>
          <cell r="C3616" t="str">
            <v>F300138</v>
          </cell>
          <cell r="D3616">
            <v>9</v>
          </cell>
          <cell r="E3616" t="str">
            <v>F</v>
          </cell>
        </row>
        <row r="3617">
          <cell r="B3617" t="str">
            <v>1000SD-PM</v>
          </cell>
          <cell r="C3617" t="str">
            <v>SD-PM</v>
          </cell>
          <cell r="D3617">
            <v>8</v>
          </cell>
          <cell r="E3617" t="str">
            <v>G</v>
          </cell>
        </row>
        <row r="3618">
          <cell r="B3618" t="str">
            <v>1000PM-MGT</v>
          </cell>
          <cell r="C3618" t="str">
            <v>PM-MGT</v>
          </cell>
          <cell r="D3618">
            <v>10</v>
          </cell>
          <cell r="E3618" t="str">
            <v>G</v>
          </cell>
        </row>
        <row r="3619">
          <cell r="B3619" t="str">
            <v>F300139</v>
          </cell>
          <cell r="C3619" t="str">
            <v>F300139</v>
          </cell>
          <cell r="D3619">
            <v>11</v>
          </cell>
          <cell r="E3619" t="str">
            <v>F</v>
          </cell>
        </row>
        <row r="3620">
          <cell r="B3620" t="str">
            <v>1000PM-PD</v>
          </cell>
          <cell r="C3620" t="str">
            <v>PM-PD</v>
          </cell>
          <cell r="D3620">
            <v>10</v>
          </cell>
          <cell r="E3620" t="str">
            <v>G</v>
          </cell>
        </row>
        <row r="3621">
          <cell r="B3621" t="str">
            <v>F300140</v>
          </cell>
          <cell r="C3621" t="str">
            <v>F300140</v>
          </cell>
          <cell r="D3621">
            <v>11</v>
          </cell>
          <cell r="E3621" t="str">
            <v>F</v>
          </cell>
        </row>
        <row r="3622">
          <cell r="B3622" t="str">
            <v>F300141</v>
          </cell>
          <cell r="C3622" t="str">
            <v>F300141</v>
          </cell>
          <cell r="D3622">
            <v>11</v>
          </cell>
          <cell r="E3622" t="str">
            <v>F</v>
          </cell>
        </row>
        <row r="3623">
          <cell r="B3623" t="str">
            <v>F300142</v>
          </cell>
          <cell r="C3623" t="str">
            <v>F300142</v>
          </cell>
          <cell r="D3623">
            <v>11</v>
          </cell>
          <cell r="E3623" t="str">
            <v>F</v>
          </cell>
        </row>
        <row r="3624">
          <cell r="B3624" t="str">
            <v>F300143</v>
          </cell>
          <cell r="C3624" t="str">
            <v>F300143</v>
          </cell>
          <cell r="D3624">
            <v>11</v>
          </cell>
          <cell r="E3624" t="str">
            <v>F</v>
          </cell>
        </row>
        <row r="3625">
          <cell r="B3625" t="str">
            <v>F300144</v>
          </cell>
          <cell r="C3625" t="str">
            <v>F300144</v>
          </cell>
          <cell r="D3625">
            <v>11</v>
          </cell>
          <cell r="E3625" t="str">
            <v>F</v>
          </cell>
        </row>
        <row r="3626">
          <cell r="B3626" t="str">
            <v>F300146</v>
          </cell>
          <cell r="C3626" t="str">
            <v>F300146</v>
          </cell>
          <cell r="D3626">
            <v>11</v>
          </cell>
          <cell r="E3626" t="str">
            <v>F</v>
          </cell>
        </row>
        <row r="3627">
          <cell r="B3627" t="str">
            <v>1000PM-DIVSPT</v>
          </cell>
          <cell r="C3627" t="str">
            <v>PM-DIVSPT</v>
          </cell>
          <cell r="D3627">
            <v>10</v>
          </cell>
          <cell r="E3627" t="str">
            <v>G</v>
          </cell>
        </row>
        <row r="3628">
          <cell r="B3628" t="str">
            <v>F300145</v>
          </cell>
          <cell r="C3628" t="str">
            <v>F300145</v>
          </cell>
          <cell r="D3628">
            <v>11</v>
          </cell>
          <cell r="E3628" t="str">
            <v>F</v>
          </cell>
        </row>
        <row r="3629">
          <cell r="B3629" t="str">
            <v>1000PM-EIG</v>
          </cell>
          <cell r="C3629" t="str">
            <v>PM-EIG</v>
          </cell>
          <cell r="D3629">
            <v>10</v>
          </cell>
          <cell r="E3629" t="str">
            <v>G</v>
          </cell>
        </row>
        <row r="3630">
          <cell r="B3630" t="str">
            <v>1000SD-ESI</v>
          </cell>
          <cell r="C3630" t="str">
            <v>SD-ESI</v>
          </cell>
          <cell r="D3630">
            <v>8</v>
          </cell>
          <cell r="E3630" t="str">
            <v>G</v>
          </cell>
        </row>
        <row r="3631">
          <cell r="B3631" t="str">
            <v>F300147</v>
          </cell>
          <cell r="C3631" t="str">
            <v>F300147</v>
          </cell>
          <cell r="D3631">
            <v>9</v>
          </cell>
          <cell r="E3631" t="str">
            <v>F</v>
          </cell>
        </row>
        <row r="3632">
          <cell r="B3632" t="str">
            <v>1000TECHRKMGT</v>
          </cell>
          <cell r="C3632" t="str">
            <v>TECHRKMGT</v>
          </cell>
          <cell r="D3632">
            <v>6</v>
          </cell>
          <cell r="E3632" t="str">
            <v>G</v>
          </cell>
        </row>
        <row r="3633">
          <cell r="B3633" t="str">
            <v>1000TRM-DIVSPP</v>
          </cell>
          <cell r="C3633" t="str">
            <v>TRM-DIVSPP</v>
          </cell>
          <cell r="D3633">
            <v>8</v>
          </cell>
          <cell r="E3633" t="str">
            <v>G</v>
          </cell>
        </row>
        <row r="3634">
          <cell r="B3634" t="str">
            <v>F300153</v>
          </cell>
          <cell r="C3634" t="str">
            <v>F300153</v>
          </cell>
          <cell r="D3634">
            <v>9</v>
          </cell>
          <cell r="E3634" t="str">
            <v>F</v>
          </cell>
        </row>
        <row r="3635">
          <cell r="B3635" t="str">
            <v>1000TRM-MGMT</v>
          </cell>
          <cell r="C3635" t="str">
            <v>TRM-MGMT</v>
          </cell>
          <cell r="D3635">
            <v>8</v>
          </cell>
          <cell r="E3635" t="str">
            <v>G</v>
          </cell>
        </row>
        <row r="3636">
          <cell r="B3636" t="str">
            <v>F300152</v>
          </cell>
          <cell r="C3636" t="str">
            <v>F300152</v>
          </cell>
          <cell r="D3636">
            <v>9</v>
          </cell>
          <cell r="E3636" t="str">
            <v>F</v>
          </cell>
        </row>
        <row r="3637">
          <cell r="B3637" t="str">
            <v>1000TRM-TECHSV</v>
          </cell>
          <cell r="C3637" t="str">
            <v>TRM-TECHSV</v>
          </cell>
          <cell r="D3637">
            <v>8</v>
          </cell>
          <cell r="E3637" t="str">
            <v>G</v>
          </cell>
        </row>
        <row r="3638">
          <cell r="B3638" t="str">
            <v>F300156</v>
          </cell>
          <cell r="C3638" t="str">
            <v>F300156</v>
          </cell>
          <cell r="D3638">
            <v>9</v>
          </cell>
          <cell r="E3638" t="str">
            <v>F</v>
          </cell>
        </row>
        <row r="3639">
          <cell r="B3639" t="str">
            <v>F300157</v>
          </cell>
          <cell r="C3639" t="str">
            <v>F300157</v>
          </cell>
          <cell r="D3639">
            <v>9</v>
          </cell>
          <cell r="E3639" t="str">
            <v>F</v>
          </cell>
        </row>
        <row r="3640">
          <cell r="B3640" t="str">
            <v>F300158</v>
          </cell>
          <cell r="C3640" t="str">
            <v>F300158</v>
          </cell>
          <cell r="D3640">
            <v>9</v>
          </cell>
          <cell r="E3640" t="str">
            <v>F</v>
          </cell>
        </row>
        <row r="3641">
          <cell r="B3641" t="str">
            <v>F300159</v>
          </cell>
          <cell r="C3641" t="str">
            <v>F300159</v>
          </cell>
          <cell r="D3641">
            <v>9</v>
          </cell>
          <cell r="E3641" t="str">
            <v>F</v>
          </cell>
        </row>
        <row r="3642">
          <cell r="B3642" t="str">
            <v>F525142</v>
          </cell>
          <cell r="C3642" t="str">
            <v>F525142</v>
          </cell>
          <cell r="D3642">
            <v>9</v>
          </cell>
          <cell r="E3642" t="str">
            <v>F</v>
          </cell>
        </row>
        <row r="3643">
          <cell r="B3643" t="str">
            <v>1000TRM-RESFRW</v>
          </cell>
          <cell r="C3643" t="str">
            <v>TRM-RESFRW</v>
          </cell>
          <cell r="D3643">
            <v>8</v>
          </cell>
          <cell r="E3643" t="str">
            <v>G</v>
          </cell>
        </row>
        <row r="3644">
          <cell r="B3644" t="str">
            <v>F300160</v>
          </cell>
          <cell r="C3644" t="str">
            <v>F300160</v>
          </cell>
          <cell r="D3644">
            <v>9</v>
          </cell>
          <cell r="E3644" t="str">
            <v>F</v>
          </cell>
        </row>
        <row r="3645">
          <cell r="B3645" t="str">
            <v>F300161</v>
          </cell>
          <cell r="C3645" t="str">
            <v>F300161</v>
          </cell>
          <cell r="D3645">
            <v>9</v>
          </cell>
          <cell r="E3645" t="str">
            <v>F</v>
          </cell>
        </row>
        <row r="3646">
          <cell r="B3646" t="str">
            <v>F300162</v>
          </cell>
          <cell r="C3646" t="str">
            <v>F300162</v>
          </cell>
          <cell r="D3646">
            <v>9</v>
          </cell>
          <cell r="E3646" t="str">
            <v>F</v>
          </cell>
        </row>
        <row r="3647">
          <cell r="B3647" t="str">
            <v>F300163</v>
          </cell>
          <cell r="C3647" t="str">
            <v>F300163</v>
          </cell>
          <cell r="D3647">
            <v>9</v>
          </cell>
          <cell r="E3647" t="str">
            <v>F</v>
          </cell>
        </row>
        <row r="3648">
          <cell r="B3648" t="str">
            <v>F525143</v>
          </cell>
          <cell r="C3648" t="str">
            <v>F525143</v>
          </cell>
          <cell r="D3648">
            <v>9</v>
          </cell>
          <cell r="E3648" t="str">
            <v>F</v>
          </cell>
        </row>
        <row r="3649">
          <cell r="B3649" t="str">
            <v>1000TRM-RSKMGT</v>
          </cell>
          <cell r="C3649" t="str">
            <v>TRM-RSKMGT</v>
          </cell>
          <cell r="D3649">
            <v>8</v>
          </cell>
          <cell r="E3649" t="str">
            <v>G</v>
          </cell>
        </row>
        <row r="3650">
          <cell r="B3650" t="str">
            <v>F300164</v>
          </cell>
          <cell r="C3650" t="str">
            <v>F300164</v>
          </cell>
          <cell r="D3650">
            <v>9</v>
          </cell>
          <cell r="E3650" t="str">
            <v>F</v>
          </cell>
        </row>
        <row r="3651">
          <cell r="B3651" t="str">
            <v>F300165</v>
          </cell>
          <cell r="C3651" t="str">
            <v>F300165</v>
          </cell>
          <cell r="D3651">
            <v>9</v>
          </cell>
          <cell r="E3651" t="str">
            <v>F</v>
          </cell>
        </row>
        <row r="3652">
          <cell r="B3652" t="str">
            <v>F300166</v>
          </cell>
          <cell r="C3652" t="str">
            <v>F300166</v>
          </cell>
          <cell r="D3652">
            <v>9</v>
          </cell>
          <cell r="E3652" t="str">
            <v>F</v>
          </cell>
        </row>
        <row r="3653">
          <cell r="B3653" t="str">
            <v>F300167</v>
          </cell>
          <cell r="C3653" t="str">
            <v>F300167</v>
          </cell>
          <cell r="D3653">
            <v>9</v>
          </cell>
          <cell r="E3653" t="str">
            <v>F</v>
          </cell>
        </row>
        <row r="3654">
          <cell r="B3654" t="str">
            <v>F525852</v>
          </cell>
          <cell r="C3654" t="str">
            <v>F525852</v>
          </cell>
          <cell r="D3654">
            <v>9</v>
          </cell>
          <cell r="E3654" t="str">
            <v>F</v>
          </cell>
        </row>
        <row r="3655">
          <cell r="B3655" t="str">
            <v>1000TRM-SFTWR</v>
          </cell>
          <cell r="C3655" t="str">
            <v>TRM-SFTWR</v>
          </cell>
          <cell r="D3655">
            <v>8</v>
          </cell>
          <cell r="E3655" t="str">
            <v>G</v>
          </cell>
        </row>
        <row r="3656">
          <cell r="B3656" t="str">
            <v>F525006</v>
          </cell>
          <cell r="C3656" t="str">
            <v>F525006</v>
          </cell>
          <cell r="D3656">
            <v>9</v>
          </cell>
          <cell r="E3656" t="str">
            <v>F</v>
          </cell>
        </row>
        <row r="3657">
          <cell r="B3657" t="str">
            <v>F525007</v>
          </cell>
          <cell r="C3657" t="str">
            <v>F525007</v>
          </cell>
          <cell r="D3657">
            <v>9</v>
          </cell>
          <cell r="E3657" t="str">
            <v>F</v>
          </cell>
        </row>
        <row r="3658">
          <cell r="B3658" t="str">
            <v>F525008</v>
          </cell>
          <cell r="C3658" t="str">
            <v>F525008</v>
          </cell>
          <cell r="D3658">
            <v>9</v>
          </cell>
          <cell r="E3658" t="str">
            <v>F</v>
          </cell>
        </row>
        <row r="3659">
          <cell r="B3659" t="str">
            <v>F525009</v>
          </cell>
          <cell r="C3659" t="str">
            <v>F525009</v>
          </cell>
          <cell r="D3659">
            <v>9</v>
          </cell>
          <cell r="E3659" t="str">
            <v>F</v>
          </cell>
        </row>
        <row r="3660">
          <cell r="B3660" t="str">
            <v>F525010</v>
          </cell>
          <cell r="C3660" t="str">
            <v>F525010</v>
          </cell>
          <cell r="D3660">
            <v>9</v>
          </cell>
          <cell r="E3660" t="str">
            <v>F</v>
          </cell>
        </row>
        <row r="3661">
          <cell r="B3661" t="str">
            <v>F525011</v>
          </cell>
          <cell r="C3661" t="str">
            <v>F525011</v>
          </cell>
          <cell r="D3661">
            <v>9</v>
          </cell>
          <cell r="E3661" t="str">
            <v>F</v>
          </cell>
        </row>
        <row r="3662">
          <cell r="B3662" t="str">
            <v>F525012</v>
          </cell>
          <cell r="C3662" t="str">
            <v>F525012</v>
          </cell>
          <cell r="D3662">
            <v>9</v>
          </cell>
          <cell r="E3662" t="str">
            <v>F</v>
          </cell>
        </row>
        <row r="3663">
          <cell r="B3663" t="str">
            <v>1000TRM-SMRTGR</v>
          </cell>
          <cell r="C3663" t="str">
            <v>TRM-SMRTGR</v>
          </cell>
          <cell r="D3663">
            <v>8</v>
          </cell>
          <cell r="E3663" t="str">
            <v>G</v>
          </cell>
        </row>
        <row r="3664">
          <cell r="B3664" t="str">
            <v>F526451</v>
          </cell>
          <cell r="C3664" t="str">
            <v>F526451</v>
          </cell>
          <cell r="D3664">
            <v>9</v>
          </cell>
          <cell r="E3664" t="str">
            <v>F</v>
          </cell>
        </row>
        <row r="3665">
          <cell r="B3665" t="str">
            <v>1000BUSOPSCTR</v>
          </cell>
          <cell r="C3665" t="str">
            <v>BUSOPSCTR</v>
          </cell>
          <cell r="D3665">
            <v>6</v>
          </cell>
          <cell r="E3665" t="str">
            <v>G</v>
          </cell>
        </row>
        <row r="3666">
          <cell r="B3666" t="str">
            <v>1000BOC-MGMT</v>
          </cell>
          <cell r="C3666" t="str">
            <v>BOC-MGMT</v>
          </cell>
          <cell r="D3666">
            <v>8</v>
          </cell>
          <cell r="E3666" t="str">
            <v>G</v>
          </cell>
        </row>
        <row r="3667">
          <cell r="B3667" t="str">
            <v>F300290</v>
          </cell>
          <cell r="C3667" t="str">
            <v>F300290</v>
          </cell>
          <cell r="D3667">
            <v>9</v>
          </cell>
          <cell r="E3667" t="str">
            <v>F</v>
          </cell>
        </row>
        <row r="3668">
          <cell r="B3668" t="str">
            <v>1000PERTLTMGMT</v>
          </cell>
          <cell r="C3668" t="str">
            <v>PERTLTMGMT</v>
          </cell>
          <cell r="D3668">
            <v>8</v>
          </cell>
          <cell r="E3668" t="str">
            <v>G</v>
          </cell>
        </row>
        <row r="3669">
          <cell r="B3669" t="str">
            <v>F300291</v>
          </cell>
          <cell r="C3669" t="str">
            <v>F300291</v>
          </cell>
          <cell r="D3669">
            <v>9</v>
          </cell>
          <cell r="E3669" t="str">
            <v>F</v>
          </cell>
        </row>
        <row r="3670">
          <cell r="B3670" t="str">
            <v>1000PROMGTCTRL</v>
          </cell>
          <cell r="C3670" t="str">
            <v>PROMGTCTRL</v>
          </cell>
          <cell r="D3670">
            <v>8</v>
          </cell>
          <cell r="E3670" t="str">
            <v>G</v>
          </cell>
        </row>
        <row r="3671">
          <cell r="B3671" t="str">
            <v>F300292</v>
          </cell>
          <cell r="C3671" t="str">
            <v>F300292</v>
          </cell>
          <cell r="D3671">
            <v>9</v>
          </cell>
          <cell r="E3671" t="str">
            <v>F</v>
          </cell>
        </row>
        <row r="3672">
          <cell r="B3672" t="str">
            <v>F300293</v>
          </cell>
          <cell r="C3672" t="str">
            <v>F300293</v>
          </cell>
          <cell r="D3672">
            <v>9</v>
          </cell>
          <cell r="E3672" t="str">
            <v>F</v>
          </cell>
        </row>
        <row r="3673">
          <cell r="B3673" t="str">
            <v>F300294</v>
          </cell>
          <cell r="C3673" t="str">
            <v>F300294</v>
          </cell>
          <cell r="D3673">
            <v>9</v>
          </cell>
          <cell r="E3673" t="str">
            <v>F</v>
          </cell>
        </row>
        <row r="3674">
          <cell r="B3674" t="str">
            <v>F300295</v>
          </cell>
          <cell r="C3674" t="str">
            <v>F300295</v>
          </cell>
          <cell r="D3674">
            <v>9</v>
          </cell>
          <cell r="E3674" t="str">
            <v>F</v>
          </cell>
        </row>
        <row r="3675">
          <cell r="B3675" t="str">
            <v>F300299</v>
          </cell>
          <cell r="C3675" t="str">
            <v>F300299</v>
          </cell>
          <cell r="D3675">
            <v>9</v>
          </cell>
          <cell r="E3675" t="str">
            <v>F</v>
          </cell>
        </row>
        <row r="3676">
          <cell r="B3676" t="str">
            <v>F300302</v>
          </cell>
          <cell r="C3676" t="str">
            <v>F300302</v>
          </cell>
          <cell r="D3676">
            <v>9</v>
          </cell>
          <cell r="E3676" t="str">
            <v>F</v>
          </cell>
        </row>
        <row r="3677">
          <cell r="B3677" t="str">
            <v>F300305</v>
          </cell>
          <cell r="C3677" t="str">
            <v>F300305</v>
          </cell>
          <cell r="D3677">
            <v>9</v>
          </cell>
          <cell r="E3677" t="str">
            <v>F</v>
          </cell>
        </row>
        <row r="3678">
          <cell r="B3678" t="str">
            <v>1000SAPSUS</v>
          </cell>
          <cell r="C3678" t="str">
            <v>SAPSUS</v>
          </cell>
          <cell r="D3678">
            <v>6</v>
          </cell>
          <cell r="E3678" t="str">
            <v>G</v>
          </cell>
        </row>
        <row r="3679">
          <cell r="B3679" t="str">
            <v>F525526</v>
          </cell>
          <cell r="C3679" t="str">
            <v>F525526</v>
          </cell>
          <cell r="D3679">
            <v>7</v>
          </cell>
          <cell r="E3679" t="str">
            <v>F</v>
          </cell>
        </row>
        <row r="3680">
          <cell r="B3680" t="str">
            <v>F525527</v>
          </cell>
          <cell r="C3680" t="str">
            <v>F525527</v>
          </cell>
          <cell r="D3680">
            <v>7</v>
          </cell>
          <cell r="E3680" t="str">
            <v>F</v>
          </cell>
        </row>
        <row r="3681">
          <cell r="B3681" t="str">
            <v>F525528</v>
          </cell>
          <cell r="C3681" t="str">
            <v>F525528</v>
          </cell>
          <cell r="D3681">
            <v>7</v>
          </cell>
          <cell r="E3681" t="str">
            <v>F</v>
          </cell>
        </row>
        <row r="3682">
          <cell r="B3682" t="str">
            <v>F525529</v>
          </cell>
          <cell r="C3682" t="str">
            <v>F525529</v>
          </cell>
          <cell r="D3682">
            <v>7</v>
          </cell>
          <cell r="E3682" t="str">
            <v>F</v>
          </cell>
        </row>
        <row r="3683">
          <cell r="B3683" t="str">
            <v>1000ERP</v>
          </cell>
          <cell r="C3683" t="str">
            <v>ERP</v>
          </cell>
          <cell r="D3683">
            <v>4</v>
          </cell>
          <cell r="E3683" t="str">
            <v>G</v>
          </cell>
        </row>
        <row r="3684">
          <cell r="B3684" t="str">
            <v>F401165</v>
          </cell>
          <cell r="C3684" t="str">
            <v>F401165</v>
          </cell>
          <cell r="D3684">
            <v>5</v>
          </cell>
          <cell r="E3684" t="str">
            <v>F</v>
          </cell>
        </row>
        <row r="3685">
          <cell r="B3685" t="str">
            <v>F401166</v>
          </cell>
          <cell r="C3685" t="str">
            <v>F401166</v>
          </cell>
          <cell r="D3685">
            <v>5</v>
          </cell>
          <cell r="E3685" t="str">
            <v>F</v>
          </cell>
        </row>
        <row r="3686">
          <cell r="B3686" t="str">
            <v>F401167</v>
          </cell>
          <cell r="C3686" t="str">
            <v>F401167</v>
          </cell>
          <cell r="D3686">
            <v>5</v>
          </cell>
          <cell r="E3686" t="str">
            <v>F</v>
          </cell>
        </row>
        <row r="3687">
          <cell r="B3687" t="str">
            <v>F401168</v>
          </cell>
          <cell r="C3687" t="str">
            <v>F401168</v>
          </cell>
          <cell r="D3687">
            <v>5</v>
          </cell>
          <cell r="E3687" t="str">
            <v>F</v>
          </cell>
        </row>
        <row r="3688">
          <cell r="B3688" t="str">
            <v>F401169</v>
          </cell>
          <cell r="C3688" t="str">
            <v>F401169</v>
          </cell>
          <cell r="D3688">
            <v>5</v>
          </cell>
          <cell r="E3688" t="str">
            <v>F</v>
          </cell>
        </row>
        <row r="3689">
          <cell r="B3689" t="str">
            <v>F401170</v>
          </cell>
          <cell r="C3689" t="str">
            <v>F401170</v>
          </cell>
          <cell r="D3689">
            <v>5</v>
          </cell>
          <cell r="E3689" t="str">
            <v>F</v>
          </cell>
        </row>
        <row r="3690">
          <cell r="B3690" t="str">
            <v>F401171</v>
          </cell>
          <cell r="C3690" t="str">
            <v>F401171</v>
          </cell>
          <cell r="D3690">
            <v>5</v>
          </cell>
          <cell r="E3690" t="str">
            <v>F</v>
          </cell>
        </row>
        <row r="3691">
          <cell r="B3691" t="str">
            <v>F401172</v>
          </cell>
          <cell r="C3691" t="str">
            <v>F401172</v>
          </cell>
          <cell r="D3691">
            <v>5</v>
          </cell>
          <cell r="E3691" t="str">
            <v>F</v>
          </cell>
        </row>
        <row r="3692">
          <cell r="B3692" t="str">
            <v>F401173</v>
          </cell>
          <cell r="C3692" t="str">
            <v>F401173</v>
          </cell>
          <cell r="D3692">
            <v>5</v>
          </cell>
          <cell r="E3692" t="str">
            <v>F</v>
          </cell>
        </row>
        <row r="3693">
          <cell r="B3693" t="str">
            <v>F401174</v>
          </cell>
          <cell r="C3693" t="str">
            <v>F401174</v>
          </cell>
          <cell r="D3693">
            <v>5</v>
          </cell>
          <cell r="E3693" t="str">
            <v>F</v>
          </cell>
        </row>
        <row r="3694">
          <cell r="B3694" t="str">
            <v>F401175</v>
          </cell>
          <cell r="C3694" t="str">
            <v>F401175</v>
          </cell>
          <cell r="D3694">
            <v>5</v>
          </cell>
          <cell r="E3694" t="str">
            <v>F</v>
          </cell>
        </row>
        <row r="3695">
          <cell r="B3695" t="str">
            <v>F401176</v>
          </cell>
          <cell r="C3695" t="str">
            <v>F401176</v>
          </cell>
          <cell r="D3695">
            <v>5</v>
          </cell>
          <cell r="E3695" t="str">
            <v>F</v>
          </cell>
        </row>
        <row r="3696">
          <cell r="B3696" t="str">
            <v>F401177</v>
          </cell>
          <cell r="C3696" t="str">
            <v>F401177</v>
          </cell>
          <cell r="D3696">
            <v>5</v>
          </cell>
          <cell r="E3696" t="str">
            <v>F</v>
          </cell>
        </row>
        <row r="3697">
          <cell r="B3697" t="str">
            <v>F401178</v>
          </cell>
          <cell r="C3697" t="str">
            <v>F401178</v>
          </cell>
          <cell r="D3697">
            <v>5</v>
          </cell>
          <cell r="E3697" t="str">
            <v>F</v>
          </cell>
        </row>
        <row r="3698">
          <cell r="B3698" t="str">
            <v>F401179</v>
          </cell>
          <cell r="C3698" t="str">
            <v>F401179</v>
          </cell>
          <cell r="D3698">
            <v>5</v>
          </cell>
          <cell r="E3698" t="str">
            <v>F</v>
          </cell>
        </row>
        <row r="3699">
          <cell r="B3699" t="str">
            <v>F401180</v>
          </cell>
          <cell r="C3699" t="str">
            <v>F401180</v>
          </cell>
          <cell r="D3699">
            <v>5</v>
          </cell>
          <cell r="E3699" t="str">
            <v>F</v>
          </cell>
        </row>
        <row r="3700">
          <cell r="B3700" t="str">
            <v>F401181</v>
          </cell>
          <cell r="C3700" t="str">
            <v>F401181</v>
          </cell>
          <cell r="D3700">
            <v>5</v>
          </cell>
          <cell r="E3700" t="str">
            <v>F</v>
          </cell>
        </row>
        <row r="3701">
          <cell r="B3701" t="str">
            <v>F525005</v>
          </cell>
          <cell r="C3701" t="str">
            <v>F525005</v>
          </cell>
          <cell r="D3701">
            <v>5</v>
          </cell>
          <cell r="E3701" t="str">
            <v>F</v>
          </cell>
        </row>
        <row r="3702">
          <cell r="B3702" t="str">
            <v>1000CCI</v>
          </cell>
          <cell r="C3702" t="str">
            <v>CCI</v>
          </cell>
          <cell r="D3702">
            <v>4</v>
          </cell>
          <cell r="E3702" t="str">
            <v>G</v>
          </cell>
        </row>
        <row r="3703">
          <cell r="B3703" t="str">
            <v>1000CCI-BUSI</v>
          </cell>
          <cell r="C3703" t="str">
            <v>CCI-BUSI</v>
          </cell>
          <cell r="D3703">
            <v>6</v>
          </cell>
          <cell r="E3703" t="str">
            <v>G</v>
          </cell>
        </row>
        <row r="3704">
          <cell r="B3704" t="str">
            <v>1000BUSI-MGMT</v>
          </cell>
          <cell r="C3704" t="str">
            <v>BUSI-MGMT</v>
          </cell>
          <cell r="D3704">
            <v>8</v>
          </cell>
          <cell r="E3704" t="str">
            <v>G</v>
          </cell>
        </row>
        <row r="3705">
          <cell r="B3705" t="str">
            <v>F525056</v>
          </cell>
          <cell r="C3705" t="str">
            <v>F525056</v>
          </cell>
          <cell r="D3705">
            <v>9</v>
          </cell>
          <cell r="E3705" t="str">
            <v>F</v>
          </cell>
        </row>
        <row r="3706">
          <cell r="B3706" t="str">
            <v>1000BUSI-SPPT</v>
          </cell>
          <cell r="C3706" t="str">
            <v>BUSI-SPPT</v>
          </cell>
          <cell r="D3706">
            <v>8</v>
          </cell>
          <cell r="E3706" t="str">
            <v>G</v>
          </cell>
        </row>
        <row r="3707">
          <cell r="B3707" t="str">
            <v>1000BSS-ADMIN</v>
          </cell>
          <cell r="C3707" t="str">
            <v>BSS-ADMIN</v>
          </cell>
          <cell r="D3707">
            <v>10</v>
          </cell>
          <cell r="E3707" t="str">
            <v>G</v>
          </cell>
        </row>
        <row r="3708">
          <cell r="B3708" t="str">
            <v>1000ADM-MGMT</v>
          </cell>
          <cell r="C3708" t="str">
            <v>ADM-MGMT</v>
          </cell>
          <cell r="D3708">
            <v>12</v>
          </cell>
          <cell r="E3708" t="str">
            <v>G</v>
          </cell>
        </row>
        <row r="3709">
          <cell r="B3709" t="str">
            <v>F525057</v>
          </cell>
          <cell r="C3709" t="str">
            <v>F525057</v>
          </cell>
          <cell r="D3709">
            <v>13</v>
          </cell>
          <cell r="E3709" t="str">
            <v>F</v>
          </cell>
        </row>
        <row r="3710">
          <cell r="B3710" t="str">
            <v>1000ADM-BDGT</v>
          </cell>
          <cell r="C3710" t="str">
            <v>ADM-BDGT</v>
          </cell>
          <cell r="D3710">
            <v>12</v>
          </cell>
          <cell r="E3710" t="str">
            <v>G</v>
          </cell>
        </row>
        <row r="3711">
          <cell r="B3711" t="str">
            <v>1000ADM-HR</v>
          </cell>
          <cell r="C3711" t="str">
            <v>ADM-HR</v>
          </cell>
          <cell r="D3711">
            <v>12</v>
          </cell>
          <cell r="E3711" t="str">
            <v>G</v>
          </cell>
        </row>
        <row r="3712">
          <cell r="B3712" t="str">
            <v>1000BSS-PLNG</v>
          </cell>
          <cell r="C3712" t="str">
            <v>BSS-PLNG</v>
          </cell>
          <cell r="D3712">
            <v>10</v>
          </cell>
          <cell r="E3712" t="str">
            <v>G</v>
          </cell>
        </row>
        <row r="3713">
          <cell r="B3713" t="str">
            <v>1000PLG-MGMT</v>
          </cell>
          <cell r="C3713" t="str">
            <v>PLG-MGMT</v>
          </cell>
          <cell r="D3713">
            <v>12</v>
          </cell>
          <cell r="E3713" t="str">
            <v>G</v>
          </cell>
        </row>
        <row r="3714">
          <cell r="B3714" t="str">
            <v>F525060</v>
          </cell>
          <cell r="C3714" t="str">
            <v>F525060</v>
          </cell>
          <cell r="D3714">
            <v>13</v>
          </cell>
          <cell r="E3714" t="str">
            <v>F</v>
          </cell>
        </row>
        <row r="3715">
          <cell r="B3715" t="str">
            <v>1000PLG-PLNG</v>
          </cell>
          <cell r="C3715" t="str">
            <v>PLG-PLNG</v>
          </cell>
          <cell r="D3715">
            <v>12</v>
          </cell>
          <cell r="E3715" t="str">
            <v>G</v>
          </cell>
        </row>
        <row r="3716">
          <cell r="B3716" t="str">
            <v>F525061</v>
          </cell>
          <cell r="C3716" t="str">
            <v>F525061</v>
          </cell>
          <cell r="D3716">
            <v>13</v>
          </cell>
          <cell r="E3716" t="str">
            <v>F</v>
          </cell>
        </row>
        <row r="3717">
          <cell r="B3717" t="str">
            <v>1000PLG-SI</v>
          </cell>
          <cell r="C3717" t="str">
            <v>PLG-SI</v>
          </cell>
          <cell r="D3717">
            <v>12</v>
          </cell>
          <cell r="E3717" t="str">
            <v>G</v>
          </cell>
        </row>
        <row r="3718">
          <cell r="B3718" t="str">
            <v>F525062</v>
          </cell>
          <cell r="C3718" t="str">
            <v>F525062</v>
          </cell>
          <cell r="D3718">
            <v>13</v>
          </cell>
          <cell r="E3718" t="str">
            <v>F</v>
          </cell>
        </row>
        <row r="3719">
          <cell r="B3719" t="str">
            <v>1000BSS-EIMC</v>
          </cell>
          <cell r="C3719" t="str">
            <v>BSS-EIMC</v>
          </cell>
          <cell r="D3719">
            <v>10</v>
          </cell>
          <cell r="E3719" t="str">
            <v>G</v>
          </cell>
        </row>
        <row r="3720">
          <cell r="B3720" t="str">
            <v>1000EIMC-MGMT</v>
          </cell>
          <cell r="C3720" t="str">
            <v>EIMC-MGMT</v>
          </cell>
          <cell r="D3720">
            <v>12</v>
          </cell>
          <cell r="E3720" t="str">
            <v>G</v>
          </cell>
        </row>
        <row r="3721">
          <cell r="B3721" t="str">
            <v>F525063</v>
          </cell>
          <cell r="C3721" t="str">
            <v>F525063</v>
          </cell>
          <cell r="D3721">
            <v>13</v>
          </cell>
          <cell r="E3721" t="str">
            <v>F</v>
          </cell>
        </row>
        <row r="3722">
          <cell r="B3722" t="str">
            <v>1000EIMC-CO</v>
          </cell>
          <cell r="C3722" t="str">
            <v>EIMC-CO</v>
          </cell>
          <cell r="D3722">
            <v>12</v>
          </cell>
          <cell r="E3722" t="str">
            <v>G</v>
          </cell>
        </row>
        <row r="3723">
          <cell r="B3723" t="str">
            <v>1000EIMC-DIM</v>
          </cell>
          <cell r="C3723" t="str">
            <v>EIMC-DIM</v>
          </cell>
          <cell r="D3723">
            <v>12</v>
          </cell>
          <cell r="E3723" t="str">
            <v>G</v>
          </cell>
        </row>
        <row r="3724">
          <cell r="B3724" t="str">
            <v>1000EIMC-KM</v>
          </cell>
          <cell r="C3724" t="str">
            <v>EIMC-KM</v>
          </cell>
          <cell r="D3724">
            <v>12</v>
          </cell>
          <cell r="E3724" t="str">
            <v>G</v>
          </cell>
        </row>
        <row r="3725">
          <cell r="B3725" t="str">
            <v>1000EIMC-QA</v>
          </cell>
          <cell r="C3725" t="str">
            <v>EIMC-QA</v>
          </cell>
          <cell r="D3725">
            <v>12</v>
          </cell>
          <cell r="E3725" t="str">
            <v>G</v>
          </cell>
        </row>
        <row r="3726">
          <cell r="B3726" t="str">
            <v>1000BUSI-PRC</v>
          </cell>
          <cell r="C3726" t="str">
            <v>BUSI-PRC</v>
          </cell>
          <cell r="D3726">
            <v>8</v>
          </cell>
          <cell r="E3726" t="str">
            <v>G</v>
          </cell>
        </row>
        <row r="3727">
          <cell r="B3727" t="str">
            <v>1000BP-MGMT</v>
          </cell>
          <cell r="C3727" t="str">
            <v>BP-MGMT</v>
          </cell>
          <cell r="D3727">
            <v>10</v>
          </cell>
          <cell r="E3727" t="str">
            <v>G</v>
          </cell>
        </row>
        <row r="3728">
          <cell r="B3728" t="str">
            <v>1000BP-ALIGN</v>
          </cell>
          <cell r="C3728" t="str">
            <v>BP-ALIGN</v>
          </cell>
          <cell r="D3728">
            <v>10</v>
          </cell>
          <cell r="E3728" t="str">
            <v>G</v>
          </cell>
        </row>
        <row r="3729">
          <cell r="B3729" t="str">
            <v>1000EPA-MGMT</v>
          </cell>
          <cell r="C3729" t="str">
            <v>EPA-MGMT</v>
          </cell>
          <cell r="D3729">
            <v>12</v>
          </cell>
          <cell r="E3729" t="str">
            <v>G</v>
          </cell>
        </row>
        <row r="3730">
          <cell r="B3730" t="str">
            <v>F525068</v>
          </cell>
          <cell r="C3730" t="str">
            <v>F525068</v>
          </cell>
          <cell r="D3730">
            <v>13</v>
          </cell>
          <cell r="E3730" t="str">
            <v>F</v>
          </cell>
        </row>
        <row r="3731">
          <cell r="B3731" t="str">
            <v>1000EPA-FIN</v>
          </cell>
          <cell r="C3731" t="str">
            <v>EPA-FIN</v>
          </cell>
          <cell r="D3731">
            <v>12</v>
          </cell>
          <cell r="E3731" t="str">
            <v>G</v>
          </cell>
        </row>
        <row r="3732">
          <cell r="B3732" t="str">
            <v>F525069</v>
          </cell>
          <cell r="C3732" t="str">
            <v>F525069</v>
          </cell>
          <cell r="D3732">
            <v>13</v>
          </cell>
          <cell r="E3732" t="str">
            <v>F</v>
          </cell>
        </row>
        <row r="3733">
          <cell r="B3733" t="str">
            <v>1000EPA-HCM</v>
          </cell>
          <cell r="C3733" t="str">
            <v>EPA-HCM</v>
          </cell>
          <cell r="D3733">
            <v>12</v>
          </cell>
          <cell r="E3733" t="str">
            <v>G</v>
          </cell>
        </row>
        <row r="3734">
          <cell r="B3734" t="str">
            <v>F525074</v>
          </cell>
          <cell r="C3734" t="str">
            <v>F525074</v>
          </cell>
          <cell r="D3734">
            <v>13</v>
          </cell>
          <cell r="E3734" t="str">
            <v>F</v>
          </cell>
        </row>
        <row r="3735">
          <cell r="B3735" t="str">
            <v>1000EPA-SCM</v>
          </cell>
          <cell r="C3735" t="str">
            <v>EPA-SCM</v>
          </cell>
          <cell r="D3735">
            <v>12</v>
          </cell>
          <cell r="E3735" t="str">
            <v>G</v>
          </cell>
        </row>
        <row r="3736">
          <cell r="B3736" t="str">
            <v>F525081</v>
          </cell>
          <cell r="C3736" t="str">
            <v>F525081</v>
          </cell>
          <cell r="D3736">
            <v>13</v>
          </cell>
          <cell r="E3736" t="str">
            <v>F</v>
          </cell>
        </row>
        <row r="3737">
          <cell r="B3737" t="str">
            <v>1000EPA-GBU</v>
          </cell>
          <cell r="C3737" t="str">
            <v>EPA-GBU</v>
          </cell>
          <cell r="D3737">
            <v>12</v>
          </cell>
          <cell r="E3737" t="str">
            <v>G</v>
          </cell>
        </row>
        <row r="3738">
          <cell r="B3738" t="str">
            <v>F525078</v>
          </cell>
          <cell r="C3738" t="str">
            <v>F525078</v>
          </cell>
          <cell r="D3738">
            <v>13</v>
          </cell>
          <cell r="E3738" t="str">
            <v>F</v>
          </cell>
        </row>
        <row r="3739">
          <cell r="B3739" t="str">
            <v>F525080</v>
          </cell>
          <cell r="C3739" t="str">
            <v>F525080</v>
          </cell>
          <cell r="D3739">
            <v>13</v>
          </cell>
          <cell r="E3739" t="str">
            <v>F</v>
          </cell>
        </row>
        <row r="3740">
          <cell r="B3740" t="str">
            <v>1000EPA-EAM</v>
          </cell>
          <cell r="C3740" t="str">
            <v>EPA-EAM</v>
          </cell>
          <cell r="D3740">
            <v>12</v>
          </cell>
          <cell r="E3740" t="str">
            <v>G</v>
          </cell>
        </row>
        <row r="3741">
          <cell r="B3741" t="str">
            <v>F525083</v>
          </cell>
          <cell r="C3741" t="str">
            <v>F525083</v>
          </cell>
          <cell r="D3741">
            <v>13</v>
          </cell>
          <cell r="E3741" t="str">
            <v>F</v>
          </cell>
        </row>
        <row r="3742">
          <cell r="B3742" t="str">
            <v>1000EPA-ENT</v>
          </cell>
          <cell r="C3742" t="str">
            <v>EPA-ENT</v>
          </cell>
          <cell r="D3742">
            <v>12</v>
          </cell>
          <cell r="E3742" t="str">
            <v>G</v>
          </cell>
        </row>
        <row r="3743">
          <cell r="B3743" t="str">
            <v>F525088</v>
          </cell>
          <cell r="C3743" t="str">
            <v>F525088</v>
          </cell>
          <cell r="D3743">
            <v>13</v>
          </cell>
          <cell r="E3743" t="str">
            <v>F</v>
          </cell>
        </row>
        <row r="3744">
          <cell r="B3744" t="str">
            <v>1000BP-BPD</v>
          </cell>
          <cell r="C3744" t="str">
            <v>BP-BPD</v>
          </cell>
          <cell r="D3744">
            <v>10</v>
          </cell>
          <cell r="E3744" t="str">
            <v>G</v>
          </cell>
        </row>
        <row r="3745">
          <cell r="B3745" t="str">
            <v>1000BPD-MGMT</v>
          </cell>
          <cell r="C3745" t="str">
            <v>BPD-MGMT</v>
          </cell>
          <cell r="D3745">
            <v>12</v>
          </cell>
          <cell r="E3745" t="str">
            <v>G</v>
          </cell>
        </row>
        <row r="3746">
          <cell r="B3746" t="str">
            <v>F525091</v>
          </cell>
          <cell r="C3746" t="str">
            <v>F525091</v>
          </cell>
          <cell r="D3746">
            <v>13</v>
          </cell>
          <cell r="E3746" t="str">
            <v>F</v>
          </cell>
        </row>
        <row r="3747">
          <cell r="B3747" t="str">
            <v>1000BPD-PM</v>
          </cell>
          <cell r="C3747" t="str">
            <v>BPD-PM</v>
          </cell>
          <cell r="D3747">
            <v>12</v>
          </cell>
          <cell r="E3747" t="str">
            <v>G</v>
          </cell>
        </row>
        <row r="3748">
          <cell r="B3748" t="str">
            <v>1000BPD-PS</v>
          </cell>
          <cell r="C3748" t="str">
            <v>BPD-PS</v>
          </cell>
          <cell r="D3748">
            <v>12</v>
          </cell>
          <cell r="E3748" t="str">
            <v>G</v>
          </cell>
        </row>
        <row r="3749">
          <cell r="B3749" t="str">
            <v>1000BPD-DP</v>
          </cell>
          <cell r="C3749" t="str">
            <v>BPD-DP</v>
          </cell>
          <cell r="D3749">
            <v>12</v>
          </cell>
          <cell r="E3749" t="str">
            <v>G</v>
          </cell>
        </row>
        <row r="3750">
          <cell r="B3750" t="str">
            <v>1000BP-BPM</v>
          </cell>
          <cell r="C3750" t="str">
            <v>BP-BPM</v>
          </cell>
          <cell r="D3750">
            <v>10</v>
          </cell>
          <cell r="E3750" t="str">
            <v>G</v>
          </cell>
        </row>
        <row r="3751">
          <cell r="B3751" t="str">
            <v>1000BPM-MGMT</v>
          </cell>
          <cell r="C3751" t="str">
            <v>BPM-MGMT</v>
          </cell>
          <cell r="D3751">
            <v>12</v>
          </cell>
          <cell r="E3751" t="str">
            <v>G</v>
          </cell>
        </row>
        <row r="3752">
          <cell r="B3752" t="str">
            <v>F525095</v>
          </cell>
          <cell r="C3752" t="str">
            <v>F525095</v>
          </cell>
          <cell r="D3752">
            <v>13</v>
          </cell>
          <cell r="E3752" t="str">
            <v>F</v>
          </cell>
        </row>
        <row r="3753">
          <cell r="B3753" t="str">
            <v>1000BP-EUS</v>
          </cell>
          <cell r="C3753" t="str">
            <v>BP-EUS</v>
          </cell>
          <cell r="D3753">
            <v>10</v>
          </cell>
          <cell r="E3753" t="str">
            <v>G</v>
          </cell>
        </row>
        <row r="3754">
          <cell r="B3754" t="str">
            <v>1000EUS-MGMT</v>
          </cell>
          <cell r="C3754" t="str">
            <v>EUS-MGMT</v>
          </cell>
          <cell r="D3754">
            <v>12</v>
          </cell>
          <cell r="E3754" t="str">
            <v>G</v>
          </cell>
        </row>
        <row r="3755">
          <cell r="B3755" t="str">
            <v>F525096</v>
          </cell>
          <cell r="C3755" t="str">
            <v>F525096</v>
          </cell>
          <cell r="D3755">
            <v>13</v>
          </cell>
          <cell r="E3755" t="str">
            <v>F</v>
          </cell>
        </row>
        <row r="3756">
          <cell r="B3756" t="str">
            <v>F525099</v>
          </cell>
          <cell r="C3756" t="str">
            <v>F525099</v>
          </cell>
          <cell r="D3756">
            <v>13</v>
          </cell>
          <cell r="E3756" t="str">
            <v>F</v>
          </cell>
        </row>
        <row r="3757">
          <cell r="B3757" t="str">
            <v>1000CCI-TECH</v>
          </cell>
          <cell r="C3757" t="str">
            <v>CCI-TECH</v>
          </cell>
          <cell r="D3757">
            <v>6</v>
          </cell>
          <cell r="E3757" t="str">
            <v>G</v>
          </cell>
        </row>
        <row r="3758">
          <cell r="B3758" t="str">
            <v>1000TEC-MGMT</v>
          </cell>
          <cell r="C3758" t="str">
            <v>TEC-MGMT</v>
          </cell>
          <cell r="D3758">
            <v>8</v>
          </cell>
          <cell r="E3758" t="str">
            <v>G</v>
          </cell>
        </row>
        <row r="3759">
          <cell r="B3759" t="str">
            <v>1000TEC-DEV</v>
          </cell>
          <cell r="C3759" t="str">
            <v>TEC-DEV</v>
          </cell>
          <cell r="D3759">
            <v>8</v>
          </cell>
          <cell r="E3759" t="str">
            <v>G</v>
          </cell>
        </row>
        <row r="3760">
          <cell r="B3760" t="str">
            <v>1000DEV-MGMT</v>
          </cell>
          <cell r="C3760" t="str">
            <v>DEV-MGMT</v>
          </cell>
          <cell r="D3760">
            <v>10</v>
          </cell>
          <cell r="E3760" t="str">
            <v>G</v>
          </cell>
        </row>
        <row r="3761">
          <cell r="B3761" t="str">
            <v>F525101</v>
          </cell>
          <cell r="C3761" t="str">
            <v>F525101</v>
          </cell>
          <cell r="D3761">
            <v>11</v>
          </cell>
          <cell r="E3761" t="str">
            <v>F</v>
          </cell>
        </row>
        <row r="3762">
          <cell r="B3762" t="str">
            <v>F526059</v>
          </cell>
          <cell r="C3762" t="str">
            <v>F526059</v>
          </cell>
          <cell r="D3762">
            <v>11</v>
          </cell>
          <cell r="E3762" t="str">
            <v>F</v>
          </cell>
        </row>
        <row r="3763">
          <cell r="B3763" t="str">
            <v>F526060</v>
          </cell>
          <cell r="C3763" t="str">
            <v>F526060</v>
          </cell>
          <cell r="D3763">
            <v>11</v>
          </cell>
          <cell r="E3763" t="str">
            <v>F</v>
          </cell>
        </row>
        <row r="3764">
          <cell r="B3764" t="str">
            <v>1000DEV-PM</v>
          </cell>
          <cell r="C3764" t="str">
            <v>DEV-PM</v>
          </cell>
          <cell r="D3764">
            <v>10</v>
          </cell>
          <cell r="E3764" t="str">
            <v>G</v>
          </cell>
        </row>
        <row r="3765">
          <cell r="B3765" t="str">
            <v>1000DEV-PS</v>
          </cell>
          <cell r="C3765" t="str">
            <v>DEV-PS</v>
          </cell>
          <cell r="D3765">
            <v>10</v>
          </cell>
          <cell r="E3765" t="str">
            <v>G</v>
          </cell>
        </row>
        <row r="3766">
          <cell r="B3766" t="str">
            <v>1000DEV-DP</v>
          </cell>
          <cell r="C3766" t="str">
            <v>DEV-DP</v>
          </cell>
          <cell r="D3766">
            <v>10</v>
          </cell>
          <cell r="E3766" t="str">
            <v>G</v>
          </cell>
        </row>
        <row r="3767">
          <cell r="B3767" t="str">
            <v>1000TEC-MAINT</v>
          </cell>
          <cell r="C3767" t="str">
            <v>TEC-MAINT</v>
          </cell>
          <cell r="D3767">
            <v>8</v>
          </cell>
          <cell r="E3767" t="str">
            <v>G</v>
          </cell>
        </row>
        <row r="3768">
          <cell r="B3768" t="str">
            <v>1000MAINT-MGT</v>
          </cell>
          <cell r="C3768" t="str">
            <v>MAINT-MGT</v>
          </cell>
          <cell r="D3768">
            <v>10</v>
          </cell>
          <cell r="E3768" t="str">
            <v>G</v>
          </cell>
        </row>
        <row r="3769">
          <cell r="B3769" t="str">
            <v>F525105</v>
          </cell>
          <cell r="C3769" t="str">
            <v>F525105</v>
          </cell>
          <cell r="D3769">
            <v>11</v>
          </cell>
          <cell r="E3769" t="str">
            <v>F</v>
          </cell>
        </row>
        <row r="3770">
          <cell r="B3770" t="str">
            <v>F526502</v>
          </cell>
          <cell r="C3770" t="str">
            <v>F526502</v>
          </cell>
          <cell r="D3770">
            <v>11</v>
          </cell>
          <cell r="E3770" t="str">
            <v>F</v>
          </cell>
        </row>
        <row r="3771">
          <cell r="B3771" t="str">
            <v>1000MAINT-SC</v>
          </cell>
          <cell r="C3771" t="str">
            <v>MAINT-SC</v>
          </cell>
          <cell r="D3771">
            <v>10</v>
          </cell>
          <cell r="E3771" t="str">
            <v>G</v>
          </cell>
        </row>
        <row r="3772">
          <cell r="B3772" t="str">
            <v>F525106</v>
          </cell>
          <cell r="C3772" t="str">
            <v>F525106</v>
          </cell>
          <cell r="D3772">
            <v>11</v>
          </cell>
          <cell r="E3772" t="str">
            <v>F</v>
          </cell>
        </row>
        <row r="3773">
          <cell r="B3773" t="str">
            <v>F525107</v>
          </cell>
          <cell r="C3773" t="str">
            <v>F525107</v>
          </cell>
          <cell r="D3773">
            <v>11</v>
          </cell>
          <cell r="E3773" t="str">
            <v>F</v>
          </cell>
        </row>
        <row r="3774">
          <cell r="B3774" t="str">
            <v>1000MAINT-BS</v>
          </cell>
          <cell r="C3774" t="str">
            <v>MAINT-BS</v>
          </cell>
          <cell r="D3774">
            <v>10</v>
          </cell>
          <cell r="E3774" t="str">
            <v>G</v>
          </cell>
        </row>
        <row r="3775">
          <cell r="B3775" t="str">
            <v>F525108</v>
          </cell>
          <cell r="C3775" t="str">
            <v>F525108</v>
          </cell>
          <cell r="D3775">
            <v>11</v>
          </cell>
          <cell r="E3775" t="str">
            <v>F</v>
          </cell>
        </row>
        <row r="3776">
          <cell r="B3776" t="str">
            <v>1000MAINT-FIN</v>
          </cell>
          <cell r="C3776" t="str">
            <v>MAINT-FIN</v>
          </cell>
          <cell r="D3776">
            <v>10</v>
          </cell>
          <cell r="E3776" t="str">
            <v>G</v>
          </cell>
        </row>
        <row r="3777">
          <cell r="B3777" t="str">
            <v>1000MAINT-HCM</v>
          </cell>
          <cell r="C3777" t="str">
            <v>MAINT-HCM</v>
          </cell>
          <cell r="D3777">
            <v>10</v>
          </cell>
          <cell r="E3777" t="str">
            <v>G</v>
          </cell>
        </row>
        <row r="3778">
          <cell r="B3778" t="str">
            <v>1000MAINT-SCM</v>
          </cell>
          <cell r="C3778" t="str">
            <v>MAINT-SCM</v>
          </cell>
          <cell r="D3778">
            <v>10</v>
          </cell>
          <cell r="E3778" t="str">
            <v>G</v>
          </cell>
        </row>
        <row r="3779">
          <cell r="B3779" t="str">
            <v>1000MAINT-GBU</v>
          </cell>
          <cell r="C3779" t="str">
            <v>MAINT-GBU</v>
          </cell>
          <cell r="D3779">
            <v>10</v>
          </cell>
          <cell r="E3779" t="str">
            <v>G</v>
          </cell>
        </row>
        <row r="3780">
          <cell r="B3780" t="str">
            <v>1000MAINT-EAM</v>
          </cell>
          <cell r="C3780" t="str">
            <v>MAINT-EAM</v>
          </cell>
          <cell r="D3780">
            <v>10</v>
          </cell>
          <cell r="E3780" t="str">
            <v>G</v>
          </cell>
        </row>
        <row r="3781">
          <cell r="B3781" t="str">
            <v>1000MAINT-ENT</v>
          </cell>
          <cell r="C3781" t="str">
            <v>MAINT-ENT</v>
          </cell>
          <cell r="D3781">
            <v>10</v>
          </cell>
          <cell r="E3781" t="str">
            <v>G</v>
          </cell>
        </row>
        <row r="3782">
          <cell r="B3782" t="str">
            <v>F525124</v>
          </cell>
          <cell r="C3782" t="str">
            <v>F525124</v>
          </cell>
          <cell r="D3782">
            <v>11</v>
          </cell>
          <cell r="E3782" t="str">
            <v>F</v>
          </cell>
        </row>
        <row r="3783">
          <cell r="B3783" t="str">
            <v>1000TEC-SVCS</v>
          </cell>
          <cell r="C3783" t="str">
            <v>TEC-SVCS</v>
          </cell>
          <cell r="D3783">
            <v>8</v>
          </cell>
          <cell r="E3783" t="str">
            <v>G</v>
          </cell>
        </row>
        <row r="3784">
          <cell r="B3784" t="str">
            <v>1000SV-MGMT</v>
          </cell>
          <cell r="C3784" t="str">
            <v>SV-MGMT</v>
          </cell>
          <cell r="D3784">
            <v>10</v>
          </cell>
          <cell r="E3784" t="str">
            <v>G</v>
          </cell>
        </row>
        <row r="3785">
          <cell r="B3785" t="str">
            <v>F525135</v>
          </cell>
          <cell r="C3785" t="str">
            <v>F525135</v>
          </cell>
          <cell r="D3785">
            <v>11</v>
          </cell>
          <cell r="E3785" t="str">
            <v>F</v>
          </cell>
        </row>
        <row r="3786">
          <cell r="B3786" t="str">
            <v>1000SV-AE</v>
          </cell>
          <cell r="C3786" t="str">
            <v>SV-AE</v>
          </cell>
          <cell r="D3786">
            <v>10</v>
          </cell>
          <cell r="E3786" t="str">
            <v>G</v>
          </cell>
        </row>
        <row r="3787">
          <cell r="B3787" t="str">
            <v>F525136</v>
          </cell>
          <cell r="C3787" t="str">
            <v>F525136</v>
          </cell>
          <cell r="D3787">
            <v>11</v>
          </cell>
          <cell r="E3787" t="str">
            <v>F</v>
          </cell>
        </row>
        <row r="3788">
          <cell r="B3788" t="str">
            <v>1000SV-SAPPE</v>
          </cell>
          <cell r="C3788" t="str">
            <v>SV-SAPPE</v>
          </cell>
          <cell r="D3788">
            <v>10</v>
          </cell>
          <cell r="E3788" t="str">
            <v>G</v>
          </cell>
        </row>
        <row r="3789">
          <cell r="B3789" t="str">
            <v>F525137</v>
          </cell>
          <cell r="C3789" t="str">
            <v>F525137</v>
          </cell>
          <cell r="D3789">
            <v>11</v>
          </cell>
          <cell r="E3789" t="str">
            <v>F</v>
          </cell>
        </row>
        <row r="3790">
          <cell r="B3790" t="str">
            <v>1000SV-SAPSV</v>
          </cell>
          <cell r="C3790" t="str">
            <v>SV-SAPSV</v>
          </cell>
          <cell r="D3790">
            <v>10</v>
          </cell>
          <cell r="E3790" t="str">
            <v>G</v>
          </cell>
        </row>
        <row r="3791">
          <cell r="B3791" t="str">
            <v>F525138</v>
          </cell>
          <cell r="C3791" t="str">
            <v>F525138</v>
          </cell>
          <cell r="D3791">
            <v>11</v>
          </cell>
          <cell r="E3791" t="str">
            <v>F</v>
          </cell>
        </row>
        <row r="3792">
          <cell r="B3792" t="str">
            <v>1000OPSSUPPORT</v>
          </cell>
          <cell r="C3792" t="str">
            <v>OPSSUPPORT</v>
          </cell>
          <cell r="D3792">
            <v>2</v>
          </cell>
          <cell r="E3792" t="str">
            <v>G</v>
          </cell>
        </row>
        <row r="3793">
          <cell r="B3793" t="str">
            <v>1000B-OS</v>
          </cell>
          <cell r="C3793" t="str">
            <v>B-OS</v>
          </cell>
          <cell r="D3793">
            <v>4</v>
          </cell>
          <cell r="E3793" t="str">
            <v>G</v>
          </cell>
        </row>
        <row r="3794">
          <cell r="B3794" t="str">
            <v>F513201</v>
          </cell>
          <cell r="C3794" t="str">
            <v>F513201</v>
          </cell>
          <cell r="D3794">
            <v>5</v>
          </cell>
          <cell r="E3794" t="str">
            <v>F</v>
          </cell>
        </row>
        <row r="3795">
          <cell r="B3795" t="str">
            <v>F513206</v>
          </cell>
          <cell r="C3795" t="str">
            <v>F513206</v>
          </cell>
          <cell r="D3795">
            <v>5</v>
          </cell>
          <cell r="E3795" t="str">
            <v>F</v>
          </cell>
        </row>
        <row r="3796">
          <cell r="B3796" t="str">
            <v>F513211</v>
          </cell>
          <cell r="C3796" t="str">
            <v>F513211</v>
          </cell>
          <cell r="D3796">
            <v>5</v>
          </cell>
          <cell r="E3796" t="str">
            <v>F</v>
          </cell>
        </row>
        <row r="3797">
          <cell r="B3797" t="str">
            <v>F525182</v>
          </cell>
          <cell r="C3797" t="str">
            <v>F525182</v>
          </cell>
          <cell r="D3797">
            <v>5</v>
          </cell>
          <cell r="E3797" t="str">
            <v>F</v>
          </cell>
        </row>
        <row r="3798">
          <cell r="B3798" t="str">
            <v>1000BOSMGMT</v>
          </cell>
          <cell r="C3798" t="str">
            <v>BOSMGMT</v>
          </cell>
          <cell r="D3798">
            <v>6</v>
          </cell>
          <cell r="E3798" t="str">
            <v>G</v>
          </cell>
        </row>
        <row r="3799">
          <cell r="B3799" t="str">
            <v>F401060</v>
          </cell>
          <cell r="C3799" t="str">
            <v>F401060</v>
          </cell>
          <cell r="D3799">
            <v>7</v>
          </cell>
          <cell r="E3799" t="str">
            <v>F</v>
          </cell>
        </row>
        <row r="3800">
          <cell r="B3800" t="str">
            <v>F401061</v>
          </cell>
          <cell r="C3800" t="str">
            <v>F401061</v>
          </cell>
          <cell r="D3800">
            <v>7</v>
          </cell>
          <cell r="E3800" t="str">
            <v>F</v>
          </cell>
        </row>
        <row r="3801">
          <cell r="B3801" t="str">
            <v>F525158</v>
          </cell>
          <cell r="C3801" t="str">
            <v>F525158</v>
          </cell>
          <cell r="D3801">
            <v>7</v>
          </cell>
          <cell r="E3801" t="str">
            <v>F</v>
          </cell>
        </row>
        <row r="3802">
          <cell r="B3802" t="str">
            <v>F525159</v>
          </cell>
          <cell r="C3802" t="str">
            <v>F525159</v>
          </cell>
          <cell r="D3802">
            <v>7</v>
          </cell>
          <cell r="E3802" t="str">
            <v>F</v>
          </cell>
        </row>
        <row r="3803">
          <cell r="B3803" t="str">
            <v>1000BOSGRAPHIC</v>
          </cell>
          <cell r="C3803" t="str">
            <v>BOSGRAPHIC</v>
          </cell>
          <cell r="D3803">
            <v>6</v>
          </cell>
          <cell r="E3803" t="str">
            <v>G</v>
          </cell>
        </row>
        <row r="3804">
          <cell r="B3804" t="str">
            <v>F401062</v>
          </cell>
          <cell r="C3804" t="str">
            <v>F401062</v>
          </cell>
          <cell r="D3804">
            <v>7</v>
          </cell>
          <cell r="E3804" t="str">
            <v>F</v>
          </cell>
        </row>
        <row r="3805">
          <cell r="B3805" t="str">
            <v>1000BOSMAILING</v>
          </cell>
          <cell r="C3805" t="str">
            <v>BOSMAILING</v>
          </cell>
          <cell r="D3805">
            <v>6</v>
          </cell>
          <cell r="E3805" t="str">
            <v>G</v>
          </cell>
        </row>
        <row r="3806">
          <cell r="B3806" t="str">
            <v>F401063</v>
          </cell>
          <cell r="C3806" t="str">
            <v>F401063</v>
          </cell>
          <cell r="D3806">
            <v>7</v>
          </cell>
          <cell r="E3806" t="str">
            <v>F</v>
          </cell>
        </row>
        <row r="3807">
          <cell r="B3807" t="str">
            <v>F513142</v>
          </cell>
          <cell r="C3807" t="str">
            <v>F513142</v>
          </cell>
          <cell r="D3807">
            <v>7</v>
          </cell>
          <cell r="E3807" t="str">
            <v>F</v>
          </cell>
        </row>
        <row r="3808">
          <cell r="B3808" t="str">
            <v>F513143</v>
          </cell>
          <cell r="C3808" t="str">
            <v>F513143</v>
          </cell>
          <cell r="D3808">
            <v>7</v>
          </cell>
          <cell r="E3808" t="str">
            <v>F</v>
          </cell>
        </row>
        <row r="3809">
          <cell r="B3809" t="str">
            <v>F525696</v>
          </cell>
          <cell r="C3809" t="str">
            <v>F525696</v>
          </cell>
          <cell r="D3809">
            <v>7</v>
          </cell>
          <cell r="E3809" t="str">
            <v>F</v>
          </cell>
        </row>
        <row r="3810">
          <cell r="B3810" t="str">
            <v>F525727</v>
          </cell>
          <cell r="C3810" t="str">
            <v>F525727</v>
          </cell>
          <cell r="D3810">
            <v>7</v>
          </cell>
          <cell r="E3810" t="str">
            <v>F</v>
          </cell>
        </row>
        <row r="3811">
          <cell r="B3811" t="str">
            <v>1000BOSDRAWING</v>
          </cell>
          <cell r="C3811" t="str">
            <v>BOSDRAWING</v>
          </cell>
          <cell r="D3811">
            <v>6</v>
          </cell>
          <cell r="E3811" t="str">
            <v>G</v>
          </cell>
        </row>
        <row r="3812">
          <cell r="B3812" t="str">
            <v>F401064</v>
          </cell>
          <cell r="C3812" t="str">
            <v>F401064</v>
          </cell>
          <cell r="D3812">
            <v>7</v>
          </cell>
          <cell r="E3812" t="str">
            <v>F</v>
          </cell>
        </row>
        <row r="3813">
          <cell r="B3813" t="str">
            <v>F526292</v>
          </cell>
          <cell r="C3813" t="str">
            <v>F526292</v>
          </cell>
          <cell r="D3813">
            <v>7</v>
          </cell>
          <cell r="E3813" t="str">
            <v>F</v>
          </cell>
        </row>
        <row r="3814">
          <cell r="B3814" t="str">
            <v>F526293</v>
          </cell>
          <cell r="C3814" t="str">
            <v>F526293</v>
          </cell>
          <cell r="D3814">
            <v>7</v>
          </cell>
          <cell r="E3814" t="str">
            <v>F</v>
          </cell>
        </row>
        <row r="3815">
          <cell r="B3815" t="str">
            <v>F526294</v>
          </cell>
          <cell r="C3815" t="str">
            <v>F526294</v>
          </cell>
          <cell r="D3815">
            <v>7</v>
          </cell>
          <cell r="E3815" t="str">
            <v>F</v>
          </cell>
        </row>
        <row r="3816">
          <cell r="B3816" t="str">
            <v>1000BOSIM</v>
          </cell>
          <cell r="C3816" t="str">
            <v>BOSIM</v>
          </cell>
          <cell r="D3816">
            <v>6</v>
          </cell>
          <cell r="E3816" t="str">
            <v>G</v>
          </cell>
        </row>
        <row r="3817">
          <cell r="B3817" t="str">
            <v>F401065</v>
          </cell>
          <cell r="C3817" t="str">
            <v>F401065</v>
          </cell>
          <cell r="D3817">
            <v>7</v>
          </cell>
          <cell r="E3817" t="str">
            <v>F</v>
          </cell>
        </row>
        <row r="3818">
          <cell r="B3818" t="str">
            <v>F401066</v>
          </cell>
          <cell r="C3818" t="str">
            <v>F401066</v>
          </cell>
          <cell r="D3818">
            <v>7</v>
          </cell>
          <cell r="E3818" t="str">
            <v>F</v>
          </cell>
        </row>
        <row r="3819">
          <cell r="B3819" t="str">
            <v>F526298</v>
          </cell>
          <cell r="C3819" t="str">
            <v>F526298</v>
          </cell>
          <cell r="D3819">
            <v>7</v>
          </cell>
          <cell r="E3819" t="str">
            <v>F</v>
          </cell>
        </row>
        <row r="3820">
          <cell r="B3820" t="str">
            <v>F526299</v>
          </cell>
          <cell r="C3820" t="str">
            <v>F526299</v>
          </cell>
          <cell r="D3820">
            <v>7</v>
          </cell>
          <cell r="E3820" t="str">
            <v>F</v>
          </cell>
        </row>
        <row r="3821">
          <cell r="B3821" t="str">
            <v>1000BOSEDMRM</v>
          </cell>
          <cell r="C3821" t="str">
            <v>BOSEDMRM</v>
          </cell>
          <cell r="D3821">
            <v>6</v>
          </cell>
          <cell r="E3821" t="str">
            <v>G</v>
          </cell>
        </row>
        <row r="3822">
          <cell r="B3822" t="str">
            <v>F401067</v>
          </cell>
          <cell r="C3822" t="str">
            <v>F401067</v>
          </cell>
          <cell r="D3822">
            <v>7</v>
          </cell>
          <cell r="E3822" t="str">
            <v>F</v>
          </cell>
        </row>
        <row r="3823">
          <cell r="B3823" t="str">
            <v>F526295</v>
          </cell>
          <cell r="C3823" t="str">
            <v>F526295</v>
          </cell>
          <cell r="D3823">
            <v>7</v>
          </cell>
          <cell r="E3823" t="str">
            <v>F</v>
          </cell>
        </row>
        <row r="3824">
          <cell r="B3824" t="str">
            <v>F526296</v>
          </cell>
          <cell r="C3824" t="str">
            <v>F526296</v>
          </cell>
          <cell r="D3824">
            <v>7</v>
          </cell>
          <cell r="E3824" t="str">
            <v>F</v>
          </cell>
        </row>
        <row r="3825">
          <cell r="B3825" t="str">
            <v>F526297</v>
          </cell>
          <cell r="C3825" t="str">
            <v>F526297</v>
          </cell>
          <cell r="D3825">
            <v>7</v>
          </cell>
          <cell r="E3825" t="str">
            <v>F</v>
          </cell>
        </row>
        <row r="3826">
          <cell r="B3826" t="str">
            <v>1000CORPSVC</v>
          </cell>
          <cell r="C3826" t="str">
            <v>CORPSVC</v>
          </cell>
          <cell r="D3826">
            <v>6</v>
          </cell>
          <cell r="E3826" t="str">
            <v>G</v>
          </cell>
        </row>
        <row r="3827">
          <cell r="B3827" t="str">
            <v>F100267</v>
          </cell>
          <cell r="C3827" t="str">
            <v>F100267</v>
          </cell>
          <cell r="D3827">
            <v>7</v>
          </cell>
          <cell r="E3827" t="str">
            <v>F</v>
          </cell>
        </row>
        <row r="3828">
          <cell r="B3828" t="str">
            <v>F100269</v>
          </cell>
          <cell r="C3828" t="str">
            <v>F100269</v>
          </cell>
          <cell r="D3828">
            <v>7</v>
          </cell>
          <cell r="E3828" t="str">
            <v>F</v>
          </cell>
        </row>
        <row r="3829">
          <cell r="B3829" t="str">
            <v>F401070</v>
          </cell>
          <cell r="C3829" t="str">
            <v>F401070</v>
          </cell>
          <cell r="D3829">
            <v>7</v>
          </cell>
          <cell r="E3829" t="str">
            <v>F</v>
          </cell>
        </row>
        <row r="3830">
          <cell r="B3830" t="str">
            <v>F513202</v>
          </cell>
          <cell r="C3830" t="str">
            <v>F513202</v>
          </cell>
          <cell r="D3830">
            <v>7</v>
          </cell>
          <cell r="E3830" t="str">
            <v>F</v>
          </cell>
        </row>
        <row r="3831">
          <cell r="B3831" t="str">
            <v>F513207</v>
          </cell>
          <cell r="C3831" t="str">
            <v>F513207</v>
          </cell>
          <cell r="D3831">
            <v>7</v>
          </cell>
          <cell r="E3831" t="str">
            <v>F</v>
          </cell>
        </row>
        <row r="3832">
          <cell r="B3832" t="str">
            <v>F513212</v>
          </cell>
          <cell r="C3832" t="str">
            <v>F513212</v>
          </cell>
          <cell r="D3832">
            <v>7</v>
          </cell>
          <cell r="E3832" t="str">
            <v>F</v>
          </cell>
        </row>
        <row r="3833">
          <cell r="B3833" t="str">
            <v>1000CRE</v>
          </cell>
          <cell r="C3833" t="str">
            <v>CRE</v>
          </cell>
          <cell r="D3833">
            <v>4</v>
          </cell>
          <cell r="E3833" t="str">
            <v>G</v>
          </cell>
        </row>
        <row r="3834">
          <cell r="B3834" t="str">
            <v>F525177</v>
          </cell>
          <cell r="C3834" t="str">
            <v>F525177</v>
          </cell>
          <cell r="D3834">
            <v>5</v>
          </cell>
          <cell r="E3834" t="str">
            <v>F</v>
          </cell>
        </row>
        <row r="3835">
          <cell r="B3835" t="str">
            <v>F525178</v>
          </cell>
          <cell r="C3835" t="str">
            <v>F525178</v>
          </cell>
          <cell r="D3835">
            <v>5</v>
          </cell>
          <cell r="E3835" t="str">
            <v>F</v>
          </cell>
        </row>
        <row r="3836">
          <cell r="B3836" t="str">
            <v>F525179</v>
          </cell>
          <cell r="C3836" t="str">
            <v>F525179</v>
          </cell>
          <cell r="D3836">
            <v>5</v>
          </cell>
          <cell r="E3836" t="str">
            <v>F</v>
          </cell>
        </row>
        <row r="3837">
          <cell r="B3837" t="str">
            <v>F525426</v>
          </cell>
          <cell r="C3837" t="str">
            <v>F525426</v>
          </cell>
          <cell r="D3837">
            <v>5</v>
          </cell>
          <cell r="E3837" t="str">
            <v>F</v>
          </cell>
        </row>
        <row r="3838">
          <cell r="B3838" t="str">
            <v>1000CREMGT</v>
          </cell>
          <cell r="C3838" t="str">
            <v>CREMGT</v>
          </cell>
          <cell r="D3838">
            <v>6</v>
          </cell>
          <cell r="E3838" t="str">
            <v>G</v>
          </cell>
        </row>
        <row r="3839">
          <cell r="B3839" t="str">
            <v>F513320</v>
          </cell>
          <cell r="C3839" t="str">
            <v>F513320</v>
          </cell>
          <cell r="D3839">
            <v>7</v>
          </cell>
          <cell r="E3839" t="str">
            <v>F</v>
          </cell>
        </row>
        <row r="3840">
          <cell r="B3840" t="str">
            <v>F513321</v>
          </cell>
          <cell r="C3840" t="str">
            <v>F513321</v>
          </cell>
          <cell r="D3840">
            <v>7</v>
          </cell>
          <cell r="E3840" t="str">
            <v>F</v>
          </cell>
        </row>
        <row r="3841">
          <cell r="B3841" t="str">
            <v>F513322</v>
          </cell>
          <cell r="C3841" t="str">
            <v>F513322</v>
          </cell>
          <cell r="D3841">
            <v>7</v>
          </cell>
          <cell r="E3841" t="str">
            <v>F</v>
          </cell>
        </row>
        <row r="3842">
          <cell r="B3842" t="str">
            <v>F513323</v>
          </cell>
          <cell r="C3842" t="str">
            <v>F513323</v>
          </cell>
          <cell r="D3842">
            <v>7</v>
          </cell>
          <cell r="E3842" t="str">
            <v>F</v>
          </cell>
        </row>
        <row r="3843">
          <cell r="B3843" t="str">
            <v>F513324</v>
          </cell>
          <cell r="C3843" t="str">
            <v>F513324</v>
          </cell>
          <cell r="D3843">
            <v>7</v>
          </cell>
          <cell r="E3843" t="str">
            <v>F</v>
          </cell>
        </row>
        <row r="3844">
          <cell r="B3844" t="str">
            <v>F513325</v>
          </cell>
          <cell r="C3844" t="str">
            <v>F513325</v>
          </cell>
          <cell r="D3844">
            <v>7</v>
          </cell>
          <cell r="E3844" t="str">
            <v>F</v>
          </cell>
        </row>
        <row r="3845">
          <cell r="B3845" t="str">
            <v>F513326</v>
          </cell>
          <cell r="C3845" t="str">
            <v>F513326</v>
          </cell>
          <cell r="D3845">
            <v>7</v>
          </cell>
          <cell r="E3845" t="str">
            <v>F</v>
          </cell>
        </row>
        <row r="3846">
          <cell r="B3846" t="str">
            <v>F513327</v>
          </cell>
          <cell r="C3846" t="str">
            <v>F513327</v>
          </cell>
          <cell r="D3846">
            <v>7</v>
          </cell>
          <cell r="E3846" t="str">
            <v>F</v>
          </cell>
        </row>
        <row r="3847">
          <cell r="B3847" t="str">
            <v>F513328</v>
          </cell>
          <cell r="C3847" t="str">
            <v>F513328</v>
          </cell>
          <cell r="D3847">
            <v>7</v>
          </cell>
          <cell r="E3847" t="str">
            <v>F</v>
          </cell>
        </row>
        <row r="3848">
          <cell r="B3848" t="str">
            <v>F513329</v>
          </cell>
          <cell r="C3848" t="str">
            <v>F513329</v>
          </cell>
          <cell r="D3848">
            <v>7</v>
          </cell>
          <cell r="E3848" t="str">
            <v>F</v>
          </cell>
        </row>
        <row r="3849">
          <cell r="B3849" t="str">
            <v>F513330</v>
          </cell>
          <cell r="C3849" t="str">
            <v>F513330</v>
          </cell>
          <cell r="D3849">
            <v>7</v>
          </cell>
          <cell r="E3849" t="str">
            <v>F</v>
          </cell>
        </row>
        <row r="3850">
          <cell r="B3850" t="str">
            <v>F513331</v>
          </cell>
          <cell r="C3850" t="str">
            <v>F513331</v>
          </cell>
          <cell r="D3850">
            <v>7</v>
          </cell>
          <cell r="E3850" t="str">
            <v>F</v>
          </cell>
        </row>
        <row r="3851">
          <cell r="B3851" t="str">
            <v>F513332</v>
          </cell>
          <cell r="C3851" t="str">
            <v>F513332</v>
          </cell>
          <cell r="D3851">
            <v>7</v>
          </cell>
          <cell r="E3851" t="str">
            <v>F</v>
          </cell>
        </row>
        <row r="3852">
          <cell r="B3852" t="str">
            <v>F513333</v>
          </cell>
          <cell r="C3852" t="str">
            <v>F513333</v>
          </cell>
          <cell r="D3852">
            <v>7</v>
          </cell>
          <cell r="E3852" t="str">
            <v>F</v>
          </cell>
        </row>
        <row r="3853">
          <cell r="B3853" t="str">
            <v>F513334</v>
          </cell>
          <cell r="C3853" t="str">
            <v>F513334</v>
          </cell>
          <cell r="D3853">
            <v>7</v>
          </cell>
          <cell r="E3853" t="str">
            <v>F</v>
          </cell>
        </row>
        <row r="3854">
          <cell r="B3854" t="str">
            <v>F513335</v>
          </cell>
          <cell r="C3854" t="str">
            <v>F513335</v>
          </cell>
          <cell r="D3854">
            <v>7</v>
          </cell>
          <cell r="E3854" t="str">
            <v>F</v>
          </cell>
        </row>
        <row r="3855">
          <cell r="B3855" t="str">
            <v>F513336</v>
          </cell>
          <cell r="C3855" t="str">
            <v>F513336</v>
          </cell>
          <cell r="D3855">
            <v>7</v>
          </cell>
          <cell r="E3855" t="str">
            <v>F</v>
          </cell>
        </row>
        <row r="3856">
          <cell r="B3856" t="str">
            <v>F525162</v>
          </cell>
          <cell r="C3856" t="str">
            <v>F525162</v>
          </cell>
          <cell r="D3856">
            <v>7</v>
          </cell>
          <cell r="E3856" t="str">
            <v>F</v>
          </cell>
        </row>
        <row r="3857">
          <cell r="B3857" t="str">
            <v>F525163</v>
          </cell>
          <cell r="C3857" t="str">
            <v>F525163</v>
          </cell>
          <cell r="D3857">
            <v>7</v>
          </cell>
          <cell r="E3857" t="str">
            <v>F</v>
          </cell>
        </row>
        <row r="3858">
          <cell r="B3858" t="str">
            <v>1000FAM</v>
          </cell>
          <cell r="C3858" t="str">
            <v>FAM</v>
          </cell>
          <cell r="D3858">
            <v>6</v>
          </cell>
          <cell r="E3858" t="str">
            <v>G</v>
          </cell>
        </row>
        <row r="3859">
          <cell r="B3859" t="str">
            <v>F513337</v>
          </cell>
          <cell r="C3859" t="str">
            <v>F513337</v>
          </cell>
          <cell r="D3859">
            <v>7</v>
          </cell>
          <cell r="E3859" t="str">
            <v>F</v>
          </cell>
        </row>
        <row r="3860">
          <cell r="B3860" t="str">
            <v>F513338</v>
          </cell>
          <cell r="C3860" t="str">
            <v>F513338</v>
          </cell>
          <cell r="D3860">
            <v>7</v>
          </cell>
          <cell r="E3860" t="str">
            <v>F</v>
          </cell>
        </row>
        <row r="3861">
          <cell r="B3861" t="str">
            <v>F513339</v>
          </cell>
          <cell r="C3861" t="str">
            <v>F513339</v>
          </cell>
          <cell r="D3861">
            <v>7</v>
          </cell>
          <cell r="E3861" t="str">
            <v>F</v>
          </cell>
        </row>
        <row r="3862">
          <cell r="B3862" t="str">
            <v>F513340</v>
          </cell>
          <cell r="C3862" t="str">
            <v>F513340</v>
          </cell>
          <cell r="D3862">
            <v>7</v>
          </cell>
          <cell r="E3862" t="str">
            <v>F</v>
          </cell>
        </row>
        <row r="3863">
          <cell r="B3863" t="str">
            <v>F513341</v>
          </cell>
          <cell r="C3863" t="str">
            <v>F513341</v>
          </cell>
          <cell r="D3863">
            <v>7</v>
          </cell>
          <cell r="E3863" t="str">
            <v>F</v>
          </cell>
        </row>
        <row r="3864">
          <cell r="B3864" t="str">
            <v>F513342</v>
          </cell>
          <cell r="C3864" t="str">
            <v>F513342</v>
          </cell>
          <cell r="D3864">
            <v>7</v>
          </cell>
          <cell r="E3864" t="str">
            <v>F</v>
          </cell>
        </row>
        <row r="3865">
          <cell r="B3865" t="str">
            <v>F513343</v>
          </cell>
          <cell r="C3865" t="str">
            <v>F513343</v>
          </cell>
          <cell r="D3865">
            <v>7</v>
          </cell>
          <cell r="E3865" t="str">
            <v>F</v>
          </cell>
        </row>
        <row r="3866">
          <cell r="B3866" t="str">
            <v>F513344</v>
          </cell>
          <cell r="C3866" t="str">
            <v>F513344</v>
          </cell>
          <cell r="D3866">
            <v>7</v>
          </cell>
          <cell r="E3866" t="str">
            <v>F</v>
          </cell>
        </row>
        <row r="3867">
          <cell r="B3867" t="str">
            <v>F513345</v>
          </cell>
          <cell r="C3867" t="str">
            <v>F513345</v>
          </cell>
          <cell r="D3867">
            <v>7</v>
          </cell>
          <cell r="E3867" t="str">
            <v>F</v>
          </cell>
        </row>
        <row r="3868">
          <cell r="B3868" t="str">
            <v>F513346</v>
          </cell>
          <cell r="C3868" t="str">
            <v>F513346</v>
          </cell>
          <cell r="D3868">
            <v>7</v>
          </cell>
          <cell r="E3868" t="str">
            <v>F</v>
          </cell>
        </row>
        <row r="3869">
          <cell r="B3869" t="str">
            <v>F513347</v>
          </cell>
          <cell r="C3869" t="str">
            <v>F513347</v>
          </cell>
          <cell r="D3869">
            <v>7</v>
          </cell>
          <cell r="E3869" t="str">
            <v>F</v>
          </cell>
        </row>
        <row r="3870">
          <cell r="B3870" t="str">
            <v>F515118</v>
          </cell>
          <cell r="C3870" t="str">
            <v>F515118</v>
          </cell>
          <cell r="D3870">
            <v>7</v>
          </cell>
          <cell r="E3870" t="str">
            <v>F</v>
          </cell>
        </row>
        <row r="3871">
          <cell r="B3871" t="str">
            <v>F515302</v>
          </cell>
          <cell r="C3871" t="str">
            <v>F515302</v>
          </cell>
          <cell r="D3871">
            <v>7</v>
          </cell>
          <cell r="E3871" t="str">
            <v>F</v>
          </cell>
        </row>
        <row r="3872">
          <cell r="B3872" t="str">
            <v>F526531</v>
          </cell>
          <cell r="C3872" t="str">
            <v>F526531</v>
          </cell>
          <cell r="D3872">
            <v>7</v>
          </cell>
          <cell r="E3872" t="str">
            <v>F</v>
          </cell>
        </row>
        <row r="3873">
          <cell r="B3873" t="str">
            <v>F526532</v>
          </cell>
          <cell r="C3873" t="str">
            <v>F526532</v>
          </cell>
          <cell r="D3873">
            <v>7</v>
          </cell>
          <cell r="E3873" t="str">
            <v>F</v>
          </cell>
        </row>
        <row r="3874">
          <cell r="B3874" t="str">
            <v>1000GOSITE</v>
          </cell>
          <cell r="C3874" t="str">
            <v>GOSITE</v>
          </cell>
          <cell r="D3874">
            <v>8</v>
          </cell>
          <cell r="E3874" t="str">
            <v>G</v>
          </cell>
        </row>
        <row r="3875">
          <cell r="B3875" t="str">
            <v>F513348</v>
          </cell>
          <cell r="C3875" t="str">
            <v>F513348</v>
          </cell>
          <cell r="D3875">
            <v>9</v>
          </cell>
          <cell r="E3875" t="str">
            <v>F</v>
          </cell>
        </row>
        <row r="3876">
          <cell r="B3876" t="str">
            <v>F513349</v>
          </cell>
          <cell r="C3876" t="str">
            <v>F513349</v>
          </cell>
          <cell r="D3876">
            <v>9</v>
          </cell>
          <cell r="E3876" t="str">
            <v>F</v>
          </cell>
        </row>
        <row r="3877">
          <cell r="B3877" t="str">
            <v>F513350</v>
          </cell>
          <cell r="C3877" t="str">
            <v>F513350</v>
          </cell>
          <cell r="D3877">
            <v>9</v>
          </cell>
          <cell r="E3877" t="str">
            <v>F</v>
          </cell>
        </row>
        <row r="3878">
          <cell r="B3878" t="str">
            <v>F513351</v>
          </cell>
          <cell r="C3878" t="str">
            <v>F513351</v>
          </cell>
          <cell r="D3878">
            <v>9</v>
          </cell>
          <cell r="E3878" t="str">
            <v>F</v>
          </cell>
        </row>
        <row r="3879">
          <cell r="B3879" t="str">
            <v>F515068</v>
          </cell>
          <cell r="C3879" t="str">
            <v>F515068</v>
          </cell>
          <cell r="D3879">
            <v>9</v>
          </cell>
          <cell r="E3879" t="str">
            <v>F</v>
          </cell>
        </row>
        <row r="3880">
          <cell r="B3880" t="str">
            <v>F515069</v>
          </cell>
          <cell r="C3880" t="str">
            <v>F515069</v>
          </cell>
          <cell r="D3880">
            <v>9</v>
          </cell>
          <cell r="E3880" t="str">
            <v>F</v>
          </cell>
        </row>
        <row r="3881">
          <cell r="B3881" t="str">
            <v>F515070</v>
          </cell>
          <cell r="C3881" t="str">
            <v>F515070</v>
          </cell>
          <cell r="D3881">
            <v>9</v>
          </cell>
          <cell r="E3881" t="str">
            <v>F</v>
          </cell>
        </row>
        <row r="3882">
          <cell r="B3882" t="str">
            <v>1000GO1BLDG</v>
          </cell>
          <cell r="C3882" t="str">
            <v>GO1BLDG</v>
          </cell>
          <cell r="D3882">
            <v>10</v>
          </cell>
          <cell r="E3882" t="str">
            <v>G</v>
          </cell>
        </row>
        <row r="3883">
          <cell r="B3883" t="str">
            <v>F513352</v>
          </cell>
          <cell r="C3883" t="str">
            <v>F513352</v>
          </cell>
          <cell r="D3883">
            <v>11</v>
          </cell>
          <cell r="E3883" t="str">
            <v>F</v>
          </cell>
        </row>
        <row r="3884">
          <cell r="B3884" t="str">
            <v>F513353</v>
          </cell>
          <cell r="C3884" t="str">
            <v>F513353</v>
          </cell>
          <cell r="D3884">
            <v>11</v>
          </cell>
          <cell r="E3884" t="str">
            <v>F</v>
          </cell>
        </row>
        <row r="3885">
          <cell r="B3885" t="str">
            <v>F513354</v>
          </cell>
          <cell r="C3885" t="str">
            <v>F513354</v>
          </cell>
          <cell r="D3885">
            <v>11</v>
          </cell>
          <cell r="E3885" t="str">
            <v>F</v>
          </cell>
        </row>
        <row r="3886">
          <cell r="B3886" t="str">
            <v>F513355</v>
          </cell>
          <cell r="C3886" t="str">
            <v>F513355</v>
          </cell>
          <cell r="D3886">
            <v>11</v>
          </cell>
          <cell r="E3886" t="str">
            <v>F</v>
          </cell>
        </row>
        <row r="3887">
          <cell r="B3887" t="str">
            <v>F513356</v>
          </cell>
          <cell r="C3887" t="str">
            <v>F513356</v>
          </cell>
          <cell r="D3887">
            <v>11</v>
          </cell>
          <cell r="E3887" t="str">
            <v>F</v>
          </cell>
        </row>
        <row r="3888">
          <cell r="B3888" t="str">
            <v>F513357</v>
          </cell>
          <cell r="C3888" t="str">
            <v>F513357</v>
          </cell>
          <cell r="D3888">
            <v>11</v>
          </cell>
          <cell r="E3888" t="str">
            <v>F</v>
          </cell>
        </row>
        <row r="3889">
          <cell r="B3889" t="str">
            <v>F515071</v>
          </cell>
          <cell r="C3889" t="str">
            <v>F515071</v>
          </cell>
          <cell r="D3889">
            <v>11</v>
          </cell>
          <cell r="E3889" t="str">
            <v>F</v>
          </cell>
        </row>
        <row r="3890">
          <cell r="B3890" t="str">
            <v>F515072</v>
          </cell>
          <cell r="C3890" t="str">
            <v>F515072</v>
          </cell>
          <cell r="D3890">
            <v>11</v>
          </cell>
          <cell r="E3890" t="str">
            <v>F</v>
          </cell>
        </row>
        <row r="3891">
          <cell r="B3891" t="str">
            <v>1000GO2BLDG</v>
          </cell>
          <cell r="C3891" t="str">
            <v>GO2BLDG</v>
          </cell>
          <cell r="D3891">
            <v>10</v>
          </cell>
          <cell r="E3891" t="str">
            <v>G</v>
          </cell>
        </row>
        <row r="3892">
          <cell r="B3892" t="str">
            <v>F513358</v>
          </cell>
          <cell r="C3892" t="str">
            <v>F513358</v>
          </cell>
          <cell r="D3892">
            <v>11</v>
          </cell>
          <cell r="E3892" t="str">
            <v>F</v>
          </cell>
        </row>
        <row r="3893">
          <cell r="B3893" t="str">
            <v>F513359</v>
          </cell>
          <cell r="C3893" t="str">
            <v>F513359</v>
          </cell>
          <cell r="D3893">
            <v>11</v>
          </cell>
          <cell r="E3893" t="str">
            <v>F</v>
          </cell>
        </row>
        <row r="3894">
          <cell r="B3894" t="str">
            <v>F513360</v>
          </cell>
          <cell r="C3894" t="str">
            <v>F513360</v>
          </cell>
          <cell r="D3894">
            <v>11</v>
          </cell>
          <cell r="E3894" t="str">
            <v>F</v>
          </cell>
        </row>
        <row r="3895">
          <cell r="B3895" t="str">
            <v>F513361</v>
          </cell>
          <cell r="C3895" t="str">
            <v>F513361</v>
          </cell>
          <cell r="D3895">
            <v>11</v>
          </cell>
          <cell r="E3895" t="str">
            <v>F</v>
          </cell>
        </row>
        <row r="3896">
          <cell r="B3896" t="str">
            <v>F513362</v>
          </cell>
          <cell r="C3896" t="str">
            <v>F513362</v>
          </cell>
          <cell r="D3896">
            <v>11</v>
          </cell>
          <cell r="E3896" t="str">
            <v>F</v>
          </cell>
        </row>
        <row r="3897">
          <cell r="B3897" t="str">
            <v>F513363</v>
          </cell>
          <cell r="C3897" t="str">
            <v>F513363</v>
          </cell>
          <cell r="D3897">
            <v>11</v>
          </cell>
          <cell r="E3897" t="str">
            <v>F</v>
          </cell>
        </row>
        <row r="3898">
          <cell r="B3898" t="str">
            <v>F515254</v>
          </cell>
          <cell r="C3898" t="str">
            <v>F515254</v>
          </cell>
          <cell r="D3898">
            <v>11</v>
          </cell>
          <cell r="E3898" t="str">
            <v>F</v>
          </cell>
        </row>
        <row r="3899">
          <cell r="B3899" t="str">
            <v>1000GO3BLDG</v>
          </cell>
          <cell r="C3899" t="str">
            <v>GO3BLDG</v>
          </cell>
          <cell r="D3899">
            <v>10</v>
          </cell>
          <cell r="E3899" t="str">
            <v>G</v>
          </cell>
        </row>
        <row r="3900">
          <cell r="B3900" t="str">
            <v>F513370</v>
          </cell>
          <cell r="C3900" t="str">
            <v>F513370</v>
          </cell>
          <cell r="D3900">
            <v>11</v>
          </cell>
          <cell r="E3900" t="str">
            <v>F</v>
          </cell>
        </row>
        <row r="3901">
          <cell r="B3901" t="str">
            <v>F513371</v>
          </cell>
          <cell r="C3901" t="str">
            <v>F513371</v>
          </cell>
          <cell r="D3901">
            <v>11</v>
          </cell>
          <cell r="E3901" t="str">
            <v>F</v>
          </cell>
        </row>
        <row r="3902">
          <cell r="B3902" t="str">
            <v>F513372</v>
          </cell>
          <cell r="C3902" t="str">
            <v>F513372</v>
          </cell>
          <cell r="D3902">
            <v>11</v>
          </cell>
          <cell r="E3902" t="str">
            <v>F</v>
          </cell>
        </row>
        <row r="3903">
          <cell r="B3903" t="str">
            <v>F513373</v>
          </cell>
          <cell r="C3903" t="str">
            <v>F513373</v>
          </cell>
          <cell r="D3903">
            <v>11</v>
          </cell>
          <cell r="E3903" t="str">
            <v>F</v>
          </cell>
        </row>
        <row r="3904">
          <cell r="B3904" t="str">
            <v>F513374</v>
          </cell>
          <cell r="C3904" t="str">
            <v>F513374</v>
          </cell>
          <cell r="D3904">
            <v>11</v>
          </cell>
          <cell r="E3904" t="str">
            <v>F</v>
          </cell>
        </row>
        <row r="3905">
          <cell r="B3905" t="str">
            <v>F513375</v>
          </cell>
          <cell r="C3905" t="str">
            <v>F513375</v>
          </cell>
          <cell r="D3905">
            <v>11</v>
          </cell>
          <cell r="E3905" t="str">
            <v>F</v>
          </cell>
        </row>
        <row r="3906">
          <cell r="B3906" t="str">
            <v>F515255</v>
          </cell>
          <cell r="C3906" t="str">
            <v>F515255</v>
          </cell>
          <cell r="D3906">
            <v>11</v>
          </cell>
          <cell r="E3906" t="str">
            <v>F</v>
          </cell>
        </row>
        <row r="3907">
          <cell r="B3907" t="str">
            <v>1000GO4BLDG</v>
          </cell>
          <cell r="C3907" t="str">
            <v>GO4BLDG</v>
          </cell>
          <cell r="D3907">
            <v>10</v>
          </cell>
          <cell r="E3907" t="str">
            <v>G</v>
          </cell>
        </row>
        <row r="3908">
          <cell r="B3908" t="str">
            <v>F513376</v>
          </cell>
          <cell r="C3908" t="str">
            <v>F513376</v>
          </cell>
          <cell r="D3908">
            <v>11</v>
          </cell>
          <cell r="E3908" t="str">
            <v>F</v>
          </cell>
        </row>
        <row r="3909">
          <cell r="B3909" t="str">
            <v>F513377</v>
          </cell>
          <cell r="C3909" t="str">
            <v>F513377</v>
          </cell>
          <cell r="D3909">
            <v>11</v>
          </cell>
          <cell r="E3909" t="str">
            <v>F</v>
          </cell>
        </row>
        <row r="3910">
          <cell r="B3910" t="str">
            <v>F513378</v>
          </cell>
          <cell r="C3910" t="str">
            <v>F513378</v>
          </cell>
          <cell r="D3910">
            <v>11</v>
          </cell>
          <cell r="E3910" t="str">
            <v>F</v>
          </cell>
        </row>
        <row r="3911">
          <cell r="B3911" t="str">
            <v>F513379</v>
          </cell>
          <cell r="C3911" t="str">
            <v>F513379</v>
          </cell>
          <cell r="D3911">
            <v>11</v>
          </cell>
          <cell r="E3911" t="str">
            <v>F</v>
          </cell>
        </row>
        <row r="3912">
          <cell r="B3912" t="str">
            <v>F513380</v>
          </cell>
          <cell r="C3912" t="str">
            <v>F513380</v>
          </cell>
          <cell r="D3912">
            <v>11</v>
          </cell>
          <cell r="E3912" t="str">
            <v>F</v>
          </cell>
        </row>
        <row r="3913">
          <cell r="B3913" t="str">
            <v>F513381</v>
          </cell>
          <cell r="C3913" t="str">
            <v>F513381</v>
          </cell>
          <cell r="D3913">
            <v>11</v>
          </cell>
          <cell r="E3913" t="str">
            <v>F</v>
          </cell>
        </row>
        <row r="3914">
          <cell r="B3914" t="str">
            <v>F515073</v>
          </cell>
          <cell r="C3914" t="str">
            <v>F515073</v>
          </cell>
          <cell r="D3914">
            <v>11</v>
          </cell>
          <cell r="E3914" t="str">
            <v>F</v>
          </cell>
        </row>
        <row r="3915">
          <cell r="B3915" t="str">
            <v>F515074</v>
          </cell>
          <cell r="C3915" t="str">
            <v>F515074</v>
          </cell>
          <cell r="D3915">
            <v>11</v>
          </cell>
          <cell r="E3915" t="str">
            <v>F</v>
          </cell>
        </row>
        <row r="3916">
          <cell r="B3916" t="str">
            <v>1000GOGRG</v>
          </cell>
          <cell r="C3916" t="str">
            <v>GOGRG</v>
          </cell>
          <cell r="D3916">
            <v>10</v>
          </cell>
          <cell r="E3916" t="str">
            <v>G</v>
          </cell>
        </row>
        <row r="3917">
          <cell r="B3917" t="str">
            <v>F513364</v>
          </cell>
          <cell r="C3917" t="str">
            <v>F513364</v>
          </cell>
          <cell r="D3917">
            <v>11</v>
          </cell>
          <cell r="E3917" t="str">
            <v>F</v>
          </cell>
        </row>
        <row r="3918">
          <cell r="B3918" t="str">
            <v>F513365</v>
          </cell>
          <cell r="C3918" t="str">
            <v>F513365</v>
          </cell>
          <cell r="D3918">
            <v>11</v>
          </cell>
          <cell r="E3918" t="str">
            <v>F</v>
          </cell>
        </row>
        <row r="3919">
          <cell r="B3919" t="str">
            <v>F513366</v>
          </cell>
          <cell r="C3919" t="str">
            <v>F513366</v>
          </cell>
          <cell r="D3919">
            <v>11</v>
          </cell>
          <cell r="E3919" t="str">
            <v>F</v>
          </cell>
        </row>
        <row r="3920">
          <cell r="B3920" t="str">
            <v>F513367</v>
          </cell>
          <cell r="C3920" t="str">
            <v>F513367</v>
          </cell>
          <cell r="D3920">
            <v>11</v>
          </cell>
          <cell r="E3920" t="str">
            <v>F</v>
          </cell>
        </row>
        <row r="3921">
          <cell r="B3921" t="str">
            <v>F513368</v>
          </cell>
          <cell r="C3921" t="str">
            <v>F513368</v>
          </cell>
          <cell r="D3921">
            <v>11</v>
          </cell>
          <cell r="E3921" t="str">
            <v>F</v>
          </cell>
        </row>
        <row r="3922">
          <cell r="B3922" t="str">
            <v>F513369</v>
          </cell>
          <cell r="C3922" t="str">
            <v>F513369</v>
          </cell>
          <cell r="D3922">
            <v>11</v>
          </cell>
          <cell r="E3922" t="str">
            <v>F</v>
          </cell>
        </row>
        <row r="3923">
          <cell r="B3923" t="str">
            <v>1000FAMNW</v>
          </cell>
          <cell r="C3923" t="str">
            <v>FAMNW</v>
          </cell>
          <cell r="D3923">
            <v>8</v>
          </cell>
          <cell r="E3923" t="str">
            <v>G</v>
          </cell>
        </row>
        <row r="3924">
          <cell r="B3924" t="str">
            <v>F515075</v>
          </cell>
          <cell r="C3924" t="str">
            <v>F515075</v>
          </cell>
          <cell r="D3924">
            <v>9</v>
          </cell>
          <cell r="E3924" t="str">
            <v>F</v>
          </cell>
        </row>
        <row r="3925">
          <cell r="B3925" t="str">
            <v>F515076</v>
          </cell>
          <cell r="C3925" t="str">
            <v>F515076</v>
          </cell>
          <cell r="D3925">
            <v>9</v>
          </cell>
          <cell r="E3925" t="str">
            <v>F</v>
          </cell>
        </row>
        <row r="3926">
          <cell r="B3926" t="str">
            <v>F515077</v>
          </cell>
          <cell r="C3926" t="str">
            <v>F515077</v>
          </cell>
          <cell r="D3926">
            <v>9</v>
          </cell>
          <cell r="E3926" t="str">
            <v>F</v>
          </cell>
        </row>
        <row r="3927">
          <cell r="B3927" t="str">
            <v>1000AGTACSITE</v>
          </cell>
          <cell r="C3927" t="str">
            <v>AGTACSITE</v>
          </cell>
          <cell r="D3927">
            <v>10</v>
          </cell>
          <cell r="E3927" t="str">
            <v>G</v>
          </cell>
        </row>
        <row r="3928">
          <cell r="B3928" t="str">
            <v>F513382</v>
          </cell>
          <cell r="C3928" t="str">
            <v>F513382</v>
          </cell>
          <cell r="D3928">
            <v>11</v>
          </cell>
          <cell r="E3928" t="str">
            <v>F</v>
          </cell>
        </row>
        <row r="3929">
          <cell r="B3929" t="str">
            <v>F513383</v>
          </cell>
          <cell r="C3929" t="str">
            <v>F513383</v>
          </cell>
          <cell r="D3929">
            <v>11</v>
          </cell>
          <cell r="E3929" t="str">
            <v>F</v>
          </cell>
        </row>
        <row r="3930">
          <cell r="B3930" t="str">
            <v>F513384</v>
          </cell>
          <cell r="C3930" t="str">
            <v>F513384</v>
          </cell>
          <cell r="D3930">
            <v>11</v>
          </cell>
          <cell r="E3930" t="str">
            <v>F</v>
          </cell>
        </row>
        <row r="3931">
          <cell r="B3931" t="str">
            <v>F513385</v>
          </cell>
          <cell r="C3931" t="str">
            <v>F513385</v>
          </cell>
          <cell r="D3931">
            <v>11</v>
          </cell>
          <cell r="E3931" t="str">
            <v>F</v>
          </cell>
        </row>
        <row r="3932">
          <cell r="B3932" t="str">
            <v>F513386</v>
          </cell>
          <cell r="C3932" t="str">
            <v>F513386</v>
          </cell>
          <cell r="D3932">
            <v>11</v>
          </cell>
          <cell r="E3932" t="str">
            <v>F</v>
          </cell>
        </row>
        <row r="3933">
          <cell r="B3933" t="str">
            <v>F513387</v>
          </cell>
          <cell r="C3933" t="str">
            <v>F513387</v>
          </cell>
          <cell r="D3933">
            <v>11</v>
          </cell>
          <cell r="E3933" t="str">
            <v>F</v>
          </cell>
        </row>
        <row r="3934">
          <cell r="B3934" t="str">
            <v>F513388</v>
          </cell>
          <cell r="C3934" t="str">
            <v>F513388</v>
          </cell>
          <cell r="D3934">
            <v>11</v>
          </cell>
          <cell r="E3934" t="str">
            <v>F</v>
          </cell>
        </row>
        <row r="3935">
          <cell r="B3935" t="str">
            <v>1000AGTACMAIN</v>
          </cell>
          <cell r="C3935" t="str">
            <v>AGTACMAIN</v>
          </cell>
          <cell r="D3935">
            <v>12</v>
          </cell>
          <cell r="E3935" t="str">
            <v>G</v>
          </cell>
        </row>
        <row r="3936">
          <cell r="B3936" t="str">
            <v>F513389</v>
          </cell>
          <cell r="C3936" t="str">
            <v>F513389</v>
          </cell>
          <cell r="D3936">
            <v>13</v>
          </cell>
          <cell r="E3936" t="str">
            <v>F</v>
          </cell>
        </row>
        <row r="3937">
          <cell r="B3937" t="str">
            <v>F513390</v>
          </cell>
          <cell r="C3937" t="str">
            <v>F513390</v>
          </cell>
          <cell r="D3937">
            <v>13</v>
          </cell>
          <cell r="E3937" t="str">
            <v>F</v>
          </cell>
        </row>
        <row r="3938">
          <cell r="B3938" t="str">
            <v>F513391</v>
          </cell>
          <cell r="C3938" t="str">
            <v>F513391</v>
          </cell>
          <cell r="D3938">
            <v>13</v>
          </cell>
          <cell r="E3938" t="str">
            <v>F</v>
          </cell>
        </row>
        <row r="3939">
          <cell r="B3939" t="str">
            <v>F513392</v>
          </cell>
          <cell r="C3939" t="str">
            <v>F513392</v>
          </cell>
          <cell r="D3939">
            <v>13</v>
          </cell>
          <cell r="E3939" t="str">
            <v>F</v>
          </cell>
        </row>
        <row r="3940">
          <cell r="B3940" t="str">
            <v>F513393</v>
          </cell>
          <cell r="C3940" t="str">
            <v>F513393</v>
          </cell>
          <cell r="D3940">
            <v>13</v>
          </cell>
          <cell r="E3940" t="str">
            <v>F</v>
          </cell>
        </row>
        <row r="3941">
          <cell r="B3941" t="str">
            <v>F513394</v>
          </cell>
          <cell r="C3941" t="str">
            <v>F513394</v>
          </cell>
          <cell r="D3941">
            <v>13</v>
          </cell>
          <cell r="E3941" t="str">
            <v>F</v>
          </cell>
        </row>
        <row r="3942">
          <cell r="B3942" t="str">
            <v>1000AGTANXBLDG</v>
          </cell>
          <cell r="C3942" t="str">
            <v>AGTANXBLDG</v>
          </cell>
          <cell r="D3942">
            <v>12</v>
          </cell>
          <cell r="E3942" t="str">
            <v>G</v>
          </cell>
        </row>
        <row r="3943">
          <cell r="B3943" t="str">
            <v>F513395</v>
          </cell>
          <cell r="C3943" t="str">
            <v>F513395</v>
          </cell>
          <cell r="D3943">
            <v>13</v>
          </cell>
          <cell r="E3943" t="str">
            <v>F</v>
          </cell>
        </row>
        <row r="3944">
          <cell r="B3944" t="str">
            <v>F513396</v>
          </cell>
          <cell r="C3944" t="str">
            <v>F513396</v>
          </cell>
          <cell r="D3944">
            <v>13</v>
          </cell>
          <cell r="E3944" t="str">
            <v>F</v>
          </cell>
        </row>
        <row r="3945">
          <cell r="B3945" t="str">
            <v>F513397</v>
          </cell>
          <cell r="C3945" t="str">
            <v>F513397</v>
          </cell>
          <cell r="D3945">
            <v>13</v>
          </cell>
          <cell r="E3945" t="str">
            <v>F</v>
          </cell>
        </row>
        <row r="3946">
          <cell r="B3946" t="str">
            <v>F513398</v>
          </cell>
          <cell r="C3946" t="str">
            <v>F513398</v>
          </cell>
          <cell r="D3946">
            <v>13</v>
          </cell>
          <cell r="E3946" t="str">
            <v>F</v>
          </cell>
        </row>
        <row r="3947">
          <cell r="B3947" t="str">
            <v>F513399</v>
          </cell>
          <cell r="C3947" t="str">
            <v>F513399</v>
          </cell>
          <cell r="D3947">
            <v>13</v>
          </cell>
          <cell r="E3947" t="str">
            <v>F</v>
          </cell>
        </row>
        <row r="3948">
          <cell r="B3948" t="str">
            <v>F513400</v>
          </cell>
          <cell r="C3948" t="str">
            <v>F513400</v>
          </cell>
          <cell r="D3948">
            <v>13</v>
          </cell>
          <cell r="E3948" t="str">
            <v>F</v>
          </cell>
        </row>
        <row r="3949">
          <cell r="B3949" t="str">
            <v>1000AGTACCF</v>
          </cell>
          <cell r="C3949" t="str">
            <v>AGTACCF</v>
          </cell>
          <cell r="D3949">
            <v>12</v>
          </cell>
          <cell r="E3949" t="str">
            <v>G</v>
          </cell>
        </row>
        <row r="3950">
          <cell r="B3950" t="str">
            <v>F513401</v>
          </cell>
          <cell r="C3950" t="str">
            <v>F513401</v>
          </cell>
          <cell r="D3950">
            <v>13</v>
          </cell>
          <cell r="E3950" t="str">
            <v>F</v>
          </cell>
        </row>
        <row r="3951">
          <cell r="B3951" t="str">
            <v>F513402</v>
          </cell>
          <cell r="C3951" t="str">
            <v>F513402</v>
          </cell>
          <cell r="D3951">
            <v>13</v>
          </cell>
          <cell r="E3951" t="str">
            <v>F</v>
          </cell>
        </row>
        <row r="3952">
          <cell r="B3952" t="str">
            <v>F513403</v>
          </cell>
          <cell r="C3952" t="str">
            <v>F513403</v>
          </cell>
          <cell r="D3952">
            <v>13</v>
          </cell>
          <cell r="E3952" t="str">
            <v>F</v>
          </cell>
        </row>
        <row r="3953">
          <cell r="B3953" t="str">
            <v>F513404</v>
          </cell>
          <cell r="C3953" t="str">
            <v>F513404</v>
          </cell>
          <cell r="D3953">
            <v>13</v>
          </cell>
          <cell r="E3953" t="str">
            <v>F</v>
          </cell>
        </row>
        <row r="3954">
          <cell r="B3954" t="str">
            <v>F513405</v>
          </cell>
          <cell r="C3954" t="str">
            <v>F513405</v>
          </cell>
          <cell r="D3954">
            <v>13</v>
          </cell>
          <cell r="E3954" t="str">
            <v>F</v>
          </cell>
        </row>
        <row r="3955">
          <cell r="B3955" t="str">
            <v>F513406</v>
          </cell>
          <cell r="C3955" t="str">
            <v>F513406</v>
          </cell>
          <cell r="D3955">
            <v>13</v>
          </cell>
          <cell r="E3955" t="str">
            <v>F</v>
          </cell>
        </row>
        <row r="3956">
          <cell r="B3956" t="str">
            <v>1000AGTACWHSE</v>
          </cell>
          <cell r="C3956" t="str">
            <v>AGTACWHSE</v>
          </cell>
          <cell r="D3956">
            <v>12</v>
          </cell>
          <cell r="E3956" t="str">
            <v>G</v>
          </cell>
        </row>
        <row r="3957">
          <cell r="B3957" t="str">
            <v>F513407</v>
          </cell>
          <cell r="C3957" t="str">
            <v>F513407</v>
          </cell>
          <cell r="D3957">
            <v>13</v>
          </cell>
          <cell r="E3957" t="str">
            <v>F</v>
          </cell>
        </row>
        <row r="3958">
          <cell r="B3958" t="str">
            <v>F513408</v>
          </cell>
          <cell r="C3958" t="str">
            <v>F513408</v>
          </cell>
          <cell r="D3958">
            <v>13</v>
          </cell>
          <cell r="E3958" t="str">
            <v>F</v>
          </cell>
        </row>
        <row r="3959">
          <cell r="B3959" t="str">
            <v>F513409</v>
          </cell>
          <cell r="C3959" t="str">
            <v>F513409</v>
          </cell>
          <cell r="D3959">
            <v>13</v>
          </cell>
          <cell r="E3959" t="str">
            <v>F</v>
          </cell>
        </row>
        <row r="3960">
          <cell r="B3960" t="str">
            <v>F513410</v>
          </cell>
          <cell r="C3960" t="str">
            <v>F513410</v>
          </cell>
          <cell r="D3960">
            <v>13</v>
          </cell>
          <cell r="E3960" t="str">
            <v>F</v>
          </cell>
        </row>
        <row r="3961">
          <cell r="B3961" t="str">
            <v>F513411</v>
          </cell>
          <cell r="C3961" t="str">
            <v>F513411</v>
          </cell>
          <cell r="D3961">
            <v>13</v>
          </cell>
          <cell r="E3961" t="str">
            <v>F</v>
          </cell>
        </row>
        <row r="3962">
          <cell r="B3962" t="str">
            <v>F513412</v>
          </cell>
          <cell r="C3962" t="str">
            <v>F513412</v>
          </cell>
          <cell r="D3962">
            <v>13</v>
          </cell>
          <cell r="E3962" t="str">
            <v>F</v>
          </cell>
        </row>
        <row r="3963">
          <cell r="B3963" t="str">
            <v>1000AGTACSTRG</v>
          </cell>
          <cell r="C3963" t="str">
            <v>AGTACSTRG</v>
          </cell>
          <cell r="D3963">
            <v>12</v>
          </cell>
          <cell r="E3963" t="str">
            <v>G</v>
          </cell>
        </row>
        <row r="3964">
          <cell r="B3964" t="str">
            <v>F513413</v>
          </cell>
          <cell r="C3964" t="str">
            <v>F513413</v>
          </cell>
          <cell r="D3964">
            <v>13</v>
          </cell>
          <cell r="E3964" t="str">
            <v>F</v>
          </cell>
        </row>
        <row r="3965">
          <cell r="B3965" t="str">
            <v>F513414</v>
          </cell>
          <cell r="C3965" t="str">
            <v>F513414</v>
          </cell>
          <cell r="D3965">
            <v>13</v>
          </cell>
          <cell r="E3965" t="str">
            <v>F</v>
          </cell>
        </row>
        <row r="3966">
          <cell r="B3966" t="str">
            <v>F513415</v>
          </cell>
          <cell r="C3966" t="str">
            <v>F513415</v>
          </cell>
          <cell r="D3966">
            <v>13</v>
          </cell>
          <cell r="E3966" t="str">
            <v>F</v>
          </cell>
        </row>
        <row r="3967">
          <cell r="B3967" t="str">
            <v>F513416</v>
          </cell>
          <cell r="C3967" t="str">
            <v>F513416</v>
          </cell>
          <cell r="D3967">
            <v>13</v>
          </cell>
          <cell r="E3967" t="str">
            <v>F</v>
          </cell>
        </row>
        <row r="3968">
          <cell r="B3968" t="str">
            <v>F513417</v>
          </cell>
          <cell r="C3968" t="str">
            <v>F513417</v>
          </cell>
          <cell r="D3968">
            <v>13</v>
          </cell>
          <cell r="E3968" t="str">
            <v>F</v>
          </cell>
        </row>
        <row r="3969">
          <cell r="B3969" t="str">
            <v>F513418</v>
          </cell>
          <cell r="C3969" t="str">
            <v>F513418</v>
          </cell>
          <cell r="D3969">
            <v>13</v>
          </cell>
          <cell r="E3969" t="str">
            <v>F</v>
          </cell>
        </row>
        <row r="3970">
          <cell r="B3970" t="str">
            <v>1000ANTVSCSITE</v>
          </cell>
          <cell r="C3970" t="str">
            <v>ANTVSCSITE</v>
          </cell>
          <cell r="D3970">
            <v>10</v>
          </cell>
          <cell r="E3970" t="str">
            <v>G</v>
          </cell>
        </row>
        <row r="3971">
          <cell r="B3971" t="str">
            <v>F513419</v>
          </cell>
          <cell r="C3971" t="str">
            <v>F513419</v>
          </cell>
          <cell r="D3971">
            <v>11</v>
          </cell>
          <cell r="E3971" t="str">
            <v>F</v>
          </cell>
        </row>
        <row r="3972">
          <cell r="B3972" t="str">
            <v>F513420</v>
          </cell>
          <cell r="C3972" t="str">
            <v>F513420</v>
          </cell>
          <cell r="D3972">
            <v>11</v>
          </cell>
          <cell r="E3972" t="str">
            <v>F</v>
          </cell>
        </row>
        <row r="3973">
          <cell r="B3973" t="str">
            <v>F513421</v>
          </cell>
          <cell r="C3973" t="str">
            <v>F513421</v>
          </cell>
          <cell r="D3973">
            <v>11</v>
          </cell>
          <cell r="E3973" t="str">
            <v>F</v>
          </cell>
        </row>
        <row r="3974">
          <cell r="B3974" t="str">
            <v>F513422</v>
          </cell>
          <cell r="C3974" t="str">
            <v>F513422</v>
          </cell>
          <cell r="D3974">
            <v>11</v>
          </cell>
          <cell r="E3974" t="str">
            <v>F</v>
          </cell>
        </row>
        <row r="3975">
          <cell r="B3975" t="str">
            <v>F513423</v>
          </cell>
          <cell r="C3975" t="str">
            <v>F513423</v>
          </cell>
          <cell r="D3975">
            <v>11</v>
          </cell>
          <cell r="E3975" t="str">
            <v>F</v>
          </cell>
        </row>
        <row r="3976">
          <cell r="B3976" t="str">
            <v>F513424</v>
          </cell>
          <cell r="C3976" t="str">
            <v>F513424</v>
          </cell>
          <cell r="D3976">
            <v>11</v>
          </cell>
          <cell r="E3976" t="str">
            <v>F</v>
          </cell>
        </row>
        <row r="3977">
          <cell r="B3977" t="str">
            <v>F513425</v>
          </cell>
          <cell r="C3977" t="str">
            <v>F513425</v>
          </cell>
          <cell r="D3977">
            <v>11</v>
          </cell>
          <cell r="E3977" t="str">
            <v>F</v>
          </cell>
        </row>
        <row r="3978">
          <cell r="B3978" t="str">
            <v>1000AVSCMAIN</v>
          </cell>
          <cell r="C3978" t="str">
            <v>AVSCMAIN</v>
          </cell>
          <cell r="D3978">
            <v>12</v>
          </cell>
          <cell r="E3978" t="str">
            <v>G</v>
          </cell>
        </row>
        <row r="3979">
          <cell r="B3979" t="str">
            <v>F513426</v>
          </cell>
          <cell r="C3979" t="str">
            <v>F513426</v>
          </cell>
          <cell r="D3979">
            <v>13</v>
          </cell>
          <cell r="E3979" t="str">
            <v>F</v>
          </cell>
        </row>
        <row r="3980">
          <cell r="B3980" t="str">
            <v>F513427</v>
          </cell>
          <cell r="C3980" t="str">
            <v>F513427</v>
          </cell>
          <cell r="D3980">
            <v>13</v>
          </cell>
          <cell r="E3980" t="str">
            <v>F</v>
          </cell>
        </row>
        <row r="3981">
          <cell r="B3981" t="str">
            <v>F513428</v>
          </cell>
          <cell r="C3981" t="str">
            <v>F513428</v>
          </cell>
          <cell r="D3981">
            <v>13</v>
          </cell>
          <cell r="E3981" t="str">
            <v>F</v>
          </cell>
        </row>
        <row r="3982">
          <cell r="B3982" t="str">
            <v>F513429</v>
          </cell>
          <cell r="C3982" t="str">
            <v>F513429</v>
          </cell>
          <cell r="D3982">
            <v>13</v>
          </cell>
          <cell r="E3982" t="str">
            <v>F</v>
          </cell>
        </row>
        <row r="3983">
          <cell r="B3983" t="str">
            <v>F513430</v>
          </cell>
          <cell r="C3983" t="str">
            <v>F513430</v>
          </cell>
          <cell r="D3983">
            <v>13</v>
          </cell>
          <cell r="E3983" t="str">
            <v>F</v>
          </cell>
        </row>
        <row r="3984">
          <cell r="B3984" t="str">
            <v>F513431</v>
          </cell>
          <cell r="C3984" t="str">
            <v>F513431</v>
          </cell>
          <cell r="D3984">
            <v>13</v>
          </cell>
          <cell r="E3984" t="str">
            <v>F</v>
          </cell>
        </row>
        <row r="3985">
          <cell r="B3985" t="str">
            <v>1000AVSCGRG</v>
          </cell>
          <cell r="C3985" t="str">
            <v>AVSCGRG</v>
          </cell>
          <cell r="D3985">
            <v>12</v>
          </cell>
          <cell r="E3985" t="str">
            <v>G</v>
          </cell>
        </row>
        <row r="3986">
          <cell r="B3986" t="str">
            <v>F513432</v>
          </cell>
          <cell r="C3986" t="str">
            <v>F513432</v>
          </cell>
          <cell r="D3986">
            <v>13</v>
          </cell>
          <cell r="E3986" t="str">
            <v>F</v>
          </cell>
        </row>
        <row r="3987">
          <cell r="B3987" t="str">
            <v>F513433</v>
          </cell>
          <cell r="C3987" t="str">
            <v>F513433</v>
          </cell>
          <cell r="D3987">
            <v>13</v>
          </cell>
          <cell r="E3987" t="str">
            <v>F</v>
          </cell>
        </row>
        <row r="3988">
          <cell r="B3988" t="str">
            <v>F513434</v>
          </cell>
          <cell r="C3988" t="str">
            <v>F513434</v>
          </cell>
          <cell r="D3988">
            <v>13</v>
          </cell>
          <cell r="E3988" t="str">
            <v>F</v>
          </cell>
        </row>
        <row r="3989">
          <cell r="B3989" t="str">
            <v>F513435</v>
          </cell>
          <cell r="C3989" t="str">
            <v>F513435</v>
          </cell>
          <cell r="D3989">
            <v>13</v>
          </cell>
          <cell r="E3989" t="str">
            <v>F</v>
          </cell>
        </row>
        <row r="3990">
          <cell r="B3990" t="str">
            <v>F513436</v>
          </cell>
          <cell r="C3990" t="str">
            <v>F513436</v>
          </cell>
          <cell r="D3990">
            <v>13</v>
          </cell>
          <cell r="E3990" t="str">
            <v>F</v>
          </cell>
        </row>
        <row r="3991">
          <cell r="B3991" t="str">
            <v>F513437</v>
          </cell>
          <cell r="C3991" t="str">
            <v>F513437</v>
          </cell>
          <cell r="D3991">
            <v>13</v>
          </cell>
          <cell r="E3991" t="str">
            <v>F</v>
          </cell>
        </row>
        <row r="3992">
          <cell r="B3992" t="str">
            <v>1000ARHDSCSITE</v>
          </cell>
          <cell r="C3992" t="str">
            <v>ARHDSCSITE</v>
          </cell>
          <cell r="D3992">
            <v>10</v>
          </cell>
          <cell r="E3992" t="str">
            <v>G</v>
          </cell>
        </row>
        <row r="3993">
          <cell r="B3993" t="str">
            <v>F513438</v>
          </cell>
          <cell r="C3993" t="str">
            <v>F513438</v>
          </cell>
          <cell r="D3993">
            <v>11</v>
          </cell>
          <cell r="E3993" t="str">
            <v>F</v>
          </cell>
        </row>
        <row r="3994">
          <cell r="B3994" t="str">
            <v>F513439</v>
          </cell>
          <cell r="C3994" t="str">
            <v>F513439</v>
          </cell>
          <cell r="D3994">
            <v>11</v>
          </cell>
          <cell r="E3994" t="str">
            <v>F</v>
          </cell>
        </row>
        <row r="3995">
          <cell r="B3995" t="str">
            <v>F513440</v>
          </cell>
          <cell r="C3995" t="str">
            <v>F513440</v>
          </cell>
          <cell r="D3995">
            <v>11</v>
          </cell>
          <cell r="E3995" t="str">
            <v>F</v>
          </cell>
        </row>
        <row r="3996">
          <cell r="B3996" t="str">
            <v>F513441</v>
          </cell>
          <cell r="C3996" t="str">
            <v>F513441</v>
          </cell>
          <cell r="D3996">
            <v>11</v>
          </cell>
          <cell r="E3996" t="str">
            <v>F</v>
          </cell>
        </row>
        <row r="3997">
          <cell r="B3997" t="str">
            <v>F513442</v>
          </cell>
          <cell r="C3997" t="str">
            <v>F513442</v>
          </cell>
          <cell r="D3997">
            <v>11</v>
          </cell>
          <cell r="E3997" t="str">
            <v>F</v>
          </cell>
        </row>
        <row r="3998">
          <cell r="B3998" t="str">
            <v>F513443</v>
          </cell>
          <cell r="C3998" t="str">
            <v>F513443</v>
          </cell>
          <cell r="D3998">
            <v>11</v>
          </cell>
          <cell r="E3998" t="str">
            <v>F</v>
          </cell>
        </row>
        <row r="3999">
          <cell r="B3999" t="str">
            <v>F513444</v>
          </cell>
          <cell r="C3999" t="str">
            <v>F513444</v>
          </cell>
          <cell r="D3999">
            <v>11</v>
          </cell>
          <cell r="E3999" t="str">
            <v>F</v>
          </cell>
        </row>
        <row r="4000">
          <cell r="B4000" t="str">
            <v>1000ADSCMAIN</v>
          </cell>
          <cell r="C4000" t="str">
            <v>ADSCMAIN</v>
          </cell>
          <cell r="D4000">
            <v>12</v>
          </cell>
          <cell r="E4000" t="str">
            <v>G</v>
          </cell>
        </row>
        <row r="4001">
          <cell r="B4001" t="str">
            <v>F513445</v>
          </cell>
          <cell r="C4001" t="str">
            <v>F513445</v>
          </cell>
          <cell r="D4001">
            <v>13</v>
          </cell>
          <cell r="E4001" t="str">
            <v>F</v>
          </cell>
        </row>
        <row r="4002">
          <cell r="B4002" t="str">
            <v>F513446</v>
          </cell>
          <cell r="C4002" t="str">
            <v>F513446</v>
          </cell>
          <cell r="D4002">
            <v>13</v>
          </cell>
          <cell r="E4002" t="str">
            <v>F</v>
          </cell>
        </row>
        <row r="4003">
          <cell r="B4003" t="str">
            <v>F513447</v>
          </cell>
          <cell r="C4003" t="str">
            <v>F513447</v>
          </cell>
          <cell r="D4003">
            <v>13</v>
          </cell>
          <cell r="E4003" t="str">
            <v>F</v>
          </cell>
        </row>
        <row r="4004">
          <cell r="B4004" t="str">
            <v>F513448</v>
          </cell>
          <cell r="C4004" t="str">
            <v>F513448</v>
          </cell>
          <cell r="D4004">
            <v>13</v>
          </cell>
          <cell r="E4004" t="str">
            <v>F</v>
          </cell>
        </row>
        <row r="4005">
          <cell r="B4005" t="str">
            <v>F513449</v>
          </cell>
          <cell r="C4005" t="str">
            <v>F513449</v>
          </cell>
          <cell r="D4005">
            <v>13</v>
          </cell>
          <cell r="E4005" t="str">
            <v>F</v>
          </cell>
        </row>
        <row r="4006">
          <cell r="B4006" t="str">
            <v>F513450</v>
          </cell>
          <cell r="C4006" t="str">
            <v>F513450</v>
          </cell>
          <cell r="D4006">
            <v>13</v>
          </cell>
          <cell r="E4006" t="str">
            <v>F</v>
          </cell>
        </row>
        <row r="4007">
          <cell r="B4007" t="str">
            <v>1000ADSCGRG</v>
          </cell>
          <cell r="C4007" t="str">
            <v>ADSCGRG</v>
          </cell>
          <cell r="D4007">
            <v>12</v>
          </cell>
          <cell r="E4007" t="str">
            <v>G</v>
          </cell>
        </row>
        <row r="4008">
          <cell r="B4008" t="str">
            <v>F513451</v>
          </cell>
          <cell r="C4008" t="str">
            <v>F513451</v>
          </cell>
          <cell r="D4008">
            <v>13</v>
          </cell>
          <cell r="E4008" t="str">
            <v>F</v>
          </cell>
        </row>
        <row r="4009">
          <cell r="B4009" t="str">
            <v>F513452</v>
          </cell>
          <cell r="C4009" t="str">
            <v>F513452</v>
          </cell>
          <cell r="D4009">
            <v>13</v>
          </cell>
          <cell r="E4009" t="str">
            <v>F</v>
          </cell>
        </row>
        <row r="4010">
          <cell r="B4010" t="str">
            <v>F513453</v>
          </cell>
          <cell r="C4010" t="str">
            <v>F513453</v>
          </cell>
          <cell r="D4010">
            <v>13</v>
          </cell>
          <cell r="E4010" t="str">
            <v>F</v>
          </cell>
        </row>
        <row r="4011">
          <cell r="B4011" t="str">
            <v>F513454</v>
          </cell>
          <cell r="C4011" t="str">
            <v>F513454</v>
          </cell>
          <cell r="D4011">
            <v>13</v>
          </cell>
          <cell r="E4011" t="str">
            <v>F</v>
          </cell>
        </row>
        <row r="4012">
          <cell r="B4012" t="str">
            <v>F513455</v>
          </cell>
          <cell r="C4012" t="str">
            <v>F513455</v>
          </cell>
          <cell r="D4012">
            <v>13</v>
          </cell>
          <cell r="E4012" t="str">
            <v>F</v>
          </cell>
        </row>
        <row r="4013">
          <cell r="B4013" t="str">
            <v>F513456</v>
          </cell>
          <cell r="C4013" t="str">
            <v>F513456</v>
          </cell>
          <cell r="D4013">
            <v>13</v>
          </cell>
          <cell r="E4013" t="str">
            <v>F</v>
          </cell>
        </row>
        <row r="4014">
          <cell r="B4014" t="str">
            <v>1000BWSCSITE</v>
          </cell>
          <cell r="C4014" t="str">
            <v>BWSCSITE</v>
          </cell>
          <cell r="D4014">
            <v>10</v>
          </cell>
          <cell r="E4014" t="str">
            <v>G</v>
          </cell>
        </row>
        <row r="4015">
          <cell r="B4015" t="str">
            <v>F513457</v>
          </cell>
          <cell r="C4015" t="str">
            <v>F513457</v>
          </cell>
          <cell r="D4015">
            <v>11</v>
          </cell>
          <cell r="E4015" t="str">
            <v>F</v>
          </cell>
        </row>
        <row r="4016">
          <cell r="B4016" t="str">
            <v>F513458</v>
          </cell>
          <cell r="C4016" t="str">
            <v>F513458</v>
          </cell>
          <cell r="D4016">
            <v>11</v>
          </cell>
          <cell r="E4016" t="str">
            <v>F</v>
          </cell>
        </row>
        <row r="4017">
          <cell r="B4017" t="str">
            <v>F513459</v>
          </cell>
          <cell r="C4017" t="str">
            <v>F513459</v>
          </cell>
          <cell r="D4017">
            <v>11</v>
          </cell>
          <cell r="E4017" t="str">
            <v>F</v>
          </cell>
        </row>
        <row r="4018">
          <cell r="B4018" t="str">
            <v>F513460</v>
          </cell>
          <cell r="C4018" t="str">
            <v>F513460</v>
          </cell>
          <cell r="D4018">
            <v>11</v>
          </cell>
          <cell r="E4018" t="str">
            <v>F</v>
          </cell>
        </row>
        <row r="4019">
          <cell r="B4019" t="str">
            <v>F513461</v>
          </cell>
          <cell r="C4019" t="str">
            <v>F513461</v>
          </cell>
          <cell r="D4019">
            <v>11</v>
          </cell>
          <cell r="E4019" t="str">
            <v>F</v>
          </cell>
        </row>
        <row r="4020">
          <cell r="B4020" t="str">
            <v>F513462</v>
          </cell>
          <cell r="C4020" t="str">
            <v>F513462</v>
          </cell>
          <cell r="D4020">
            <v>11</v>
          </cell>
          <cell r="E4020" t="str">
            <v>F</v>
          </cell>
        </row>
        <row r="4021">
          <cell r="B4021" t="str">
            <v>F513463</v>
          </cell>
          <cell r="C4021" t="str">
            <v>F513463</v>
          </cell>
          <cell r="D4021">
            <v>11</v>
          </cell>
          <cell r="E4021" t="str">
            <v>F</v>
          </cell>
        </row>
        <row r="4022">
          <cell r="B4022" t="str">
            <v>1000BWSCMAIN</v>
          </cell>
          <cell r="C4022" t="str">
            <v>BWSCMAIN</v>
          </cell>
          <cell r="D4022">
            <v>12</v>
          </cell>
          <cell r="E4022" t="str">
            <v>G</v>
          </cell>
        </row>
        <row r="4023">
          <cell r="B4023" t="str">
            <v>F513464</v>
          </cell>
          <cell r="C4023" t="str">
            <v>F513464</v>
          </cell>
          <cell r="D4023">
            <v>13</v>
          </cell>
          <cell r="E4023" t="str">
            <v>F</v>
          </cell>
        </row>
        <row r="4024">
          <cell r="B4024" t="str">
            <v>F513465</v>
          </cell>
          <cell r="C4024" t="str">
            <v>F513465</v>
          </cell>
          <cell r="D4024">
            <v>13</v>
          </cell>
          <cell r="E4024" t="str">
            <v>F</v>
          </cell>
        </row>
        <row r="4025">
          <cell r="B4025" t="str">
            <v>F513466</v>
          </cell>
          <cell r="C4025" t="str">
            <v>F513466</v>
          </cell>
          <cell r="D4025">
            <v>13</v>
          </cell>
          <cell r="E4025" t="str">
            <v>F</v>
          </cell>
        </row>
        <row r="4026">
          <cell r="B4026" t="str">
            <v>F513467</v>
          </cell>
          <cell r="C4026" t="str">
            <v>F513467</v>
          </cell>
          <cell r="D4026">
            <v>13</v>
          </cell>
          <cell r="E4026" t="str">
            <v>F</v>
          </cell>
        </row>
        <row r="4027">
          <cell r="B4027" t="str">
            <v>F513468</v>
          </cell>
          <cell r="C4027" t="str">
            <v>F513468</v>
          </cell>
          <cell r="D4027">
            <v>13</v>
          </cell>
          <cell r="E4027" t="str">
            <v>F</v>
          </cell>
        </row>
        <row r="4028">
          <cell r="B4028" t="str">
            <v>F513469</v>
          </cell>
          <cell r="C4028" t="str">
            <v>F513469</v>
          </cell>
          <cell r="D4028">
            <v>13</v>
          </cell>
          <cell r="E4028" t="str">
            <v>F</v>
          </cell>
        </row>
        <row r="4029">
          <cell r="B4029" t="str">
            <v>1000BWSCGRG</v>
          </cell>
          <cell r="C4029" t="str">
            <v>BWSCGRG</v>
          </cell>
          <cell r="D4029">
            <v>12</v>
          </cell>
          <cell r="E4029" t="str">
            <v>G</v>
          </cell>
        </row>
        <row r="4030">
          <cell r="B4030" t="str">
            <v>F513470</v>
          </cell>
          <cell r="C4030" t="str">
            <v>F513470</v>
          </cell>
          <cell r="D4030">
            <v>13</v>
          </cell>
          <cell r="E4030" t="str">
            <v>F</v>
          </cell>
        </row>
        <row r="4031">
          <cell r="B4031" t="str">
            <v>F513471</v>
          </cell>
          <cell r="C4031" t="str">
            <v>F513471</v>
          </cell>
          <cell r="D4031">
            <v>13</v>
          </cell>
          <cell r="E4031" t="str">
            <v>F</v>
          </cell>
        </row>
        <row r="4032">
          <cell r="B4032" t="str">
            <v>F513472</v>
          </cell>
          <cell r="C4032" t="str">
            <v>F513472</v>
          </cell>
          <cell r="D4032">
            <v>13</v>
          </cell>
          <cell r="E4032" t="str">
            <v>F</v>
          </cell>
        </row>
        <row r="4033">
          <cell r="B4033" t="str">
            <v>F513473</v>
          </cell>
          <cell r="C4033" t="str">
            <v>F513473</v>
          </cell>
          <cell r="D4033">
            <v>13</v>
          </cell>
          <cell r="E4033" t="str">
            <v>F</v>
          </cell>
        </row>
        <row r="4034">
          <cell r="B4034" t="str">
            <v>F513474</v>
          </cell>
          <cell r="C4034" t="str">
            <v>F513474</v>
          </cell>
          <cell r="D4034">
            <v>13</v>
          </cell>
          <cell r="E4034" t="str">
            <v>F</v>
          </cell>
        </row>
        <row r="4035">
          <cell r="B4035" t="str">
            <v>F513475</v>
          </cell>
          <cell r="C4035" t="str">
            <v>F513475</v>
          </cell>
          <cell r="D4035">
            <v>13</v>
          </cell>
          <cell r="E4035" t="str">
            <v>F</v>
          </cell>
        </row>
        <row r="4036">
          <cell r="B4036" t="str">
            <v>1000BWSCWHSE</v>
          </cell>
          <cell r="C4036" t="str">
            <v>BWSCWHSE</v>
          </cell>
          <cell r="D4036">
            <v>12</v>
          </cell>
          <cell r="E4036" t="str">
            <v>G</v>
          </cell>
        </row>
        <row r="4037">
          <cell r="B4037" t="str">
            <v>F513476</v>
          </cell>
          <cell r="C4037" t="str">
            <v>F513476</v>
          </cell>
          <cell r="D4037">
            <v>13</v>
          </cell>
          <cell r="E4037" t="str">
            <v>F</v>
          </cell>
        </row>
        <row r="4038">
          <cell r="B4038" t="str">
            <v>F513477</v>
          </cell>
          <cell r="C4038" t="str">
            <v>F513477</v>
          </cell>
          <cell r="D4038">
            <v>13</v>
          </cell>
          <cell r="E4038" t="str">
            <v>F</v>
          </cell>
        </row>
        <row r="4039">
          <cell r="B4039" t="str">
            <v>F513478</v>
          </cell>
          <cell r="C4039" t="str">
            <v>F513478</v>
          </cell>
          <cell r="D4039">
            <v>13</v>
          </cell>
          <cell r="E4039" t="str">
            <v>F</v>
          </cell>
        </row>
        <row r="4040">
          <cell r="B4040" t="str">
            <v>F513479</v>
          </cell>
          <cell r="C4040" t="str">
            <v>F513479</v>
          </cell>
          <cell r="D4040">
            <v>13</v>
          </cell>
          <cell r="E4040" t="str">
            <v>F</v>
          </cell>
        </row>
        <row r="4041">
          <cell r="B4041" t="str">
            <v>F513480</v>
          </cell>
          <cell r="C4041" t="str">
            <v>F513480</v>
          </cell>
          <cell r="D4041">
            <v>13</v>
          </cell>
          <cell r="E4041" t="str">
            <v>F</v>
          </cell>
        </row>
        <row r="4042">
          <cell r="B4042" t="str">
            <v>F513481</v>
          </cell>
          <cell r="C4042" t="str">
            <v>F513481</v>
          </cell>
          <cell r="D4042">
            <v>13</v>
          </cell>
          <cell r="E4042" t="str">
            <v>F</v>
          </cell>
        </row>
        <row r="4043">
          <cell r="B4043" t="str">
            <v>1000BIGCRKGH</v>
          </cell>
          <cell r="C4043" t="str">
            <v>BIGCRKGH</v>
          </cell>
          <cell r="D4043">
            <v>10</v>
          </cell>
          <cell r="E4043" t="str">
            <v>G</v>
          </cell>
        </row>
        <row r="4044">
          <cell r="B4044" t="str">
            <v>F515288</v>
          </cell>
          <cell r="C4044" t="str">
            <v>F515288</v>
          </cell>
          <cell r="D4044">
            <v>11</v>
          </cell>
          <cell r="E4044" t="str">
            <v>F</v>
          </cell>
        </row>
        <row r="4045">
          <cell r="B4045" t="str">
            <v>F515289</v>
          </cell>
          <cell r="C4045" t="str">
            <v>F515289</v>
          </cell>
          <cell r="D4045">
            <v>11</v>
          </cell>
          <cell r="E4045" t="str">
            <v>F</v>
          </cell>
        </row>
        <row r="4046">
          <cell r="B4046" t="str">
            <v>F515290</v>
          </cell>
          <cell r="C4046" t="str">
            <v>F515290</v>
          </cell>
          <cell r="D4046">
            <v>11</v>
          </cell>
          <cell r="E4046" t="str">
            <v>F</v>
          </cell>
        </row>
        <row r="4047">
          <cell r="B4047" t="str">
            <v>F515291</v>
          </cell>
          <cell r="C4047" t="str">
            <v>F515291</v>
          </cell>
          <cell r="D4047">
            <v>11</v>
          </cell>
          <cell r="E4047" t="str">
            <v>F</v>
          </cell>
        </row>
        <row r="4048">
          <cell r="B4048" t="str">
            <v>F515292</v>
          </cell>
          <cell r="C4048" t="str">
            <v>F515292</v>
          </cell>
          <cell r="D4048">
            <v>11</v>
          </cell>
          <cell r="E4048" t="str">
            <v>F</v>
          </cell>
        </row>
        <row r="4049">
          <cell r="B4049" t="str">
            <v>F515293</v>
          </cell>
          <cell r="C4049" t="str">
            <v>F515293</v>
          </cell>
          <cell r="D4049">
            <v>11</v>
          </cell>
          <cell r="E4049" t="str">
            <v>F</v>
          </cell>
        </row>
        <row r="4050">
          <cell r="B4050" t="str">
            <v>F515294</v>
          </cell>
          <cell r="C4050" t="str">
            <v>F515294</v>
          </cell>
          <cell r="D4050">
            <v>11</v>
          </cell>
          <cell r="E4050" t="str">
            <v>F</v>
          </cell>
        </row>
        <row r="4051">
          <cell r="B4051" t="str">
            <v>1000BISHSCSITE</v>
          </cell>
          <cell r="C4051" t="str">
            <v>BISHSCSITE</v>
          </cell>
          <cell r="D4051">
            <v>10</v>
          </cell>
          <cell r="E4051" t="str">
            <v>G</v>
          </cell>
        </row>
        <row r="4052">
          <cell r="B4052" t="str">
            <v>F513482</v>
          </cell>
          <cell r="C4052" t="str">
            <v>F513482</v>
          </cell>
          <cell r="D4052">
            <v>11</v>
          </cell>
          <cell r="E4052" t="str">
            <v>F</v>
          </cell>
        </row>
        <row r="4053">
          <cell r="B4053" t="str">
            <v>F513483</v>
          </cell>
          <cell r="C4053" t="str">
            <v>F513483</v>
          </cell>
          <cell r="D4053">
            <v>11</v>
          </cell>
          <cell r="E4053" t="str">
            <v>F</v>
          </cell>
        </row>
        <row r="4054">
          <cell r="B4054" t="str">
            <v>F513484</v>
          </cell>
          <cell r="C4054" t="str">
            <v>F513484</v>
          </cell>
          <cell r="D4054">
            <v>11</v>
          </cell>
          <cell r="E4054" t="str">
            <v>F</v>
          </cell>
        </row>
        <row r="4055">
          <cell r="B4055" t="str">
            <v>F513485</v>
          </cell>
          <cell r="C4055" t="str">
            <v>F513485</v>
          </cell>
          <cell r="D4055">
            <v>11</v>
          </cell>
          <cell r="E4055" t="str">
            <v>F</v>
          </cell>
        </row>
        <row r="4056">
          <cell r="B4056" t="str">
            <v>F513486</v>
          </cell>
          <cell r="C4056" t="str">
            <v>F513486</v>
          </cell>
          <cell r="D4056">
            <v>11</v>
          </cell>
          <cell r="E4056" t="str">
            <v>F</v>
          </cell>
        </row>
        <row r="4057">
          <cell r="B4057" t="str">
            <v>F513487</v>
          </cell>
          <cell r="C4057" t="str">
            <v>F513487</v>
          </cell>
          <cell r="D4057">
            <v>11</v>
          </cell>
          <cell r="E4057" t="str">
            <v>F</v>
          </cell>
        </row>
        <row r="4058">
          <cell r="B4058" t="str">
            <v>F513488</v>
          </cell>
          <cell r="C4058" t="str">
            <v>F513488</v>
          </cell>
          <cell r="D4058">
            <v>11</v>
          </cell>
          <cell r="E4058" t="str">
            <v>F</v>
          </cell>
        </row>
        <row r="4059">
          <cell r="B4059" t="str">
            <v>1000BPSCMAIN</v>
          </cell>
          <cell r="C4059" t="str">
            <v>BPSCMAIN</v>
          </cell>
          <cell r="D4059">
            <v>12</v>
          </cell>
          <cell r="E4059" t="str">
            <v>G</v>
          </cell>
        </row>
        <row r="4060">
          <cell r="B4060" t="str">
            <v>F513489</v>
          </cell>
          <cell r="C4060" t="str">
            <v>F513489</v>
          </cell>
          <cell r="D4060">
            <v>13</v>
          </cell>
          <cell r="E4060" t="str">
            <v>F</v>
          </cell>
        </row>
        <row r="4061">
          <cell r="B4061" t="str">
            <v>F513490</v>
          </cell>
          <cell r="C4061" t="str">
            <v>F513490</v>
          </cell>
          <cell r="D4061">
            <v>13</v>
          </cell>
          <cell r="E4061" t="str">
            <v>F</v>
          </cell>
        </row>
        <row r="4062">
          <cell r="B4062" t="str">
            <v>F513491</v>
          </cell>
          <cell r="C4062" t="str">
            <v>F513491</v>
          </cell>
          <cell r="D4062">
            <v>13</v>
          </cell>
          <cell r="E4062" t="str">
            <v>F</v>
          </cell>
        </row>
        <row r="4063">
          <cell r="B4063" t="str">
            <v>F513492</v>
          </cell>
          <cell r="C4063" t="str">
            <v>F513492</v>
          </cell>
          <cell r="D4063">
            <v>13</v>
          </cell>
          <cell r="E4063" t="str">
            <v>F</v>
          </cell>
        </row>
        <row r="4064">
          <cell r="B4064" t="str">
            <v>F513493</v>
          </cell>
          <cell r="C4064" t="str">
            <v>F513493</v>
          </cell>
          <cell r="D4064">
            <v>13</v>
          </cell>
          <cell r="E4064" t="str">
            <v>F</v>
          </cell>
        </row>
        <row r="4065">
          <cell r="B4065" t="str">
            <v>F513494</v>
          </cell>
          <cell r="C4065" t="str">
            <v>F513494</v>
          </cell>
          <cell r="D4065">
            <v>13</v>
          </cell>
          <cell r="E4065" t="str">
            <v>F</v>
          </cell>
        </row>
        <row r="4066">
          <cell r="B4066" t="str">
            <v>1000BPSCGRG</v>
          </cell>
          <cell r="C4066" t="str">
            <v>BPSCGRG</v>
          </cell>
          <cell r="D4066">
            <v>12</v>
          </cell>
          <cell r="E4066" t="str">
            <v>G</v>
          </cell>
        </row>
        <row r="4067">
          <cell r="B4067" t="str">
            <v>F513495</v>
          </cell>
          <cell r="C4067" t="str">
            <v>F513495</v>
          </cell>
          <cell r="D4067">
            <v>13</v>
          </cell>
          <cell r="E4067" t="str">
            <v>F</v>
          </cell>
        </row>
        <row r="4068">
          <cell r="B4068" t="str">
            <v>F513496</v>
          </cell>
          <cell r="C4068" t="str">
            <v>F513496</v>
          </cell>
          <cell r="D4068">
            <v>13</v>
          </cell>
          <cell r="E4068" t="str">
            <v>F</v>
          </cell>
        </row>
        <row r="4069">
          <cell r="B4069" t="str">
            <v>F513497</v>
          </cell>
          <cell r="C4069" t="str">
            <v>F513497</v>
          </cell>
          <cell r="D4069">
            <v>13</v>
          </cell>
          <cell r="E4069" t="str">
            <v>F</v>
          </cell>
        </row>
        <row r="4070">
          <cell r="B4070" t="str">
            <v>F513498</v>
          </cell>
          <cell r="C4070" t="str">
            <v>F513498</v>
          </cell>
          <cell r="D4070">
            <v>13</v>
          </cell>
          <cell r="E4070" t="str">
            <v>F</v>
          </cell>
        </row>
        <row r="4071">
          <cell r="B4071" t="str">
            <v>F513499</v>
          </cell>
          <cell r="C4071" t="str">
            <v>F513499</v>
          </cell>
          <cell r="D4071">
            <v>13</v>
          </cell>
          <cell r="E4071" t="str">
            <v>F</v>
          </cell>
        </row>
        <row r="4072">
          <cell r="B4072" t="str">
            <v>F513500</v>
          </cell>
          <cell r="C4072" t="str">
            <v>F513500</v>
          </cell>
          <cell r="D4072">
            <v>13</v>
          </cell>
          <cell r="E4072" t="str">
            <v>F</v>
          </cell>
        </row>
        <row r="4073">
          <cell r="B4073" t="str">
            <v>1000FRPKSCSITE</v>
          </cell>
          <cell r="C4073" t="str">
            <v>FRPKSCSITE</v>
          </cell>
          <cell r="D4073">
            <v>10</v>
          </cell>
          <cell r="E4073" t="str">
            <v>G</v>
          </cell>
        </row>
        <row r="4074">
          <cell r="B4074" t="str">
            <v>F513501</v>
          </cell>
          <cell r="C4074" t="str">
            <v>F513501</v>
          </cell>
          <cell r="D4074">
            <v>11</v>
          </cell>
          <cell r="E4074" t="str">
            <v>F</v>
          </cell>
        </row>
        <row r="4075">
          <cell r="B4075" t="str">
            <v>F513502</v>
          </cell>
          <cell r="C4075" t="str">
            <v>F513502</v>
          </cell>
          <cell r="D4075">
            <v>11</v>
          </cell>
          <cell r="E4075" t="str">
            <v>F</v>
          </cell>
        </row>
        <row r="4076">
          <cell r="B4076" t="str">
            <v>F513503</v>
          </cell>
          <cell r="C4076" t="str">
            <v>F513503</v>
          </cell>
          <cell r="D4076">
            <v>11</v>
          </cell>
          <cell r="E4076" t="str">
            <v>F</v>
          </cell>
        </row>
        <row r="4077">
          <cell r="B4077" t="str">
            <v>F513504</v>
          </cell>
          <cell r="C4077" t="str">
            <v>F513504</v>
          </cell>
          <cell r="D4077">
            <v>11</v>
          </cell>
          <cell r="E4077" t="str">
            <v>F</v>
          </cell>
        </row>
        <row r="4078">
          <cell r="B4078" t="str">
            <v>F513505</v>
          </cell>
          <cell r="C4078" t="str">
            <v>F513505</v>
          </cell>
          <cell r="D4078">
            <v>11</v>
          </cell>
          <cell r="E4078" t="str">
            <v>F</v>
          </cell>
        </row>
        <row r="4079">
          <cell r="B4079" t="str">
            <v>F513506</v>
          </cell>
          <cell r="C4079" t="str">
            <v>F513506</v>
          </cell>
          <cell r="D4079">
            <v>11</v>
          </cell>
          <cell r="E4079" t="str">
            <v>F</v>
          </cell>
        </row>
        <row r="4080">
          <cell r="B4080" t="str">
            <v>F513507</v>
          </cell>
          <cell r="C4080" t="str">
            <v>F513507</v>
          </cell>
          <cell r="D4080">
            <v>11</v>
          </cell>
          <cell r="E4080" t="str">
            <v>F</v>
          </cell>
        </row>
        <row r="4081">
          <cell r="B4081" t="str">
            <v>1000FPSCMAIN</v>
          </cell>
          <cell r="C4081" t="str">
            <v>FPSCMAIN</v>
          </cell>
          <cell r="D4081">
            <v>12</v>
          </cell>
          <cell r="E4081" t="str">
            <v>G</v>
          </cell>
        </row>
        <row r="4082">
          <cell r="B4082" t="str">
            <v>F513508</v>
          </cell>
          <cell r="C4082" t="str">
            <v>F513508</v>
          </cell>
          <cell r="D4082">
            <v>13</v>
          </cell>
          <cell r="E4082" t="str">
            <v>F</v>
          </cell>
        </row>
        <row r="4083">
          <cell r="B4083" t="str">
            <v>F513509</v>
          </cell>
          <cell r="C4083" t="str">
            <v>F513509</v>
          </cell>
          <cell r="D4083">
            <v>13</v>
          </cell>
          <cell r="E4083" t="str">
            <v>F</v>
          </cell>
        </row>
        <row r="4084">
          <cell r="B4084" t="str">
            <v>F513510</v>
          </cell>
          <cell r="C4084" t="str">
            <v>F513510</v>
          </cell>
          <cell r="D4084">
            <v>13</v>
          </cell>
          <cell r="E4084" t="str">
            <v>F</v>
          </cell>
        </row>
        <row r="4085">
          <cell r="B4085" t="str">
            <v>F513511</v>
          </cell>
          <cell r="C4085" t="str">
            <v>F513511</v>
          </cell>
          <cell r="D4085">
            <v>13</v>
          </cell>
          <cell r="E4085" t="str">
            <v>F</v>
          </cell>
        </row>
        <row r="4086">
          <cell r="B4086" t="str">
            <v>F513512</v>
          </cell>
          <cell r="C4086" t="str">
            <v>F513512</v>
          </cell>
          <cell r="D4086">
            <v>13</v>
          </cell>
          <cell r="E4086" t="str">
            <v>F</v>
          </cell>
        </row>
        <row r="4087">
          <cell r="B4087" t="str">
            <v>F513513</v>
          </cell>
          <cell r="C4087" t="str">
            <v>F513513</v>
          </cell>
          <cell r="D4087">
            <v>13</v>
          </cell>
          <cell r="E4087" t="str">
            <v>F</v>
          </cell>
        </row>
        <row r="4088">
          <cell r="B4088" t="str">
            <v>1000FPSCGRG</v>
          </cell>
          <cell r="C4088" t="str">
            <v>FPSCGRG</v>
          </cell>
          <cell r="D4088">
            <v>12</v>
          </cell>
          <cell r="E4088" t="str">
            <v>G</v>
          </cell>
        </row>
        <row r="4089">
          <cell r="B4089" t="str">
            <v>F513514</v>
          </cell>
          <cell r="C4089" t="str">
            <v>F513514</v>
          </cell>
          <cell r="D4089">
            <v>13</v>
          </cell>
          <cell r="E4089" t="str">
            <v>F</v>
          </cell>
        </row>
        <row r="4090">
          <cell r="B4090" t="str">
            <v>F513515</v>
          </cell>
          <cell r="C4090" t="str">
            <v>F513515</v>
          </cell>
          <cell r="D4090">
            <v>13</v>
          </cell>
          <cell r="E4090" t="str">
            <v>F</v>
          </cell>
        </row>
        <row r="4091">
          <cell r="B4091" t="str">
            <v>F513516</v>
          </cell>
          <cell r="C4091" t="str">
            <v>F513516</v>
          </cell>
          <cell r="D4091">
            <v>13</v>
          </cell>
          <cell r="E4091" t="str">
            <v>F</v>
          </cell>
        </row>
        <row r="4092">
          <cell r="B4092" t="str">
            <v>F513517</v>
          </cell>
          <cell r="C4092" t="str">
            <v>F513517</v>
          </cell>
          <cell r="D4092">
            <v>13</v>
          </cell>
          <cell r="E4092" t="str">
            <v>F</v>
          </cell>
        </row>
        <row r="4093">
          <cell r="B4093" t="str">
            <v>F513518</v>
          </cell>
          <cell r="C4093" t="str">
            <v>F513518</v>
          </cell>
          <cell r="D4093">
            <v>13</v>
          </cell>
          <cell r="E4093" t="str">
            <v>F</v>
          </cell>
        </row>
        <row r="4094">
          <cell r="B4094" t="str">
            <v>F513519</v>
          </cell>
          <cell r="C4094" t="str">
            <v>F513519</v>
          </cell>
          <cell r="D4094">
            <v>13</v>
          </cell>
          <cell r="E4094" t="str">
            <v>F</v>
          </cell>
        </row>
        <row r="4095">
          <cell r="B4095" t="str">
            <v>1000INNVMAIN</v>
          </cell>
          <cell r="C4095" t="str">
            <v>INNVMAIN</v>
          </cell>
          <cell r="D4095">
            <v>10</v>
          </cell>
          <cell r="E4095" t="str">
            <v>G</v>
          </cell>
        </row>
        <row r="4096">
          <cell r="B4096" t="str">
            <v>F526520</v>
          </cell>
          <cell r="C4096" t="str">
            <v>F526520</v>
          </cell>
          <cell r="D4096">
            <v>11</v>
          </cell>
          <cell r="E4096" t="str">
            <v>F</v>
          </cell>
        </row>
        <row r="4097">
          <cell r="B4097" t="str">
            <v>F526521</v>
          </cell>
          <cell r="C4097" t="str">
            <v>F526521</v>
          </cell>
          <cell r="D4097">
            <v>11</v>
          </cell>
          <cell r="E4097" t="str">
            <v>F</v>
          </cell>
        </row>
        <row r="4098">
          <cell r="B4098" t="str">
            <v>F526522</v>
          </cell>
          <cell r="C4098" t="str">
            <v>F526522</v>
          </cell>
          <cell r="D4098">
            <v>11</v>
          </cell>
          <cell r="E4098" t="str">
            <v>F</v>
          </cell>
        </row>
        <row r="4099">
          <cell r="B4099" t="str">
            <v>F526523</v>
          </cell>
          <cell r="C4099" t="str">
            <v>F526523</v>
          </cell>
          <cell r="D4099">
            <v>11</v>
          </cell>
          <cell r="E4099" t="str">
            <v>F</v>
          </cell>
        </row>
        <row r="4100">
          <cell r="B4100" t="str">
            <v>F526525</v>
          </cell>
          <cell r="C4100" t="str">
            <v>F526525</v>
          </cell>
          <cell r="D4100">
            <v>11</v>
          </cell>
          <cell r="E4100" t="str">
            <v>F</v>
          </cell>
        </row>
        <row r="4101">
          <cell r="B4101" t="str">
            <v>1000KERNSCSITE</v>
          </cell>
          <cell r="C4101" t="str">
            <v>KERNSCSITE</v>
          </cell>
          <cell r="D4101">
            <v>10</v>
          </cell>
          <cell r="E4101" t="str">
            <v>G</v>
          </cell>
        </row>
        <row r="4102">
          <cell r="B4102" t="str">
            <v>F513520</v>
          </cell>
          <cell r="C4102" t="str">
            <v>F513520</v>
          </cell>
          <cell r="D4102">
            <v>11</v>
          </cell>
          <cell r="E4102" t="str">
            <v>F</v>
          </cell>
        </row>
        <row r="4103">
          <cell r="B4103" t="str">
            <v>F513521</v>
          </cell>
          <cell r="C4103" t="str">
            <v>F513521</v>
          </cell>
          <cell r="D4103">
            <v>11</v>
          </cell>
          <cell r="E4103" t="str">
            <v>F</v>
          </cell>
        </row>
        <row r="4104">
          <cell r="B4104" t="str">
            <v>F513522</v>
          </cell>
          <cell r="C4104" t="str">
            <v>F513522</v>
          </cell>
          <cell r="D4104">
            <v>11</v>
          </cell>
          <cell r="E4104" t="str">
            <v>F</v>
          </cell>
        </row>
        <row r="4105">
          <cell r="B4105" t="str">
            <v>F513523</v>
          </cell>
          <cell r="C4105" t="str">
            <v>F513523</v>
          </cell>
          <cell r="D4105">
            <v>11</v>
          </cell>
          <cell r="E4105" t="str">
            <v>F</v>
          </cell>
        </row>
        <row r="4106">
          <cell r="B4106" t="str">
            <v>F513524</v>
          </cell>
          <cell r="C4106" t="str">
            <v>F513524</v>
          </cell>
          <cell r="D4106">
            <v>11</v>
          </cell>
          <cell r="E4106" t="str">
            <v>F</v>
          </cell>
        </row>
        <row r="4107">
          <cell r="B4107" t="str">
            <v>F513525</v>
          </cell>
          <cell r="C4107" t="str">
            <v>F513525</v>
          </cell>
          <cell r="D4107">
            <v>11</v>
          </cell>
          <cell r="E4107" t="str">
            <v>F</v>
          </cell>
        </row>
        <row r="4108">
          <cell r="B4108" t="str">
            <v>F513526</v>
          </cell>
          <cell r="C4108" t="str">
            <v>F513526</v>
          </cell>
          <cell r="D4108">
            <v>11</v>
          </cell>
          <cell r="E4108" t="str">
            <v>F</v>
          </cell>
        </row>
        <row r="4109">
          <cell r="B4109" t="str">
            <v>1000KESCMAIN</v>
          </cell>
          <cell r="C4109" t="str">
            <v>KESCMAIN</v>
          </cell>
          <cell r="D4109">
            <v>12</v>
          </cell>
          <cell r="E4109" t="str">
            <v>G</v>
          </cell>
        </row>
        <row r="4110">
          <cell r="B4110" t="str">
            <v>F513527</v>
          </cell>
          <cell r="C4110" t="str">
            <v>F513527</v>
          </cell>
          <cell r="D4110">
            <v>13</v>
          </cell>
          <cell r="E4110" t="str">
            <v>F</v>
          </cell>
        </row>
        <row r="4111">
          <cell r="B4111" t="str">
            <v>F513528</v>
          </cell>
          <cell r="C4111" t="str">
            <v>F513528</v>
          </cell>
          <cell r="D4111">
            <v>13</v>
          </cell>
          <cell r="E4111" t="str">
            <v>F</v>
          </cell>
        </row>
        <row r="4112">
          <cell r="B4112" t="str">
            <v>F513529</v>
          </cell>
          <cell r="C4112" t="str">
            <v>F513529</v>
          </cell>
          <cell r="D4112">
            <v>13</v>
          </cell>
          <cell r="E4112" t="str">
            <v>F</v>
          </cell>
        </row>
        <row r="4113">
          <cell r="B4113" t="str">
            <v>F513530</v>
          </cell>
          <cell r="C4113" t="str">
            <v>F513530</v>
          </cell>
          <cell r="D4113">
            <v>13</v>
          </cell>
          <cell r="E4113" t="str">
            <v>F</v>
          </cell>
        </row>
        <row r="4114">
          <cell r="B4114" t="str">
            <v>F513531</v>
          </cell>
          <cell r="C4114" t="str">
            <v>F513531</v>
          </cell>
          <cell r="D4114">
            <v>13</v>
          </cell>
          <cell r="E4114" t="str">
            <v>F</v>
          </cell>
        </row>
        <row r="4115">
          <cell r="B4115" t="str">
            <v>F513532</v>
          </cell>
          <cell r="C4115" t="str">
            <v>F513532</v>
          </cell>
          <cell r="D4115">
            <v>13</v>
          </cell>
          <cell r="E4115" t="str">
            <v>F</v>
          </cell>
        </row>
        <row r="4116">
          <cell r="B4116" t="str">
            <v>1000KESCEGRG</v>
          </cell>
          <cell r="C4116" t="str">
            <v>KESCEGRG</v>
          </cell>
          <cell r="D4116">
            <v>12</v>
          </cell>
          <cell r="E4116" t="str">
            <v>G</v>
          </cell>
        </row>
        <row r="4117">
          <cell r="B4117" t="str">
            <v>F513533</v>
          </cell>
          <cell r="C4117" t="str">
            <v>F513533</v>
          </cell>
          <cell r="D4117">
            <v>13</v>
          </cell>
          <cell r="E4117" t="str">
            <v>F</v>
          </cell>
        </row>
        <row r="4118">
          <cell r="B4118" t="str">
            <v>F513534</v>
          </cell>
          <cell r="C4118" t="str">
            <v>F513534</v>
          </cell>
          <cell r="D4118">
            <v>13</v>
          </cell>
          <cell r="E4118" t="str">
            <v>F</v>
          </cell>
        </row>
        <row r="4119">
          <cell r="B4119" t="str">
            <v>F513535</v>
          </cell>
          <cell r="C4119" t="str">
            <v>F513535</v>
          </cell>
          <cell r="D4119">
            <v>13</v>
          </cell>
          <cell r="E4119" t="str">
            <v>F</v>
          </cell>
        </row>
        <row r="4120">
          <cell r="B4120" t="str">
            <v>F513536</v>
          </cell>
          <cell r="C4120" t="str">
            <v>F513536</v>
          </cell>
          <cell r="D4120">
            <v>13</v>
          </cell>
          <cell r="E4120" t="str">
            <v>F</v>
          </cell>
        </row>
        <row r="4121">
          <cell r="B4121" t="str">
            <v>F513537</v>
          </cell>
          <cell r="C4121" t="str">
            <v>F513537</v>
          </cell>
          <cell r="D4121">
            <v>13</v>
          </cell>
          <cell r="E4121" t="str">
            <v>F</v>
          </cell>
        </row>
        <row r="4122">
          <cell r="B4122" t="str">
            <v>F513538</v>
          </cell>
          <cell r="C4122" t="str">
            <v>F513538</v>
          </cell>
          <cell r="D4122">
            <v>13</v>
          </cell>
          <cell r="E4122" t="str">
            <v>F</v>
          </cell>
        </row>
        <row r="4123">
          <cell r="B4123" t="str">
            <v>1000MAGGRG</v>
          </cell>
          <cell r="C4123" t="str">
            <v>MAGGRG</v>
          </cell>
          <cell r="D4123">
            <v>10</v>
          </cell>
          <cell r="E4123" t="str">
            <v>G</v>
          </cell>
        </row>
        <row r="4124">
          <cell r="B4124" t="str">
            <v>F515295</v>
          </cell>
          <cell r="C4124" t="str">
            <v>F515295</v>
          </cell>
          <cell r="D4124">
            <v>11</v>
          </cell>
          <cell r="E4124" t="str">
            <v>F</v>
          </cell>
        </row>
        <row r="4125">
          <cell r="B4125" t="str">
            <v>F515296</v>
          </cell>
          <cell r="C4125" t="str">
            <v>F515296</v>
          </cell>
          <cell r="D4125">
            <v>11</v>
          </cell>
          <cell r="E4125" t="str">
            <v>F</v>
          </cell>
        </row>
        <row r="4126">
          <cell r="B4126" t="str">
            <v>F515297</v>
          </cell>
          <cell r="C4126" t="str">
            <v>F515297</v>
          </cell>
          <cell r="D4126">
            <v>11</v>
          </cell>
          <cell r="E4126" t="str">
            <v>F</v>
          </cell>
        </row>
        <row r="4127">
          <cell r="B4127" t="str">
            <v>F515298</v>
          </cell>
          <cell r="C4127" t="str">
            <v>F515298</v>
          </cell>
          <cell r="D4127">
            <v>11</v>
          </cell>
          <cell r="E4127" t="str">
            <v>F</v>
          </cell>
        </row>
        <row r="4128">
          <cell r="B4128" t="str">
            <v>F515299</v>
          </cell>
          <cell r="C4128" t="str">
            <v>F515299</v>
          </cell>
          <cell r="D4128">
            <v>11</v>
          </cell>
          <cell r="E4128" t="str">
            <v>F</v>
          </cell>
        </row>
        <row r="4129">
          <cell r="B4129" t="str">
            <v>F515300</v>
          </cell>
          <cell r="C4129" t="str">
            <v>F515300</v>
          </cell>
          <cell r="D4129">
            <v>11</v>
          </cell>
          <cell r="E4129" t="str">
            <v>F</v>
          </cell>
        </row>
        <row r="4130">
          <cell r="B4130" t="str">
            <v>F515301</v>
          </cell>
          <cell r="C4130" t="str">
            <v>F515301</v>
          </cell>
          <cell r="D4130">
            <v>11</v>
          </cell>
          <cell r="E4130" t="str">
            <v>F</v>
          </cell>
        </row>
        <row r="4131">
          <cell r="B4131" t="str">
            <v>1000MAMSCSITE</v>
          </cell>
          <cell r="C4131" t="str">
            <v>MAMSCSITE</v>
          </cell>
          <cell r="D4131">
            <v>10</v>
          </cell>
          <cell r="E4131" t="str">
            <v>G</v>
          </cell>
        </row>
        <row r="4132">
          <cell r="B4132" t="str">
            <v>F513539</v>
          </cell>
          <cell r="C4132" t="str">
            <v>F513539</v>
          </cell>
          <cell r="D4132">
            <v>11</v>
          </cell>
          <cell r="E4132" t="str">
            <v>F</v>
          </cell>
        </row>
        <row r="4133">
          <cell r="B4133" t="str">
            <v>F513540</v>
          </cell>
          <cell r="C4133" t="str">
            <v>F513540</v>
          </cell>
          <cell r="D4133">
            <v>11</v>
          </cell>
          <cell r="E4133" t="str">
            <v>F</v>
          </cell>
        </row>
        <row r="4134">
          <cell r="B4134" t="str">
            <v>F513541</v>
          </cell>
          <cell r="C4134" t="str">
            <v>F513541</v>
          </cell>
          <cell r="D4134">
            <v>11</v>
          </cell>
          <cell r="E4134" t="str">
            <v>F</v>
          </cell>
        </row>
        <row r="4135">
          <cell r="B4135" t="str">
            <v>F513542</v>
          </cell>
          <cell r="C4135" t="str">
            <v>F513542</v>
          </cell>
          <cell r="D4135">
            <v>11</v>
          </cell>
          <cell r="E4135" t="str">
            <v>F</v>
          </cell>
        </row>
        <row r="4136">
          <cell r="B4136" t="str">
            <v>F513543</v>
          </cell>
          <cell r="C4136" t="str">
            <v>F513543</v>
          </cell>
          <cell r="D4136">
            <v>11</v>
          </cell>
          <cell r="E4136" t="str">
            <v>F</v>
          </cell>
        </row>
        <row r="4137">
          <cell r="B4137" t="str">
            <v>F513544</v>
          </cell>
          <cell r="C4137" t="str">
            <v>F513544</v>
          </cell>
          <cell r="D4137">
            <v>11</v>
          </cell>
          <cell r="E4137" t="str">
            <v>F</v>
          </cell>
        </row>
        <row r="4138">
          <cell r="B4138" t="str">
            <v>F513545</v>
          </cell>
          <cell r="C4138" t="str">
            <v>F513545</v>
          </cell>
          <cell r="D4138">
            <v>11</v>
          </cell>
          <cell r="E4138" t="str">
            <v>F</v>
          </cell>
        </row>
        <row r="4139">
          <cell r="B4139" t="str">
            <v>1000MHSCMAIN</v>
          </cell>
          <cell r="C4139" t="str">
            <v>MHSCMAIN</v>
          </cell>
          <cell r="D4139">
            <v>12</v>
          </cell>
          <cell r="E4139" t="str">
            <v>G</v>
          </cell>
        </row>
        <row r="4140">
          <cell r="B4140" t="str">
            <v>F513546</v>
          </cell>
          <cell r="C4140" t="str">
            <v>F513546</v>
          </cell>
          <cell r="D4140">
            <v>13</v>
          </cell>
          <cell r="E4140" t="str">
            <v>F</v>
          </cell>
        </row>
        <row r="4141">
          <cell r="B4141" t="str">
            <v>F513547</v>
          </cell>
          <cell r="C4141" t="str">
            <v>F513547</v>
          </cell>
          <cell r="D4141">
            <v>13</v>
          </cell>
          <cell r="E4141" t="str">
            <v>F</v>
          </cell>
        </row>
        <row r="4142">
          <cell r="B4142" t="str">
            <v>F513548</v>
          </cell>
          <cell r="C4142" t="str">
            <v>F513548</v>
          </cell>
          <cell r="D4142">
            <v>13</v>
          </cell>
          <cell r="E4142" t="str">
            <v>F</v>
          </cell>
        </row>
        <row r="4143">
          <cell r="B4143" t="str">
            <v>F513549</v>
          </cell>
          <cell r="C4143" t="str">
            <v>F513549</v>
          </cell>
          <cell r="D4143">
            <v>13</v>
          </cell>
          <cell r="E4143" t="str">
            <v>F</v>
          </cell>
        </row>
        <row r="4144">
          <cell r="B4144" t="str">
            <v>F513550</v>
          </cell>
          <cell r="C4144" t="str">
            <v>F513550</v>
          </cell>
          <cell r="D4144">
            <v>13</v>
          </cell>
          <cell r="E4144" t="str">
            <v>F</v>
          </cell>
        </row>
        <row r="4145">
          <cell r="B4145" t="str">
            <v>F513551</v>
          </cell>
          <cell r="C4145" t="str">
            <v>F513551</v>
          </cell>
          <cell r="D4145">
            <v>13</v>
          </cell>
          <cell r="E4145" t="str">
            <v>F</v>
          </cell>
        </row>
        <row r="4146">
          <cell r="B4146" t="str">
            <v>1000MHSCPRFB</v>
          </cell>
          <cell r="C4146" t="str">
            <v>MHSCPRFB</v>
          </cell>
          <cell r="D4146">
            <v>12</v>
          </cell>
          <cell r="E4146" t="str">
            <v>G</v>
          </cell>
        </row>
        <row r="4147">
          <cell r="B4147" t="str">
            <v>F513552</v>
          </cell>
          <cell r="C4147" t="str">
            <v>F513552</v>
          </cell>
          <cell r="D4147">
            <v>13</v>
          </cell>
          <cell r="E4147" t="str">
            <v>F</v>
          </cell>
        </row>
        <row r="4148">
          <cell r="B4148" t="str">
            <v>F513553</v>
          </cell>
          <cell r="C4148" t="str">
            <v>F513553</v>
          </cell>
          <cell r="D4148">
            <v>13</v>
          </cell>
          <cell r="E4148" t="str">
            <v>F</v>
          </cell>
        </row>
        <row r="4149">
          <cell r="B4149" t="str">
            <v>F513554</v>
          </cell>
          <cell r="C4149" t="str">
            <v>F513554</v>
          </cell>
          <cell r="D4149">
            <v>13</v>
          </cell>
          <cell r="E4149" t="str">
            <v>F</v>
          </cell>
        </row>
        <row r="4150">
          <cell r="B4150" t="str">
            <v>F513555</v>
          </cell>
          <cell r="C4150" t="str">
            <v>F513555</v>
          </cell>
          <cell r="D4150">
            <v>13</v>
          </cell>
          <cell r="E4150" t="str">
            <v>F</v>
          </cell>
        </row>
        <row r="4151">
          <cell r="B4151" t="str">
            <v>F513556</v>
          </cell>
          <cell r="C4151" t="str">
            <v>F513556</v>
          </cell>
          <cell r="D4151">
            <v>13</v>
          </cell>
          <cell r="E4151" t="str">
            <v>F</v>
          </cell>
        </row>
        <row r="4152">
          <cell r="B4152" t="str">
            <v>F513557</v>
          </cell>
          <cell r="C4152" t="str">
            <v>F513557</v>
          </cell>
          <cell r="D4152">
            <v>13</v>
          </cell>
          <cell r="E4152" t="str">
            <v>F</v>
          </cell>
        </row>
        <row r="4153">
          <cell r="B4153" t="str">
            <v>1000MHSCGRG</v>
          </cell>
          <cell r="C4153" t="str">
            <v>MHSCGRG</v>
          </cell>
          <cell r="D4153">
            <v>12</v>
          </cell>
          <cell r="E4153" t="str">
            <v>G</v>
          </cell>
        </row>
        <row r="4154">
          <cell r="B4154" t="str">
            <v>F513558</v>
          </cell>
          <cell r="C4154" t="str">
            <v>F513558</v>
          </cell>
          <cell r="D4154">
            <v>13</v>
          </cell>
          <cell r="E4154" t="str">
            <v>F</v>
          </cell>
        </row>
        <row r="4155">
          <cell r="B4155" t="str">
            <v>F513559</v>
          </cell>
          <cell r="C4155" t="str">
            <v>F513559</v>
          </cell>
          <cell r="D4155">
            <v>13</v>
          </cell>
          <cell r="E4155" t="str">
            <v>F</v>
          </cell>
        </row>
        <row r="4156">
          <cell r="B4156" t="str">
            <v>F513560</v>
          </cell>
          <cell r="C4156" t="str">
            <v>F513560</v>
          </cell>
          <cell r="D4156">
            <v>13</v>
          </cell>
          <cell r="E4156" t="str">
            <v>F</v>
          </cell>
        </row>
        <row r="4157">
          <cell r="B4157" t="str">
            <v>F513561</v>
          </cell>
          <cell r="C4157" t="str">
            <v>F513561</v>
          </cell>
          <cell r="D4157">
            <v>13</v>
          </cell>
          <cell r="E4157" t="str">
            <v>F</v>
          </cell>
        </row>
        <row r="4158">
          <cell r="B4158" t="str">
            <v>F513562</v>
          </cell>
          <cell r="C4158" t="str">
            <v>F513562</v>
          </cell>
          <cell r="D4158">
            <v>13</v>
          </cell>
          <cell r="E4158" t="str">
            <v>F</v>
          </cell>
        </row>
        <row r="4159">
          <cell r="B4159" t="str">
            <v>F513563</v>
          </cell>
          <cell r="C4159" t="str">
            <v>F513563</v>
          </cell>
          <cell r="D4159">
            <v>13</v>
          </cell>
          <cell r="E4159" t="str">
            <v>F</v>
          </cell>
        </row>
        <row r="4160">
          <cell r="B4160" t="str">
            <v>1000NREGSITE</v>
          </cell>
          <cell r="C4160" t="str">
            <v>NREGSITE</v>
          </cell>
          <cell r="D4160">
            <v>10</v>
          </cell>
          <cell r="E4160" t="str">
            <v>G</v>
          </cell>
        </row>
        <row r="4161">
          <cell r="B4161" t="str">
            <v>F513564</v>
          </cell>
          <cell r="C4161" t="str">
            <v>F513564</v>
          </cell>
          <cell r="D4161">
            <v>11</v>
          </cell>
          <cell r="E4161" t="str">
            <v>F</v>
          </cell>
        </row>
        <row r="4162">
          <cell r="B4162" t="str">
            <v>F513565</v>
          </cell>
          <cell r="C4162" t="str">
            <v>F513565</v>
          </cell>
          <cell r="D4162">
            <v>11</v>
          </cell>
          <cell r="E4162" t="str">
            <v>F</v>
          </cell>
        </row>
        <row r="4163">
          <cell r="B4163" t="str">
            <v>F513566</v>
          </cell>
          <cell r="C4163" t="str">
            <v>F513566</v>
          </cell>
          <cell r="D4163">
            <v>11</v>
          </cell>
          <cell r="E4163" t="str">
            <v>F</v>
          </cell>
        </row>
        <row r="4164">
          <cell r="B4164" t="str">
            <v>F513567</v>
          </cell>
          <cell r="C4164" t="str">
            <v>F513567</v>
          </cell>
          <cell r="D4164">
            <v>11</v>
          </cell>
          <cell r="E4164" t="str">
            <v>F</v>
          </cell>
        </row>
        <row r="4165">
          <cell r="B4165" t="str">
            <v>F513568</v>
          </cell>
          <cell r="C4165" t="str">
            <v>F513568</v>
          </cell>
          <cell r="D4165">
            <v>11</v>
          </cell>
          <cell r="E4165" t="str">
            <v>F</v>
          </cell>
        </row>
        <row r="4166">
          <cell r="B4166" t="str">
            <v>F513569</v>
          </cell>
          <cell r="C4166" t="str">
            <v>F513569</v>
          </cell>
          <cell r="D4166">
            <v>11</v>
          </cell>
          <cell r="E4166" t="str">
            <v>F</v>
          </cell>
        </row>
        <row r="4167">
          <cell r="B4167" t="str">
            <v>F515303</v>
          </cell>
          <cell r="C4167" t="str">
            <v>F515303</v>
          </cell>
          <cell r="D4167">
            <v>11</v>
          </cell>
          <cell r="E4167" t="str">
            <v>F</v>
          </cell>
        </row>
        <row r="4168">
          <cell r="B4168" t="str">
            <v>1000NREGOFFA</v>
          </cell>
          <cell r="C4168" t="str">
            <v>NREGOFFA</v>
          </cell>
          <cell r="D4168">
            <v>12</v>
          </cell>
          <cell r="E4168" t="str">
            <v>G</v>
          </cell>
        </row>
        <row r="4169">
          <cell r="B4169" t="str">
            <v>F513570</v>
          </cell>
          <cell r="C4169" t="str">
            <v>F513570</v>
          </cell>
          <cell r="D4169">
            <v>13</v>
          </cell>
          <cell r="E4169" t="str">
            <v>F</v>
          </cell>
        </row>
        <row r="4170">
          <cell r="B4170" t="str">
            <v>F513571</v>
          </cell>
          <cell r="C4170" t="str">
            <v>F513571</v>
          </cell>
          <cell r="D4170">
            <v>13</v>
          </cell>
          <cell r="E4170" t="str">
            <v>F</v>
          </cell>
        </row>
        <row r="4171">
          <cell r="B4171" t="str">
            <v>F513572</v>
          </cell>
          <cell r="C4171" t="str">
            <v>F513572</v>
          </cell>
          <cell r="D4171">
            <v>13</v>
          </cell>
          <cell r="E4171" t="str">
            <v>F</v>
          </cell>
        </row>
        <row r="4172">
          <cell r="B4172" t="str">
            <v>F513573</v>
          </cell>
          <cell r="C4172" t="str">
            <v>F513573</v>
          </cell>
          <cell r="D4172">
            <v>13</v>
          </cell>
          <cell r="E4172" t="str">
            <v>F</v>
          </cell>
        </row>
        <row r="4173">
          <cell r="B4173" t="str">
            <v>F513574</v>
          </cell>
          <cell r="C4173" t="str">
            <v>F513574</v>
          </cell>
          <cell r="D4173">
            <v>13</v>
          </cell>
          <cell r="E4173" t="str">
            <v>F</v>
          </cell>
        </row>
        <row r="4174">
          <cell r="B4174" t="str">
            <v>F513575</v>
          </cell>
          <cell r="C4174" t="str">
            <v>F513575</v>
          </cell>
          <cell r="D4174">
            <v>13</v>
          </cell>
          <cell r="E4174" t="str">
            <v>F</v>
          </cell>
        </row>
        <row r="4175">
          <cell r="B4175" t="str">
            <v>1000NOTSSITE</v>
          </cell>
          <cell r="C4175" t="str">
            <v>NOTSSITE</v>
          </cell>
          <cell r="D4175">
            <v>10</v>
          </cell>
          <cell r="E4175" t="str">
            <v>G</v>
          </cell>
        </row>
        <row r="4176">
          <cell r="B4176" t="str">
            <v>F513576</v>
          </cell>
          <cell r="C4176" t="str">
            <v>F513576</v>
          </cell>
          <cell r="D4176">
            <v>11</v>
          </cell>
          <cell r="E4176" t="str">
            <v>F</v>
          </cell>
        </row>
        <row r="4177">
          <cell r="B4177" t="str">
            <v>F513577</v>
          </cell>
          <cell r="C4177" t="str">
            <v>F513577</v>
          </cell>
          <cell r="D4177">
            <v>11</v>
          </cell>
          <cell r="E4177" t="str">
            <v>F</v>
          </cell>
        </row>
        <row r="4178">
          <cell r="B4178" t="str">
            <v>F513578</v>
          </cell>
          <cell r="C4178" t="str">
            <v>F513578</v>
          </cell>
          <cell r="D4178">
            <v>11</v>
          </cell>
          <cell r="E4178" t="str">
            <v>F</v>
          </cell>
        </row>
        <row r="4179">
          <cell r="B4179" t="str">
            <v>F513579</v>
          </cell>
          <cell r="C4179" t="str">
            <v>F513579</v>
          </cell>
          <cell r="D4179">
            <v>11</v>
          </cell>
          <cell r="E4179" t="str">
            <v>F</v>
          </cell>
        </row>
        <row r="4180">
          <cell r="B4180" t="str">
            <v>F513580</v>
          </cell>
          <cell r="C4180" t="str">
            <v>F513580</v>
          </cell>
          <cell r="D4180">
            <v>11</v>
          </cell>
          <cell r="E4180" t="str">
            <v>F</v>
          </cell>
        </row>
        <row r="4181">
          <cell r="B4181" t="str">
            <v>F513581</v>
          </cell>
          <cell r="C4181" t="str">
            <v>F513581</v>
          </cell>
          <cell r="D4181">
            <v>11</v>
          </cell>
          <cell r="E4181" t="str">
            <v>F</v>
          </cell>
        </row>
        <row r="4182">
          <cell r="B4182" t="str">
            <v>F513582</v>
          </cell>
          <cell r="C4182" t="str">
            <v>F513582</v>
          </cell>
          <cell r="D4182">
            <v>11</v>
          </cell>
          <cell r="E4182" t="str">
            <v>F</v>
          </cell>
        </row>
        <row r="4183">
          <cell r="B4183" t="str">
            <v>1000NTSREG</v>
          </cell>
          <cell r="C4183" t="str">
            <v>NTSREG</v>
          </cell>
          <cell r="D4183">
            <v>12</v>
          </cell>
          <cell r="E4183" t="str">
            <v>G</v>
          </cell>
        </row>
        <row r="4184">
          <cell r="B4184" t="str">
            <v>F513583</v>
          </cell>
          <cell r="C4184" t="str">
            <v>F513583</v>
          </cell>
          <cell r="D4184">
            <v>13</v>
          </cell>
          <cell r="E4184" t="str">
            <v>F</v>
          </cell>
        </row>
        <row r="4185">
          <cell r="B4185" t="str">
            <v>F513584</v>
          </cell>
          <cell r="C4185" t="str">
            <v>F513584</v>
          </cell>
          <cell r="D4185">
            <v>13</v>
          </cell>
          <cell r="E4185" t="str">
            <v>F</v>
          </cell>
        </row>
        <row r="4186">
          <cell r="B4186" t="str">
            <v>F513585</v>
          </cell>
          <cell r="C4186" t="str">
            <v>F513585</v>
          </cell>
          <cell r="D4186">
            <v>13</v>
          </cell>
          <cell r="E4186" t="str">
            <v>F</v>
          </cell>
        </row>
        <row r="4187">
          <cell r="B4187" t="str">
            <v>F513586</v>
          </cell>
          <cell r="C4187" t="str">
            <v>F513586</v>
          </cell>
          <cell r="D4187">
            <v>13</v>
          </cell>
          <cell r="E4187" t="str">
            <v>F</v>
          </cell>
        </row>
        <row r="4188">
          <cell r="B4188" t="str">
            <v>F513587</v>
          </cell>
          <cell r="C4188" t="str">
            <v>F513587</v>
          </cell>
          <cell r="D4188">
            <v>13</v>
          </cell>
          <cell r="E4188" t="str">
            <v>F</v>
          </cell>
        </row>
        <row r="4189">
          <cell r="B4189" t="str">
            <v>F513588</v>
          </cell>
          <cell r="C4189" t="str">
            <v>F513588</v>
          </cell>
          <cell r="D4189">
            <v>13</v>
          </cell>
          <cell r="E4189" t="str">
            <v>F</v>
          </cell>
        </row>
        <row r="4190">
          <cell r="B4190" t="str">
            <v>1000NTSGRG</v>
          </cell>
          <cell r="C4190" t="str">
            <v>NTSGRG</v>
          </cell>
          <cell r="D4190">
            <v>12</v>
          </cell>
          <cell r="E4190" t="str">
            <v>G</v>
          </cell>
        </row>
        <row r="4191">
          <cell r="B4191" t="str">
            <v>F513589</v>
          </cell>
          <cell r="C4191" t="str">
            <v>F513589</v>
          </cell>
          <cell r="D4191">
            <v>13</v>
          </cell>
          <cell r="E4191" t="str">
            <v>F</v>
          </cell>
        </row>
        <row r="4192">
          <cell r="B4192" t="str">
            <v>F513590</v>
          </cell>
          <cell r="C4192" t="str">
            <v>F513590</v>
          </cell>
          <cell r="D4192">
            <v>13</v>
          </cell>
          <cell r="E4192" t="str">
            <v>F</v>
          </cell>
        </row>
        <row r="4193">
          <cell r="B4193" t="str">
            <v>F513591</v>
          </cell>
          <cell r="C4193" t="str">
            <v>F513591</v>
          </cell>
          <cell r="D4193">
            <v>13</v>
          </cell>
          <cell r="E4193" t="str">
            <v>F</v>
          </cell>
        </row>
        <row r="4194">
          <cell r="B4194" t="str">
            <v>F513592</v>
          </cell>
          <cell r="C4194" t="str">
            <v>F513592</v>
          </cell>
          <cell r="D4194">
            <v>13</v>
          </cell>
          <cell r="E4194" t="str">
            <v>F</v>
          </cell>
        </row>
        <row r="4195">
          <cell r="B4195" t="str">
            <v>F513593</v>
          </cell>
          <cell r="C4195" t="str">
            <v>F513593</v>
          </cell>
          <cell r="D4195">
            <v>13</v>
          </cell>
          <cell r="E4195" t="str">
            <v>F</v>
          </cell>
        </row>
        <row r="4196">
          <cell r="B4196" t="str">
            <v>F513594</v>
          </cell>
          <cell r="C4196" t="str">
            <v>F513594</v>
          </cell>
          <cell r="D4196">
            <v>13</v>
          </cell>
          <cell r="E4196" t="str">
            <v>F</v>
          </cell>
        </row>
        <row r="4197">
          <cell r="B4197" t="str">
            <v>1000PORTSCSITE</v>
          </cell>
          <cell r="C4197" t="str">
            <v>PORTSCSITE</v>
          </cell>
          <cell r="D4197">
            <v>10</v>
          </cell>
          <cell r="E4197" t="str">
            <v>G</v>
          </cell>
        </row>
        <row r="4198">
          <cell r="B4198" t="str">
            <v>F513595</v>
          </cell>
          <cell r="C4198" t="str">
            <v>F513595</v>
          </cell>
          <cell r="D4198">
            <v>11</v>
          </cell>
          <cell r="E4198" t="str">
            <v>F</v>
          </cell>
        </row>
        <row r="4199">
          <cell r="B4199" t="str">
            <v>F513596</v>
          </cell>
          <cell r="C4199" t="str">
            <v>F513596</v>
          </cell>
          <cell r="D4199">
            <v>11</v>
          </cell>
          <cell r="E4199" t="str">
            <v>F</v>
          </cell>
        </row>
        <row r="4200">
          <cell r="B4200" t="str">
            <v>F513597</v>
          </cell>
          <cell r="C4200" t="str">
            <v>F513597</v>
          </cell>
          <cell r="D4200">
            <v>11</v>
          </cell>
          <cell r="E4200" t="str">
            <v>F</v>
          </cell>
        </row>
        <row r="4201">
          <cell r="B4201" t="str">
            <v>F513598</v>
          </cell>
          <cell r="C4201" t="str">
            <v>F513598</v>
          </cell>
          <cell r="D4201">
            <v>11</v>
          </cell>
          <cell r="E4201" t="str">
            <v>F</v>
          </cell>
        </row>
        <row r="4202">
          <cell r="B4202" t="str">
            <v>F513599</v>
          </cell>
          <cell r="C4202" t="str">
            <v>F513599</v>
          </cell>
          <cell r="D4202">
            <v>11</v>
          </cell>
          <cell r="E4202" t="str">
            <v>F</v>
          </cell>
        </row>
        <row r="4203">
          <cell r="B4203" t="str">
            <v>F513600</v>
          </cell>
          <cell r="C4203" t="str">
            <v>F513600</v>
          </cell>
          <cell r="D4203">
            <v>11</v>
          </cell>
          <cell r="E4203" t="str">
            <v>F</v>
          </cell>
        </row>
        <row r="4204">
          <cell r="B4204" t="str">
            <v>F513601</v>
          </cell>
          <cell r="C4204" t="str">
            <v>F513601</v>
          </cell>
          <cell r="D4204">
            <v>11</v>
          </cell>
          <cell r="E4204" t="str">
            <v>F</v>
          </cell>
        </row>
        <row r="4205">
          <cell r="B4205" t="str">
            <v>1000PESCMAIN</v>
          </cell>
          <cell r="C4205" t="str">
            <v>PESCMAIN</v>
          </cell>
          <cell r="D4205">
            <v>12</v>
          </cell>
          <cell r="E4205" t="str">
            <v>G</v>
          </cell>
        </row>
        <row r="4206">
          <cell r="B4206" t="str">
            <v>F513602</v>
          </cell>
          <cell r="C4206" t="str">
            <v>F513602</v>
          </cell>
          <cell r="D4206">
            <v>13</v>
          </cell>
          <cell r="E4206" t="str">
            <v>F</v>
          </cell>
        </row>
        <row r="4207">
          <cell r="B4207" t="str">
            <v>F513603</v>
          </cell>
          <cell r="C4207" t="str">
            <v>F513603</v>
          </cell>
          <cell r="D4207">
            <v>13</v>
          </cell>
          <cell r="E4207" t="str">
            <v>F</v>
          </cell>
        </row>
        <row r="4208">
          <cell r="B4208" t="str">
            <v>F513604</v>
          </cell>
          <cell r="C4208" t="str">
            <v>F513604</v>
          </cell>
          <cell r="D4208">
            <v>13</v>
          </cell>
          <cell r="E4208" t="str">
            <v>F</v>
          </cell>
        </row>
        <row r="4209">
          <cell r="B4209" t="str">
            <v>F513605</v>
          </cell>
          <cell r="C4209" t="str">
            <v>F513605</v>
          </cell>
          <cell r="D4209">
            <v>13</v>
          </cell>
          <cell r="E4209" t="str">
            <v>F</v>
          </cell>
        </row>
        <row r="4210">
          <cell r="B4210" t="str">
            <v>F513606</v>
          </cell>
          <cell r="C4210" t="str">
            <v>F513606</v>
          </cell>
          <cell r="D4210">
            <v>13</v>
          </cell>
          <cell r="E4210" t="str">
            <v>F</v>
          </cell>
        </row>
        <row r="4211">
          <cell r="B4211" t="str">
            <v>F513607</v>
          </cell>
          <cell r="C4211" t="str">
            <v>F513607</v>
          </cell>
          <cell r="D4211">
            <v>13</v>
          </cell>
          <cell r="E4211" t="str">
            <v>F</v>
          </cell>
        </row>
        <row r="4212">
          <cell r="B4212" t="str">
            <v>1000PESCGRG</v>
          </cell>
          <cell r="C4212" t="str">
            <v>PESCGRG</v>
          </cell>
          <cell r="D4212">
            <v>12</v>
          </cell>
          <cell r="E4212" t="str">
            <v>G</v>
          </cell>
        </row>
        <row r="4213">
          <cell r="B4213" t="str">
            <v>F513608</v>
          </cell>
          <cell r="C4213" t="str">
            <v>F513608</v>
          </cell>
          <cell r="D4213">
            <v>13</v>
          </cell>
          <cell r="E4213" t="str">
            <v>F</v>
          </cell>
        </row>
        <row r="4214">
          <cell r="B4214" t="str">
            <v>F513609</v>
          </cell>
          <cell r="C4214" t="str">
            <v>F513609</v>
          </cell>
          <cell r="D4214">
            <v>13</v>
          </cell>
          <cell r="E4214" t="str">
            <v>F</v>
          </cell>
        </row>
        <row r="4215">
          <cell r="B4215" t="str">
            <v>F513610</v>
          </cell>
          <cell r="C4215" t="str">
            <v>F513610</v>
          </cell>
          <cell r="D4215">
            <v>13</v>
          </cell>
          <cell r="E4215" t="str">
            <v>F</v>
          </cell>
        </row>
        <row r="4216">
          <cell r="B4216" t="str">
            <v>F513611</v>
          </cell>
          <cell r="C4216" t="str">
            <v>F513611</v>
          </cell>
          <cell r="D4216">
            <v>13</v>
          </cell>
          <cell r="E4216" t="str">
            <v>F</v>
          </cell>
        </row>
        <row r="4217">
          <cell r="B4217" t="str">
            <v>F513612</v>
          </cell>
          <cell r="C4217" t="str">
            <v>F513612</v>
          </cell>
          <cell r="D4217">
            <v>13</v>
          </cell>
          <cell r="E4217" t="str">
            <v>F</v>
          </cell>
        </row>
        <row r="4218">
          <cell r="B4218" t="str">
            <v>F513613</v>
          </cell>
          <cell r="C4218" t="str">
            <v>F513613</v>
          </cell>
          <cell r="D4218">
            <v>13</v>
          </cell>
          <cell r="E4218" t="str">
            <v>F</v>
          </cell>
        </row>
        <row r="4219">
          <cell r="B4219" t="str">
            <v>1000PESCWHSE</v>
          </cell>
          <cell r="C4219" t="str">
            <v>PESCWHSE</v>
          </cell>
          <cell r="D4219">
            <v>12</v>
          </cell>
          <cell r="E4219" t="str">
            <v>G</v>
          </cell>
        </row>
        <row r="4220">
          <cell r="B4220" t="str">
            <v>F513614</v>
          </cell>
          <cell r="C4220" t="str">
            <v>F513614</v>
          </cell>
          <cell r="D4220">
            <v>13</v>
          </cell>
          <cell r="E4220" t="str">
            <v>F</v>
          </cell>
        </row>
        <row r="4221">
          <cell r="B4221" t="str">
            <v>F513615</v>
          </cell>
          <cell r="C4221" t="str">
            <v>F513615</v>
          </cell>
          <cell r="D4221">
            <v>13</v>
          </cell>
          <cell r="E4221" t="str">
            <v>F</v>
          </cell>
        </row>
        <row r="4222">
          <cell r="B4222" t="str">
            <v>F513616</v>
          </cell>
          <cell r="C4222" t="str">
            <v>F513616</v>
          </cell>
          <cell r="D4222">
            <v>13</v>
          </cell>
          <cell r="E4222" t="str">
            <v>F</v>
          </cell>
        </row>
        <row r="4223">
          <cell r="B4223" t="str">
            <v>F513617</v>
          </cell>
          <cell r="C4223" t="str">
            <v>F513617</v>
          </cell>
          <cell r="D4223">
            <v>13</v>
          </cell>
          <cell r="E4223" t="str">
            <v>F</v>
          </cell>
        </row>
        <row r="4224">
          <cell r="B4224" t="str">
            <v>F513618</v>
          </cell>
          <cell r="C4224" t="str">
            <v>F513618</v>
          </cell>
          <cell r="D4224">
            <v>13</v>
          </cell>
          <cell r="E4224" t="str">
            <v>F</v>
          </cell>
        </row>
        <row r="4225">
          <cell r="B4225" t="str">
            <v>F513619</v>
          </cell>
          <cell r="C4225" t="str">
            <v>F513619</v>
          </cell>
          <cell r="D4225">
            <v>13</v>
          </cell>
          <cell r="E4225" t="str">
            <v>F</v>
          </cell>
        </row>
        <row r="4226">
          <cell r="B4226" t="str">
            <v>1000RIDGSCSITE</v>
          </cell>
          <cell r="C4226" t="str">
            <v>RIDGSCSITE</v>
          </cell>
          <cell r="D4226">
            <v>10</v>
          </cell>
          <cell r="E4226" t="str">
            <v>G</v>
          </cell>
        </row>
        <row r="4227">
          <cell r="B4227" t="str">
            <v>F513620</v>
          </cell>
          <cell r="C4227" t="str">
            <v>F513620</v>
          </cell>
          <cell r="D4227">
            <v>11</v>
          </cell>
          <cell r="E4227" t="str">
            <v>F</v>
          </cell>
        </row>
        <row r="4228">
          <cell r="B4228" t="str">
            <v>F513621</v>
          </cell>
          <cell r="C4228" t="str">
            <v>F513621</v>
          </cell>
          <cell r="D4228">
            <v>11</v>
          </cell>
          <cell r="E4228" t="str">
            <v>F</v>
          </cell>
        </row>
        <row r="4229">
          <cell r="B4229" t="str">
            <v>F513622</v>
          </cell>
          <cell r="C4229" t="str">
            <v>F513622</v>
          </cell>
          <cell r="D4229">
            <v>11</v>
          </cell>
          <cell r="E4229" t="str">
            <v>F</v>
          </cell>
        </row>
        <row r="4230">
          <cell r="B4230" t="str">
            <v>F513623</v>
          </cell>
          <cell r="C4230" t="str">
            <v>F513623</v>
          </cell>
          <cell r="D4230">
            <v>11</v>
          </cell>
          <cell r="E4230" t="str">
            <v>F</v>
          </cell>
        </row>
        <row r="4231">
          <cell r="B4231" t="str">
            <v>F513624</v>
          </cell>
          <cell r="C4231" t="str">
            <v>F513624</v>
          </cell>
          <cell r="D4231">
            <v>11</v>
          </cell>
          <cell r="E4231" t="str">
            <v>F</v>
          </cell>
        </row>
        <row r="4232">
          <cell r="B4232" t="str">
            <v>F513625</v>
          </cell>
          <cell r="C4232" t="str">
            <v>F513625</v>
          </cell>
          <cell r="D4232">
            <v>11</v>
          </cell>
          <cell r="E4232" t="str">
            <v>F</v>
          </cell>
        </row>
        <row r="4233">
          <cell r="B4233" t="str">
            <v>F513626</v>
          </cell>
          <cell r="C4233" t="str">
            <v>F513626</v>
          </cell>
          <cell r="D4233">
            <v>11</v>
          </cell>
          <cell r="E4233" t="str">
            <v>F</v>
          </cell>
        </row>
        <row r="4234">
          <cell r="B4234" t="str">
            <v>1000RTSCMAIN</v>
          </cell>
          <cell r="C4234" t="str">
            <v>RTSCMAIN</v>
          </cell>
          <cell r="D4234">
            <v>12</v>
          </cell>
          <cell r="E4234" t="str">
            <v>G</v>
          </cell>
        </row>
        <row r="4235">
          <cell r="B4235" t="str">
            <v>F513627</v>
          </cell>
          <cell r="C4235" t="str">
            <v>F513627</v>
          </cell>
          <cell r="D4235">
            <v>13</v>
          </cell>
          <cell r="E4235" t="str">
            <v>F</v>
          </cell>
        </row>
        <row r="4236">
          <cell r="B4236" t="str">
            <v>F513628</v>
          </cell>
          <cell r="C4236" t="str">
            <v>F513628</v>
          </cell>
          <cell r="D4236">
            <v>13</v>
          </cell>
          <cell r="E4236" t="str">
            <v>F</v>
          </cell>
        </row>
        <row r="4237">
          <cell r="B4237" t="str">
            <v>F513629</v>
          </cell>
          <cell r="C4237" t="str">
            <v>F513629</v>
          </cell>
          <cell r="D4237">
            <v>13</v>
          </cell>
          <cell r="E4237" t="str">
            <v>F</v>
          </cell>
        </row>
        <row r="4238">
          <cell r="B4238" t="str">
            <v>F513630</v>
          </cell>
          <cell r="C4238" t="str">
            <v>F513630</v>
          </cell>
          <cell r="D4238">
            <v>13</v>
          </cell>
          <cell r="E4238" t="str">
            <v>F</v>
          </cell>
        </row>
        <row r="4239">
          <cell r="B4239" t="str">
            <v>F513631</v>
          </cell>
          <cell r="C4239" t="str">
            <v>F513631</v>
          </cell>
          <cell r="D4239">
            <v>13</v>
          </cell>
          <cell r="E4239" t="str">
            <v>F</v>
          </cell>
        </row>
        <row r="4240">
          <cell r="B4240" t="str">
            <v>F513632</v>
          </cell>
          <cell r="C4240" t="str">
            <v>F513632</v>
          </cell>
          <cell r="D4240">
            <v>13</v>
          </cell>
          <cell r="E4240" t="str">
            <v>F</v>
          </cell>
        </row>
        <row r="4241">
          <cell r="B4241" t="str">
            <v>1000RTSCGRG</v>
          </cell>
          <cell r="C4241" t="str">
            <v>RTSCGRG</v>
          </cell>
          <cell r="D4241">
            <v>12</v>
          </cell>
          <cell r="E4241" t="str">
            <v>G</v>
          </cell>
        </row>
        <row r="4242">
          <cell r="B4242" t="str">
            <v>F513633</v>
          </cell>
          <cell r="C4242" t="str">
            <v>F513633</v>
          </cell>
          <cell r="D4242">
            <v>13</v>
          </cell>
          <cell r="E4242" t="str">
            <v>F</v>
          </cell>
        </row>
        <row r="4243">
          <cell r="B4243" t="str">
            <v>F513634</v>
          </cell>
          <cell r="C4243" t="str">
            <v>F513634</v>
          </cell>
          <cell r="D4243">
            <v>13</v>
          </cell>
          <cell r="E4243" t="str">
            <v>F</v>
          </cell>
        </row>
        <row r="4244">
          <cell r="B4244" t="str">
            <v>F513635</v>
          </cell>
          <cell r="C4244" t="str">
            <v>F513635</v>
          </cell>
          <cell r="D4244">
            <v>13</v>
          </cell>
          <cell r="E4244" t="str">
            <v>F</v>
          </cell>
        </row>
        <row r="4245">
          <cell r="B4245" t="str">
            <v>F513636</v>
          </cell>
          <cell r="C4245" t="str">
            <v>F513636</v>
          </cell>
          <cell r="D4245">
            <v>13</v>
          </cell>
          <cell r="E4245" t="str">
            <v>F</v>
          </cell>
        </row>
        <row r="4246">
          <cell r="B4246" t="str">
            <v>F513637</v>
          </cell>
          <cell r="C4246" t="str">
            <v>F513637</v>
          </cell>
          <cell r="D4246">
            <v>13</v>
          </cell>
          <cell r="E4246" t="str">
            <v>F</v>
          </cell>
        </row>
        <row r="4247">
          <cell r="B4247" t="str">
            <v>F513638</v>
          </cell>
          <cell r="C4247" t="str">
            <v>F513638</v>
          </cell>
          <cell r="D4247">
            <v>13</v>
          </cell>
          <cell r="E4247" t="str">
            <v>F</v>
          </cell>
        </row>
        <row r="4248">
          <cell r="B4248" t="str">
            <v>1000SJOQSCSITE</v>
          </cell>
          <cell r="C4248" t="str">
            <v>SJOQSCSITE</v>
          </cell>
          <cell r="D4248">
            <v>10</v>
          </cell>
          <cell r="E4248" t="str">
            <v>G</v>
          </cell>
        </row>
        <row r="4249">
          <cell r="B4249" t="str">
            <v>F513639</v>
          </cell>
          <cell r="C4249" t="str">
            <v>F513639</v>
          </cell>
          <cell r="D4249">
            <v>11</v>
          </cell>
          <cell r="E4249" t="str">
            <v>F</v>
          </cell>
        </row>
        <row r="4250">
          <cell r="B4250" t="str">
            <v>F513640</v>
          </cell>
          <cell r="C4250" t="str">
            <v>F513640</v>
          </cell>
          <cell r="D4250">
            <v>11</v>
          </cell>
          <cell r="E4250" t="str">
            <v>F</v>
          </cell>
        </row>
        <row r="4251">
          <cell r="B4251" t="str">
            <v>F513641</v>
          </cell>
          <cell r="C4251" t="str">
            <v>F513641</v>
          </cell>
          <cell r="D4251">
            <v>11</v>
          </cell>
          <cell r="E4251" t="str">
            <v>F</v>
          </cell>
        </row>
        <row r="4252">
          <cell r="B4252" t="str">
            <v>F513642</v>
          </cell>
          <cell r="C4252" t="str">
            <v>F513642</v>
          </cell>
          <cell r="D4252">
            <v>11</v>
          </cell>
          <cell r="E4252" t="str">
            <v>F</v>
          </cell>
        </row>
        <row r="4253">
          <cell r="B4253" t="str">
            <v>F513643</v>
          </cell>
          <cell r="C4253" t="str">
            <v>F513643</v>
          </cell>
          <cell r="D4253">
            <v>11</v>
          </cell>
          <cell r="E4253" t="str">
            <v>F</v>
          </cell>
        </row>
        <row r="4254">
          <cell r="B4254" t="str">
            <v>F513644</v>
          </cell>
          <cell r="C4254" t="str">
            <v>F513644</v>
          </cell>
          <cell r="D4254">
            <v>11</v>
          </cell>
          <cell r="E4254" t="str">
            <v>F</v>
          </cell>
        </row>
        <row r="4255">
          <cell r="B4255" t="str">
            <v>F513645</v>
          </cell>
          <cell r="C4255" t="str">
            <v>F513645</v>
          </cell>
          <cell r="D4255">
            <v>11</v>
          </cell>
          <cell r="E4255" t="str">
            <v>F</v>
          </cell>
        </row>
        <row r="4256">
          <cell r="B4256" t="str">
            <v>1000SJSCMAIN</v>
          </cell>
          <cell r="C4256" t="str">
            <v>SJSCMAIN</v>
          </cell>
          <cell r="D4256">
            <v>12</v>
          </cell>
          <cell r="E4256" t="str">
            <v>G</v>
          </cell>
        </row>
        <row r="4257">
          <cell r="B4257" t="str">
            <v>F513646</v>
          </cell>
          <cell r="C4257" t="str">
            <v>F513646</v>
          </cell>
          <cell r="D4257">
            <v>13</v>
          </cell>
          <cell r="E4257" t="str">
            <v>F</v>
          </cell>
        </row>
        <row r="4258">
          <cell r="B4258" t="str">
            <v>F513647</v>
          </cell>
          <cell r="C4258" t="str">
            <v>F513647</v>
          </cell>
          <cell r="D4258">
            <v>13</v>
          </cell>
          <cell r="E4258" t="str">
            <v>F</v>
          </cell>
        </row>
        <row r="4259">
          <cell r="B4259" t="str">
            <v>F513648</v>
          </cell>
          <cell r="C4259" t="str">
            <v>F513648</v>
          </cell>
          <cell r="D4259">
            <v>13</v>
          </cell>
          <cell r="E4259" t="str">
            <v>F</v>
          </cell>
        </row>
        <row r="4260">
          <cell r="B4260" t="str">
            <v>F513649</v>
          </cell>
          <cell r="C4260" t="str">
            <v>F513649</v>
          </cell>
          <cell r="D4260">
            <v>13</v>
          </cell>
          <cell r="E4260" t="str">
            <v>F</v>
          </cell>
        </row>
        <row r="4261">
          <cell r="B4261" t="str">
            <v>F513650</v>
          </cell>
          <cell r="C4261" t="str">
            <v>F513650</v>
          </cell>
          <cell r="D4261">
            <v>13</v>
          </cell>
          <cell r="E4261" t="str">
            <v>F</v>
          </cell>
        </row>
        <row r="4262">
          <cell r="B4262" t="str">
            <v>F513651</v>
          </cell>
          <cell r="C4262" t="str">
            <v>F513651</v>
          </cell>
          <cell r="D4262">
            <v>13</v>
          </cell>
          <cell r="E4262" t="str">
            <v>F</v>
          </cell>
        </row>
        <row r="4263">
          <cell r="B4263" t="str">
            <v>1000SJSCWHSE</v>
          </cell>
          <cell r="C4263" t="str">
            <v>SJSCWHSE</v>
          </cell>
          <cell r="D4263">
            <v>12</v>
          </cell>
          <cell r="E4263" t="str">
            <v>G</v>
          </cell>
        </row>
        <row r="4264">
          <cell r="B4264" t="str">
            <v>F513652</v>
          </cell>
          <cell r="C4264" t="str">
            <v>F513652</v>
          </cell>
          <cell r="D4264">
            <v>13</v>
          </cell>
          <cell r="E4264" t="str">
            <v>F</v>
          </cell>
        </row>
        <row r="4265">
          <cell r="B4265" t="str">
            <v>F513653</v>
          </cell>
          <cell r="C4265" t="str">
            <v>F513653</v>
          </cell>
          <cell r="D4265">
            <v>13</v>
          </cell>
          <cell r="E4265" t="str">
            <v>F</v>
          </cell>
        </row>
        <row r="4266">
          <cell r="B4266" t="str">
            <v>F513654</v>
          </cell>
          <cell r="C4266" t="str">
            <v>F513654</v>
          </cell>
          <cell r="D4266">
            <v>13</v>
          </cell>
          <cell r="E4266" t="str">
            <v>F</v>
          </cell>
        </row>
        <row r="4267">
          <cell r="B4267" t="str">
            <v>F513655</v>
          </cell>
          <cell r="C4267" t="str">
            <v>F513655</v>
          </cell>
          <cell r="D4267">
            <v>13</v>
          </cell>
          <cell r="E4267" t="str">
            <v>F</v>
          </cell>
        </row>
        <row r="4268">
          <cell r="B4268" t="str">
            <v>F513656</v>
          </cell>
          <cell r="C4268" t="str">
            <v>F513656</v>
          </cell>
          <cell r="D4268">
            <v>13</v>
          </cell>
          <cell r="E4268" t="str">
            <v>F</v>
          </cell>
        </row>
        <row r="4269">
          <cell r="B4269" t="str">
            <v>F513657</v>
          </cell>
          <cell r="C4269" t="str">
            <v>F513657</v>
          </cell>
          <cell r="D4269">
            <v>13</v>
          </cell>
          <cell r="E4269" t="str">
            <v>F</v>
          </cell>
        </row>
        <row r="4270">
          <cell r="B4270" t="str">
            <v>1000SJSCGRG</v>
          </cell>
          <cell r="C4270" t="str">
            <v>SJSCGRG</v>
          </cell>
          <cell r="D4270">
            <v>12</v>
          </cell>
          <cell r="E4270" t="str">
            <v>G</v>
          </cell>
        </row>
        <row r="4271">
          <cell r="B4271" t="str">
            <v>F513658</v>
          </cell>
          <cell r="C4271" t="str">
            <v>F513658</v>
          </cell>
          <cell r="D4271">
            <v>13</v>
          </cell>
          <cell r="E4271" t="str">
            <v>F</v>
          </cell>
        </row>
        <row r="4272">
          <cell r="B4272" t="str">
            <v>F513659</v>
          </cell>
          <cell r="C4272" t="str">
            <v>F513659</v>
          </cell>
          <cell r="D4272">
            <v>13</v>
          </cell>
          <cell r="E4272" t="str">
            <v>F</v>
          </cell>
        </row>
        <row r="4273">
          <cell r="B4273" t="str">
            <v>F513660</v>
          </cell>
          <cell r="C4273" t="str">
            <v>F513660</v>
          </cell>
          <cell r="D4273">
            <v>13</v>
          </cell>
          <cell r="E4273" t="str">
            <v>F</v>
          </cell>
        </row>
        <row r="4274">
          <cell r="B4274" t="str">
            <v>F513661</v>
          </cell>
          <cell r="C4274" t="str">
            <v>F513661</v>
          </cell>
          <cell r="D4274">
            <v>13</v>
          </cell>
          <cell r="E4274" t="str">
            <v>F</v>
          </cell>
        </row>
        <row r="4275">
          <cell r="B4275" t="str">
            <v>F513662</v>
          </cell>
          <cell r="C4275" t="str">
            <v>F513662</v>
          </cell>
          <cell r="D4275">
            <v>13</v>
          </cell>
          <cell r="E4275" t="str">
            <v>F</v>
          </cell>
        </row>
        <row r="4276">
          <cell r="B4276" t="str">
            <v>F513663</v>
          </cell>
          <cell r="C4276" t="str">
            <v>F513663</v>
          </cell>
          <cell r="D4276">
            <v>13</v>
          </cell>
          <cell r="E4276" t="str">
            <v>F</v>
          </cell>
        </row>
        <row r="4277">
          <cell r="B4277" t="str">
            <v>1000SJSCOFF</v>
          </cell>
          <cell r="C4277" t="str">
            <v>SJSCOFF</v>
          </cell>
          <cell r="D4277">
            <v>12</v>
          </cell>
          <cell r="E4277" t="str">
            <v>G</v>
          </cell>
        </row>
        <row r="4278">
          <cell r="B4278" t="str">
            <v>F513664</v>
          </cell>
          <cell r="C4278" t="str">
            <v>F513664</v>
          </cell>
          <cell r="D4278">
            <v>13</v>
          </cell>
          <cell r="E4278" t="str">
            <v>F</v>
          </cell>
        </row>
        <row r="4279">
          <cell r="B4279" t="str">
            <v>F513665</v>
          </cell>
          <cell r="C4279" t="str">
            <v>F513665</v>
          </cell>
          <cell r="D4279">
            <v>13</v>
          </cell>
          <cell r="E4279" t="str">
            <v>F</v>
          </cell>
        </row>
        <row r="4280">
          <cell r="B4280" t="str">
            <v>F513666</v>
          </cell>
          <cell r="C4280" t="str">
            <v>F513666</v>
          </cell>
          <cell r="D4280">
            <v>13</v>
          </cell>
          <cell r="E4280" t="str">
            <v>F</v>
          </cell>
        </row>
        <row r="4281">
          <cell r="B4281" t="str">
            <v>F513667</v>
          </cell>
          <cell r="C4281" t="str">
            <v>F513667</v>
          </cell>
          <cell r="D4281">
            <v>13</v>
          </cell>
          <cell r="E4281" t="str">
            <v>F</v>
          </cell>
        </row>
        <row r="4282">
          <cell r="B4282" t="str">
            <v>F513668</v>
          </cell>
          <cell r="C4282" t="str">
            <v>F513668</v>
          </cell>
          <cell r="D4282">
            <v>13</v>
          </cell>
          <cell r="E4282" t="str">
            <v>F</v>
          </cell>
        </row>
        <row r="4283">
          <cell r="B4283" t="str">
            <v>F513669</v>
          </cell>
          <cell r="C4283" t="str">
            <v>F513669</v>
          </cell>
          <cell r="D4283">
            <v>13</v>
          </cell>
          <cell r="E4283" t="str">
            <v>F</v>
          </cell>
        </row>
        <row r="4284">
          <cell r="B4284" t="str">
            <v>1000SBSCSITE</v>
          </cell>
          <cell r="C4284" t="str">
            <v>SBSCSITE</v>
          </cell>
          <cell r="D4284">
            <v>10</v>
          </cell>
          <cell r="E4284" t="str">
            <v>G</v>
          </cell>
        </row>
        <row r="4285">
          <cell r="B4285" t="str">
            <v>F513670</v>
          </cell>
          <cell r="C4285" t="str">
            <v>F513670</v>
          </cell>
          <cell r="D4285">
            <v>11</v>
          </cell>
          <cell r="E4285" t="str">
            <v>F</v>
          </cell>
        </row>
        <row r="4286">
          <cell r="B4286" t="str">
            <v>F513671</v>
          </cell>
          <cell r="C4286" t="str">
            <v>F513671</v>
          </cell>
          <cell r="D4286">
            <v>11</v>
          </cell>
          <cell r="E4286" t="str">
            <v>F</v>
          </cell>
        </row>
        <row r="4287">
          <cell r="B4287" t="str">
            <v>F513672</v>
          </cell>
          <cell r="C4287" t="str">
            <v>F513672</v>
          </cell>
          <cell r="D4287">
            <v>11</v>
          </cell>
          <cell r="E4287" t="str">
            <v>F</v>
          </cell>
        </row>
        <row r="4288">
          <cell r="B4288" t="str">
            <v>F513673</v>
          </cell>
          <cell r="C4288" t="str">
            <v>F513673</v>
          </cell>
          <cell r="D4288">
            <v>11</v>
          </cell>
          <cell r="E4288" t="str">
            <v>F</v>
          </cell>
        </row>
        <row r="4289">
          <cell r="B4289" t="str">
            <v>F513674</v>
          </cell>
          <cell r="C4289" t="str">
            <v>F513674</v>
          </cell>
          <cell r="D4289">
            <v>11</v>
          </cell>
          <cell r="E4289" t="str">
            <v>F</v>
          </cell>
        </row>
        <row r="4290">
          <cell r="B4290" t="str">
            <v>F513675</v>
          </cell>
          <cell r="C4290" t="str">
            <v>F513675</v>
          </cell>
          <cell r="D4290">
            <v>11</v>
          </cell>
          <cell r="E4290" t="str">
            <v>F</v>
          </cell>
        </row>
        <row r="4291">
          <cell r="B4291" t="str">
            <v>F513676</v>
          </cell>
          <cell r="C4291" t="str">
            <v>F513676</v>
          </cell>
          <cell r="D4291">
            <v>11</v>
          </cell>
          <cell r="E4291" t="str">
            <v>F</v>
          </cell>
        </row>
        <row r="4292">
          <cell r="B4292" t="str">
            <v>1000SBSCMAIN</v>
          </cell>
          <cell r="C4292" t="str">
            <v>SBSCMAIN</v>
          </cell>
          <cell r="D4292">
            <v>12</v>
          </cell>
          <cell r="E4292" t="str">
            <v>G</v>
          </cell>
        </row>
        <row r="4293">
          <cell r="B4293" t="str">
            <v>F513677</v>
          </cell>
          <cell r="C4293" t="str">
            <v>F513677</v>
          </cell>
          <cell r="D4293">
            <v>13</v>
          </cell>
          <cell r="E4293" t="str">
            <v>F</v>
          </cell>
        </row>
        <row r="4294">
          <cell r="B4294" t="str">
            <v>F513678</v>
          </cell>
          <cell r="C4294" t="str">
            <v>F513678</v>
          </cell>
          <cell r="D4294">
            <v>13</v>
          </cell>
          <cell r="E4294" t="str">
            <v>F</v>
          </cell>
        </row>
        <row r="4295">
          <cell r="B4295" t="str">
            <v>F513679</v>
          </cell>
          <cell r="C4295" t="str">
            <v>F513679</v>
          </cell>
          <cell r="D4295">
            <v>13</v>
          </cell>
          <cell r="E4295" t="str">
            <v>F</v>
          </cell>
        </row>
        <row r="4296">
          <cell r="B4296" t="str">
            <v>F513680</v>
          </cell>
          <cell r="C4296" t="str">
            <v>F513680</v>
          </cell>
          <cell r="D4296">
            <v>13</v>
          </cell>
          <cell r="E4296" t="str">
            <v>F</v>
          </cell>
        </row>
        <row r="4297">
          <cell r="B4297" t="str">
            <v>F513681</v>
          </cell>
          <cell r="C4297" t="str">
            <v>F513681</v>
          </cell>
          <cell r="D4297">
            <v>13</v>
          </cell>
          <cell r="E4297" t="str">
            <v>F</v>
          </cell>
        </row>
        <row r="4298">
          <cell r="B4298" t="str">
            <v>F513682</v>
          </cell>
          <cell r="C4298" t="str">
            <v>F513682</v>
          </cell>
          <cell r="D4298">
            <v>13</v>
          </cell>
          <cell r="E4298" t="str">
            <v>F</v>
          </cell>
        </row>
        <row r="4299">
          <cell r="B4299" t="str">
            <v>1000SBSCGRG</v>
          </cell>
          <cell r="C4299" t="str">
            <v>SBSCGRG</v>
          </cell>
          <cell r="D4299">
            <v>12</v>
          </cell>
          <cell r="E4299" t="str">
            <v>G</v>
          </cell>
        </row>
        <row r="4300">
          <cell r="B4300" t="str">
            <v>F513683</v>
          </cell>
          <cell r="C4300" t="str">
            <v>F513683</v>
          </cell>
          <cell r="D4300">
            <v>13</v>
          </cell>
          <cell r="E4300" t="str">
            <v>F</v>
          </cell>
        </row>
        <row r="4301">
          <cell r="B4301" t="str">
            <v>F513684</v>
          </cell>
          <cell r="C4301" t="str">
            <v>F513684</v>
          </cell>
          <cell r="D4301">
            <v>13</v>
          </cell>
          <cell r="E4301" t="str">
            <v>F</v>
          </cell>
        </row>
        <row r="4302">
          <cell r="B4302" t="str">
            <v>F513685</v>
          </cell>
          <cell r="C4302" t="str">
            <v>F513685</v>
          </cell>
          <cell r="D4302">
            <v>13</v>
          </cell>
          <cell r="E4302" t="str">
            <v>F</v>
          </cell>
        </row>
        <row r="4303">
          <cell r="B4303" t="str">
            <v>F513686</v>
          </cell>
          <cell r="C4303" t="str">
            <v>F513686</v>
          </cell>
          <cell r="D4303">
            <v>13</v>
          </cell>
          <cell r="E4303" t="str">
            <v>F</v>
          </cell>
        </row>
        <row r="4304">
          <cell r="B4304" t="str">
            <v>F513687</v>
          </cell>
          <cell r="C4304" t="str">
            <v>F513687</v>
          </cell>
          <cell r="D4304">
            <v>13</v>
          </cell>
          <cell r="E4304" t="str">
            <v>F</v>
          </cell>
        </row>
        <row r="4305">
          <cell r="B4305" t="str">
            <v>F513688</v>
          </cell>
          <cell r="C4305" t="str">
            <v>F513688</v>
          </cell>
          <cell r="D4305">
            <v>13</v>
          </cell>
          <cell r="E4305" t="str">
            <v>F</v>
          </cell>
        </row>
        <row r="4306">
          <cell r="B4306" t="str">
            <v>1000SHLKCGSITE</v>
          </cell>
          <cell r="C4306" t="str">
            <v>SHLKCGSITE</v>
          </cell>
          <cell r="D4306">
            <v>10</v>
          </cell>
          <cell r="E4306" t="str">
            <v>G</v>
          </cell>
        </row>
        <row r="4307">
          <cell r="B4307" t="str">
            <v>F513689</v>
          </cell>
          <cell r="C4307" t="str">
            <v>F513689</v>
          </cell>
          <cell r="D4307">
            <v>11</v>
          </cell>
          <cell r="E4307" t="str">
            <v>F</v>
          </cell>
        </row>
        <row r="4308">
          <cell r="B4308" t="str">
            <v>F513690</v>
          </cell>
          <cell r="C4308" t="str">
            <v>F513690</v>
          </cell>
          <cell r="D4308">
            <v>11</v>
          </cell>
          <cell r="E4308" t="str">
            <v>F</v>
          </cell>
        </row>
        <row r="4309">
          <cell r="B4309" t="str">
            <v>F513691</v>
          </cell>
          <cell r="C4309" t="str">
            <v>F513691</v>
          </cell>
          <cell r="D4309">
            <v>11</v>
          </cell>
          <cell r="E4309" t="str">
            <v>F</v>
          </cell>
        </row>
        <row r="4310">
          <cell r="B4310" t="str">
            <v>F513692</v>
          </cell>
          <cell r="C4310" t="str">
            <v>F513692</v>
          </cell>
          <cell r="D4310">
            <v>11</v>
          </cell>
          <cell r="E4310" t="str">
            <v>F</v>
          </cell>
        </row>
        <row r="4311">
          <cell r="B4311" t="str">
            <v>F513693</v>
          </cell>
          <cell r="C4311" t="str">
            <v>F513693</v>
          </cell>
          <cell r="D4311">
            <v>11</v>
          </cell>
          <cell r="E4311" t="str">
            <v>F</v>
          </cell>
        </row>
        <row r="4312">
          <cell r="B4312" t="str">
            <v>F513694</v>
          </cell>
          <cell r="C4312" t="str">
            <v>F513694</v>
          </cell>
          <cell r="D4312">
            <v>11</v>
          </cell>
          <cell r="E4312" t="str">
            <v>F</v>
          </cell>
        </row>
        <row r="4313">
          <cell r="B4313" t="str">
            <v>F513695</v>
          </cell>
          <cell r="C4313" t="str">
            <v>F513695</v>
          </cell>
          <cell r="D4313">
            <v>11</v>
          </cell>
          <cell r="E4313" t="str">
            <v>F</v>
          </cell>
        </row>
        <row r="4314">
          <cell r="B4314" t="str">
            <v>1000SLCGMAIN</v>
          </cell>
          <cell r="C4314" t="str">
            <v>SLCGMAIN</v>
          </cell>
          <cell r="D4314">
            <v>12</v>
          </cell>
          <cell r="E4314" t="str">
            <v>G</v>
          </cell>
        </row>
        <row r="4315">
          <cell r="B4315" t="str">
            <v>F513696</v>
          </cell>
          <cell r="C4315" t="str">
            <v>F513696</v>
          </cell>
          <cell r="D4315">
            <v>13</v>
          </cell>
          <cell r="E4315" t="str">
            <v>F</v>
          </cell>
        </row>
        <row r="4316">
          <cell r="B4316" t="str">
            <v>F513697</v>
          </cell>
          <cell r="C4316" t="str">
            <v>F513697</v>
          </cell>
          <cell r="D4316">
            <v>13</v>
          </cell>
          <cell r="E4316" t="str">
            <v>F</v>
          </cell>
        </row>
        <row r="4317">
          <cell r="B4317" t="str">
            <v>F513698</v>
          </cell>
          <cell r="C4317" t="str">
            <v>F513698</v>
          </cell>
          <cell r="D4317">
            <v>13</v>
          </cell>
          <cell r="E4317" t="str">
            <v>F</v>
          </cell>
        </row>
        <row r="4318">
          <cell r="B4318" t="str">
            <v>F513699</v>
          </cell>
          <cell r="C4318" t="str">
            <v>F513699</v>
          </cell>
          <cell r="D4318">
            <v>13</v>
          </cell>
          <cell r="E4318" t="str">
            <v>F</v>
          </cell>
        </row>
        <row r="4319">
          <cell r="B4319" t="str">
            <v>F513700</v>
          </cell>
          <cell r="C4319" t="str">
            <v>F513700</v>
          </cell>
          <cell r="D4319">
            <v>13</v>
          </cell>
          <cell r="E4319" t="str">
            <v>F</v>
          </cell>
        </row>
        <row r="4320">
          <cell r="B4320" t="str">
            <v>F513701</v>
          </cell>
          <cell r="C4320" t="str">
            <v>F513701</v>
          </cell>
          <cell r="D4320">
            <v>13</v>
          </cell>
          <cell r="E4320" t="str">
            <v>F</v>
          </cell>
        </row>
        <row r="4321">
          <cell r="B4321" t="str">
            <v>1000SLCGINFO</v>
          </cell>
          <cell r="C4321" t="str">
            <v>SLCGINFO</v>
          </cell>
          <cell r="D4321">
            <v>12</v>
          </cell>
          <cell r="E4321" t="str">
            <v>G</v>
          </cell>
        </row>
        <row r="4322">
          <cell r="B4322" t="str">
            <v>F513702</v>
          </cell>
          <cell r="C4322" t="str">
            <v>F513702</v>
          </cell>
          <cell r="D4322">
            <v>13</v>
          </cell>
          <cell r="E4322" t="str">
            <v>F</v>
          </cell>
        </row>
        <row r="4323">
          <cell r="B4323" t="str">
            <v>F513703</v>
          </cell>
          <cell r="C4323" t="str">
            <v>F513703</v>
          </cell>
          <cell r="D4323">
            <v>13</v>
          </cell>
          <cell r="E4323" t="str">
            <v>F</v>
          </cell>
        </row>
        <row r="4324">
          <cell r="B4324" t="str">
            <v>F513704</v>
          </cell>
          <cell r="C4324" t="str">
            <v>F513704</v>
          </cell>
          <cell r="D4324">
            <v>13</v>
          </cell>
          <cell r="E4324" t="str">
            <v>F</v>
          </cell>
        </row>
        <row r="4325">
          <cell r="B4325" t="str">
            <v>F513705</v>
          </cell>
          <cell r="C4325" t="str">
            <v>F513705</v>
          </cell>
          <cell r="D4325">
            <v>13</v>
          </cell>
          <cell r="E4325" t="str">
            <v>F</v>
          </cell>
        </row>
        <row r="4326">
          <cell r="B4326" t="str">
            <v>F513706</v>
          </cell>
          <cell r="C4326" t="str">
            <v>F513706</v>
          </cell>
          <cell r="D4326">
            <v>13</v>
          </cell>
          <cell r="E4326" t="str">
            <v>F</v>
          </cell>
        </row>
        <row r="4327">
          <cell r="B4327" t="str">
            <v>F513707</v>
          </cell>
          <cell r="C4327" t="str">
            <v>F513707</v>
          </cell>
          <cell r="D4327">
            <v>13</v>
          </cell>
          <cell r="E4327" t="str">
            <v>F</v>
          </cell>
        </row>
        <row r="4328">
          <cell r="B4328" t="str">
            <v>1000SLCGWHSE</v>
          </cell>
          <cell r="C4328" t="str">
            <v>SLCGWHSE</v>
          </cell>
          <cell r="D4328">
            <v>12</v>
          </cell>
          <cell r="E4328" t="str">
            <v>G</v>
          </cell>
        </row>
        <row r="4329">
          <cell r="B4329" t="str">
            <v>F513708</v>
          </cell>
          <cell r="C4329" t="str">
            <v>F513708</v>
          </cell>
          <cell r="D4329">
            <v>13</v>
          </cell>
          <cell r="E4329" t="str">
            <v>F</v>
          </cell>
        </row>
        <row r="4330">
          <cell r="B4330" t="str">
            <v>F513709</v>
          </cell>
          <cell r="C4330" t="str">
            <v>F513709</v>
          </cell>
          <cell r="D4330">
            <v>13</v>
          </cell>
          <cell r="E4330" t="str">
            <v>F</v>
          </cell>
        </row>
        <row r="4331">
          <cell r="B4331" t="str">
            <v>F513710</v>
          </cell>
          <cell r="C4331" t="str">
            <v>F513710</v>
          </cell>
          <cell r="D4331">
            <v>13</v>
          </cell>
          <cell r="E4331" t="str">
            <v>F</v>
          </cell>
        </row>
        <row r="4332">
          <cell r="B4332" t="str">
            <v>F513711</v>
          </cell>
          <cell r="C4332" t="str">
            <v>F513711</v>
          </cell>
          <cell r="D4332">
            <v>13</v>
          </cell>
          <cell r="E4332" t="str">
            <v>F</v>
          </cell>
        </row>
        <row r="4333">
          <cell r="B4333" t="str">
            <v>F513712</v>
          </cell>
          <cell r="C4333" t="str">
            <v>F513712</v>
          </cell>
          <cell r="D4333">
            <v>13</v>
          </cell>
          <cell r="E4333" t="str">
            <v>F</v>
          </cell>
        </row>
        <row r="4334">
          <cell r="B4334" t="str">
            <v>F513713</v>
          </cell>
          <cell r="C4334" t="str">
            <v>F513713</v>
          </cell>
          <cell r="D4334">
            <v>13</v>
          </cell>
          <cell r="E4334" t="str">
            <v>F</v>
          </cell>
        </row>
        <row r="4335">
          <cell r="B4335" t="str">
            <v>1000SLCGREST</v>
          </cell>
          <cell r="C4335" t="str">
            <v>SLCGREST</v>
          </cell>
          <cell r="D4335">
            <v>12</v>
          </cell>
          <cell r="E4335" t="str">
            <v>G</v>
          </cell>
        </row>
        <row r="4336">
          <cell r="B4336" t="str">
            <v>F513714</v>
          </cell>
          <cell r="C4336" t="str">
            <v>F513714</v>
          </cell>
          <cell r="D4336">
            <v>13</v>
          </cell>
          <cell r="E4336" t="str">
            <v>F</v>
          </cell>
        </row>
        <row r="4337">
          <cell r="B4337" t="str">
            <v>F513715</v>
          </cell>
          <cell r="C4337" t="str">
            <v>F513715</v>
          </cell>
          <cell r="D4337">
            <v>13</v>
          </cell>
          <cell r="E4337" t="str">
            <v>F</v>
          </cell>
        </row>
        <row r="4338">
          <cell r="B4338" t="str">
            <v>F513716</v>
          </cell>
          <cell r="C4338" t="str">
            <v>F513716</v>
          </cell>
          <cell r="D4338">
            <v>13</v>
          </cell>
          <cell r="E4338" t="str">
            <v>F</v>
          </cell>
        </row>
        <row r="4339">
          <cell r="B4339" t="str">
            <v>F513717</v>
          </cell>
          <cell r="C4339" t="str">
            <v>F513717</v>
          </cell>
          <cell r="D4339">
            <v>13</v>
          </cell>
          <cell r="E4339" t="str">
            <v>F</v>
          </cell>
        </row>
        <row r="4340">
          <cell r="B4340" t="str">
            <v>F513718</v>
          </cell>
          <cell r="C4340" t="str">
            <v>F513718</v>
          </cell>
          <cell r="D4340">
            <v>13</v>
          </cell>
          <cell r="E4340" t="str">
            <v>F</v>
          </cell>
        </row>
        <row r="4341">
          <cell r="B4341" t="str">
            <v>F513719</v>
          </cell>
          <cell r="C4341" t="str">
            <v>F513719</v>
          </cell>
          <cell r="D4341">
            <v>13</v>
          </cell>
          <cell r="E4341" t="str">
            <v>F</v>
          </cell>
        </row>
        <row r="4342">
          <cell r="B4342" t="str">
            <v>1000SHLKSCSITE</v>
          </cell>
          <cell r="C4342" t="str">
            <v>SHLKSCSITE</v>
          </cell>
          <cell r="D4342">
            <v>10</v>
          </cell>
          <cell r="E4342" t="str">
            <v>G</v>
          </cell>
        </row>
        <row r="4343">
          <cell r="B4343" t="str">
            <v>F513720</v>
          </cell>
          <cell r="C4343" t="str">
            <v>F513720</v>
          </cell>
          <cell r="D4343">
            <v>11</v>
          </cell>
          <cell r="E4343" t="str">
            <v>F</v>
          </cell>
        </row>
        <row r="4344">
          <cell r="B4344" t="str">
            <v>F513721</v>
          </cell>
          <cell r="C4344" t="str">
            <v>F513721</v>
          </cell>
          <cell r="D4344">
            <v>11</v>
          </cell>
          <cell r="E4344" t="str">
            <v>F</v>
          </cell>
        </row>
        <row r="4345">
          <cell r="B4345" t="str">
            <v>F513722</v>
          </cell>
          <cell r="C4345" t="str">
            <v>F513722</v>
          </cell>
          <cell r="D4345">
            <v>11</v>
          </cell>
          <cell r="E4345" t="str">
            <v>F</v>
          </cell>
        </row>
        <row r="4346">
          <cell r="B4346" t="str">
            <v>F513723</v>
          </cell>
          <cell r="C4346" t="str">
            <v>F513723</v>
          </cell>
          <cell r="D4346">
            <v>11</v>
          </cell>
          <cell r="E4346" t="str">
            <v>F</v>
          </cell>
        </row>
        <row r="4347">
          <cell r="B4347" t="str">
            <v>F513724</v>
          </cell>
          <cell r="C4347" t="str">
            <v>F513724</v>
          </cell>
          <cell r="D4347">
            <v>11</v>
          </cell>
          <cell r="E4347" t="str">
            <v>F</v>
          </cell>
        </row>
        <row r="4348">
          <cell r="B4348" t="str">
            <v>F513725</v>
          </cell>
          <cell r="C4348" t="str">
            <v>F513725</v>
          </cell>
          <cell r="D4348">
            <v>11</v>
          </cell>
          <cell r="E4348" t="str">
            <v>F</v>
          </cell>
        </row>
        <row r="4349">
          <cell r="B4349" t="str">
            <v>F513726</v>
          </cell>
          <cell r="C4349" t="str">
            <v>F513726</v>
          </cell>
          <cell r="D4349">
            <v>11</v>
          </cell>
          <cell r="E4349" t="str">
            <v>F</v>
          </cell>
        </row>
        <row r="4350">
          <cell r="B4350" t="str">
            <v>1000SLSCMAIN</v>
          </cell>
          <cell r="C4350" t="str">
            <v>SLSCMAIN</v>
          </cell>
          <cell r="D4350">
            <v>12</v>
          </cell>
          <cell r="E4350" t="str">
            <v>G</v>
          </cell>
        </row>
        <row r="4351">
          <cell r="B4351" t="str">
            <v>F513727</v>
          </cell>
          <cell r="C4351" t="str">
            <v>F513727</v>
          </cell>
          <cell r="D4351">
            <v>13</v>
          </cell>
          <cell r="E4351" t="str">
            <v>F</v>
          </cell>
        </row>
        <row r="4352">
          <cell r="B4352" t="str">
            <v>F513728</v>
          </cell>
          <cell r="C4352" t="str">
            <v>F513728</v>
          </cell>
          <cell r="D4352">
            <v>13</v>
          </cell>
          <cell r="E4352" t="str">
            <v>F</v>
          </cell>
        </row>
        <row r="4353">
          <cell r="B4353" t="str">
            <v>F513729</v>
          </cell>
          <cell r="C4353" t="str">
            <v>F513729</v>
          </cell>
          <cell r="D4353">
            <v>13</v>
          </cell>
          <cell r="E4353" t="str">
            <v>F</v>
          </cell>
        </row>
        <row r="4354">
          <cell r="B4354" t="str">
            <v>F513730</v>
          </cell>
          <cell r="C4354" t="str">
            <v>F513730</v>
          </cell>
          <cell r="D4354">
            <v>13</v>
          </cell>
          <cell r="E4354" t="str">
            <v>F</v>
          </cell>
        </row>
        <row r="4355">
          <cell r="B4355" t="str">
            <v>F513731</v>
          </cell>
          <cell r="C4355" t="str">
            <v>F513731</v>
          </cell>
          <cell r="D4355">
            <v>13</v>
          </cell>
          <cell r="E4355" t="str">
            <v>F</v>
          </cell>
        </row>
        <row r="4356">
          <cell r="B4356" t="str">
            <v>F513732</v>
          </cell>
          <cell r="C4356" t="str">
            <v>F513732</v>
          </cell>
          <cell r="D4356">
            <v>13</v>
          </cell>
          <cell r="E4356" t="str">
            <v>F</v>
          </cell>
        </row>
        <row r="4357">
          <cell r="B4357" t="str">
            <v>1000SLSCGRG</v>
          </cell>
          <cell r="C4357" t="str">
            <v>SLSCGRG</v>
          </cell>
          <cell r="D4357">
            <v>12</v>
          </cell>
          <cell r="E4357" t="str">
            <v>G</v>
          </cell>
        </row>
        <row r="4358">
          <cell r="B4358" t="str">
            <v>F513733</v>
          </cell>
          <cell r="C4358" t="str">
            <v>F513733</v>
          </cell>
          <cell r="D4358">
            <v>13</v>
          </cell>
          <cell r="E4358" t="str">
            <v>F</v>
          </cell>
        </row>
        <row r="4359">
          <cell r="B4359" t="str">
            <v>F513734</v>
          </cell>
          <cell r="C4359" t="str">
            <v>F513734</v>
          </cell>
          <cell r="D4359">
            <v>13</v>
          </cell>
          <cell r="E4359" t="str">
            <v>F</v>
          </cell>
        </row>
        <row r="4360">
          <cell r="B4360" t="str">
            <v>F513735</v>
          </cell>
          <cell r="C4360" t="str">
            <v>F513735</v>
          </cell>
          <cell r="D4360">
            <v>13</v>
          </cell>
          <cell r="E4360" t="str">
            <v>F</v>
          </cell>
        </row>
        <row r="4361">
          <cell r="B4361" t="str">
            <v>F513736</v>
          </cell>
          <cell r="C4361" t="str">
            <v>F513736</v>
          </cell>
          <cell r="D4361">
            <v>13</v>
          </cell>
          <cell r="E4361" t="str">
            <v>F</v>
          </cell>
        </row>
        <row r="4362">
          <cell r="B4362" t="str">
            <v>F513737</v>
          </cell>
          <cell r="C4362" t="str">
            <v>F513737</v>
          </cell>
          <cell r="D4362">
            <v>13</v>
          </cell>
          <cell r="E4362" t="str">
            <v>F</v>
          </cell>
        </row>
        <row r="4363">
          <cell r="B4363" t="str">
            <v>F513738</v>
          </cell>
          <cell r="C4363" t="str">
            <v>F513738</v>
          </cell>
          <cell r="D4363">
            <v>13</v>
          </cell>
          <cell r="E4363" t="str">
            <v>F</v>
          </cell>
        </row>
        <row r="4364">
          <cell r="B4364" t="str">
            <v>1000TEHSCSITE</v>
          </cell>
          <cell r="C4364" t="str">
            <v>TEHSCSITE</v>
          </cell>
          <cell r="D4364">
            <v>10</v>
          </cell>
          <cell r="E4364" t="str">
            <v>G</v>
          </cell>
        </row>
        <row r="4365">
          <cell r="B4365" t="str">
            <v>F513739</v>
          </cell>
          <cell r="C4365" t="str">
            <v>F513739</v>
          </cell>
          <cell r="D4365">
            <v>11</v>
          </cell>
          <cell r="E4365" t="str">
            <v>F</v>
          </cell>
        </row>
        <row r="4366">
          <cell r="B4366" t="str">
            <v>F513740</v>
          </cell>
          <cell r="C4366" t="str">
            <v>F513740</v>
          </cell>
          <cell r="D4366">
            <v>11</v>
          </cell>
          <cell r="E4366" t="str">
            <v>F</v>
          </cell>
        </row>
        <row r="4367">
          <cell r="B4367" t="str">
            <v>F513741</v>
          </cell>
          <cell r="C4367" t="str">
            <v>F513741</v>
          </cell>
          <cell r="D4367">
            <v>11</v>
          </cell>
          <cell r="E4367" t="str">
            <v>F</v>
          </cell>
        </row>
        <row r="4368">
          <cell r="B4368" t="str">
            <v>F513742</v>
          </cell>
          <cell r="C4368" t="str">
            <v>F513742</v>
          </cell>
          <cell r="D4368">
            <v>11</v>
          </cell>
          <cell r="E4368" t="str">
            <v>F</v>
          </cell>
        </row>
        <row r="4369">
          <cell r="B4369" t="str">
            <v>F513743</v>
          </cell>
          <cell r="C4369" t="str">
            <v>F513743</v>
          </cell>
          <cell r="D4369">
            <v>11</v>
          </cell>
          <cell r="E4369" t="str">
            <v>F</v>
          </cell>
        </row>
        <row r="4370">
          <cell r="B4370" t="str">
            <v>F513744</v>
          </cell>
          <cell r="C4370" t="str">
            <v>F513744</v>
          </cell>
          <cell r="D4370">
            <v>11</v>
          </cell>
          <cell r="E4370" t="str">
            <v>F</v>
          </cell>
        </row>
        <row r="4371">
          <cell r="B4371" t="str">
            <v>F513745</v>
          </cell>
          <cell r="C4371" t="str">
            <v>F513745</v>
          </cell>
          <cell r="D4371">
            <v>11</v>
          </cell>
          <cell r="E4371" t="str">
            <v>F</v>
          </cell>
        </row>
        <row r="4372">
          <cell r="B4372" t="str">
            <v>1000TEHSCMAIN</v>
          </cell>
          <cell r="C4372" t="str">
            <v>TEHSCMAIN</v>
          </cell>
          <cell r="D4372">
            <v>12</v>
          </cell>
          <cell r="E4372" t="str">
            <v>G</v>
          </cell>
        </row>
        <row r="4373">
          <cell r="B4373" t="str">
            <v>F513746</v>
          </cell>
          <cell r="C4373" t="str">
            <v>F513746</v>
          </cell>
          <cell r="D4373">
            <v>13</v>
          </cell>
          <cell r="E4373" t="str">
            <v>F</v>
          </cell>
        </row>
        <row r="4374">
          <cell r="B4374" t="str">
            <v>F513747</v>
          </cell>
          <cell r="C4374" t="str">
            <v>F513747</v>
          </cell>
          <cell r="D4374">
            <v>13</v>
          </cell>
          <cell r="E4374" t="str">
            <v>F</v>
          </cell>
        </row>
        <row r="4375">
          <cell r="B4375" t="str">
            <v>F513748</v>
          </cell>
          <cell r="C4375" t="str">
            <v>F513748</v>
          </cell>
          <cell r="D4375">
            <v>13</v>
          </cell>
          <cell r="E4375" t="str">
            <v>F</v>
          </cell>
        </row>
        <row r="4376">
          <cell r="B4376" t="str">
            <v>F513749</v>
          </cell>
          <cell r="C4376" t="str">
            <v>F513749</v>
          </cell>
          <cell r="D4376">
            <v>13</v>
          </cell>
          <cell r="E4376" t="str">
            <v>F</v>
          </cell>
        </row>
        <row r="4377">
          <cell r="B4377" t="str">
            <v>F513750</v>
          </cell>
          <cell r="C4377" t="str">
            <v>F513750</v>
          </cell>
          <cell r="D4377">
            <v>13</v>
          </cell>
          <cell r="E4377" t="str">
            <v>F</v>
          </cell>
        </row>
        <row r="4378">
          <cell r="B4378" t="str">
            <v>F513751</v>
          </cell>
          <cell r="C4378" t="str">
            <v>F513751</v>
          </cell>
          <cell r="D4378">
            <v>13</v>
          </cell>
          <cell r="E4378" t="str">
            <v>F</v>
          </cell>
        </row>
        <row r="4379">
          <cell r="B4379" t="str">
            <v>1000TEHSCGRG</v>
          </cell>
          <cell r="C4379" t="str">
            <v>TEHSCGRG</v>
          </cell>
          <cell r="D4379">
            <v>12</v>
          </cell>
          <cell r="E4379" t="str">
            <v>G</v>
          </cell>
        </row>
        <row r="4380">
          <cell r="B4380" t="str">
            <v>F513752</v>
          </cell>
          <cell r="C4380" t="str">
            <v>F513752</v>
          </cell>
          <cell r="D4380">
            <v>13</v>
          </cell>
          <cell r="E4380" t="str">
            <v>F</v>
          </cell>
        </row>
        <row r="4381">
          <cell r="B4381" t="str">
            <v>F513753</v>
          </cell>
          <cell r="C4381" t="str">
            <v>F513753</v>
          </cell>
          <cell r="D4381">
            <v>13</v>
          </cell>
          <cell r="E4381" t="str">
            <v>F</v>
          </cell>
        </row>
        <row r="4382">
          <cell r="B4382" t="str">
            <v>F513754</v>
          </cell>
          <cell r="C4382" t="str">
            <v>F513754</v>
          </cell>
          <cell r="D4382">
            <v>13</v>
          </cell>
          <cell r="E4382" t="str">
            <v>F</v>
          </cell>
        </row>
        <row r="4383">
          <cell r="B4383" t="str">
            <v>F513755</v>
          </cell>
          <cell r="C4383" t="str">
            <v>F513755</v>
          </cell>
          <cell r="D4383">
            <v>13</v>
          </cell>
          <cell r="E4383" t="str">
            <v>F</v>
          </cell>
        </row>
        <row r="4384">
          <cell r="B4384" t="str">
            <v>F513756</v>
          </cell>
          <cell r="C4384" t="str">
            <v>F513756</v>
          </cell>
          <cell r="D4384">
            <v>13</v>
          </cell>
          <cell r="E4384" t="str">
            <v>F</v>
          </cell>
        </row>
        <row r="4385">
          <cell r="B4385" t="str">
            <v>F513757</v>
          </cell>
          <cell r="C4385" t="str">
            <v>F513757</v>
          </cell>
          <cell r="D4385">
            <v>13</v>
          </cell>
          <cell r="E4385" t="str">
            <v>F</v>
          </cell>
        </row>
        <row r="4386">
          <cell r="B4386" t="str">
            <v>1000THOKSCSITE</v>
          </cell>
          <cell r="C4386" t="str">
            <v>THOKSCSITE</v>
          </cell>
          <cell r="D4386">
            <v>10</v>
          </cell>
          <cell r="E4386" t="str">
            <v>G</v>
          </cell>
        </row>
        <row r="4387">
          <cell r="B4387" t="str">
            <v>F513758</v>
          </cell>
          <cell r="C4387" t="str">
            <v>F513758</v>
          </cell>
          <cell r="D4387">
            <v>11</v>
          </cell>
          <cell r="E4387" t="str">
            <v>F</v>
          </cell>
        </row>
        <row r="4388">
          <cell r="B4388" t="str">
            <v>F513759</v>
          </cell>
          <cell r="C4388" t="str">
            <v>F513759</v>
          </cell>
          <cell r="D4388">
            <v>11</v>
          </cell>
          <cell r="E4388" t="str">
            <v>F</v>
          </cell>
        </row>
        <row r="4389">
          <cell r="B4389" t="str">
            <v>F513760</v>
          </cell>
          <cell r="C4389" t="str">
            <v>F513760</v>
          </cell>
          <cell r="D4389">
            <v>11</v>
          </cell>
          <cell r="E4389" t="str">
            <v>F</v>
          </cell>
        </row>
        <row r="4390">
          <cell r="B4390" t="str">
            <v>F513761</v>
          </cell>
          <cell r="C4390" t="str">
            <v>F513761</v>
          </cell>
          <cell r="D4390">
            <v>11</v>
          </cell>
          <cell r="E4390" t="str">
            <v>F</v>
          </cell>
        </row>
        <row r="4391">
          <cell r="B4391" t="str">
            <v>F513762</v>
          </cell>
          <cell r="C4391" t="str">
            <v>F513762</v>
          </cell>
          <cell r="D4391">
            <v>11</v>
          </cell>
          <cell r="E4391" t="str">
            <v>F</v>
          </cell>
        </row>
        <row r="4392">
          <cell r="B4392" t="str">
            <v>F513763</v>
          </cell>
          <cell r="C4392" t="str">
            <v>F513763</v>
          </cell>
          <cell r="D4392">
            <v>11</v>
          </cell>
          <cell r="E4392" t="str">
            <v>F</v>
          </cell>
        </row>
        <row r="4393">
          <cell r="B4393" t="str">
            <v>F513764</v>
          </cell>
          <cell r="C4393" t="str">
            <v>F513764</v>
          </cell>
          <cell r="D4393">
            <v>11</v>
          </cell>
          <cell r="E4393" t="str">
            <v>F</v>
          </cell>
        </row>
        <row r="4394">
          <cell r="B4394" t="str">
            <v>1000THOKSCMAIN</v>
          </cell>
          <cell r="C4394" t="str">
            <v>THOKSCMAIN</v>
          </cell>
          <cell r="D4394">
            <v>12</v>
          </cell>
          <cell r="E4394" t="str">
            <v>G</v>
          </cell>
        </row>
        <row r="4395">
          <cell r="B4395" t="str">
            <v>F513765</v>
          </cell>
          <cell r="C4395" t="str">
            <v>F513765</v>
          </cell>
          <cell r="D4395">
            <v>13</v>
          </cell>
          <cell r="E4395" t="str">
            <v>F</v>
          </cell>
        </row>
        <row r="4396">
          <cell r="B4396" t="str">
            <v>F513766</v>
          </cell>
          <cell r="C4396" t="str">
            <v>F513766</v>
          </cell>
          <cell r="D4396">
            <v>13</v>
          </cell>
          <cell r="E4396" t="str">
            <v>F</v>
          </cell>
        </row>
        <row r="4397">
          <cell r="B4397" t="str">
            <v>F513767</v>
          </cell>
          <cell r="C4397" t="str">
            <v>F513767</v>
          </cell>
          <cell r="D4397">
            <v>13</v>
          </cell>
          <cell r="E4397" t="str">
            <v>F</v>
          </cell>
        </row>
        <row r="4398">
          <cell r="B4398" t="str">
            <v>F513768</v>
          </cell>
          <cell r="C4398" t="str">
            <v>F513768</v>
          </cell>
          <cell r="D4398">
            <v>13</v>
          </cell>
          <cell r="E4398" t="str">
            <v>F</v>
          </cell>
        </row>
        <row r="4399">
          <cell r="B4399" t="str">
            <v>F513769</v>
          </cell>
          <cell r="C4399" t="str">
            <v>F513769</v>
          </cell>
          <cell r="D4399">
            <v>13</v>
          </cell>
          <cell r="E4399" t="str">
            <v>F</v>
          </cell>
        </row>
        <row r="4400">
          <cell r="B4400" t="str">
            <v>F513770</v>
          </cell>
          <cell r="C4400" t="str">
            <v>F513770</v>
          </cell>
          <cell r="D4400">
            <v>13</v>
          </cell>
          <cell r="E4400" t="str">
            <v>F</v>
          </cell>
        </row>
        <row r="4401">
          <cell r="B4401" t="str">
            <v>1000THOKSCGRG</v>
          </cell>
          <cell r="C4401" t="str">
            <v>THOKSCGRG</v>
          </cell>
          <cell r="D4401">
            <v>12</v>
          </cell>
          <cell r="E4401" t="str">
            <v>G</v>
          </cell>
        </row>
        <row r="4402">
          <cell r="B4402" t="str">
            <v>F513771</v>
          </cell>
          <cell r="C4402" t="str">
            <v>F513771</v>
          </cell>
          <cell r="D4402">
            <v>13</v>
          </cell>
          <cell r="E4402" t="str">
            <v>F</v>
          </cell>
        </row>
        <row r="4403">
          <cell r="B4403" t="str">
            <v>F513772</v>
          </cell>
          <cell r="C4403" t="str">
            <v>F513772</v>
          </cell>
          <cell r="D4403">
            <v>13</v>
          </cell>
          <cell r="E4403" t="str">
            <v>F</v>
          </cell>
        </row>
        <row r="4404">
          <cell r="B4404" t="str">
            <v>F513773</v>
          </cell>
          <cell r="C4404" t="str">
            <v>F513773</v>
          </cell>
          <cell r="D4404">
            <v>13</v>
          </cell>
          <cell r="E4404" t="str">
            <v>F</v>
          </cell>
        </row>
        <row r="4405">
          <cell r="B4405" t="str">
            <v>F513774</v>
          </cell>
          <cell r="C4405" t="str">
            <v>F513774</v>
          </cell>
          <cell r="D4405">
            <v>13</v>
          </cell>
          <cell r="E4405" t="str">
            <v>F</v>
          </cell>
        </row>
        <row r="4406">
          <cell r="B4406" t="str">
            <v>F513775</v>
          </cell>
          <cell r="C4406" t="str">
            <v>F513775</v>
          </cell>
          <cell r="D4406">
            <v>13</v>
          </cell>
          <cell r="E4406" t="str">
            <v>F</v>
          </cell>
        </row>
        <row r="4407">
          <cell r="B4407" t="str">
            <v>F513776</v>
          </cell>
          <cell r="C4407" t="str">
            <v>F513776</v>
          </cell>
          <cell r="D4407">
            <v>13</v>
          </cell>
          <cell r="E4407" t="str">
            <v>F</v>
          </cell>
        </row>
        <row r="4408">
          <cell r="B4408" t="str">
            <v>1000THOKSCWHSE</v>
          </cell>
          <cell r="C4408" t="str">
            <v>THOKSCWHSE</v>
          </cell>
          <cell r="D4408">
            <v>12</v>
          </cell>
          <cell r="E4408" t="str">
            <v>G</v>
          </cell>
        </row>
        <row r="4409">
          <cell r="B4409" t="str">
            <v>F513777</v>
          </cell>
          <cell r="C4409" t="str">
            <v>F513777</v>
          </cell>
          <cell r="D4409">
            <v>13</v>
          </cell>
          <cell r="E4409" t="str">
            <v>F</v>
          </cell>
        </row>
        <row r="4410">
          <cell r="B4410" t="str">
            <v>F513778</v>
          </cell>
          <cell r="C4410" t="str">
            <v>F513778</v>
          </cell>
          <cell r="D4410">
            <v>13</v>
          </cell>
          <cell r="E4410" t="str">
            <v>F</v>
          </cell>
        </row>
        <row r="4411">
          <cell r="B4411" t="str">
            <v>F513779</v>
          </cell>
          <cell r="C4411" t="str">
            <v>F513779</v>
          </cell>
          <cell r="D4411">
            <v>13</v>
          </cell>
          <cell r="E4411" t="str">
            <v>F</v>
          </cell>
        </row>
        <row r="4412">
          <cell r="B4412" t="str">
            <v>F513780</v>
          </cell>
          <cell r="C4412" t="str">
            <v>F513780</v>
          </cell>
          <cell r="D4412">
            <v>13</v>
          </cell>
          <cell r="E4412" t="str">
            <v>F</v>
          </cell>
        </row>
        <row r="4413">
          <cell r="B4413" t="str">
            <v>F513781</v>
          </cell>
          <cell r="C4413" t="str">
            <v>F513781</v>
          </cell>
          <cell r="D4413">
            <v>13</v>
          </cell>
          <cell r="E4413" t="str">
            <v>F</v>
          </cell>
        </row>
        <row r="4414">
          <cell r="B4414" t="str">
            <v>F513782</v>
          </cell>
          <cell r="C4414" t="str">
            <v>F513782</v>
          </cell>
          <cell r="D4414">
            <v>13</v>
          </cell>
          <cell r="E4414" t="str">
            <v>F</v>
          </cell>
        </row>
        <row r="4415">
          <cell r="B4415" t="str">
            <v>1000VALSCSITE</v>
          </cell>
          <cell r="C4415" t="str">
            <v>VALSCSITE</v>
          </cell>
          <cell r="D4415">
            <v>10</v>
          </cell>
          <cell r="E4415" t="str">
            <v>G</v>
          </cell>
        </row>
        <row r="4416">
          <cell r="B4416" t="str">
            <v>F515256</v>
          </cell>
          <cell r="C4416" t="str">
            <v>F515256</v>
          </cell>
          <cell r="D4416">
            <v>11</v>
          </cell>
          <cell r="E4416" t="str">
            <v>F</v>
          </cell>
        </row>
        <row r="4417">
          <cell r="B4417" t="str">
            <v>F515257</v>
          </cell>
          <cell r="C4417" t="str">
            <v>F515257</v>
          </cell>
          <cell r="D4417">
            <v>11</v>
          </cell>
          <cell r="E4417" t="str">
            <v>F</v>
          </cell>
        </row>
        <row r="4418">
          <cell r="B4418" t="str">
            <v>F515258</v>
          </cell>
          <cell r="C4418" t="str">
            <v>F515258</v>
          </cell>
          <cell r="D4418">
            <v>11</v>
          </cell>
          <cell r="E4418" t="str">
            <v>F</v>
          </cell>
        </row>
        <row r="4419">
          <cell r="B4419" t="str">
            <v>F515259</v>
          </cell>
          <cell r="C4419" t="str">
            <v>F515259</v>
          </cell>
          <cell r="D4419">
            <v>11</v>
          </cell>
          <cell r="E4419" t="str">
            <v>F</v>
          </cell>
        </row>
        <row r="4420">
          <cell r="B4420" t="str">
            <v>F515260</v>
          </cell>
          <cell r="C4420" t="str">
            <v>F515260</v>
          </cell>
          <cell r="D4420">
            <v>11</v>
          </cell>
          <cell r="E4420" t="str">
            <v>F</v>
          </cell>
        </row>
        <row r="4421">
          <cell r="B4421" t="str">
            <v>F515261</v>
          </cell>
          <cell r="C4421" t="str">
            <v>F515261</v>
          </cell>
          <cell r="D4421">
            <v>11</v>
          </cell>
          <cell r="E4421" t="str">
            <v>F</v>
          </cell>
        </row>
        <row r="4422">
          <cell r="B4422" t="str">
            <v>F515262</v>
          </cell>
          <cell r="C4422" t="str">
            <v>F515262</v>
          </cell>
          <cell r="D4422">
            <v>11</v>
          </cell>
          <cell r="E4422" t="str">
            <v>F</v>
          </cell>
        </row>
        <row r="4423">
          <cell r="B4423" t="str">
            <v>1000VALSCMAIN</v>
          </cell>
          <cell r="C4423" t="str">
            <v>VALSCMAIN</v>
          </cell>
          <cell r="D4423">
            <v>12</v>
          </cell>
          <cell r="E4423" t="str">
            <v>G</v>
          </cell>
        </row>
        <row r="4424">
          <cell r="B4424" t="str">
            <v>F515263</v>
          </cell>
          <cell r="C4424" t="str">
            <v>F515263</v>
          </cell>
          <cell r="D4424">
            <v>13</v>
          </cell>
          <cell r="E4424" t="str">
            <v>F</v>
          </cell>
        </row>
        <row r="4425">
          <cell r="B4425" t="str">
            <v>F515264</v>
          </cell>
          <cell r="C4425" t="str">
            <v>F515264</v>
          </cell>
          <cell r="D4425">
            <v>13</v>
          </cell>
          <cell r="E4425" t="str">
            <v>F</v>
          </cell>
        </row>
        <row r="4426">
          <cell r="B4426" t="str">
            <v>F515265</v>
          </cell>
          <cell r="C4426" t="str">
            <v>F515265</v>
          </cell>
          <cell r="D4426">
            <v>13</v>
          </cell>
          <cell r="E4426" t="str">
            <v>F</v>
          </cell>
        </row>
        <row r="4427">
          <cell r="B4427" t="str">
            <v>F515266</v>
          </cell>
          <cell r="C4427" t="str">
            <v>F515266</v>
          </cell>
          <cell r="D4427">
            <v>13</v>
          </cell>
          <cell r="E4427" t="str">
            <v>F</v>
          </cell>
        </row>
        <row r="4428">
          <cell r="B4428" t="str">
            <v>F515267</v>
          </cell>
          <cell r="C4428" t="str">
            <v>F515267</v>
          </cell>
          <cell r="D4428">
            <v>13</v>
          </cell>
          <cell r="E4428" t="str">
            <v>F</v>
          </cell>
        </row>
        <row r="4429">
          <cell r="B4429" t="str">
            <v>F515268</v>
          </cell>
          <cell r="C4429" t="str">
            <v>F515268</v>
          </cell>
          <cell r="D4429">
            <v>13</v>
          </cell>
          <cell r="E4429" t="str">
            <v>F</v>
          </cell>
        </row>
        <row r="4430">
          <cell r="B4430" t="str">
            <v>1000VALSCGRG</v>
          </cell>
          <cell r="C4430" t="str">
            <v>VALSCGRG</v>
          </cell>
          <cell r="D4430">
            <v>12</v>
          </cell>
          <cell r="E4430" t="str">
            <v>G</v>
          </cell>
        </row>
        <row r="4431">
          <cell r="B4431" t="str">
            <v>F515269</v>
          </cell>
          <cell r="C4431" t="str">
            <v>F515269</v>
          </cell>
          <cell r="D4431">
            <v>13</v>
          </cell>
          <cell r="E4431" t="str">
            <v>F</v>
          </cell>
        </row>
        <row r="4432">
          <cell r="B4432" t="str">
            <v>F515270</v>
          </cell>
          <cell r="C4432" t="str">
            <v>F515270</v>
          </cell>
          <cell r="D4432">
            <v>13</v>
          </cell>
          <cell r="E4432" t="str">
            <v>F</v>
          </cell>
        </row>
        <row r="4433">
          <cell r="B4433" t="str">
            <v>F515271</v>
          </cell>
          <cell r="C4433" t="str">
            <v>F515271</v>
          </cell>
          <cell r="D4433">
            <v>13</v>
          </cell>
          <cell r="E4433" t="str">
            <v>F</v>
          </cell>
        </row>
        <row r="4434">
          <cell r="B4434" t="str">
            <v>F515272</v>
          </cell>
          <cell r="C4434" t="str">
            <v>F515272</v>
          </cell>
          <cell r="D4434">
            <v>13</v>
          </cell>
          <cell r="E4434" t="str">
            <v>F</v>
          </cell>
        </row>
        <row r="4435">
          <cell r="B4435" t="str">
            <v>F515273</v>
          </cell>
          <cell r="C4435" t="str">
            <v>F515273</v>
          </cell>
          <cell r="D4435">
            <v>13</v>
          </cell>
          <cell r="E4435" t="str">
            <v>F</v>
          </cell>
        </row>
        <row r="4436">
          <cell r="B4436" t="str">
            <v>F515274</v>
          </cell>
          <cell r="C4436" t="str">
            <v>F515274</v>
          </cell>
          <cell r="D4436">
            <v>13</v>
          </cell>
          <cell r="E4436" t="str">
            <v>F</v>
          </cell>
        </row>
        <row r="4437">
          <cell r="B4437" t="str">
            <v>1000VALSCPRFB</v>
          </cell>
          <cell r="C4437" t="str">
            <v>VALSCPRFB</v>
          </cell>
          <cell r="D4437">
            <v>12</v>
          </cell>
          <cell r="E4437" t="str">
            <v>G</v>
          </cell>
        </row>
        <row r="4438">
          <cell r="B4438" t="str">
            <v>F515275</v>
          </cell>
          <cell r="C4438" t="str">
            <v>F515275</v>
          </cell>
          <cell r="D4438">
            <v>13</v>
          </cell>
          <cell r="E4438" t="str">
            <v>F</v>
          </cell>
        </row>
        <row r="4439">
          <cell r="B4439" t="str">
            <v>F515276</v>
          </cell>
          <cell r="C4439" t="str">
            <v>F515276</v>
          </cell>
          <cell r="D4439">
            <v>13</v>
          </cell>
          <cell r="E4439" t="str">
            <v>F</v>
          </cell>
        </row>
        <row r="4440">
          <cell r="B4440" t="str">
            <v>F515277</v>
          </cell>
          <cell r="C4440" t="str">
            <v>F515277</v>
          </cell>
          <cell r="D4440">
            <v>13</v>
          </cell>
          <cell r="E4440" t="str">
            <v>F</v>
          </cell>
        </row>
        <row r="4441">
          <cell r="B4441" t="str">
            <v>F515278</v>
          </cell>
          <cell r="C4441" t="str">
            <v>F515278</v>
          </cell>
          <cell r="D4441">
            <v>13</v>
          </cell>
          <cell r="E4441" t="str">
            <v>F</v>
          </cell>
        </row>
        <row r="4442">
          <cell r="B4442" t="str">
            <v>F515279</v>
          </cell>
          <cell r="C4442" t="str">
            <v>F515279</v>
          </cell>
          <cell r="D4442">
            <v>13</v>
          </cell>
          <cell r="E4442" t="str">
            <v>F</v>
          </cell>
        </row>
        <row r="4443">
          <cell r="B4443" t="str">
            <v>F515280</v>
          </cell>
          <cell r="C4443" t="str">
            <v>F515280</v>
          </cell>
          <cell r="D4443">
            <v>13</v>
          </cell>
          <cell r="E4443" t="str">
            <v>F</v>
          </cell>
        </row>
        <row r="4444">
          <cell r="B4444" t="str">
            <v>1000VENTSCSITE</v>
          </cell>
          <cell r="C4444" t="str">
            <v>VENTSCSITE</v>
          </cell>
          <cell r="D4444">
            <v>10</v>
          </cell>
          <cell r="E4444" t="str">
            <v>G</v>
          </cell>
        </row>
        <row r="4445">
          <cell r="B4445" t="str">
            <v>F513783</v>
          </cell>
          <cell r="C4445" t="str">
            <v>F513783</v>
          </cell>
          <cell r="D4445">
            <v>11</v>
          </cell>
          <cell r="E4445" t="str">
            <v>F</v>
          </cell>
        </row>
        <row r="4446">
          <cell r="B4446" t="str">
            <v>F513784</v>
          </cell>
          <cell r="C4446" t="str">
            <v>F513784</v>
          </cell>
          <cell r="D4446">
            <v>11</v>
          </cell>
          <cell r="E4446" t="str">
            <v>F</v>
          </cell>
        </row>
        <row r="4447">
          <cell r="B4447" t="str">
            <v>F513785</v>
          </cell>
          <cell r="C4447" t="str">
            <v>F513785</v>
          </cell>
          <cell r="D4447">
            <v>11</v>
          </cell>
          <cell r="E4447" t="str">
            <v>F</v>
          </cell>
        </row>
        <row r="4448">
          <cell r="B4448" t="str">
            <v>F513786</v>
          </cell>
          <cell r="C4448" t="str">
            <v>F513786</v>
          </cell>
          <cell r="D4448">
            <v>11</v>
          </cell>
          <cell r="E4448" t="str">
            <v>F</v>
          </cell>
        </row>
        <row r="4449">
          <cell r="B4449" t="str">
            <v>F513787</v>
          </cell>
          <cell r="C4449" t="str">
            <v>F513787</v>
          </cell>
          <cell r="D4449">
            <v>11</v>
          </cell>
          <cell r="E4449" t="str">
            <v>F</v>
          </cell>
        </row>
        <row r="4450">
          <cell r="B4450" t="str">
            <v>F513788</v>
          </cell>
          <cell r="C4450" t="str">
            <v>F513788</v>
          </cell>
          <cell r="D4450">
            <v>11</v>
          </cell>
          <cell r="E4450" t="str">
            <v>F</v>
          </cell>
        </row>
        <row r="4451">
          <cell r="B4451" t="str">
            <v>F513789</v>
          </cell>
          <cell r="C4451" t="str">
            <v>F513789</v>
          </cell>
          <cell r="D4451">
            <v>11</v>
          </cell>
          <cell r="E4451" t="str">
            <v>F</v>
          </cell>
        </row>
        <row r="4452">
          <cell r="B4452" t="str">
            <v>1000VASCMAIN</v>
          </cell>
          <cell r="C4452" t="str">
            <v>VASCMAIN</v>
          </cell>
          <cell r="D4452">
            <v>12</v>
          </cell>
          <cell r="E4452" t="str">
            <v>G</v>
          </cell>
        </row>
        <row r="4453">
          <cell r="B4453" t="str">
            <v>F513790</v>
          </cell>
          <cell r="C4453" t="str">
            <v>F513790</v>
          </cell>
          <cell r="D4453">
            <v>13</v>
          </cell>
          <cell r="E4453" t="str">
            <v>F</v>
          </cell>
        </row>
        <row r="4454">
          <cell r="B4454" t="str">
            <v>F513791</v>
          </cell>
          <cell r="C4454" t="str">
            <v>F513791</v>
          </cell>
          <cell r="D4454">
            <v>13</v>
          </cell>
          <cell r="E4454" t="str">
            <v>F</v>
          </cell>
        </row>
        <row r="4455">
          <cell r="B4455" t="str">
            <v>F513792</v>
          </cell>
          <cell r="C4455" t="str">
            <v>F513792</v>
          </cell>
          <cell r="D4455">
            <v>13</v>
          </cell>
          <cell r="E4455" t="str">
            <v>F</v>
          </cell>
        </row>
        <row r="4456">
          <cell r="B4456" t="str">
            <v>F513793</v>
          </cell>
          <cell r="C4456" t="str">
            <v>F513793</v>
          </cell>
          <cell r="D4456">
            <v>13</v>
          </cell>
          <cell r="E4456" t="str">
            <v>F</v>
          </cell>
        </row>
        <row r="4457">
          <cell r="B4457" t="str">
            <v>F513794</v>
          </cell>
          <cell r="C4457" t="str">
            <v>F513794</v>
          </cell>
          <cell r="D4457">
            <v>13</v>
          </cell>
          <cell r="E4457" t="str">
            <v>F</v>
          </cell>
        </row>
        <row r="4458">
          <cell r="B4458" t="str">
            <v>F513795</v>
          </cell>
          <cell r="C4458" t="str">
            <v>F513795</v>
          </cell>
          <cell r="D4458">
            <v>13</v>
          </cell>
          <cell r="E4458" t="str">
            <v>F</v>
          </cell>
        </row>
        <row r="4459">
          <cell r="B4459" t="str">
            <v>1000VASCWHSE</v>
          </cell>
          <cell r="C4459" t="str">
            <v>VASCWHSE</v>
          </cell>
          <cell r="D4459">
            <v>12</v>
          </cell>
          <cell r="E4459" t="str">
            <v>G</v>
          </cell>
        </row>
        <row r="4460">
          <cell r="B4460" t="str">
            <v>F513802</v>
          </cell>
          <cell r="C4460" t="str">
            <v>F513802</v>
          </cell>
          <cell r="D4460">
            <v>13</v>
          </cell>
          <cell r="E4460" t="str">
            <v>F</v>
          </cell>
        </row>
        <row r="4461">
          <cell r="B4461" t="str">
            <v>F513803</v>
          </cell>
          <cell r="C4461" t="str">
            <v>F513803</v>
          </cell>
          <cell r="D4461">
            <v>13</v>
          </cell>
          <cell r="E4461" t="str">
            <v>F</v>
          </cell>
        </row>
        <row r="4462">
          <cell r="B4462" t="str">
            <v>F513804</v>
          </cell>
          <cell r="C4462" t="str">
            <v>F513804</v>
          </cell>
          <cell r="D4462">
            <v>13</v>
          </cell>
          <cell r="E4462" t="str">
            <v>F</v>
          </cell>
        </row>
        <row r="4463">
          <cell r="B4463" t="str">
            <v>F513805</v>
          </cell>
          <cell r="C4463" t="str">
            <v>F513805</v>
          </cell>
          <cell r="D4463">
            <v>13</v>
          </cell>
          <cell r="E4463" t="str">
            <v>F</v>
          </cell>
        </row>
        <row r="4464">
          <cell r="B4464" t="str">
            <v>F513806</v>
          </cell>
          <cell r="C4464" t="str">
            <v>F513806</v>
          </cell>
          <cell r="D4464">
            <v>13</v>
          </cell>
          <cell r="E4464" t="str">
            <v>F</v>
          </cell>
        </row>
        <row r="4465">
          <cell r="B4465" t="str">
            <v>F513807</v>
          </cell>
          <cell r="C4465" t="str">
            <v>F513807</v>
          </cell>
          <cell r="D4465">
            <v>13</v>
          </cell>
          <cell r="E4465" t="str">
            <v>F</v>
          </cell>
        </row>
        <row r="4466">
          <cell r="B4466" t="str">
            <v>1000VASCGRG</v>
          </cell>
          <cell r="C4466" t="str">
            <v>VASCGRG</v>
          </cell>
          <cell r="D4466">
            <v>12</v>
          </cell>
          <cell r="E4466" t="str">
            <v>G</v>
          </cell>
        </row>
        <row r="4467">
          <cell r="B4467" t="str">
            <v>F513808</v>
          </cell>
          <cell r="C4467" t="str">
            <v>F513808</v>
          </cell>
          <cell r="D4467">
            <v>13</v>
          </cell>
          <cell r="E4467" t="str">
            <v>F</v>
          </cell>
        </row>
        <row r="4468">
          <cell r="B4468" t="str">
            <v>F513809</v>
          </cell>
          <cell r="C4468" t="str">
            <v>F513809</v>
          </cell>
          <cell r="D4468">
            <v>13</v>
          </cell>
          <cell r="E4468" t="str">
            <v>F</v>
          </cell>
        </row>
        <row r="4469">
          <cell r="B4469" t="str">
            <v>F513810</v>
          </cell>
          <cell r="C4469" t="str">
            <v>F513810</v>
          </cell>
          <cell r="D4469">
            <v>13</v>
          </cell>
          <cell r="E4469" t="str">
            <v>F</v>
          </cell>
        </row>
        <row r="4470">
          <cell r="B4470" t="str">
            <v>F513811</v>
          </cell>
          <cell r="C4470" t="str">
            <v>F513811</v>
          </cell>
          <cell r="D4470">
            <v>13</v>
          </cell>
          <cell r="E4470" t="str">
            <v>F</v>
          </cell>
        </row>
        <row r="4471">
          <cell r="B4471" t="str">
            <v>F513812</v>
          </cell>
          <cell r="C4471" t="str">
            <v>F513812</v>
          </cell>
          <cell r="D4471">
            <v>13</v>
          </cell>
          <cell r="E4471" t="str">
            <v>F</v>
          </cell>
        </row>
        <row r="4472">
          <cell r="B4472" t="str">
            <v>F513813</v>
          </cell>
          <cell r="C4472" t="str">
            <v>F513813</v>
          </cell>
          <cell r="D4472">
            <v>13</v>
          </cell>
          <cell r="E4472" t="str">
            <v>F</v>
          </cell>
        </row>
        <row r="4473">
          <cell r="B4473" t="str">
            <v>1000VASCSSID</v>
          </cell>
          <cell r="C4473" t="str">
            <v>VASCSSID</v>
          </cell>
          <cell r="D4473">
            <v>12</v>
          </cell>
          <cell r="E4473" t="str">
            <v>G</v>
          </cell>
        </row>
        <row r="4474">
          <cell r="B4474" t="str">
            <v>F513814</v>
          </cell>
          <cell r="C4474" t="str">
            <v>F513814</v>
          </cell>
          <cell r="D4474">
            <v>13</v>
          </cell>
          <cell r="E4474" t="str">
            <v>F</v>
          </cell>
        </row>
        <row r="4475">
          <cell r="B4475" t="str">
            <v>F513815</v>
          </cell>
          <cell r="C4475" t="str">
            <v>F513815</v>
          </cell>
          <cell r="D4475">
            <v>13</v>
          </cell>
          <cell r="E4475" t="str">
            <v>F</v>
          </cell>
        </row>
        <row r="4476">
          <cell r="B4476" t="str">
            <v>F513816</v>
          </cell>
          <cell r="C4476" t="str">
            <v>F513816</v>
          </cell>
          <cell r="D4476">
            <v>13</v>
          </cell>
          <cell r="E4476" t="str">
            <v>F</v>
          </cell>
        </row>
        <row r="4477">
          <cell r="B4477" t="str">
            <v>F513817</v>
          </cell>
          <cell r="C4477" t="str">
            <v>F513817</v>
          </cell>
          <cell r="D4477">
            <v>13</v>
          </cell>
          <cell r="E4477" t="str">
            <v>F</v>
          </cell>
        </row>
        <row r="4478">
          <cell r="B4478" t="str">
            <v>F513818</v>
          </cell>
          <cell r="C4478" t="str">
            <v>F513818</v>
          </cell>
          <cell r="D4478">
            <v>13</v>
          </cell>
          <cell r="E4478" t="str">
            <v>F</v>
          </cell>
        </row>
        <row r="4479">
          <cell r="B4479" t="str">
            <v>F513819</v>
          </cell>
          <cell r="C4479" t="str">
            <v>F513819</v>
          </cell>
          <cell r="D4479">
            <v>13</v>
          </cell>
          <cell r="E4479" t="str">
            <v>F</v>
          </cell>
        </row>
        <row r="4480">
          <cell r="B4480" t="str">
            <v>1000VASCGRD</v>
          </cell>
          <cell r="C4480" t="str">
            <v>VASCGRD</v>
          </cell>
          <cell r="D4480">
            <v>12</v>
          </cell>
          <cell r="E4480" t="str">
            <v>G</v>
          </cell>
        </row>
        <row r="4481">
          <cell r="B4481" t="str">
            <v>F513820</v>
          </cell>
          <cell r="C4481" t="str">
            <v>F513820</v>
          </cell>
          <cell r="D4481">
            <v>13</v>
          </cell>
          <cell r="E4481" t="str">
            <v>F</v>
          </cell>
        </row>
        <row r="4482">
          <cell r="B4482" t="str">
            <v>F513821</v>
          </cell>
          <cell r="C4482" t="str">
            <v>F513821</v>
          </cell>
          <cell r="D4482">
            <v>13</v>
          </cell>
          <cell r="E4482" t="str">
            <v>F</v>
          </cell>
        </row>
        <row r="4483">
          <cell r="B4483" t="str">
            <v>F513822</v>
          </cell>
          <cell r="C4483" t="str">
            <v>F513822</v>
          </cell>
          <cell r="D4483">
            <v>13</v>
          </cell>
          <cell r="E4483" t="str">
            <v>F</v>
          </cell>
        </row>
        <row r="4484">
          <cell r="B4484" t="str">
            <v>F513823</v>
          </cell>
          <cell r="C4484" t="str">
            <v>F513823</v>
          </cell>
          <cell r="D4484">
            <v>13</v>
          </cell>
          <cell r="E4484" t="str">
            <v>F</v>
          </cell>
        </row>
        <row r="4485">
          <cell r="B4485" t="str">
            <v>F513824</v>
          </cell>
          <cell r="C4485" t="str">
            <v>F513824</v>
          </cell>
          <cell r="D4485">
            <v>13</v>
          </cell>
          <cell r="E4485" t="str">
            <v>F</v>
          </cell>
        </row>
        <row r="4486">
          <cell r="B4486" t="str">
            <v>F513825</v>
          </cell>
          <cell r="C4486" t="str">
            <v>F513825</v>
          </cell>
          <cell r="D4486">
            <v>13</v>
          </cell>
          <cell r="E4486" t="str">
            <v>F</v>
          </cell>
        </row>
        <row r="4487">
          <cell r="B4487" t="str">
            <v>1000VASCYFO</v>
          </cell>
          <cell r="C4487" t="str">
            <v>VASCYFO</v>
          </cell>
          <cell r="D4487">
            <v>12</v>
          </cell>
          <cell r="E4487" t="str">
            <v>G</v>
          </cell>
        </row>
        <row r="4488">
          <cell r="B4488" t="str">
            <v>F513826</v>
          </cell>
          <cell r="C4488" t="str">
            <v>F513826</v>
          </cell>
          <cell r="D4488">
            <v>13</v>
          </cell>
          <cell r="E4488" t="str">
            <v>F</v>
          </cell>
        </row>
        <row r="4489">
          <cell r="B4489" t="str">
            <v>F513827</v>
          </cell>
          <cell r="C4489" t="str">
            <v>F513827</v>
          </cell>
          <cell r="D4489">
            <v>13</v>
          </cell>
          <cell r="E4489" t="str">
            <v>F</v>
          </cell>
        </row>
        <row r="4490">
          <cell r="B4490" t="str">
            <v>F513828</v>
          </cell>
          <cell r="C4490" t="str">
            <v>F513828</v>
          </cell>
          <cell r="D4490">
            <v>13</v>
          </cell>
          <cell r="E4490" t="str">
            <v>F</v>
          </cell>
        </row>
        <row r="4491">
          <cell r="B4491" t="str">
            <v>F513829</v>
          </cell>
          <cell r="C4491" t="str">
            <v>F513829</v>
          </cell>
          <cell r="D4491">
            <v>13</v>
          </cell>
          <cell r="E4491" t="str">
            <v>F</v>
          </cell>
        </row>
        <row r="4492">
          <cell r="B4492" t="str">
            <v>F513830</v>
          </cell>
          <cell r="C4492" t="str">
            <v>F513830</v>
          </cell>
          <cell r="D4492">
            <v>13</v>
          </cell>
          <cell r="E4492" t="str">
            <v>F</v>
          </cell>
        </row>
        <row r="4493">
          <cell r="B4493" t="str">
            <v>F513831</v>
          </cell>
          <cell r="C4493" t="str">
            <v>F513831</v>
          </cell>
          <cell r="D4493">
            <v>13</v>
          </cell>
          <cell r="E4493" t="str">
            <v>F</v>
          </cell>
        </row>
        <row r="4494">
          <cell r="B4494" t="str">
            <v>1000ELDSUB</v>
          </cell>
          <cell r="C4494" t="str">
            <v>ELDSUB</v>
          </cell>
          <cell r="D4494">
            <v>10</v>
          </cell>
          <cell r="E4494" t="str">
            <v>G</v>
          </cell>
        </row>
        <row r="4495">
          <cell r="B4495" t="str">
            <v>F513832</v>
          </cell>
          <cell r="C4495" t="str">
            <v>F513832</v>
          </cell>
          <cell r="D4495">
            <v>11</v>
          </cell>
          <cell r="E4495" t="str">
            <v>F</v>
          </cell>
        </row>
        <row r="4496">
          <cell r="B4496" t="str">
            <v>F513833</v>
          </cell>
          <cell r="C4496" t="str">
            <v>F513833</v>
          </cell>
          <cell r="D4496">
            <v>11</v>
          </cell>
          <cell r="E4496" t="str">
            <v>F</v>
          </cell>
        </row>
        <row r="4497">
          <cell r="B4497" t="str">
            <v>F513834</v>
          </cell>
          <cell r="C4497" t="str">
            <v>F513834</v>
          </cell>
          <cell r="D4497">
            <v>11</v>
          </cell>
          <cell r="E4497" t="str">
            <v>F</v>
          </cell>
        </row>
        <row r="4498">
          <cell r="B4498" t="str">
            <v>F513835</v>
          </cell>
          <cell r="C4498" t="str">
            <v>F513835</v>
          </cell>
          <cell r="D4498">
            <v>11</v>
          </cell>
          <cell r="E4498" t="str">
            <v>F</v>
          </cell>
        </row>
        <row r="4499">
          <cell r="B4499" t="str">
            <v>F513836</v>
          </cell>
          <cell r="C4499" t="str">
            <v>F513836</v>
          </cell>
          <cell r="D4499">
            <v>11</v>
          </cell>
          <cell r="E4499" t="str">
            <v>F</v>
          </cell>
        </row>
        <row r="4500">
          <cell r="B4500" t="str">
            <v>F513837</v>
          </cell>
          <cell r="C4500" t="str">
            <v>F513837</v>
          </cell>
          <cell r="D4500">
            <v>11</v>
          </cell>
          <cell r="E4500" t="str">
            <v>F</v>
          </cell>
        </row>
        <row r="4501">
          <cell r="B4501" t="str">
            <v>F513838</v>
          </cell>
          <cell r="C4501" t="str">
            <v>F513838</v>
          </cell>
          <cell r="D4501">
            <v>11</v>
          </cell>
          <cell r="E4501" t="str">
            <v>F</v>
          </cell>
        </row>
        <row r="4502">
          <cell r="B4502" t="str">
            <v>1000ELDSUBBLD</v>
          </cell>
          <cell r="C4502" t="str">
            <v>ELDSUBBLD</v>
          </cell>
          <cell r="D4502">
            <v>12</v>
          </cell>
          <cell r="E4502" t="str">
            <v>G</v>
          </cell>
        </row>
        <row r="4503">
          <cell r="B4503" t="str">
            <v>F513839</v>
          </cell>
          <cell r="C4503" t="str">
            <v>F513839</v>
          </cell>
          <cell r="D4503">
            <v>13</v>
          </cell>
          <cell r="E4503" t="str">
            <v>F</v>
          </cell>
        </row>
        <row r="4504">
          <cell r="B4504" t="str">
            <v>F513840</v>
          </cell>
          <cell r="C4504" t="str">
            <v>F513840</v>
          </cell>
          <cell r="D4504">
            <v>13</v>
          </cell>
          <cell r="E4504" t="str">
            <v>F</v>
          </cell>
        </row>
        <row r="4505">
          <cell r="B4505" t="str">
            <v>F513841</v>
          </cell>
          <cell r="C4505" t="str">
            <v>F513841</v>
          </cell>
          <cell r="D4505">
            <v>13</v>
          </cell>
          <cell r="E4505" t="str">
            <v>F</v>
          </cell>
        </row>
        <row r="4506">
          <cell r="B4506" t="str">
            <v>F513842</v>
          </cell>
          <cell r="C4506" t="str">
            <v>F513842</v>
          </cell>
          <cell r="D4506">
            <v>13</v>
          </cell>
          <cell r="E4506" t="str">
            <v>F</v>
          </cell>
        </row>
        <row r="4507">
          <cell r="B4507" t="str">
            <v>F513843</v>
          </cell>
          <cell r="C4507" t="str">
            <v>F513843</v>
          </cell>
          <cell r="D4507">
            <v>13</v>
          </cell>
          <cell r="E4507" t="str">
            <v>F</v>
          </cell>
        </row>
        <row r="4508">
          <cell r="B4508" t="str">
            <v>F513844</v>
          </cell>
          <cell r="C4508" t="str">
            <v>F513844</v>
          </cell>
          <cell r="D4508">
            <v>13</v>
          </cell>
          <cell r="E4508" t="str">
            <v>F</v>
          </cell>
        </row>
        <row r="4509">
          <cell r="B4509" t="str">
            <v>1000ELDSUBPTNR</v>
          </cell>
          <cell r="C4509" t="str">
            <v>ELDSUBPTNR</v>
          </cell>
          <cell r="D4509">
            <v>12</v>
          </cell>
          <cell r="E4509" t="str">
            <v>G</v>
          </cell>
        </row>
        <row r="4510">
          <cell r="B4510" t="str">
            <v>F513845</v>
          </cell>
          <cell r="C4510" t="str">
            <v>F513845</v>
          </cell>
          <cell r="D4510">
            <v>13</v>
          </cell>
          <cell r="E4510" t="str">
            <v>F</v>
          </cell>
        </row>
        <row r="4511">
          <cell r="B4511" t="str">
            <v>F513846</v>
          </cell>
          <cell r="C4511" t="str">
            <v>F513846</v>
          </cell>
          <cell r="D4511">
            <v>13</v>
          </cell>
          <cell r="E4511" t="str">
            <v>F</v>
          </cell>
        </row>
        <row r="4512">
          <cell r="B4512" t="str">
            <v>F513847</v>
          </cell>
          <cell r="C4512" t="str">
            <v>F513847</v>
          </cell>
          <cell r="D4512">
            <v>13</v>
          </cell>
          <cell r="E4512" t="str">
            <v>F</v>
          </cell>
        </row>
        <row r="4513">
          <cell r="B4513" t="str">
            <v>F513848</v>
          </cell>
          <cell r="C4513" t="str">
            <v>F513848</v>
          </cell>
          <cell r="D4513">
            <v>13</v>
          </cell>
          <cell r="E4513" t="str">
            <v>F</v>
          </cell>
        </row>
        <row r="4514">
          <cell r="B4514" t="str">
            <v>F513849</v>
          </cell>
          <cell r="C4514" t="str">
            <v>F513849</v>
          </cell>
          <cell r="D4514">
            <v>13</v>
          </cell>
          <cell r="E4514" t="str">
            <v>F</v>
          </cell>
        </row>
        <row r="4515">
          <cell r="B4515" t="str">
            <v>F513850</v>
          </cell>
          <cell r="C4515" t="str">
            <v>F513850</v>
          </cell>
          <cell r="D4515">
            <v>13</v>
          </cell>
          <cell r="E4515" t="str">
            <v>F</v>
          </cell>
        </row>
        <row r="4516">
          <cell r="B4516" t="str">
            <v>1000LUGOSUB1</v>
          </cell>
          <cell r="C4516" t="str">
            <v>LUGOSUB1</v>
          </cell>
          <cell r="D4516">
            <v>10</v>
          </cell>
          <cell r="E4516" t="str">
            <v>G</v>
          </cell>
        </row>
        <row r="4517">
          <cell r="B4517" t="str">
            <v>F513851</v>
          </cell>
          <cell r="C4517" t="str">
            <v>F513851</v>
          </cell>
          <cell r="D4517">
            <v>11</v>
          </cell>
          <cell r="E4517" t="str">
            <v>F</v>
          </cell>
        </row>
        <row r="4518">
          <cell r="B4518" t="str">
            <v>F513852</v>
          </cell>
          <cell r="C4518" t="str">
            <v>F513852</v>
          </cell>
          <cell r="D4518">
            <v>11</v>
          </cell>
          <cell r="E4518" t="str">
            <v>F</v>
          </cell>
        </row>
        <row r="4519">
          <cell r="B4519" t="str">
            <v>F513853</v>
          </cell>
          <cell r="C4519" t="str">
            <v>F513853</v>
          </cell>
          <cell r="D4519">
            <v>11</v>
          </cell>
          <cell r="E4519" t="str">
            <v>F</v>
          </cell>
        </row>
        <row r="4520">
          <cell r="B4520" t="str">
            <v>F513854</v>
          </cell>
          <cell r="C4520" t="str">
            <v>F513854</v>
          </cell>
          <cell r="D4520">
            <v>11</v>
          </cell>
          <cell r="E4520" t="str">
            <v>F</v>
          </cell>
        </row>
        <row r="4521">
          <cell r="B4521" t="str">
            <v>F513855</v>
          </cell>
          <cell r="C4521" t="str">
            <v>F513855</v>
          </cell>
          <cell r="D4521">
            <v>11</v>
          </cell>
          <cell r="E4521" t="str">
            <v>F</v>
          </cell>
        </row>
        <row r="4522">
          <cell r="B4522" t="str">
            <v>F513856</v>
          </cell>
          <cell r="C4522" t="str">
            <v>F513856</v>
          </cell>
          <cell r="D4522">
            <v>11</v>
          </cell>
          <cell r="E4522" t="str">
            <v>F</v>
          </cell>
        </row>
        <row r="4523">
          <cell r="B4523" t="str">
            <v>F513857</v>
          </cell>
          <cell r="C4523" t="str">
            <v>F513857</v>
          </cell>
          <cell r="D4523">
            <v>11</v>
          </cell>
          <cell r="E4523" t="str">
            <v>F</v>
          </cell>
        </row>
        <row r="4524">
          <cell r="B4524" t="str">
            <v>1000LUGOSUBBLD</v>
          </cell>
          <cell r="C4524" t="str">
            <v>LUGOSUBBLD</v>
          </cell>
          <cell r="D4524">
            <v>12</v>
          </cell>
          <cell r="E4524" t="str">
            <v>G</v>
          </cell>
        </row>
        <row r="4525">
          <cell r="B4525" t="str">
            <v>F513858</v>
          </cell>
          <cell r="C4525" t="str">
            <v>F513858</v>
          </cell>
          <cell r="D4525">
            <v>13</v>
          </cell>
          <cell r="E4525" t="str">
            <v>F</v>
          </cell>
        </row>
        <row r="4526">
          <cell r="B4526" t="str">
            <v>F513859</v>
          </cell>
          <cell r="C4526" t="str">
            <v>F513859</v>
          </cell>
          <cell r="D4526">
            <v>13</v>
          </cell>
          <cell r="E4526" t="str">
            <v>F</v>
          </cell>
        </row>
        <row r="4527">
          <cell r="B4527" t="str">
            <v>F513860</v>
          </cell>
          <cell r="C4527" t="str">
            <v>F513860</v>
          </cell>
          <cell r="D4527">
            <v>13</v>
          </cell>
          <cell r="E4527" t="str">
            <v>F</v>
          </cell>
        </row>
        <row r="4528">
          <cell r="B4528" t="str">
            <v>F513861</v>
          </cell>
          <cell r="C4528" t="str">
            <v>F513861</v>
          </cell>
          <cell r="D4528">
            <v>13</v>
          </cell>
          <cell r="E4528" t="str">
            <v>F</v>
          </cell>
        </row>
        <row r="4529">
          <cell r="B4529" t="str">
            <v>F513862</v>
          </cell>
          <cell r="C4529" t="str">
            <v>F513862</v>
          </cell>
          <cell r="D4529">
            <v>13</v>
          </cell>
          <cell r="E4529" t="str">
            <v>F</v>
          </cell>
        </row>
        <row r="4530">
          <cell r="B4530" t="str">
            <v>F513863</v>
          </cell>
          <cell r="C4530" t="str">
            <v>F513863</v>
          </cell>
          <cell r="D4530">
            <v>13</v>
          </cell>
          <cell r="E4530" t="str">
            <v>F</v>
          </cell>
        </row>
        <row r="4531">
          <cell r="B4531" t="str">
            <v>1000MRPKSUB</v>
          </cell>
          <cell r="C4531" t="str">
            <v>MRPKSUB</v>
          </cell>
          <cell r="D4531">
            <v>10</v>
          </cell>
          <cell r="E4531" t="str">
            <v>G</v>
          </cell>
        </row>
        <row r="4532">
          <cell r="B4532" t="str">
            <v>F513864</v>
          </cell>
          <cell r="C4532" t="str">
            <v>F513864</v>
          </cell>
          <cell r="D4532">
            <v>11</v>
          </cell>
          <cell r="E4532" t="str">
            <v>F</v>
          </cell>
        </row>
        <row r="4533">
          <cell r="B4533" t="str">
            <v>F513865</v>
          </cell>
          <cell r="C4533" t="str">
            <v>F513865</v>
          </cell>
          <cell r="D4533">
            <v>11</v>
          </cell>
          <cell r="E4533" t="str">
            <v>F</v>
          </cell>
        </row>
        <row r="4534">
          <cell r="B4534" t="str">
            <v>F513866</v>
          </cell>
          <cell r="C4534" t="str">
            <v>F513866</v>
          </cell>
          <cell r="D4534">
            <v>11</v>
          </cell>
          <cell r="E4534" t="str">
            <v>F</v>
          </cell>
        </row>
        <row r="4535">
          <cell r="B4535" t="str">
            <v>F513867</v>
          </cell>
          <cell r="C4535" t="str">
            <v>F513867</v>
          </cell>
          <cell r="D4535">
            <v>11</v>
          </cell>
          <cell r="E4535" t="str">
            <v>F</v>
          </cell>
        </row>
        <row r="4536">
          <cell r="B4536" t="str">
            <v>F513868</v>
          </cell>
          <cell r="C4536" t="str">
            <v>F513868</v>
          </cell>
          <cell r="D4536">
            <v>11</v>
          </cell>
          <cell r="E4536" t="str">
            <v>F</v>
          </cell>
        </row>
        <row r="4537">
          <cell r="B4537" t="str">
            <v>F513869</v>
          </cell>
          <cell r="C4537" t="str">
            <v>F513869</v>
          </cell>
          <cell r="D4537">
            <v>11</v>
          </cell>
          <cell r="E4537" t="str">
            <v>F</v>
          </cell>
        </row>
        <row r="4538">
          <cell r="B4538" t="str">
            <v>F513870</v>
          </cell>
          <cell r="C4538" t="str">
            <v>F513870</v>
          </cell>
          <cell r="D4538">
            <v>11</v>
          </cell>
          <cell r="E4538" t="str">
            <v>F</v>
          </cell>
        </row>
        <row r="4539">
          <cell r="B4539" t="str">
            <v>1000MRPKSUBBLD</v>
          </cell>
          <cell r="C4539" t="str">
            <v>MRPKSUBBLD</v>
          </cell>
          <cell r="D4539">
            <v>12</v>
          </cell>
          <cell r="E4539" t="str">
            <v>G</v>
          </cell>
        </row>
        <row r="4540">
          <cell r="B4540" t="str">
            <v>F513871</v>
          </cell>
          <cell r="C4540" t="str">
            <v>F513871</v>
          </cell>
          <cell r="D4540">
            <v>13</v>
          </cell>
          <cell r="E4540" t="str">
            <v>F</v>
          </cell>
        </row>
        <row r="4541">
          <cell r="B4541" t="str">
            <v>F513872</v>
          </cell>
          <cell r="C4541" t="str">
            <v>F513872</v>
          </cell>
          <cell r="D4541">
            <v>13</v>
          </cell>
          <cell r="E4541" t="str">
            <v>F</v>
          </cell>
        </row>
        <row r="4542">
          <cell r="B4542" t="str">
            <v>F513873</v>
          </cell>
          <cell r="C4542" t="str">
            <v>F513873</v>
          </cell>
          <cell r="D4542">
            <v>13</v>
          </cell>
          <cell r="E4542" t="str">
            <v>F</v>
          </cell>
        </row>
        <row r="4543">
          <cell r="B4543" t="str">
            <v>F513874</v>
          </cell>
          <cell r="C4543" t="str">
            <v>F513874</v>
          </cell>
          <cell r="D4543">
            <v>13</v>
          </cell>
          <cell r="E4543" t="str">
            <v>F</v>
          </cell>
        </row>
        <row r="4544">
          <cell r="B4544" t="str">
            <v>F513875</v>
          </cell>
          <cell r="C4544" t="str">
            <v>F513875</v>
          </cell>
          <cell r="D4544">
            <v>13</v>
          </cell>
          <cell r="E4544" t="str">
            <v>F</v>
          </cell>
        </row>
        <row r="4545">
          <cell r="B4545" t="str">
            <v>F513876</v>
          </cell>
          <cell r="C4545" t="str">
            <v>F513876</v>
          </cell>
          <cell r="D4545">
            <v>13</v>
          </cell>
          <cell r="E4545" t="str">
            <v>F</v>
          </cell>
        </row>
        <row r="4546">
          <cell r="B4546" t="str">
            <v>1000RECTORSUB</v>
          </cell>
          <cell r="C4546" t="str">
            <v>RECTORSUB</v>
          </cell>
          <cell r="D4546">
            <v>10</v>
          </cell>
          <cell r="E4546" t="str">
            <v>G</v>
          </cell>
        </row>
        <row r="4547">
          <cell r="B4547" t="str">
            <v>F513877</v>
          </cell>
          <cell r="C4547" t="str">
            <v>F513877</v>
          </cell>
          <cell r="D4547">
            <v>11</v>
          </cell>
          <cell r="E4547" t="str">
            <v>F</v>
          </cell>
        </row>
        <row r="4548">
          <cell r="B4548" t="str">
            <v>F513878</v>
          </cell>
          <cell r="C4548" t="str">
            <v>F513878</v>
          </cell>
          <cell r="D4548">
            <v>11</v>
          </cell>
          <cell r="E4548" t="str">
            <v>F</v>
          </cell>
        </row>
        <row r="4549">
          <cell r="B4549" t="str">
            <v>F513879</v>
          </cell>
          <cell r="C4549" t="str">
            <v>F513879</v>
          </cell>
          <cell r="D4549">
            <v>11</v>
          </cell>
          <cell r="E4549" t="str">
            <v>F</v>
          </cell>
        </row>
        <row r="4550">
          <cell r="B4550" t="str">
            <v>F513880</v>
          </cell>
          <cell r="C4550" t="str">
            <v>F513880</v>
          </cell>
          <cell r="D4550">
            <v>11</v>
          </cell>
          <cell r="E4550" t="str">
            <v>F</v>
          </cell>
        </row>
        <row r="4551">
          <cell r="B4551" t="str">
            <v>F513881</v>
          </cell>
          <cell r="C4551" t="str">
            <v>F513881</v>
          </cell>
          <cell r="D4551">
            <v>11</v>
          </cell>
          <cell r="E4551" t="str">
            <v>F</v>
          </cell>
        </row>
        <row r="4552">
          <cell r="B4552" t="str">
            <v>F513882</v>
          </cell>
          <cell r="C4552" t="str">
            <v>F513882</v>
          </cell>
          <cell r="D4552">
            <v>11</v>
          </cell>
          <cell r="E4552" t="str">
            <v>F</v>
          </cell>
        </row>
        <row r="4553">
          <cell r="B4553" t="str">
            <v>F513883</v>
          </cell>
          <cell r="C4553" t="str">
            <v>F513883</v>
          </cell>
          <cell r="D4553">
            <v>11</v>
          </cell>
          <cell r="E4553" t="str">
            <v>F</v>
          </cell>
        </row>
        <row r="4554">
          <cell r="B4554" t="str">
            <v>1000RECSUBBLDG</v>
          </cell>
          <cell r="C4554" t="str">
            <v>RECSUBBLDG</v>
          </cell>
          <cell r="D4554">
            <v>12</v>
          </cell>
          <cell r="E4554" t="str">
            <v>G</v>
          </cell>
        </row>
        <row r="4555">
          <cell r="B4555" t="str">
            <v>F513884</v>
          </cell>
          <cell r="C4555" t="str">
            <v>F513884</v>
          </cell>
          <cell r="D4555">
            <v>13</v>
          </cell>
          <cell r="E4555" t="str">
            <v>F</v>
          </cell>
        </row>
        <row r="4556">
          <cell r="B4556" t="str">
            <v>F513885</v>
          </cell>
          <cell r="C4556" t="str">
            <v>F513885</v>
          </cell>
          <cell r="D4556">
            <v>13</v>
          </cell>
          <cell r="E4556" t="str">
            <v>F</v>
          </cell>
        </row>
        <row r="4557">
          <cell r="B4557" t="str">
            <v>F513886</v>
          </cell>
          <cell r="C4557" t="str">
            <v>F513886</v>
          </cell>
          <cell r="D4557">
            <v>13</v>
          </cell>
          <cell r="E4557" t="str">
            <v>F</v>
          </cell>
        </row>
        <row r="4558">
          <cell r="B4558" t="str">
            <v>F513887</v>
          </cell>
          <cell r="C4558" t="str">
            <v>F513887</v>
          </cell>
          <cell r="D4558">
            <v>13</v>
          </cell>
          <cell r="E4558" t="str">
            <v>F</v>
          </cell>
        </row>
        <row r="4559">
          <cell r="B4559" t="str">
            <v>F513888</v>
          </cell>
          <cell r="C4559" t="str">
            <v>F513888</v>
          </cell>
          <cell r="D4559">
            <v>13</v>
          </cell>
          <cell r="E4559" t="str">
            <v>F</v>
          </cell>
        </row>
        <row r="4560">
          <cell r="B4560" t="str">
            <v>F513889</v>
          </cell>
          <cell r="C4560" t="str">
            <v>F513889</v>
          </cell>
          <cell r="D4560">
            <v>13</v>
          </cell>
          <cell r="E4560" t="str">
            <v>F</v>
          </cell>
        </row>
        <row r="4561">
          <cell r="B4561" t="str">
            <v>1000VINCENTSUB</v>
          </cell>
          <cell r="C4561" t="str">
            <v>VINCENTSUB</v>
          </cell>
          <cell r="D4561">
            <v>10</v>
          </cell>
          <cell r="E4561" t="str">
            <v>G</v>
          </cell>
        </row>
        <row r="4562">
          <cell r="B4562" t="str">
            <v>F513890</v>
          </cell>
          <cell r="C4562" t="str">
            <v>F513890</v>
          </cell>
          <cell r="D4562">
            <v>11</v>
          </cell>
          <cell r="E4562" t="str">
            <v>F</v>
          </cell>
        </row>
        <row r="4563">
          <cell r="B4563" t="str">
            <v>F513891</v>
          </cell>
          <cell r="C4563" t="str">
            <v>F513891</v>
          </cell>
          <cell r="D4563">
            <v>11</v>
          </cell>
          <cell r="E4563" t="str">
            <v>F</v>
          </cell>
        </row>
        <row r="4564">
          <cell r="B4564" t="str">
            <v>F513892</v>
          </cell>
          <cell r="C4564" t="str">
            <v>F513892</v>
          </cell>
          <cell r="D4564">
            <v>11</v>
          </cell>
          <cell r="E4564" t="str">
            <v>F</v>
          </cell>
        </row>
        <row r="4565">
          <cell r="B4565" t="str">
            <v>F513893</v>
          </cell>
          <cell r="C4565" t="str">
            <v>F513893</v>
          </cell>
          <cell r="D4565">
            <v>11</v>
          </cell>
          <cell r="E4565" t="str">
            <v>F</v>
          </cell>
        </row>
        <row r="4566">
          <cell r="B4566" t="str">
            <v>F513894</v>
          </cell>
          <cell r="C4566" t="str">
            <v>F513894</v>
          </cell>
          <cell r="D4566">
            <v>11</v>
          </cell>
          <cell r="E4566" t="str">
            <v>F</v>
          </cell>
        </row>
        <row r="4567">
          <cell r="B4567" t="str">
            <v>F513895</v>
          </cell>
          <cell r="C4567" t="str">
            <v>F513895</v>
          </cell>
          <cell r="D4567">
            <v>11</v>
          </cell>
          <cell r="E4567" t="str">
            <v>F</v>
          </cell>
        </row>
        <row r="4568">
          <cell r="B4568" t="str">
            <v>F513896</v>
          </cell>
          <cell r="C4568" t="str">
            <v>F513896</v>
          </cell>
          <cell r="D4568">
            <v>11</v>
          </cell>
          <cell r="E4568" t="str">
            <v>F</v>
          </cell>
        </row>
        <row r="4569">
          <cell r="B4569" t="str">
            <v>1000VINSUBBLD</v>
          </cell>
          <cell r="C4569" t="str">
            <v>VINSUBBLD</v>
          </cell>
          <cell r="D4569">
            <v>12</v>
          </cell>
          <cell r="E4569" t="str">
            <v>G</v>
          </cell>
        </row>
        <row r="4570">
          <cell r="B4570" t="str">
            <v>F513897</v>
          </cell>
          <cell r="C4570" t="str">
            <v>F513897</v>
          </cell>
          <cell r="D4570">
            <v>13</v>
          </cell>
          <cell r="E4570" t="str">
            <v>F</v>
          </cell>
        </row>
        <row r="4571">
          <cell r="B4571" t="str">
            <v>F513898</v>
          </cell>
          <cell r="C4571" t="str">
            <v>F513898</v>
          </cell>
          <cell r="D4571">
            <v>13</v>
          </cell>
          <cell r="E4571" t="str">
            <v>F</v>
          </cell>
        </row>
        <row r="4572">
          <cell r="B4572" t="str">
            <v>F513899</v>
          </cell>
          <cell r="C4572" t="str">
            <v>F513899</v>
          </cell>
          <cell r="D4572">
            <v>13</v>
          </cell>
          <cell r="E4572" t="str">
            <v>F</v>
          </cell>
        </row>
        <row r="4573">
          <cell r="B4573" t="str">
            <v>F513900</v>
          </cell>
          <cell r="C4573" t="str">
            <v>F513900</v>
          </cell>
          <cell r="D4573">
            <v>13</v>
          </cell>
          <cell r="E4573" t="str">
            <v>F</v>
          </cell>
        </row>
        <row r="4574">
          <cell r="B4574" t="str">
            <v>F513901</v>
          </cell>
          <cell r="C4574" t="str">
            <v>F513901</v>
          </cell>
          <cell r="D4574">
            <v>13</v>
          </cell>
          <cell r="E4574" t="str">
            <v>F</v>
          </cell>
        </row>
        <row r="4575">
          <cell r="B4575" t="str">
            <v>F513902</v>
          </cell>
          <cell r="C4575" t="str">
            <v>F513902</v>
          </cell>
          <cell r="D4575">
            <v>13</v>
          </cell>
          <cell r="E4575" t="str">
            <v>F</v>
          </cell>
        </row>
        <row r="4576">
          <cell r="B4576" t="str">
            <v>1000VINSUBPTR2</v>
          </cell>
          <cell r="C4576" t="str">
            <v>VINSUBPTR2</v>
          </cell>
          <cell r="D4576">
            <v>12</v>
          </cell>
          <cell r="E4576" t="str">
            <v>G</v>
          </cell>
        </row>
        <row r="4577">
          <cell r="B4577" t="str">
            <v>F513910</v>
          </cell>
          <cell r="C4577" t="str">
            <v>F513910</v>
          </cell>
          <cell r="D4577">
            <v>13</v>
          </cell>
          <cell r="E4577" t="str">
            <v>F</v>
          </cell>
        </row>
        <row r="4578">
          <cell r="B4578" t="str">
            <v>F513911</v>
          </cell>
          <cell r="C4578" t="str">
            <v>F513911</v>
          </cell>
          <cell r="D4578">
            <v>13</v>
          </cell>
          <cell r="E4578" t="str">
            <v>F</v>
          </cell>
        </row>
        <row r="4579">
          <cell r="B4579" t="str">
            <v>F513912</v>
          </cell>
          <cell r="C4579" t="str">
            <v>F513912</v>
          </cell>
          <cell r="D4579">
            <v>13</v>
          </cell>
          <cell r="E4579" t="str">
            <v>F</v>
          </cell>
        </row>
        <row r="4580">
          <cell r="B4580" t="str">
            <v>F513913</v>
          </cell>
          <cell r="C4580" t="str">
            <v>F513913</v>
          </cell>
          <cell r="D4580">
            <v>13</v>
          </cell>
          <cell r="E4580" t="str">
            <v>F</v>
          </cell>
        </row>
        <row r="4581">
          <cell r="B4581" t="str">
            <v>F513914</v>
          </cell>
          <cell r="C4581" t="str">
            <v>F513914</v>
          </cell>
          <cell r="D4581">
            <v>13</v>
          </cell>
          <cell r="E4581" t="str">
            <v>F</v>
          </cell>
        </row>
        <row r="4582">
          <cell r="B4582" t="str">
            <v>F513915</v>
          </cell>
          <cell r="C4582" t="str">
            <v>F513915</v>
          </cell>
          <cell r="D4582">
            <v>13</v>
          </cell>
          <cell r="E4582" t="str">
            <v>F</v>
          </cell>
        </row>
        <row r="4583">
          <cell r="B4583" t="str">
            <v>1000FAMSE</v>
          </cell>
          <cell r="C4583" t="str">
            <v>FAMSE</v>
          </cell>
          <cell r="D4583">
            <v>8</v>
          </cell>
          <cell r="E4583" t="str">
            <v>G</v>
          </cell>
        </row>
        <row r="4584">
          <cell r="B4584" t="str">
            <v>F515078</v>
          </cell>
          <cell r="C4584" t="str">
            <v>F515078</v>
          </cell>
          <cell r="D4584">
            <v>9</v>
          </cell>
          <cell r="E4584" t="str">
            <v>F</v>
          </cell>
        </row>
        <row r="4585">
          <cell r="B4585" t="str">
            <v>F515079</v>
          </cell>
          <cell r="C4585" t="str">
            <v>F515079</v>
          </cell>
          <cell r="D4585">
            <v>9</v>
          </cell>
          <cell r="E4585" t="str">
            <v>F</v>
          </cell>
        </row>
        <row r="4586">
          <cell r="B4586" t="str">
            <v>F515080</v>
          </cell>
          <cell r="C4586" t="str">
            <v>F515080</v>
          </cell>
          <cell r="D4586">
            <v>9</v>
          </cell>
          <cell r="E4586" t="str">
            <v>F</v>
          </cell>
        </row>
        <row r="4587">
          <cell r="B4587" t="str">
            <v>1000AROFSITE</v>
          </cell>
          <cell r="C4587" t="str">
            <v>AROFSITE</v>
          </cell>
          <cell r="D4587">
            <v>10</v>
          </cell>
          <cell r="E4587" t="str">
            <v>G</v>
          </cell>
        </row>
        <row r="4588">
          <cell r="B4588" t="str">
            <v>F513916</v>
          </cell>
          <cell r="C4588" t="str">
            <v>F513916</v>
          </cell>
          <cell r="D4588">
            <v>11</v>
          </cell>
          <cell r="E4588" t="str">
            <v>F</v>
          </cell>
        </row>
        <row r="4589">
          <cell r="B4589" t="str">
            <v>F513917</v>
          </cell>
          <cell r="C4589" t="str">
            <v>F513917</v>
          </cell>
          <cell r="D4589">
            <v>11</v>
          </cell>
          <cell r="E4589" t="str">
            <v>F</v>
          </cell>
        </row>
        <row r="4590">
          <cell r="B4590" t="str">
            <v>F513918</v>
          </cell>
          <cell r="C4590" t="str">
            <v>F513918</v>
          </cell>
          <cell r="D4590">
            <v>11</v>
          </cell>
          <cell r="E4590" t="str">
            <v>F</v>
          </cell>
        </row>
        <row r="4591">
          <cell r="B4591" t="str">
            <v>F513919</v>
          </cell>
          <cell r="C4591" t="str">
            <v>F513919</v>
          </cell>
          <cell r="D4591">
            <v>11</v>
          </cell>
          <cell r="E4591" t="str">
            <v>F</v>
          </cell>
        </row>
        <row r="4592">
          <cell r="B4592" t="str">
            <v>F513920</v>
          </cell>
          <cell r="C4592" t="str">
            <v>F513920</v>
          </cell>
          <cell r="D4592">
            <v>11</v>
          </cell>
          <cell r="E4592" t="str">
            <v>F</v>
          </cell>
        </row>
        <row r="4593">
          <cell r="B4593" t="str">
            <v>F513921</v>
          </cell>
          <cell r="C4593" t="str">
            <v>F513921</v>
          </cell>
          <cell r="D4593">
            <v>11</v>
          </cell>
          <cell r="E4593" t="str">
            <v>F</v>
          </cell>
        </row>
        <row r="4594">
          <cell r="B4594" t="str">
            <v>F513922</v>
          </cell>
          <cell r="C4594" t="str">
            <v>F513922</v>
          </cell>
          <cell r="D4594">
            <v>11</v>
          </cell>
          <cell r="E4594" t="str">
            <v>F</v>
          </cell>
        </row>
        <row r="4595">
          <cell r="B4595" t="str">
            <v>1000AROFBLAD</v>
          </cell>
          <cell r="C4595" t="str">
            <v>AROFBLAD</v>
          </cell>
          <cell r="D4595">
            <v>12</v>
          </cell>
          <cell r="E4595" t="str">
            <v>G</v>
          </cell>
        </row>
        <row r="4596">
          <cell r="B4596" t="str">
            <v>F513923</v>
          </cell>
          <cell r="C4596" t="str">
            <v>F513923</v>
          </cell>
          <cell r="D4596">
            <v>13</v>
          </cell>
          <cell r="E4596" t="str">
            <v>F</v>
          </cell>
        </row>
        <row r="4597">
          <cell r="B4597" t="str">
            <v>F513924</v>
          </cell>
          <cell r="C4597" t="str">
            <v>F513924</v>
          </cell>
          <cell r="D4597">
            <v>13</v>
          </cell>
          <cell r="E4597" t="str">
            <v>F</v>
          </cell>
        </row>
        <row r="4598">
          <cell r="B4598" t="str">
            <v>F513925</v>
          </cell>
          <cell r="C4598" t="str">
            <v>F513925</v>
          </cell>
          <cell r="D4598">
            <v>13</v>
          </cell>
          <cell r="E4598" t="str">
            <v>F</v>
          </cell>
        </row>
        <row r="4599">
          <cell r="B4599" t="str">
            <v>F513926</v>
          </cell>
          <cell r="C4599" t="str">
            <v>F513926</v>
          </cell>
          <cell r="D4599">
            <v>13</v>
          </cell>
          <cell r="E4599" t="str">
            <v>F</v>
          </cell>
        </row>
        <row r="4600">
          <cell r="B4600" t="str">
            <v>F513927</v>
          </cell>
          <cell r="C4600" t="str">
            <v>F513927</v>
          </cell>
          <cell r="D4600">
            <v>13</v>
          </cell>
          <cell r="E4600" t="str">
            <v>F</v>
          </cell>
        </row>
        <row r="4601">
          <cell r="B4601" t="str">
            <v>F513928</v>
          </cell>
          <cell r="C4601" t="str">
            <v>F513928</v>
          </cell>
          <cell r="D4601">
            <v>13</v>
          </cell>
          <cell r="E4601" t="str">
            <v>F</v>
          </cell>
        </row>
        <row r="4602">
          <cell r="B4602" t="str">
            <v>1000AROFBLAM</v>
          </cell>
          <cell r="C4602" t="str">
            <v>AROFBLAM</v>
          </cell>
          <cell r="D4602">
            <v>12</v>
          </cell>
          <cell r="E4602" t="str">
            <v>G</v>
          </cell>
        </row>
        <row r="4603">
          <cell r="B4603" t="str">
            <v>F513929</v>
          </cell>
          <cell r="C4603" t="str">
            <v>F513929</v>
          </cell>
          <cell r="D4603">
            <v>13</v>
          </cell>
          <cell r="E4603" t="str">
            <v>F</v>
          </cell>
        </row>
        <row r="4604">
          <cell r="B4604" t="str">
            <v>F513930</v>
          </cell>
          <cell r="C4604" t="str">
            <v>F513930</v>
          </cell>
          <cell r="D4604">
            <v>13</v>
          </cell>
          <cell r="E4604" t="str">
            <v>F</v>
          </cell>
        </row>
        <row r="4605">
          <cell r="B4605" t="str">
            <v>F513931</v>
          </cell>
          <cell r="C4605" t="str">
            <v>F513931</v>
          </cell>
          <cell r="D4605">
            <v>13</v>
          </cell>
          <cell r="E4605" t="str">
            <v>F</v>
          </cell>
        </row>
        <row r="4606">
          <cell r="B4606" t="str">
            <v>F513932</v>
          </cell>
          <cell r="C4606" t="str">
            <v>F513932</v>
          </cell>
          <cell r="D4606">
            <v>13</v>
          </cell>
          <cell r="E4606" t="str">
            <v>F</v>
          </cell>
        </row>
        <row r="4607">
          <cell r="B4607" t="str">
            <v>F513933</v>
          </cell>
          <cell r="C4607" t="str">
            <v>F513933</v>
          </cell>
          <cell r="D4607">
            <v>13</v>
          </cell>
          <cell r="E4607" t="str">
            <v>F</v>
          </cell>
        </row>
        <row r="4608">
          <cell r="B4608" t="str">
            <v>F513934</v>
          </cell>
          <cell r="C4608" t="str">
            <v>F513934</v>
          </cell>
          <cell r="D4608">
            <v>13</v>
          </cell>
          <cell r="E4608" t="str">
            <v>F</v>
          </cell>
        </row>
        <row r="4609">
          <cell r="B4609" t="str">
            <v>1000AROFBLB</v>
          </cell>
          <cell r="C4609" t="str">
            <v>AROFBLB</v>
          </cell>
          <cell r="D4609">
            <v>12</v>
          </cell>
          <cell r="E4609" t="str">
            <v>G</v>
          </cell>
        </row>
        <row r="4610">
          <cell r="B4610" t="str">
            <v>F513935</v>
          </cell>
          <cell r="C4610" t="str">
            <v>F513935</v>
          </cell>
          <cell r="D4610">
            <v>13</v>
          </cell>
          <cell r="E4610" t="str">
            <v>F</v>
          </cell>
        </row>
        <row r="4611">
          <cell r="B4611" t="str">
            <v>F513936</v>
          </cell>
          <cell r="C4611" t="str">
            <v>F513936</v>
          </cell>
          <cell r="D4611">
            <v>13</v>
          </cell>
          <cell r="E4611" t="str">
            <v>F</v>
          </cell>
        </row>
        <row r="4612">
          <cell r="B4612" t="str">
            <v>F513937</v>
          </cell>
          <cell r="C4612" t="str">
            <v>F513937</v>
          </cell>
          <cell r="D4612">
            <v>13</v>
          </cell>
          <cell r="E4612" t="str">
            <v>F</v>
          </cell>
        </row>
        <row r="4613">
          <cell r="B4613" t="str">
            <v>F513938</v>
          </cell>
          <cell r="C4613" t="str">
            <v>F513938</v>
          </cell>
          <cell r="D4613">
            <v>13</v>
          </cell>
          <cell r="E4613" t="str">
            <v>F</v>
          </cell>
        </row>
        <row r="4614">
          <cell r="B4614" t="str">
            <v>F513939</v>
          </cell>
          <cell r="C4614" t="str">
            <v>F513939</v>
          </cell>
          <cell r="D4614">
            <v>13</v>
          </cell>
          <cell r="E4614" t="str">
            <v>F</v>
          </cell>
        </row>
        <row r="4615">
          <cell r="B4615" t="str">
            <v>F513940</v>
          </cell>
          <cell r="C4615" t="str">
            <v>F513940</v>
          </cell>
          <cell r="D4615">
            <v>13</v>
          </cell>
          <cell r="E4615" t="str">
            <v>F</v>
          </cell>
        </row>
        <row r="4616">
          <cell r="B4616" t="str">
            <v>1000AROFBLC</v>
          </cell>
          <cell r="C4616" t="str">
            <v>AROFBLC</v>
          </cell>
          <cell r="D4616">
            <v>12</v>
          </cell>
          <cell r="E4616" t="str">
            <v>G</v>
          </cell>
        </row>
        <row r="4617">
          <cell r="B4617" t="str">
            <v>F513941</v>
          </cell>
          <cell r="C4617" t="str">
            <v>F513941</v>
          </cell>
          <cell r="D4617">
            <v>13</v>
          </cell>
          <cell r="E4617" t="str">
            <v>F</v>
          </cell>
        </row>
        <row r="4618">
          <cell r="B4618" t="str">
            <v>F513942</v>
          </cell>
          <cell r="C4618" t="str">
            <v>F513942</v>
          </cell>
          <cell r="D4618">
            <v>13</v>
          </cell>
          <cell r="E4618" t="str">
            <v>F</v>
          </cell>
        </row>
        <row r="4619">
          <cell r="B4619" t="str">
            <v>F513943</v>
          </cell>
          <cell r="C4619" t="str">
            <v>F513943</v>
          </cell>
          <cell r="D4619">
            <v>13</v>
          </cell>
          <cell r="E4619" t="str">
            <v>F</v>
          </cell>
        </row>
        <row r="4620">
          <cell r="B4620" t="str">
            <v>F513944</v>
          </cell>
          <cell r="C4620" t="str">
            <v>F513944</v>
          </cell>
          <cell r="D4620">
            <v>13</v>
          </cell>
          <cell r="E4620" t="str">
            <v>F</v>
          </cell>
        </row>
        <row r="4621">
          <cell r="B4621" t="str">
            <v>F513945</v>
          </cell>
          <cell r="C4621" t="str">
            <v>F513945</v>
          </cell>
          <cell r="D4621">
            <v>13</v>
          </cell>
          <cell r="E4621" t="str">
            <v>F</v>
          </cell>
        </row>
        <row r="4622">
          <cell r="B4622" t="str">
            <v>F513946</v>
          </cell>
          <cell r="C4622" t="str">
            <v>F513946</v>
          </cell>
          <cell r="D4622">
            <v>13</v>
          </cell>
          <cell r="E4622" t="str">
            <v>F</v>
          </cell>
        </row>
        <row r="4623">
          <cell r="B4623" t="str">
            <v>1000AROFBLD</v>
          </cell>
          <cell r="C4623" t="str">
            <v>AROFBLD</v>
          </cell>
          <cell r="D4623">
            <v>12</v>
          </cell>
          <cell r="E4623" t="str">
            <v>G</v>
          </cell>
        </row>
        <row r="4624">
          <cell r="B4624" t="str">
            <v>F513947</v>
          </cell>
          <cell r="C4624" t="str">
            <v>F513947</v>
          </cell>
          <cell r="D4624">
            <v>13</v>
          </cell>
          <cell r="E4624" t="str">
            <v>F</v>
          </cell>
        </row>
        <row r="4625">
          <cell r="B4625" t="str">
            <v>F513948</v>
          </cell>
          <cell r="C4625" t="str">
            <v>F513948</v>
          </cell>
          <cell r="D4625">
            <v>13</v>
          </cell>
          <cell r="E4625" t="str">
            <v>F</v>
          </cell>
        </row>
        <row r="4626">
          <cell r="B4626" t="str">
            <v>F513949</v>
          </cell>
          <cell r="C4626" t="str">
            <v>F513949</v>
          </cell>
          <cell r="D4626">
            <v>13</v>
          </cell>
          <cell r="E4626" t="str">
            <v>F</v>
          </cell>
        </row>
        <row r="4627">
          <cell r="B4627" t="str">
            <v>F513950</v>
          </cell>
          <cell r="C4627" t="str">
            <v>F513950</v>
          </cell>
          <cell r="D4627">
            <v>13</v>
          </cell>
          <cell r="E4627" t="str">
            <v>F</v>
          </cell>
        </row>
        <row r="4628">
          <cell r="B4628" t="str">
            <v>F513951</v>
          </cell>
          <cell r="C4628" t="str">
            <v>F513951</v>
          </cell>
          <cell r="D4628">
            <v>13</v>
          </cell>
          <cell r="E4628" t="str">
            <v>F</v>
          </cell>
        </row>
        <row r="4629">
          <cell r="B4629" t="str">
            <v>F513952</v>
          </cell>
          <cell r="C4629" t="str">
            <v>F513952</v>
          </cell>
          <cell r="D4629">
            <v>13</v>
          </cell>
          <cell r="E4629" t="str">
            <v>F</v>
          </cell>
        </row>
        <row r="4630">
          <cell r="B4630" t="str">
            <v>1000AROFBLE</v>
          </cell>
          <cell r="C4630" t="str">
            <v>AROFBLE</v>
          </cell>
          <cell r="D4630">
            <v>12</v>
          </cell>
          <cell r="E4630" t="str">
            <v>G</v>
          </cell>
        </row>
        <row r="4631">
          <cell r="B4631" t="str">
            <v>F513953</v>
          </cell>
          <cell r="C4631" t="str">
            <v>F513953</v>
          </cell>
          <cell r="D4631">
            <v>13</v>
          </cell>
          <cell r="E4631" t="str">
            <v>F</v>
          </cell>
        </row>
        <row r="4632">
          <cell r="B4632" t="str">
            <v>F513954</v>
          </cell>
          <cell r="C4632" t="str">
            <v>F513954</v>
          </cell>
          <cell r="D4632">
            <v>13</v>
          </cell>
          <cell r="E4632" t="str">
            <v>F</v>
          </cell>
        </row>
        <row r="4633">
          <cell r="B4633" t="str">
            <v>F513955</v>
          </cell>
          <cell r="C4633" t="str">
            <v>F513955</v>
          </cell>
          <cell r="D4633">
            <v>13</v>
          </cell>
          <cell r="E4633" t="str">
            <v>F</v>
          </cell>
        </row>
        <row r="4634">
          <cell r="B4634" t="str">
            <v>F513956</v>
          </cell>
          <cell r="C4634" t="str">
            <v>F513956</v>
          </cell>
          <cell r="D4634">
            <v>13</v>
          </cell>
          <cell r="E4634" t="str">
            <v>F</v>
          </cell>
        </row>
        <row r="4635">
          <cell r="B4635" t="str">
            <v>F513957</v>
          </cell>
          <cell r="C4635" t="str">
            <v>F513957</v>
          </cell>
          <cell r="D4635">
            <v>13</v>
          </cell>
          <cell r="E4635" t="str">
            <v>F</v>
          </cell>
        </row>
        <row r="4636">
          <cell r="B4636" t="str">
            <v>F513958</v>
          </cell>
          <cell r="C4636" t="str">
            <v>F513958</v>
          </cell>
          <cell r="D4636">
            <v>13</v>
          </cell>
          <cell r="E4636" t="str">
            <v>F</v>
          </cell>
        </row>
        <row r="4637">
          <cell r="B4637" t="str">
            <v>1000AROFBLM</v>
          </cell>
          <cell r="C4637" t="str">
            <v>AROFBLM</v>
          </cell>
          <cell r="D4637">
            <v>12</v>
          </cell>
          <cell r="E4637" t="str">
            <v>G</v>
          </cell>
        </row>
        <row r="4638">
          <cell r="B4638" t="str">
            <v>F513959</v>
          </cell>
          <cell r="C4638" t="str">
            <v>F513959</v>
          </cell>
          <cell r="D4638">
            <v>13</v>
          </cell>
          <cell r="E4638" t="str">
            <v>F</v>
          </cell>
        </row>
        <row r="4639">
          <cell r="B4639" t="str">
            <v>F513960</v>
          </cell>
          <cell r="C4639" t="str">
            <v>F513960</v>
          </cell>
          <cell r="D4639">
            <v>13</v>
          </cell>
          <cell r="E4639" t="str">
            <v>F</v>
          </cell>
        </row>
        <row r="4640">
          <cell r="B4640" t="str">
            <v>F513961</v>
          </cell>
          <cell r="C4640" t="str">
            <v>F513961</v>
          </cell>
          <cell r="D4640">
            <v>13</v>
          </cell>
          <cell r="E4640" t="str">
            <v>F</v>
          </cell>
        </row>
        <row r="4641">
          <cell r="B4641" t="str">
            <v>F513962</v>
          </cell>
          <cell r="C4641" t="str">
            <v>F513962</v>
          </cell>
          <cell r="D4641">
            <v>13</v>
          </cell>
          <cell r="E4641" t="str">
            <v>F</v>
          </cell>
        </row>
        <row r="4642">
          <cell r="B4642" t="str">
            <v>F513963</v>
          </cell>
          <cell r="C4642" t="str">
            <v>F513963</v>
          </cell>
          <cell r="D4642">
            <v>13</v>
          </cell>
          <cell r="E4642" t="str">
            <v>F</v>
          </cell>
        </row>
        <row r="4643">
          <cell r="B4643" t="str">
            <v>F513964</v>
          </cell>
          <cell r="C4643" t="str">
            <v>F513964</v>
          </cell>
          <cell r="D4643">
            <v>13</v>
          </cell>
          <cell r="E4643" t="str">
            <v>F</v>
          </cell>
        </row>
        <row r="4644">
          <cell r="B4644" t="str">
            <v>1000AROFBLP</v>
          </cell>
          <cell r="C4644" t="str">
            <v>AROFBLP</v>
          </cell>
          <cell r="D4644">
            <v>12</v>
          </cell>
          <cell r="E4644" t="str">
            <v>G</v>
          </cell>
        </row>
        <row r="4645">
          <cell r="B4645" t="str">
            <v>F513965</v>
          </cell>
          <cell r="C4645" t="str">
            <v>F513965</v>
          </cell>
          <cell r="D4645">
            <v>13</v>
          </cell>
          <cell r="E4645" t="str">
            <v>F</v>
          </cell>
        </row>
        <row r="4646">
          <cell r="B4646" t="str">
            <v>F513966</v>
          </cell>
          <cell r="C4646" t="str">
            <v>F513966</v>
          </cell>
          <cell r="D4646">
            <v>13</v>
          </cell>
          <cell r="E4646" t="str">
            <v>F</v>
          </cell>
        </row>
        <row r="4647">
          <cell r="B4647" t="str">
            <v>F513967</v>
          </cell>
          <cell r="C4647" t="str">
            <v>F513967</v>
          </cell>
          <cell r="D4647">
            <v>13</v>
          </cell>
          <cell r="E4647" t="str">
            <v>F</v>
          </cell>
        </row>
        <row r="4648">
          <cell r="B4648" t="str">
            <v>F513968</v>
          </cell>
          <cell r="C4648" t="str">
            <v>F513968</v>
          </cell>
          <cell r="D4648">
            <v>13</v>
          </cell>
          <cell r="E4648" t="str">
            <v>F</v>
          </cell>
        </row>
        <row r="4649">
          <cell r="B4649" t="str">
            <v>F513969</v>
          </cell>
          <cell r="C4649" t="str">
            <v>F513969</v>
          </cell>
          <cell r="D4649">
            <v>13</v>
          </cell>
          <cell r="E4649" t="str">
            <v>F</v>
          </cell>
        </row>
        <row r="4650">
          <cell r="B4650" t="str">
            <v>F513970</v>
          </cell>
          <cell r="C4650" t="str">
            <v>F513970</v>
          </cell>
          <cell r="D4650">
            <v>13</v>
          </cell>
          <cell r="E4650" t="str">
            <v>F</v>
          </cell>
        </row>
        <row r="4651">
          <cell r="B4651" t="str">
            <v>1000AROFBLR</v>
          </cell>
          <cell r="C4651" t="str">
            <v>AROFBLR</v>
          </cell>
          <cell r="D4651">
            <v>12</v>
          </cell>
          <cell r="E4651" t="str">
            <v>G</v>
          </cell>
        </row>
        <row r="4652">
          <cell r="B4652" t="str">
            <v>F513971</v>
          </cell>
          <cell r="C4652" t="str">
            <v>F513971</v>
          </cell>
          <cell r="D4652">
            <v>13</v>
          </cell>
          <cell r="E4652" t="str">
            <v>F</v>
          </cell>
        </row>
        <row r="4653">
          <cell r="B4653" t="str">
            <v>F513972</v>
          </cell>
          <cell r="C4653" t="str">
            <v>F513972</v>
          </cell>
          <cell r="D4653">
            <v>13</v>
          </cell>
          <cell r="E4653" t="str">
            <v>F</v>
          </cell>
        </row>
        <row r="4654">
          <cell r="B4654" t="str">
            <v>F513973</v>
          </cell>
          <cell r="C4654" t="str">
            <v>F513973</v>
          </cell>
          <cell r="D4654">
            <v>13</v>
          </cell>
          <cell r="E4654" t="str">
            <v>F</v>
          </cell>
        </row>
        <row r="4655">
          <cell r="B4655" t="str">
            <v>F513974</v>
          </cell>
          <cell r="C4655" t="str">
            <v>F513974</v>
          </cell>
          <cell r="D4655">
            <v>13</v>
          </cell>
          <cell r="E4655" t="str">
            <v>F</v>
          </cell>
        </row>
        <row r="4656">
          <cell r="B4656" t="str">
            <v>F513975</v>
          </cell>
          <cell r="C4656" t="str">
            <v>F513975</v>
          </cell>
          <cell r="D4656">
            <v>13</v>
          </cell>
          <cell r="E4656" t="str">
            <v>F</v>
          </cell>
        </row>
        <row r="4657">
          <cell r="B4657" t="str">
            <v>F513976</v>
          </cell>
          <cell r="C4657" t="str">
            <v>F513976</v>
          </cell>
          <cell r="D4657">
            <v>13</v>
          </cell>
          <cell r="E4657" t="str">
            <v>F</v>
          </cell>
        </row>
        <row r="4658">
          <cell r="B4658" t="str">
            <v>1000AROFBLAG</v>
          </cell>
          <cell r="C4658" t="str">
            <v>AROFBLAG</v>
          </cell>
          <cell r="D4658">
            <v>12</v>
          </cell>
          <cell r="E4658" t="str">
            <v>G</v>
          </cell>
        </row>
        <row r="4659">
          <cell r="B4659" t="str">
            <v>F513977</v>
          </cell>
          <cell r="C4659" t="str">
            <v>F513977</v>
          </cell>
          <cell r="D4659">
            <v>13</v>
          </cell>
          <cell r="E4659" t="str">
            <v>F</v>
          </cell>
        </row>
        <row r="4660">
          <cell r="B4660" t="str">
            <v>F513978</v>
          </cell>
          <cell r="C4660" t="str">
            <v>F513978</v>
          </cell>
          <cell r="D4660">
            <v>13</v>
          </cell>
          <cell r="E4660" t="str">
            <v>F</v>
          </cell>
        </row>
        <row r="4661">
          <cell r="B4661" t="str">
            <v>F513979</v>
          </cell>
          <cell r="C4661" t="str">
            <v>F513979</v>
          </cell>
          <cell r="D4661">
            <v>13</v>
          </cell>
          <cell r="E4661" t="str">
            <v>F</v>
          </cell>
        </row>
        <row r="4662">
          <cell r="B4662" t="str">
            <v>F513980</v>
          </cell>
          <cell r="C4662" t="str">
            <v>F513980</v>
          </cell>
          <cell r="D4662">
            <v>13</v>
          </cell>
          <cell r="E4662" t="str">
            <v>F</v>
          </cell>
        </row>
        <row r="4663">
          <cell r="B4663" t="str">
            <v>F513981</v>
          </cell>
          <cell r="C4663" t="str">
            <v>F513981</v>
          </cell>
          <cell r="D4663">
            <v>13</v>
          </cell>
          <cell r="E4663" t="str">
            <v>F</v>
          </cell>
        </row>
        <row r="4664">
          <cell r="B4664" t="str">
            <v>F513982</v>
          </cell>
          <cell r="C4664" t="str">
            <v>F513982</v>
          </cell>
          <cell r="D4664">
            <v>13</v>
          </cell>
          <cell r="E4664" t="str">
            <v>F</v>
          </cell>
        </row>
        <row r="4665">
          <cell r="B4665" t="str">
            <v>1000BHLO</v>
          </cell>
          <cell r="C4665" t="str">
            <v>BHLO</v>
          </cell>
          <cell r="D4665">
            <v>10</v>
          </cell>
          <cell r="E4665" t="str">
            <v>G</v>
          </cell>
        </row>
        <row r="4666">
          <cell r="B4666" t="str">
            <v>F513983</v>
          </cell>
          <cell r="C4666" t="str">
            <v>F513983</v>
          </cell>
          <cell r="D4666">
            <v>11</v>
          </cell>
          <cell r="E4666" t="str">
            <v>F</v>
          </cell>
        </row>
        <row r="4667">
          <cell r="B4667" t="str">
            <v>F513984</v>
          </cell>
          <cell r="C4667" t="str">
            <v>F513984</v>
          </cell>
          <cell r="D4667">
            <v>11</v>
          </cell>
          <cell r="E4667" t="str">
            <v>F</v>
          </cell>
        </row>
        <row r="4668">
          <cell r="B4668" t="str">
            <v>F513985</v>
          </cell>
          <cell r="C4668" t="str">
            <v>F513985</v>
          </cell>
          <cell r="D4668">
            <v>11</v>
          </cell>
          <cell r="E4668" t="str">
            <v>F</v>
          </cell>
        </row>
        <row r="4669">
          <cell r="B4669" t="str">
            <v>F513986</v>
          </cell>
          <cell r="C4669" t="str">
            <v>F513986</v>
          </cell>
          <cell r="D4669">
            <v>11</v>
          </cell>
          <cell r="E4669" t="str">
            <v>F</v>
          </cell>
        </row>
        <row r="4670">
          <cell r="B4670" t="str">
            <v>F513987</v>
          </cell>
          <cell r="C4670" t="str">
            <v>F513987</v>
          </cell>
          <cell r="D4670">
            <v>11</v>
          </cell>
          <cell r="E4670" t="str">
            <v>F</v>
          </cell>
        </row>
        <row r="4671">
          <cell r="B4671" t="str">
            <v>F513988</v>
          </cell>
          <cell r="C4671" t="str">
            <v>F513988</v>
          </cell>
          <cell r="D4671">
            <v>11</v>
          </cell>
          <cell r="E4671" t="str">
            <v>F</v>
          </cell>
        </row>
        <row r="4672">
          <cell r="B4672" t="str">
            <v>F515304</v>
          </cell>
          <cell r="C4672" t="str">
            <v>F515304</v>
          </cell>
          <cell r="D4672">
            <v>11</v>
          </cell>
          <cell r="E4672" t="str">
            <v>F</v>
          </cell>
        </row>
        <row r="4673">
          <cell r="B4673" t="str">
            <v>1000BESC</v>
          </cell>
          <cell r="C4673" t="str">
            <v>BESC</v>
          </cell>
          <cell r="D4673">
            <v>10</v>
          </cell>
          <cell r="E4673" t="str">
            <v>G</v>
          </cell>
        </row>
        <row r="4674">
          <cell r="B4674" t="str">
            <v>F513989</v>
          </cell>
          <cell r="C4674" t="str">
            <v>F513989</v>
          </cell>
          <cell r="D4674">
            <v>11</v>
          </cell>
          <cell r="E4674" t="str">
            <v>F</v>
          </cell>
        </row>
        <row r="4675">
          <cell r="B4675" t="str">
            <v>F513990</v>
          </cell>
          <cell r="C4675" t="str">
            <v>F513990</v>
          </cell>
          <cell r="D4675">
            <v>11</v>
          </cell>
          <cell r="E4675" t="str">
            <v>F</v>
          </cell>
        </row>
        <row r="4676">
          <cell r="B4676" t="str">
            <v>F513991</v>
          </cell>
          <cell r="C4676" t="str">
            <v>F513991</v>
          </cell>
          <cell r="D4676">
            <v>11</v>
          </cell>
          <cell r="E4676" t="str">
            <v>F</v>
          </cell>
        </row>
        <row r="4677">
          <cell r="B4677" t="str">
            <v>F513992</v>
          </cell>
          <cell r="C4677" t="str">
            <v>F513992</v>
          </cell>
          <cell r="D4677">
            <v>11</v>
          </cell>
          <cell r="E4677" t="str">
            <v>F</v>
          </cell>
        </row>
        <row r="4678">
          <cell r="B4678" t="str">
            <v>F513993</v>
          </cell>
          <cell r="C4678" t="str">
            <v>F513993</v>
          </cell>
          <cell r="D4678">
            <v>11</v>
          </cell>
          <cell r="E4678" t="str">
            <v>F</v>
          </cell>
        </row>
        <row r="4679">
          <cell r="B4679" t="str">
            <v>F513994</v>
          </cell>
          <cell r="C4679" t="str">
            <v>F513994</v>
          </cell>
          <cell r="D4679">
            <v>11</v>
          </cell>
          <cell r="E4679" t="str">
            <v>F</v>
          </cell>
        </row>
        <row r="4680">
          <cell r="B4680" t="str">
            <v>F513995</v>
          </cell>
          <cell r="C4680" t="str">
            <v>F513995</v>
          </cell>
          <cell r="D4680">
            <v>11</v>
          </cell>
          <cell r="E4680" t="str">
            <v>F</v>
          </cell>
        </row>
        <row r="4681">
          <cell r="B4681" t="str">
            <v>1000BESCMAIN</v>
          </cell>
          <cell r="C4681" t="str">
            <v>BESCMAIN</v>
          </cell>
          <cell r="D4681">
            <v>12</v>
          </cell>
          <cell r="E4681" t="str">
            <v>G</v>
          </cell>
        </row>
        <row r="4682">
          <cell r="B4682" t="str">
            <v>F513996</v>
          </cell>
          <cell r="C4682" t="str">
            <v>F513996</v>
          </cell>
          <cell r="D4682">
            <v>13</v>
          </cell>
          <cell r="E4682" t="str">
            <v>F</v>
          </cell>
        </row>
        <row r="4683">
          <cell r="B4683" t="str">
            <v>F513997</v>
          </cell>
          <cell r="C4683" t="str">
            <v>F513997</v>
          </cell>
          <cell r="D4683">
            <v>13</v>
          </cell>
          <cell r="E4683" t="str">
            <v>F</v>
          </cell>
        </row>
        <row r="4684">
          <cell r="B4684" t="str">
            <v>F513998</v>
          </cell>
          <cell r="C4684" t="str">
            <v>F513998</v>
          </cell>
          <cell r="D4684">
            <v>13</v>
          </cell>
          <cell r="E4684" t="str">
            <v>F</v>
          </cell>
        </row>
        <row r="4685">
          <cell r="B4685" t="str">
            <v>F513999</v>
          </cell>
          <cell r="C4685" t="str">
            <v>F513999</v>
          </cell>
          <cell r="D4685">
            <v>13</v>
          </cell>
          <cell r="E4685" t="str">
            <v>F</v>
          </cell>
        </row>
        <row r="4686">
          <cell r="B4686" t="str">
            <v>F514000</v>
          </cell>
          <cell r="C4686" t="str">
            <v>F514000</v>
          </cell>
          <cell r="D4686">
            <v>13</v>
          </cell>
          <cell r="E4686" t="str">
            <v>F</v>
          </cell>
        </row>
        <row r="4687">
          <cell r="B4687" t="str">
            <v>F514001</v>
          </cell>
          <cell r="C4687" t="str">
            <v>F514001</v>
          </cell>
          <cell r="D4687">
            <v>13</v>
          </cell>
          <cell r="E4687" t="str">
            <v>F</v>
          </cell>
        </row>
        <row r="4688">
          <cell r="B4688" t="str">
            <v>1000BESCGRG</v>
          </cell>
          <cell r="C4688" t="str">
            <v>BESCGRG</v>
          </cell>
          <cell r="D4688">
            <v>12</v>
          </cell>
          <cell r="E4688" t="str">
            <v>G</v>
          </cell>
        </row>
        <row r="4689">
          <cell r="B4689" t="str">
            <v>F514002</v>
          </cell>
          <cell r="C4689" t="str">
            <v>F514002</v>
          </cell>
          <cell r="D4689">
            <v>13</v>
          </cell>
          <cell r="E4689" t="str">
            <v>F</v>
          </cell>
        </row>
        <row r="4690">
          <cell r="B4690" t="str">
            <v>F514003</v>
          </cell>
          <cell r="C4690" t="str">
            <v>F514003</v>
          </cell>
          <cell r="D4690">
            <v>13</v>
          </cell>
          <cell r="E4690" t="str">
            <v>F</v>
          </cell>
        </row>
        <row r="4691">
          <cell r="B4691" t="str">
            <v>F514004</v>
          </cell>
          <cell r="C4691" t="str">
            <v>F514004</v>
          </cell>
          <cell r="D4691">
            <v>13</v>
          </cell>
          <cell r="E4691" t="str">
            <v>F</v>
          </cell>
        </row>
        <row r="4692">
          <cell r="B4692" t="str">
            <v>F514005</v>
          </cell>
          <cell r="C4692" t="str">
            <v>F514005</v>
          </cell>
          <cell r="D4692">
            <v>13</v>
          </cell>
          <cell r="E4692" t="str">
            <v>F</v>
          </cell>
        </row>
        <row r="4693">
          <cell r="B4693" t="str">
            <v>F514006</v>
          </cell>
          <cell r="C4693" t="str">
            <v>F514006</v>
          </cell>
          <cell r="D4693">
            <v>13</v>
          </cell>
          <cell r="E4693" t="str">
            <v>F</v>
          </cell>
        </row>
        <row r="4694">
          <cell r="B4694" t="str">
            <v>F514007</v>
          </cell>
          <cell r="C4694" t="str">
            <v>F514007</v>
          </cell>
          <cell r="D4694">
            <v>13</v>
          </cell>
          <cell r="E4694" t="str">
            <v>F</v>
          </cell>
        </row>
        <row r="4695">
          <cell r="B4695" t="str">
            <v>1000BESCPFTM</v>
          </cell>
          <cell r="C4695" t="str">
            <v>BESCPFTM</v>
          </cell>
          <cell r="D4695">
            <v>12</v>
          </cell>
          <cell r="E4695" t="str">
            <v>G</v>
          </cell>
        </row>
        <row r="4696">
          <cell r="B4696" t="str">
            <v>F514008</v>
          </cell>
          <cell r="C4696" t="str">
            <v>F514008</v>
          </cell>
          <cell r="D4696">
            <v>13</v>
          </cell>
          <cell r="E4696" t="str">
            <v>F</v>
          </cell>
        </row>
        <row r="4697">
          <cell r="B4697" t="str">
            <v>F514009</v>
          </cell>
          <cell r="C4697" t="str">
            <v>F514009</v>
          </cell>
          <cell r="D4697">
            <v>13</v>
          </cell>
          <cell r="E4697" t="str">
            <v>F</v>
          </cell>
        </row>
        <row r="4698">
          <cell r="B4698" t="str">
            <v>F514010</v>
          </cell>
          <cell r="C4698" t="str">
            <v>F514010</v>
          </cell>
          <cell r="D4698">
            <v>13</v>
          </cell>
          <cell r="E4698" t="str">
            <v>F</v>
          </cell>
        </row>
        <row r="4699">
          <cell r="B4699" t="str">
            <v>F514011</v>
          </cell>
          <cell r="C4699" t="str">
            <v>F514011</v>
          </cell>
          <cell r="D4699">
            <v>13</v>
          </cell>
          <cell r="E4699" t="str">
            <v>F</v>
          </cell>
        </row>
        <row r="4700">
          <cell r="B4700" t="str">
            <v>F514012</v>
          </cell>
          <cell r="C4700" t="str">
            <v>F514012</v>
          </cell>
          <cell r="D4700">
            <v>13</v>
          </cell>
          <cell r="E4700" t="str">
            <v>F</v>
          </cell>
        </row>
        <row r="4701">
          <cell r="B4701" t="str">
            <v>F514013</v>
          </cell>
          <cell r="C4701" t="str">
            <v>F514013</v>
          </cell>
          <cell r="D4701">
            <v>13</v>
          </cell>
          <cell r="E4701" t="str">
            <v>F</v>
          </cell>
        </row>
        <row r="4702">
          <cell r="B4702" t="str">
            <v>1000CTSC</v>
          </cell>
          <cell r="C4702" t="str">
            <v>CTSC</v>
          </cell>
          <cell r="D4702">
            <v>10</v>
          </cell>
          <cell r="E4702" t="str">
            <v>G</v>
          </cell>
        </row>
        <row r="4703">
          <cell r="B4703" t="str">
            <v>F514014</v>
          </cell>
          <cell r="C4703" t="str">
            <v>F514014</v>
          </cell>
          <cell r="D4703">
            <v>11</v>
          </cell>
          <cell r="E4703" t="str">
            <v>F</v>
          </cell>
        </row>
        <row r="4704">
          <cell r="B4704" t="str">
            <v>F514015</v>
          </cell>
          <cell r="C4704" t="str">
            <v>F514015</v>
          </cell>
          <cell r="D4704">
            <v>11</v>
          </cell>
          <cell r="E4704" t="str">
            <v>F</v>
          </cell>
        </row>
        <row r="4705">
          <cell r="B4705" t="str">
            <v>F514016</v>
          </cell>
          <cell r="C4705" t="str">
            <v>F514016</v>
          </cell>
          <cell r="D4705">
            <v>11</v>
          </cell>
          <cell r="E4705" t="str">
            <v>F</v>
          </cell>
        </row>
        <row r="4706">
          <cell r="B4706" t="str">
            <v>F514017</v>
          </cell>
          <cell r="C4706" t="str">
            <v>F514017</v>
          </cell>
          <cell r="D4706">
            <v>11</v>
          </cell>
          <cell r="E4706" t="str">
            <v>F</v>
          </cell>
        </row>
        <row r="4707">
          <cell r="B4707" t="str">
            <v>F514018</v>
          </cell>
          <cell r="C4707" t="str">
            <v>F514018</v>
          </cell>
          <cell r="D4707">
            <v>11</v>
          </cell>
          <cell r="E4707" t="str">
            <v>F</v>
          </cell>
        </row>
        <row r="4708">
          <cell r="B4708" t="str">
            <v>F514019</v>
          </cell>
          <cell r="C4708" t="str">
            <v>F514019</v>
          </cell>
          <cell r="D4708">
            <v>11</v>
          </cell>
          <cell r="E4708" t="str">
            <v>F</v>
          </cell>
        </row>
        <row r="4709">
          <cell r="B4709" t="str">
            <v>F514020</v>
          </cell>
          <cell r="C4709" t="str">
            <v>F514020</v>
          </cell>
          <cell r="D4709">
            <v>11</v>
          </cell>
          <cell r="E4709" t="str">
            <v>F</v>
          </cell>
        </row>
        <row r="4710">
          <cell r="B4710" t="str">
            <v>1000CTSCMAIN</v>
          </cell>
          <cell r="C4710" t="str">
            <v>CTSCMAIN</v>
          </cell>
          <cell r="D4710">
            <v>12</v>
          </cell>
          <cell r="E4710" t="str">
            <v>G</v>
          </cell>
        </row>
        <row r="4711">
          <cell r="B4711" t="str">
            <v>F514021</v>
          </cell>
          <cell r="C4711" t="str">
            <v>F514021</v>
          </cell>
          <cell r="D4711">
            <v>13</v>
          </cell>
          <cell r="E4711" t="str">
            <v>F</v>
          </cell>
        </row>
        <row r="4712">
          <cell r="B4712" t="str">
            <v>F514022</v>
          </cell>
          <cell r="C4712" t="str">
            <v>F514022</v>
          </cell>
          <cell r="D4712">
            <v>13</v>
          </cell>
          <cell r="E4712" t="str">
            <v>F</v>
          </cell>
        </row>
        <row r="4713">
          <cell r="B4713" t="str">
            <v>F514023</v>
          </cell>
          <cell r="C4713" t="str">
            <v>F514023</v>
          </cell>
          <cell r="D4713">
            <v>13</v>
          </cell>
          <cell r="E4713" t="str">
            <v>F</v>
          </cell>
        </row>
        <row r="4714">
          <cell r="B4714" t="str">
            <v>F514024</v>
          </cell>
          <cell r="C4714" t="str">
            <v>F514024</v>
          </cell>
          <cell r="D4714">
            <v>13</v>
          </cell>
          <cell r="E4714" t="str">
            <v>F</v>
          </cell>
        </row>
        <row r="4715">
          <cell r="B4715" t="str">
            <v>F514025</v>
          </cell>
          <cell r="C4715" t="str">
            <v>F514025</v>
          </cell>
          <cell r="D4715">
            <v>13</v>
          </cell>
          <cell r="E4715" t="str">
            <v>F</v>
          </cell>
        </row>
        <row r="4716">
          <cell r="B4716" t="str">
            <v>F514026</v>
          </cell>
          <cell r="C4716" t="str">
            <v>F514026</v>
          </cell>
          <cell r="D4716">
            <v>13</v>
          </cell>
          <cell r="E4716" t="str">
            <v>F</v>
          </cell>
        </row>
        <row r="4717">
          <cell r="B4717" t="str">
            <v>1000CTSCGRG</v>
          </cell>
          <cell r="C4717" t="str">
            <v>CTSCGRG</v>
          </cell>
          <cell r="D4717">
            <v>12</v>
          </cell>
          <cell r="E4717" t="str">
            <v>G</v>
          </cell>
        </row>
        <row r="4718">
          <cell r="B4718" t="str">
            <v>F514027</v>
          </cell>
          <cell r="C4718" t="str">
            <v>F514027</v>
          </cell>
          <cell r="D4718">
            <v>13</v>
          </cell>
          <cell r="E4718" t="str">
            <v>F</v>
          </cell>
        </row>
        <row r="4719">
          <cell r="B4719" t="str">
            <v>F514028</v>
          </cell>
          <cell r="C4719" t="str">
            <v>F514028</v>
          </cell>
          <cell r="D4719">
            <v>13</v>
          </cell>
          <cell r="E4719" t="str">
            <v>F</v>
          </cell>
        </row>
        <row r="4720">
          <cell r="B4720" t="str">
            <v>F514029</v>
          </cell>
          <cell r="C4720" t="str">
            <v>F514029</v>
          </cell>
          <cell r="D4720">
            <v>13</v>
          </cell>
          <cell r="E4720" t="str">
            <v>F</v>
          </cell>
        </row>
        <row r="4721">
          <cell r="B4721" t="str">
            <v>F514030</v>
          </cell>
          <cell r="C4721" t="str">
            <v>F514030</v>
          </cell>
          <cell r="D4721">
            <v>13</v>
          </cell>
          <cell r="E4721" t="str">
            <v>F</v>
          </cell>
        </row>
        <row r="4722">
          <cell r="B4722" t="str">
            <v>F514031</v>
          </cell>
          <cell r="C4722" t="str">
            <v>F514031</v>
          </cell>
          <cell r="D4722">
            <v>13</v>
          </cell>
          <cell r="E4722" t="str">
            <v>F</v>
          </cell>
        </row>
        <row r="4723">
          <cell r="B4723" t="str">
            <v>F514032</v>
          </cell>
          <cell r="C4723" t="str">
            <v>F514032</v>
          </cell>
          <cell r="D4723">
            <v>13</v>
          </cell>
          <cell r="E4723" t="str">
            <v>F</v>
          </cell>
        </row>
        <row r="4724">
          <cell r="B4724" t="str">
            <v>1000CTSCWHSE</v>
          </cell>
          <cell r="C4724" t="str">
            <v>CTSCWHSE</v>
          </cell>
          <cell r="D4724">
            <v>12</v>
          </cell>
          <cell r="E4724" t="str">
            <v>G</v>
          </cell>
        </row>
        <row r="4725">
          <cell r="B4725" t="str">
            <v>F514033</v>
          </cell>
          <cell r="C4725" t="str">
            <v>F514033</v>
          </cell>
          <cell r="D4725">
            <v>13</v>
          </cell>
          <cell r="E4725" t="str">
            <v>F</v>
          </cell>
        </row>
        <row r="4726">
          <cell r="B4726" t="str">
            <v>F514034</v>
          </cell>
          <cell r="C4726" t="str">
            <v>F514034</v>
          </cell>
          <cell r="D4726">
            <v>13</v>
          </cell>
          <cell r="E4726" t="str">
            <v>F</v>
          </cell>
        </row>
        <row r="4727">
          <cell r="B4727" t="str">
            <v>F514035</v>
          </cell>
          <cell r="C4727" t="str">
            <v>F514035</v>
          </cell>
          <cell r="D4727">
            <v>13</v>
          </cell>
          <cell r="E4727" t="str">
            <v>F</v>
          </cell>
        </row>
        <row r="4728">
          <cell r="B4728" t="str">
            <v>F514036</v>
          </cell>
          <cell r="C4728" t="str">
            <v>F514036</v>
          </cell>
          <cell r="D4728">
            <v>13</v>
          </cell>
          <cell r="E4728" t="str">
            <v>F</v>
          </cell>
        </row>
        <row r="4729">
          <cell r="B4729" t="str">
            <v>F514037</v>
          </cell>
          <cell r="C4729" t="str">
            <v>F514037</v>
          </cell>
          <cell r="D4729">
            <v>13</v>
          </cell>
          <cell r="E4729" t="str">
            <v>F</v>
          </cell>
        </row>
        <row r="4730">
          <cell r="B4730" t="str">
            <v>F514038</v>
          </cell>
          <cell r="C4730" t="str">
            <v>F514038</v>
          </cell>
          <cell r="D4730">
            <v>13</v>
          </cell>
          <cell r="E4730" t="str">
            <v>F</v>
          </cell>
        </row>
        <row r="4731">
          <cell r="B4731" t="str">
            <v>1000CTSCMGR</v>
          </cell>
          <cell r="C4731" t="str">
            <v>CTSCMGR</v>
          </cell>
          <cell r="D4731">
            <v>12</v>
          </cell>
          <cell r="E4731" t="str">
            <v>G</v>
          </cell>
        </row>
        <row r="4732">
          <cell r="B4732" t="str">
            <v>F514039</v>
          </cell>
          <cell r="C4732" t="str">
            <v>F514039</v>
          </cell>
          <cell r="D4732">
            <v>13</v>
          </cell>
          <cell r="E4732" t="str">
            <v>F</v>
          </cell>
        </row>
        <row r="4733">
          <cell r="B4733" t="str">
            <v>F514040</v>
          </cell>
          <cell r="C4733" t="str">
            <v>F514040</v>
          </cell>
          <cell r="D4733">
            <v>13</v>
          </cell>
          <cell r="E4733" t="str">
            <v>F</v>
          </cell>
        </row>
        <row r="4734">
          <cell r="B4734" t="str">
            <v>F514041</v>
          </cell>
          <cell r="C4734" t="str">
            <v>F514041</v>
          </cell>
          <cell r="D4734">
            <v>13</v>
          </cell>
          <cell r="E4734" t="str">
            <v>F</v>
          </cell>
        </row>
        <row r="4735">
          <cell r="B4735" t="str">
            <v>F514042</v>
          </cell>
          <cell r="C4735" t="str">
            <v>F514042</v>
          </cell>
          <cell r="D4735">
            <v>13</v>
          </cell>
          <cell r="E4735" t="str">
            <v>F</v>
          </cell>
        </row>
        <row r="4736">
          <cell r="B4736" t="str">
            <v>F514043</v>
          </cell>
          <cell r="C4736" t="str">
            <v>F514043</v>
          </cell>
          <cell r="D4736">
            <v>13</v>
          </cell>
          <cell r="E4736" t="str">
            <v>F</v>
          </cell>
        </row>
        <row r="4737">
          <cell r="B4737" t="str">
            <v>F514044</v>
          </cell>
          <cell r="C4737" t="str">
            <v>F514044</v>
          </cell>
          <cell r="D4737">
            <v>13</v>
          </cell>
          <cell r="E4737" t="str">
            <v>F</v>
          </cell>
        </row>
        <row r="4738">
          <cell r="B4738" t="str">
            <v>1000COSCSITE</v>
          </cell>
          <cell r="C4738" t="str">
            <v>COSCSITE</v>
          </cell>
          <cell r="D4738">
            <v>10</v>
          </cell>
          <cell r="E4738" t="str">
            <v>G</v>
          </cell>
        </row>
        <row r="4739">
          <cell r="B4739" t="str">
            <v>F514045</v>
          </cell>
          <cell r="C4739" t="str">
            <v>F514045</v>
          </cell>
          <cell r="D4739">
            <v>11</v>
          </cell>
          <cell r="E4739" t="str">
            <v>F</v>
          </cell>
        </row>
        <row r="4740">
          <cell r="B4740" t="str">
            <v>F514046</v>
          </cell>
          <cell r="C4740" t="str">
            <v>F514046</v>
          </cell>
          <cell r="D4740">
            <v>11</v>
          </cell>
          <cell r="E4740" t="str">
            <v>F</v>
          </cell>
        </row>
        <row r="4741">
          <cell r="B4741" t="str">
            <v>F514047</v>
          </cell>
          <cell r="C4741" t="str">
            <v>F514047</v>
          </cell>
          <cell r="D4741">
            <v>11</v>
          </cell>
          <cell r="E4741" t="str">
            <v>F</v>
          </cell>
        </row>
        <row r="4742">
          <cell r="B4742" t="str">
            <v>F514048</v>
          </cell>
          <cell r="C4742" t="str">
            <v>F514048</v>
          </cell>
          <cell r="D4742">
            <v>11</v>
          </cell>
          <cell r="E4742" t="str">
            <v>F</v>
          </cell>
        </row>
        <row r="4743">
          <cell r="B4743" t="str">
            <v>F514049</v>
          </cell>
          <cell r="C4743" t="str">
            <v>F514049</v>
          </cell>
          <cell r="D4743">
            <v>11</v>
          </cell>
          <cell r="E4743" t="str">
            <v>F</v>
          </cell>
        </row>
        <row r="4744">
          <cell r="B4744" t="str">
            <v>F514050</v>
          </cell>
          <cell r="C4744" t="str">
            <v>F514050</v>
          </cell>
          <cell r="D4744">
            <v>11</v>
          </cell>
          <cell r="E4744" t="str">
            <v>F</v>
          </cell>
        </row>
        <row r="4745">
          <cell r="B4745" t="str">
            <v>F514051</v>
          </cell>
          <cell r="C4745" t="str">
            <v>F514051</v>
          </cell>
          <cell r="D4745">
            <v>11</v>
          </cell>
          <cell r="E4745" t="str">
            <v>F</v>
          </cell>
        </row>
        <row r="4746">
          <cell r="B4746" t="str">
            <v>1000COSCBLA</v>
          </cell>
          <cell r="C4746" t="str">
            <v>COSCBLA</v>
          </cell>
          <cell r="D4746">
            <v>12</v>
          </cell>
          <cell r="E4746" t="str">
            <v>G</v>
          </cell>
        </row>
        <row r="4747">
          <cell r="B4747" t="str">
            <v>F514052</v>
          </cell>
          <cell r="C4747" t="str">
            <v>F514052</v>
          </cell>
          <cell r="D4747">
            <v>13</v>
          </cell>
          <cell r="E4747" t="str">
            <v>F</v>
          </cell>
        </row>
        <row r="4748">
          <cell r="B4748" t="str">
            <v>F514053</v>
          </cell>
          <cell r="C4748" t="str">
            <v>F514053</v>
          </cell>
          <cell r="D4748">
            <v>13</v>
          </cell>
          <cell r="E4748" t="str">
            <v>F</v>
          </cell>
        </row>
        <row r="4749">
          <cell r="B4749" t="str">
            <v>F514054</v>
          </cell>
          <cell r="C4749" t="str">
            <v>F514054</v>
          </cell>
          <cell r="D4749">
            <v>13</v>
          </cell>
          <cell r="E4749" t="str">
            <v>F</v>
          </cell>
        </row>
        <row r="4750">
          <cell r="B4750" t="str">
            <v>F514055</v>
          </cell>
          <cell r="C4750" t="str">
            <v>F514055</v>
          </cell>
          <cell r="D4750">
            <v>13</v>
          </cell>
          <cell r="E4750" t="str">
            <v>F</v>
          </cell>
        </row>
        <row r="4751">
          <cell r="B4751" t="str">
            <v>F514056</v>
          </cell>
          <cell r="C4751" t="str">
            <v>F514056</v>
          </cell>
          <cell r="D4751">
            <v>13</v>
          </cell>
          <cell r="E4751" t="str">
            <v>F</v>
          </cell>
        </row>
        <row r="4752">
          <cell r="B4752" t="str">
            <v>F514057</v>
          </cell>
          <cell r="C4752" t="str">
            <v>F514057</v>
          </cell>
          <cell r="D4752">
            <v>13</v>
          </cell>
          <cell r="E4752" t="str">
            <v>F</v>
          </cell>
        </row>
        <row r="4753">
          <cell r="B4753" t="str">
            <v>1000COSCBLB</v>
          </cell>
          <cell r="C4753" t="str">
            <v>COSCBLB</v>
          </cell>
          <cell r="D4753">
            <v>12</v>
          </cell>
          <cell r="E4753" t="str">
            <v>G</v>
          </cell>
        </row>
        <row r="4754">
          <cell r="B4754" t="str">
            <v>F514058</v>
          </cell>
          <cell r="C4754" t="str">
            <v>F514058</v>
          </cell>
          <cell r="D4754">
            <v>13</v>
          </cell>
          <cell r="E4754" t="str">
            <v>F</v>
          </cell>
        </row>
        <row r="4755">
          <cell r="B4755" t="str">
            <v>F514059</v>
          </cell>
          <cell r="C4755" t="str">
            <v>F514059</v>
          </cell>
          <cell r="D4755">
            <v>13</v>
          </cell>
          <cell r="E4755" t="str">
            <v>F</v>
          </cell>
        </row>
        <row r="4756">
          <cell r="B4756" t="str">
            <v>F514060</v>
          </cell>
          <cell r="C4756" t="str">
            <v>F514060</v>
          </cell>
          <cell r="D4756">
            <v>13</v>
          </cell>
          <cell r="E4756" t="str">
            <v>F</v>
          </cell>
        </row>
        <row r="4757">
          <cell r="B4757" t="str">
            <v>F514061</v>
          </cell>
          <cell r="C4757" t="str">
            <v>F514061</v>
          </cell>
          <cell r="D4757">
            <v>13</v>
          </cell>
          <cell r="E4757" t="str">
            <v>F</v>
          </cell>
        </row>
        <row r="4758">
          <cell r="B4758" t="str">
            <v>F514062</v>
          </cell>
          <cell r="C4758" t="str">
            <v>F514062</v>
          </cell>
          <cell r="D4758">
            <v>13</v>
          </cell>
          <cell r="E4758" t="str">
            <v>F</v>
          </cell>
        </row>
        <row r="4759">
          <cell r="B4759" t="str">
            <v>F514063</v>
          </cell>
          <cell r="C4759" t="str">
            <v>F514063</v>
          </cell>
          <cell r="D4759">
            <v>13</v>
          </cell>
          <cell r="E4759" t="str">
            <v>F</v>
          </cell>
        </row>
        <row r="4760">
          <cell r="B4760" t="str">
            <v>1000COSCBLC</v>
          </cell>
          <cell r="C4760" t="str">
            <v>COSCBLC</v>
          </cell>
          <cell r="D4760">
            <v>12</v>
          </cell>
          <cell r="E4760" t="str">
            <v>G</v>
          </cell>
        </row>
        <row r="4761">
          <cell r="B4761" t="str">
            <v>F514064</v>
          </cell>
          <cell r="C4761" t="str">
            <v>F514064</v>
          </cell>
          <cell r="D4761">
            <v>13</v>
          </cell>
          <cell r="E4761" t="str">
            <v>F</v>
          </cell>
        </row>
        <row r="4762">
          <cell r="B4762" t="str">
            <v>F514065</v>
          </cell>
          <cell r="C4762" t="str">
            <v>F514065</v>
          </cell>
          <cell r="D4762">
            <v>13</v>
          </cell>
          <cell r="E4762" t="str">
            <v>F</v>
          </cell>
        </row>
        <row r="4763">
          <cell r="B4763" t="str">
            <v>F514066</v>
          </cell>
          <cell r="C4763" t="str">
            <v>F514066</v>
          </cell>
          <cell r="D4763">
            <v>13</v>
          </cell>
          <cell r="E4763" t="str">
            <v>F</v>
          </cell>
        </row>
        <row r="4764">
          <cell r="B4764" t="str">
            <v>F514067</v>
          </cell>
          <cell r="C4764" t="str">
            <v>F514067</v>
          </cell>
          <cell r="D4764">
            <v>13</v>
          </cell>
          <cell r="E4764" t="str">
            <v>F</v>
          </cell>
        </row>
        <row r="4765">
          <cell r="B4765" t="str">
            <v>F514068</v>
          </cell>
          <cell r="C4765" t="str">
            <v>F514068</v>
          </cell>
          <cell r="D4765">
            <v>13</v>
          </cell>
          <cell r="E4765" t="str">
            <v>F</v>
          </cell>
        </row>
        <row r="4766">
          <cell r="B4766" t="str">
            <v>F514069</v>
          </cell>
          <cell r="C4766" t="str">
            <v>F514069</v>
          </cell>
          <cell r="D4766">
            <v>13</v>
          </cell>
          <cell r="E4766" t="str">
            <v>F</v>
          </cell>
        </row>
        <row r="4767">
          <cell r="B4767" t="str">
            <v>1000COSCBLD</v>
          </cell>
          <cell r="C4767" t="str">
            <v>COSCBLD</v>
          </cell>
          <cell r="D4767">
            <v>12</v>
          </cell>
          <cell r="E4767" t="str">
            <v>G</v>
          </cell>
        </row>
        <row r="4768">
          <cell r="B4768" t="str">
            <v>F514070</v>
          </cell>
          <cell r="C4768" t="str">
            <v>F514070</v>
          </cell>
          <cell r="D4768">
            <v>13</v>
          </cell>
          <cell r="E4768" t="str">
            <v>F</v>
          </cell>
        </row>
        <row r="4769">
          <cell r="B4769" t="str">
            <v>F514071</v>
          </cell>
          <cell r="C4769" t="str">
            <v>F514071</v>
          </cell>
          <cell r="D4769">
            <v>13</v>
          </cell>
          <cell r="E4769" t="str">
            <v>F</v>
          </cell>
        </row>
        <row r="4770">
          <cell r="B4770" t="str">
            <v>F514072</v>
          </cell>
          <cell r="C4770" t="str">
            <v>F514072</v>
          </cell>
          <cell r="D4770">
            <v>13</v>
          </cell>
          <cell r="E4770" t="str">
            <v>F</v>
          </cell>
        </row>
        <row r="4771">
          <cell r="B4771" t="str">
            <v>F514073</v>
          </cell>
          <cell r="C4771" t="str">
            <v>F514073</v>
          </cell>
          <cell r="D4771">
            <v>13</v>
          </cell>
          <cell r="E4771" t="str">
            <v>F</v>
          </cell>
        </row>
        <row r="4772">
          <cell r="B4772" t="str">
            <v>F514074</v>
          </cell>
          <cell r="C4772" t="str">
            <v>F514074</v>
          </cell>
          <cell r="D4772">
            <v>13</v>
          </cell>
          <cell r="E4772" t="str">
            <v>F</v>
          </cell>
        </row>
        <row r="4773">
          <cell r="B4773" t="str">
            <v>F514075</v>
          </cell>
          <cell r="C4773" t="str">
            <v>F514075</v>
          </cell>
          <cell r="D4773">
            <v>13</v>
          </cell>
          <cell r="E4773" t="str">
            <v>F</v>
          </cell>
        </row>
        <row r="4774">
          <cell r="B4774" t="str">
            <v>1000COSCBLE</v>
          </cell>
          <cell r="C4774" t="str">
            <v>COSCBLE</v>
          </cell>
          <cell r="D4774">
            <v>12</v>
          </cell>
          <cell r="E4774" t="str">
            <v>G</v>
          </cell>
        </row>
        <row r="4775">
          <cell r="B4775" t="str">
            <v>F514094</v>
          </cell>
          <cell r="C4775" t="str">
            <v>F514094</v>
          </cell>
          <cell r="D4775">
            <v>13</v>
          </cell>
          <cell r="E4775" t="str">
            <v>F</v>
          </cell>
        </row>
        <row r="4776">
          <cell r="B4776" t="str">
            <v>F514095</v>
          </cell>
          <cell r="C4776" t="str">
            <v>F514095</v>
          </cell>
          <cell r="D4776">
            <v>13</v>
          </cell>
          <cell r="E4776" t="str">
            <v>F</v>
          </cell>
        </row>
        <row r="4777">
          <cell r="B4777" t="str">
            <v>F514096</v>
          </cell>
          <cell r="C4777" t="str">
            <v>F514096</v>
          </cell>
          <cell r="D4777">
            <v>13</v>
          </cell>
          <cell r="E4777" t="str">
            <v>F</v>
          </cell>
        </row>
        <row r="4778">
          <cell r="B4778" t="str">
            <v>F514097</v>
          </cell>
          <cell r="C4778" t="str">
            <v>F514097</v>
          </cell>
          <cell r="D4778">
            <v>13</v>
          </cell>
          <cell r="E4778" t="str">
            <v>F</v>
          </cell>
        </row>
        <row r="4779">
          <cell r="B4779" t="str">
            <v>F514098</v>
          </cell>
          <cell r="C4779" t="str">
            <v>F514098</v>
          </cell>
          <cell r="D4779">
            <v>13</v>
          </cell>
          <cell r="E4779" t="str">
            <v>F</v>
          </cell>
        </row>
        <row r="4780">
          <cell r="B4780" t="str">
            <v>F514099</v>
          </cell>
          <cell r="C4780" t="str">
            <v>F514099</v>
          </cell>
          <cell r="D4780">
            <v>13</v>
          </cell>
          <cell r="E4780" t="str">
            <v>F</v>
          </cell>
        </row>
        <row r="4781">
          <cell r="B4781" t="str">
            <v>1000COSCBLF</v>
          </cell>
          <cell r="C4781" t="str">
            <v>COSCBLF</v>
          </cell>
          <cell r="D4781">
            <v>12</v>
          </cell>
          <cell r="E4781" t="str">
            <v>G</v>
          </cell>
        </row>
        <row r="4782">
          <cell r="B4782" t="str">
            <v>F514076</v>
          </cell>
          <cell r="C4782" t="str">
            <v>F514076</v>
          </cell>
          <cell r="D4782">
            <v>13</v>
          </cell>
          <cell r="E4782" t="str">
            <v>F</v>
          </cell>
        </row>
        <row r="4783">
          <cell r="B4783" t="str">
            <v>F514077</v>
          </cell>
          <cell r="C4783" t="str">
            <v>F514077</v>
          </cell>
          <cell r="D4783">
            <v>13</v>
          </cell>
          <cell r="E4783" t="str">
            <v>F</v>
          </cell>
        </row>
        <row r="4784">
          <cell r="B4784" t="str">
            <v>F514078</v>
          </cell>
          <cell r="C4784" t="str">
            <v>F514078</v>
          </cell>
          <cell r="D4784">
            <v>13</v>
          </cell>
          <cell r="E4784" t="str">
            <v>F</v>
          </cell>
        </row>
        <row r="4785">
          <cell r="B4785" t="str">
            <v>F514079</v>
          </cell>
          <cell r="C4785" t="str">
            <v>F514079</v>
          </cell>
          <cell r="D4785">
            <v>13</v>
          </cell>
          <cell r="E4785" t="str">
            <v>F</v>
          </cell>
        </row>
        <row r="4786">
          <cell r="B4786" t="str">
            <v>F514080</v>
          </cell>
          <cell r="C4786" t="str">
            <v>F514080</v>
          </cell>
          <cell r="D4786">
            <v>13</v>
          </cell>
          <cell r="E4786" t="str">
            <v>F</v>
          </cell>
        </row>
        <row r="4787">
          <cell r="B4787" t="str">
            <v>F514081</v>
          </cell>
          <cell r="C4787" t="str">
            <v>F514081</v>
          </cell>
          <cell r="D4787">
            <v>13</v>
          </cell>
          <cell r="E4787" t="str">
            <v>F</v>
          </cell>
        </row>
        <row r="4788">
          <cell r="B4788" t="str">
            <v>1000COSCBLG</v>
          </cell>
          <cell r="C4788" t="str">
            <v>COSCBLG</v>
          </cell>
          <cell r="D4788">
            <v>12</v>
          </cell>
          <cell r="E4788" t="str">
            <v>G</v>
          </cell>
        </row>
        <row r="4789">
          <cell r="B4789" t="str">
            <v>F514082</v>
          </cell>
          <cell r="C4789" t="str">
            <v>F514082</v>
          </cell>
          <cell r="D4789">
            <v>13</v>
          </cell>
          <cell r="E4789" t="str">
            <v>F</v>
          </cell>
        </row>
        <row r="4790">
          <cell r="B4790" t="str">
            <v>F514083</v>
          </cell>
          <cell r="C4790" t="str">
            <v>F514083</v>
          </cell>
          <cell r="D4790">
            <v>13</v>
          </cell>
          <cell r="E4790" t="str">
            <v>F</v>
          </cell>
        </row>
        <row r="4791">
          <cell r="B4791" t="str">
            <v>F514084</v>
          </cell>
          <cell r="C4791" t="str">
            <v>F514084</v>
          </cell>
          <cell r="D4791">
            <v>13</v>
          </cell>
          <cell r="E4791" t="str">
            <v>F</v>
          </cell>
        </row>
        <row r="4792">
          <cell r="B4792" t="str">
            <v>F514085</v>
          </cell>
          <cell r="C4792" t="str">
            <v>F514085</v>
          </cell>
          <cell r="D4792">
            <v>13</v>
          </cell>
          <cell r="E4792" t="str">
            <v>F</v>
          </cell>
        </row>
        <row r="4793">
          <cell r="B4793" t="str">
            <v>F514086</v>
          </cell>
          <cell r="C4793" t="str">
            <v>F514086</v>
          </cell>
          <cell r="D4793">
            <v>13</v>
          </cell>
          <cell r="E4793" t="str">
            <v>F</v>
          </cell>
        </row>
        <row r="4794">
          <cell r="B4794" t="str">
            <v>F514087</v>
          </cell>
          <cell r="C4794" t="str">
            <v>F514087</v>
          </cell>
          <cell r="D4794">
            <v>13</v>
          </cell>
          <cell r="E4794" t="str">
            <v>F</v>
          </cell>
        </row>
        <row r="4795">
          <cell r="B4795" t="str">
            <v>1000COSCBLH</v>
          </cell>
          <cell r="C4795" t="str">
            <v>COSCBLH</v>
          </cell>
          <cell r="D4795">
            <v>12</v>
          </cell>
          <cell r="E4795" t="str">
            <v>G</v>
          </cell>
        </row>
        <row r="4796">
          <cell r="B4796" t="str">
            <v>F514088</v>
          </cell>
          <cell r="C4796" t="str">
            <v>F514088</v>
          </cell>
          <cell r="D4796">
            <v>13</v>
          </cell>
          <cell r="E4796" t="str">
            <v>F</v>
          </cell>
        </row>
        <row r="4797">
          <cell r="B4797" t="str">
            <v>F514089</v>
          </cell>
          <cell r="C4797" t="str">
            <v>F514089</v>
          </cell>
          <cell r="D4797">
            <v>13</v>
          </cell>
          <cell r="E4797" t="str">
            <v>F</v>
          </cell>
        </row>
        <row r="4798">
          <cell r="B4798" t="str">
            <v>F514090</v>
          </cell>
          <cell r="C4798" t="str">
            <v>F514090</v>
          </cell>
          <cell r="D4798">
            <v>13</v>
          </cell>
          <cell r="E4798" t="str">
            <v>F</v>
          </cell>
        </row>
        <row r="4799">
          <cell r="B4799" t="str">
            <v>F514091</v>
          </cell>
          <cell r="C4799" t="str">
            <v>F514091</v>
          </cell>
          <cell r="D4799">
            <v>13</v>
          </cell>
          <cell r="E4799" t="str">
            <v>F</v>
          </cell>
        </row>
        <row r="4800">
          <cell r="B4800" t="str">
            <v>F514092</v>
          </cell>
          <cell r="C4800" t="str">
            <v>F514092</v>
          </cell>
          <cell r="D4800">
            <v>13</v>
          </cell>
          <cell r="E4800" t="str">
            <v>F</v>
          </cell>
        </row>
        <row r="4801">
          <cell r="B4801" t="str">
            <v>F514093</v>
          </cell>
          <cell r="C4801" t="str">
            <v>F514093</v>
          </cell>
          <cell r="D4801">
            <v>13</v>
          </cell>
          <cell r="E4801" t="str">
            <v>F</v>
          </cell>
        </row>
        <row r="4802">
          <cell r="B4802" t="str">
            <v>1000CTCSITE</v>
          </cell>
          <cell r="C4802" t="str">
            <v>CTCSITE</v>
          </cell>
          <cell r="D4802">
            <v>10</v>
          </cell>
          <cell r="E4802" t="str">
            <v>G</v>
          </cell>
        </row>
        <row r="4803">
          <cell r="B4803" t="str">
            <v>F514100</v>
          </cell>
          <cell r="C4803" t="str">
            <v>F514100</v>
          </cell>
          <cell r="D4803">
            <v>11</v>
          </cell>
          <cell r="E4803" t="str">
            <v>F</v>
          </cell>
        </row>
        <row r="4804">
          <cell r="B4804" t="str">
            <v>F514101</v>
          </cell>
          <cell r="C4804" t="str">
            <v>F514101</v>
          </cell>
          <cell r="D4804">
            <v>11</v>
          </cell>
          <cell r="E4804" t="str">
            <v>F</v>
          </cell>
        </row>
        <row r="4805">
          <cell r="B4805" t="str">
            <v>F514102</v>
          </cell>
          <cell r="C4805" t="str">
            <v>F514102</v>
          </cell>
          <cell r="D4805">
            <v>11</v>
          </cell>
          <cell r="E4805" t="str">
            <v>F</v>
          </cell>
        </row>
        <row r="4806">
          <cell r="B4806" t="str">
            <v>F514103</v>
          </cell>
          <cell r="C4806" t="str">
            <v>F514103</v>
          </cell>
          <cell r="D4806">
            <v>11</v>
          </cell>
          <cell r="E4806" t="str">
            <v>F</v>
          </cell>
        </row>
        <row r="4807">
          <cell r="B4807" t="str">
            <v>F514104</v>
          </cell>
          <cell r="C4807" t="str">
            <v>F514104</v>
          </cell>
          <cell r="D4807">
            <v>11</v>
          </cell>
          <cell r="E4807" t="str">
            <v>F</v>
          </cell>
        </row>
        <row r="4808">
          <cell r="B4808" t="str">
            <v>F514105</v>
          </cell>
          <cell r="C4808" t="str">
            <v>F514105</v>
          </cell>
          <cell r="D4808">
            <v>11</v>
          </cell>
          <cell r="E4808" t="str">
            <v>F</v>
          </cell>
        </row>
        <row r="4809">
          <cell r="B4809" t="str">
            <v>F514106</v>
          </cell>
          <cell r="C4809" t="str">
            <v>F514106</v>
          </cell>
          <cell r="D4809">
            <v>11</v>
          </cell>
          <cell r="E4809" t="str">
            <v>F</v>
          </cell>
        </row>
        <row r="4810">
          <cell r="B4810" t="str">
            <v>1000CTCOFF</v>
          </cell>
          <cell r="C4810" t="str">
            <v>CTCOFF</v>
          </cell>
          <cell r="D4810">
            <v>12</v>
          </cell>
          <cell r="E4810" t="str">
            <v>G</v>
          </cell>
        </row>
        <row r="4811">
          <cell r="B4811" t="str">
            <v>F514107</v>
          </cell>
          <cell r="C4811" t="str">
            <v>F514107</v>
          </cell>
          <cell r="D4811">
            <v>13</v>
          </cell>
          <cell r="E4811" t="str">
            <v>F</v>
          </cell>
        </row>
        <row r="4812">
          <cell r="B4812" t="str">
            <v>F514108</v>
          </cell>
          <cell r="C4812" t="str">
            <v>F514108</v>
          </cell>
          <cell r="D4812">
            <v>13</v>
          </cell>
          <cell r="E4812" t="str">
            <v>F</v>
          </cell>
        </row>
        <row r="4813">
          <cell r="B4813" t="str">
            <v>F514109</v>
          </cell>
          <cell r="C4813" t="str">
            <v>F514109</v>
          </cell>
          <cell r="D4813">
            <v>13</v>
          </cell>
          <cell r="E4813" t="str">
            <v>F</v>
          </cell>
        </row>
        <row r="4814">
          <cell r="B4814" t="str">
            <v>F514110</v>
          </cell>
          <cell r="C4814" t="str">
            <v>F514110</v>
          </cell>
          <cell r="D4814">
            <v>13</v>
          </cell>
          <cell r="E4814" t="str">
            <v>F</v>
          </cell>
        </row>
        <row r="4815">
          <cell r="B4815" t="str">
            <v>F514111</v>
          </cell>
          <cell r="C4815" t="str">
            <v>F514111</v>
          </cell>
          <cell r="D4815">
            <v>13</v>
          </cell>
          <cell r="E4815" t="str">
            <v>F</v>
          </cell>
        </row>
        <row r="4816">
          <cell r="B4816" t="str">
            <v>F514112</v>
          </cell>
          <cell r="C4816" t="str">
            <v>F514112</v>
          </cell>
          <cell r="D4816">
            <v>13</v>
          </cell>
          <cell r="E4816" t="str">
            <v>F</v>
          </cell>
        </row>
        <row r="4817">
          <cell r="B4817" t="str">
            <v>1000CTCCSB</v>
          </cell>
          <cell r="C4817" t="str">
            <v>CTCCSB</v>
          </cell>
          <cell r="D4817">
            <v>12</v>
          </cell>
          <cell r="E4817" t="str">
            <v>G</v>
          </cell>
        </row>
        <row r="4818">
          <cell r="B4818" t="str">
            <v>F514113</v>
          </cell>
          <cell r="C4818" t="str">
            <v>F514113</v>
          </cell>
          <cell r="D4818">
            <v>13</v>
          </cell>
          <cell r="E4818" t="str">
            <v>F</v>
          </cell>
        </row>
        <row r="4819">
          <cell r="B4819" t="str">
            <v>F514114</v>
          </cell>
          <cell r="C4819" t="str">
            <v>F514114</v>
          </cell>
          <cell r="D4819">
            <v>13</v>
          </cell>
          <cell r="E4819" t="str">
            <v>F</v>
          </cell>
        </row>
        <row r="4820">
          <cell r="B4820" t="str">
            <v>F514115</v>
          </cell>
          <cell r="C4820" t="str">
            <v>F514115</v>
          </cell>
          <cell r="D4820">
            <v>13</v>
          </cell>
          <cell r="E4820" t="str">
            <v>F</v>
          </cell>
        </row>
        <row r="4821">
          <cell r="B4821" t="str">
            <v>F514116</v>
          </cell>
          <cell r="C4821" t="str">
            <v>F514116</v>
          </cell>
          <cell r="D4821">
            <v>13</v>
          </cell>
          <cell r="E4821" t="str">
            <v>F</v>
          </cell>
        </row>
        <row r="4822">
          <cell r="B4822" t="str">
            <v>F514117</v>
          </cell>
          <cell r="C4822" t="str">
            <v>F514117</v>
          </cell>
          <cell r="D4822">
            <v>13</v>
          </cell>
          <cell r="E4822" t="str">
            <v>F</v>
          </cell>
        </row>
        <row r="4823">
          <cell r="B4823" t="str">
            <v>F514118</v>
          </cell>
          <cell r="C4823" t="str">
            <v>F514118</v>
          </cell>
          <cell r="D4823">
            <v>13</v>
          </cell>
          <cell r="E4823" t="str">
            <v>F</v>
          </cell>
        </row>
        <row r="4824">
          <cell r="B4824" t="str">
            <v>1000CSASSITE</v>
          </cell>
          <cell r="C4824" t="str">
            <v>CSASSITE</v>
          </cell>
          <cell r="D4824">
            <v>10</v>
          </cell>
          <cell r="E4824" t="str">
            <v>G</v>
          </cell>
        </row>
        <row r="4825">
          <cell r="B4825" t="str">
            <v>F514119</v>
          </cell>
          <cell r="C4825" t="str">
            <v>F514119</v>
          </cell>
          <cell r="D4825">
            <v>11</v>
          </cell>
          <cell r="E4825" t="str">
            <v>F</v>
          </cell>
        </row>
        <row r="4826">
          <cell r="B4826" t="str">
            <v>F514120</v>
          </cell>
          <cell r="C4826" t="str">
            <v>F514120</v>
          </cell>
          <cell r="D4826">
            <v>11</v>
          </cell>
          <cell r="E4826" t="str">
            <v>F</v>
          </cell>
        </row>
        <row r="4827">
          <cell r="B4827" t="str">
            <v>F514121</v>
          </cell>
          <cell r="C4827" t="str">
            <v>F514121</v>
          </cell>
          <cell r="D4827">
            <v>11</v>
          </cell>
          <cell r="E4827" t="str">
            <v>F</v>
          </cell>
        </row>
        <row r="4828">
          <cell r="B4828" t="str">
            <v>F514122</v>
          </cell>
          <cell r="C4828" t="str">
            <v>F514122</v>
          </cell>
          <cell r="D4828">
            <v>11</v>
          </cell>
          <cell r="E4828" t="str">
            <v>F</v>
          </cell>
        </row>
        <row r="4829">
          <cell r="B4829" t="str">
            <v>F514123</v>
          </cell>
          <cell r="C4829" t="str">
            <v>F514123</v>
          </cell>
          <cell r="D4829">
            <v>11</v>
          </cell>
          <cell r="E4829" t="str">
            <v>F</v>
          </cell>
        </row>
        <row r="4830">
          <cell r="B4830" t="str">
            <v>F514124</v>
          </cell>
          <cell r="C4830" t="str">
            <v>F514124</v>
          </cell>
          <cell r="D4830">
            <v>11</v>
          </cell>
          <cell r="E4830" t="str">
            <v>F</v>
          </cell>
        </row>
        <row r="4831">
          <cell r="B4831" t="str">
            <v>F514125</v>
          </cell>
          <cell r="C4831" t="str">
            <v>F514125</v>
          </cell>
          <cell r="D4831">
            <v>11</v>
          </cell>
          <cell r="E4831" t="str">
            <v>F</v>
          </cell>
        </row>
        <row r="4832">
          <cell r="B4832" t="str">
            <v>1000CSASBLDG</v>
          </cell>
          <cell r="C4832" t="str">
            <v>CSASBLDG</v>
          </cell>
          <cell r="D4832">
            <v>12</v>
          </cell>
          <cell r="E4832" t="str">
            <v>G</v>
          </cell>
        </row>
        <row r="4833">
          <cell r="B4833" t="str">
            <v>F514126</v>
          </cell>
          <cell r="C4833" t="str">
            <v>F514126</v>
          </cell>
          <cell r="D4833">
            <v>13</v>
          </cell>
          <cell r="E4833" t="str">
            <v>F</v>
          </cell>
        </row>
        <row r="4834">
          <cell r="B4834" t="str">
            <v>F514127</v>
          </cell>
          <cell r="C4834" t="str">
            <v>F514127</v>
          </cell>
          <cell r="D4834">
            <v>13</v>
          </cell>
          <cell r="E4834" t="str">
            <v>F</v>
          </cell>
        </row>
        <row r="4835">
          <cell r="B4835" t="str">
            <v>F514128</v>
          </cell>
          <cell r="C4835" t="str">
            <v>F514128</v>
          </cell>
          <cell r="D4835">
            <v>13</v>
          </cell>
          <cell r="E4835" t="str">
            <v>F</v>
          </cell>
        </row>
        <row r="4836">
          <cell r="B4836" t="str">
            <v>F514129</v>
          </cell>
          <cell r="C4836" t="str">
            <v>F514129</v>
          </cell>
          <cell r="D4836">
            <v>13</v>
          </cell>
          <cell r="E4836" t="str">
            <v>F</v>
          </cell>
        </row>
        <row r="4837">
          <cell r="B4837" t="str">
            <v>F514130</v>
          </cell>
          <cell r="C4837" t="str">
            <v>F514130</v>
          </cell>
          <cell r="D4837">
            <v>13</v>
          </cell>
          <cell r="E4837" t="str">
            <v>F</v>
          </cell>
        </row>
        <row r="4838">
          <cell r="B4838" t="str">
            <v>F514131</v>
          </cell>
          <cell r="C4838" t="str">
            <v>F514131</v>
          </cell>
          <cell r="D4838">
            <v>13</v>
          </cell>
          <cell r="E4838" t="str">
            <v>F</v>
          </cell>
        </row>
        <row r="4839">
          <cell r="B4839" t="str">
            <v>1000CASCSITE</v>
          </cell>
          <cell r="C4839" t="str">
            <v>CASCSITE</v>
          </cell>
          <cell r="D4839">
            <v>10</v>
          </cell>
          <cell r="E4839" t="str">
            <v>G</v>
          </cell>
        </row>
        <row r="4840">
          <cell r="B4840" t="str">
            <v>F514132</v>
          </cell>
          <cell r="C4840" t="str">
            <v>F514132</v>
          </cell>
          <cell r="D4840">
            <v>11</v>
          </cell>
          <cell r="E4840" t="str">
            <v>F</v>
          </cell>
        </row>
        <row r="4841">
          <cell r="B4841" t="str">
            <v>F514133</v>
          </cell>
          <cell r="C4841" t="str">
            <v>F514133</v>
          </cell>
          <cell r="D4841">
            <v>11</v>
          </cell>
          <cell r="E4841" t="str">
            <v>F</v>
          </cell>
        </row>
        <row r="4842">
          <cell r="B4842" t="str">
            <v>F514134</v>
          </cell>
          <cell r="C4842" t="str">
            <v>F514134</v>
          </cell>
          <cell r="D4842">
            <v>11</v>
          </cell>
          <cell r="E4842" t="str">
            <v>F</v>
          </cell>
        </row>
        <row r="4843">
          <cell r="B4843" t="str">
            <v>F514135</v>
          </cell>
          <cell r="C4843" t="str">
            <v>F514135</v>
          </cell>
          <cell r="D4843">
            <v>11</v>
          </cell>
          <cell r="E4843" t="str">
            <v>F</v>
          </cell>
        </row>
        <row r="4844">
          <cell r="B4844" t="str">
            <v>F514136</v>
          </cell>
          <cell r="C4844" t="str">
            <v>F514136</v>
          </cell>
          <cell r="D4844">
            <v>11</v>
          </cell>
          <cell r="E4844" t="str">
            <v>F</v>
          </cell>
        </row>
        <row r="4845">
          <cell r="B4845" t="str">
            <v>F514137</v>
          </cell>
          <cell r="C4845" t="str">
            <v>F514137</v>
          </cell>
          <cell r="D4845">
            <v>11</v>
          </cell>
          <cell r="E4845" t="str">
            <v>F</v>
          </cell>
        </row>
        <row r="4846">
          <cell r="B4846" t="str">
            <v>F514138</v>
          </cell>
          <cell r="C4846" t="str">
            <v>F514138</v>
          </cell>
          <cell r="D4846">
            <v>11</v>
          </cell>
          <cell r="E4846" t="str">
            <v>F</v>
          </cell>
        </row>
        <row r="4847">
          <cell r="B4847" t="str">
            <v>1000CASCMAIN</v>
          </cell>
          <cell r="C4847" t="str">
            <v>CASCMAIN</v>
          </cell>
          <cell r="D4847">
            <v>12</v>
          </cell>
          <cell r="E4847" t="str">
            <v>G</v>
          </cell>
        </row>
        <row r="4848">
          <cell r="B4848" t="str">
            <v>F514139</v>
          </cell>
          <cell r="C4848" t="str">
            <v>F514139</v>
          </cell>
          <cell r="D4848">
            <v>13</v>
          </cell>
          <cell r="E4848" t="str">
            <v>F</v>
          </cell>
        </row>
        <row r="4849">
          <cell r="B4849" t="str">
            <v>F514140</v>
          </cell>
          <cell r="C4849" t="str">
            <v>F514140</v>
          </cell>
          <cell r="D4849">
            <v>13</v>
          </cell>
          <cell r="E4849" t="str">
            <v>F</v>
          </cell>
        </row>
        <row r="4850">
          <cell r="B4850" t="str">
            <v>F514141</v>
          </cell>
          <cell r="C4850" t="str">
            <v>F514141</v>
          </cell>
          <cell r="D4850">
            <v>13</v>
          </cell>
          <cell r="E4850" t="str">
            <v>F</v>
          </cell>
        </row>
        <row r="4851">
          <cell r="B4851" t="str">
            <v>F514142</v>
          </cell>
          <cell r="C4851" t="str">
            <v>F514142</v>
          </cell>
          <cell r="D4851">
            <v>13</v>
          </cell>
          <cell r="E4851" t="str">
            <v>F</v>
          </cell>
        </row>
        <row r="4852">
          <cell r="B4852" t="str">
            <v>F514143</v>
          </cell>
          <cell r="C4852" t="str">
            <v>F514143</v>
          </cell>
          <cell r="D4852">
            <v>13</v>
          </cell>
          <cell r="E4852" t="str">
            <v>F</v>
          </cell>
        </row>
        <row r="4853">
          <cell r="B4853" t="str">
            <v>F514144</v>
          </cell>
          <cell r="C4853" t="str">
            <v>F514144</v>
          </cell>
          <cell r="D4853">
            <v>13</v>
          </cell>
          <cell r="E4853" t="str">
            <v>F</v>
          </cell>
        </row>
        <row r="4854">
          <cell r="B4854" t="str">
            <v>1000CASCGRG</v>
          </cell>
          <cell r="C4854" t="str">
            <v>CASCGRG</v>
          </cell>
          <cell r="D4854">
            <v>12</v>
          </cell>
          <cell r="E4854" t="str">
            <v>G</v>
          </cell>
        </row>
        <row r="4855">
          <cell r="B4855" t="str">
            <v>F514145</v>
          </cell>
          <cell r="C4855" t="str">
            <v>F514145</v>
          </cell>
          <cell r="D4855">
            <v>13</v>
          </cell>
          <cell r="E4855" t="str">
            <v>F</v>
          </cell>
        </row>
        <row r="4856">
          <cell r="B4856" t="str">
            <v>F514146</v>
          </cell>
          <cell r="C4856" t="str">
            <v>F514146</v>
          </cell>
          <cell r="D4856">
            <v>13</v>
          </cell>
          <cell r="E4856" t="str">
            <v>F</v>
          </cell>
        </row>
        <row r="4857">
          <cell r="B4857" t="str">
            <v>F514147</v>
          </cell>
          <cell r="C4857" t="str">
            <v>F514147</v>
          </cell>
          <cell r="D4857">
            <v>13</v>
          </cell>
          <cell r="E4857" t="str">
            <v>F</v>
          </cell>
        </row>
        <row r="4858">
          <cell r="B4858" t="str">
            <v>F514148</v>
          </cell>
          <cell r="C4858" t="str">
            <v>F514148</v>
          </cell>
          <cell r="D4858">
            <v>13</v>
          </cell>
          <cell r="E4858" t="str">
            <v>F</v>
          </cell>
        </row>
        <row r="4859">
          <cell r="B4859" t="str">
            <v>F514149</v>
          </cell>
          <cell r="C4859" t="str">
            <v>F514149</v>
          </cell>
          <cell r="D4859">
            <v>13</v>
          </cell>
          <cell r="E4859" t="str">
            <v>F</v>
          </cell>
        </row>
        <row r="4860">
          <cell r="B4860" t="str">
            <v>F514150</v>
          </cell>
          <cell r="C4860" t="str">
            <v>F514150</v>
          </cell>
          <cell r="D4860">
            <v>13</v>
          </cell>
          <cell r="E4860" t="str">
            <v>F</v>
          </cell>
        </row>
        <row r="4861">
          <cell r="B4861" t="str">
            <v>1000CASCPREFAB</v>
          </cell>
          <cell r="C4861" t="str">
            <v>CASCPREFAB</v>
          </cell>
          <cell r="D4861">
            <v>12</v>
          </cell>
          <cell r="E4861" t="str">
            <v>G</v>
          </cell>
        </row>
        <row r="4862">
          <cell r="B4862" t="str">
            <v>F514151</v>
          </cell>
          <cell r="C4862" t="str">
            <v>F514151</v>
          </cell>
          <cell r="D4862">
            <v>13</v>
          </cell>
          <cell r="E4862" t="str">
            <v>F</v>
          </cell>
        </row>
        <row r="4863">
          <cell r="B4863" t="str">
            <v>F514152</v>
          </cell>
          <cell r="C4863" t="str">
            <v>F514152</v>
          </cell>
          <cell r="D4863">
            <v>13</v>
          </cell>
          <cell r="E4863" t="str">
            <v>F</v>
          </cell>
        </row>
        <row r="4864">
          <cell r="B4864" t="str">
            <v>F514153</v>
          </cell>
          <cell r="C4864" t="str">
            <v>F514153</v>
          </cell>
          <cell r="D4864">
            <v>13</v>
          </cell>
          <cell r="E4864" t="str">
            <v>F</v>
          </cell>
        </row>
        <row r="4865">
          <cell r="B4865" t="str">
            <v>F514154</v>
          </cell>
          <cell r="C4865" t="str">
            <v>F514154</v>
          </cell>
          <cell r="D4865">
            <v>13</v>
          </cell>
          <cell r="E4865" t="str">
            <v>F</v>
          </cell>
        </row>
        <row r="4866">
          <cell r="B4866" t="str">
            <v>F514155</v>
          </cell>
          <cell r="C4866" t="str">
            <v>F514155</v>
          </cell>
          <cell r="D4866">
            <v>13</v>
          </cell>
          <cell r="E4866" t="str">
            <v>F</v>
          </cell>
        </row>
        <row r="4867">
          <cell r="B4867" t="str">
            <v>F514156</v>
          </cell>
          <cell r="C4867" t="str">
            <v>F514156</v>
          </cell>
          <cell r="D4867">
            <v>13</v>
          </cell>
          <cell r="E4867" t="str">
            <v>F</v>
          </cell>
        </row>
        <row r="4868">
          <cell r="B4868" t="str">
            <v>1000DHSCSITE</v>
          </cell>
          <cell r="C4868" t="str">
            <v>DHSCSITE</v>
          </cell>
          <cell r="D4868">
            <v>10</v>
          </cell>
          <cell r="E4868" t="str">
            <v>G</v>
          </cell>
        </row>
        <row r="4869">
          <cell r="B4869" t="str">
            <v>F514157</v>
          </cell>
          <cell r="C4869" t="str">
            <v>F514157</v>
          </cell>
          <cell r="D4869">
            <v>11</v>
          </cell>
          <cell r="E4869" t="str">
            <v>F</v>
          </cell>
        </row>
        <row r="4870">
          <cell r="B4870" t="str">
            <v>F514158</v>
          </cell>
          <cell r="C4870" t="str">
            <v>F514158</v>
          </cell>
          <cell r="D4870">
            <v>11</v>
          </cell>
          <cell r="E4870" t="str">
            <v>F</v>
          </cell>
        </row>
        <row r="4871">
          <cell r="B4871" t="str">
            <v>F514159</v>
          </cell>
          <cell r="C4871" t="str">
            <v>F514159</v>
          </cell>
          <cell r="D4871">
            <v>11</v>
          </cell>
          <cell r="E4871" t="str">
            <v>F</v>
          </cell>
        </row>
        <row r="4872">
          <cell r="B4872" t="str">
            <v>F514160</v>
          </cell>
          <cell r="C4872" t="str">
            <v>F514160</v>
          </cell>
          <cell r="D4872">
            <v>11</v>
          </cell>
          <cell r="E4872" t="str">
            <v>F</v>
          </cell>
        </row>
        <row r="4873">
          <cell r="B4873" t="str">
            <v>F514161</v>
          </cell>
          <cell r="C4873" t="str">
            <v>F514161</v>
          </cell>
          <cell r="D4873">
            <v>11</v>
          </cell>
          <cell r="E4873" t="str">
            <v>F</v>
          </cell>
        </row>
        <row r="4874">
          <cell r="B4874" t="str">
            <v>F514162</v>
          </cell>
          <cell r="C4874" t="str">
            <v>F514162</v>
          </cell>
          <cell r="D4874">
            <v>11</v>
          </cell>
          <cell r="E4874" t="str">
            <v>F</v>
          </cell>
        </row>
        <row r="4875">
          <cell r="B4875" t="str">
            <v>F514163</v>
          </cell>
          <cell r="C4875" t="str">
            <v>F514163</v>
          </cell>
          <cell r="D4875">
            <v>11</v>
          </cell>
          <cell r="E4875" t="str">
            <v>F</v>
          </cell>
        </row>
        <row r="4876">
          <cell r="B4876" t="str">
            <v>1000DHSCMAIN</v>
          </cell>
          <cell r="C4876" t="str">
            <v>DHSCMAIN</v>
          </cell>
          <cell r="D4876">
            <v>12</v>
          </cell>
          <cell r="E4876" t="str">
            <v>G</v>
          </cell>
        </row>
        <row r="4877">
          <cell r="B4877" t="str">
            <v>F514164</v>
          </cell>
          <cell r="C4877" t="str">
            <v>F514164</v>
          </cell>
          <cell r="D4877">
            <v>13</v>
          </cell>
          <cell r="E4877" t="str">
            <v>F</v>
          </cell>
        </row>
        <row r="4878">
          <cell r="B4878" t="str">
            <v>F514165</v>
          </cell>
          <cell r="C4878" t="str">
            <v>F514165</v>
          </cell>
          <cell r="D4878">
            <v>13</v>
          </cell>
          <cell r="E4878" t="str">
            <v>F</v>
          </cell>
        </row>
        <row r="4879">
          <cell r="B4879" t="str">
            <v>F514166</v>
          </cell>
          <cell r="C4879" t="str">
            <v>F514166</v>
          </cell>
          <cell r="D4879">
            <v>13</v>
          </cell>
          <cell r="E4879" t="str">
            <v>F</v>
          </cell>
        </row>
        <row r="4880">
          <cell r="B4880" t="str">
            <v>F514167</v>
          </cell>
          <cell r="C4880" t="str">
            <v>F514167</v>
          </cell>
          <cell r="D4880">
            <v>13</v>
          </cell>
          <cell r="E4880" t="str">
            <v>F</v>
          </cell>
        </row>
        <row r="4881">
          <cell r="B4881" t="str">
            <v>F514168</v>
          </cell>
          <cell r="C4881" t="str">
            <v>F514168</v>
          </cell>
          <cell r="D4881">
            <v>13</v>
          </cell>
          <cell r="E4881" t="str">
            <v>F</v>
          </cell>
        </row>
        <row r="4882">
          <cell r="B4882" t="str">
            <v>F514169</v>
          </cell>
          <cell r="C4882" t="str">
            <v>F514169</v>
          </cell>
          <cell r="D4882">
            <v>13</v>
          </cell>
          <cell r="E4882" t="str">
            <v>F</v>
          </cell>
        </row>
        <row r="4883">
          <cell r="B4883" t="str">
            <v>1000DHSCGRG</v>
          </cell>
          <cell r="C4883" t="str">
            <v>DHSCGRG</v>
          </cell>
          <cell r="D4883">
            <v>12</v>
          </cell>
          <cell r="E4883" t="str">
            <v>G</v>
          </cell>
        </row>
        <row r="4884">
          <cell r="B4884" t="str">
            <v>F514170</v>
          </cell>
          <cell r="C4884" t="str">
            <v>F514170</v>
          </cell>
          <cell r="D4884">
            <v>13</v>
          </cell>
          <cell r="E4884" t="str">
            <v>F</v>
          </cell>
        </row>
        <row r="4885">
          <cell r="B4885" t="str">
            <v>F514171</v>
          </cell>
          <cell r="C4885" t="str">
            <v>F514171</v>
          </cell>
          <cell r="D4885">
            <v>13</v>
          </cell>
          <cell r="E4885" t="str">
            <v>F</v>
          </cell>
        </row>
        <row r="4886">
          <cell r="B4886" t="str">
            <v>F514172</v>
          </cell>
          <cell r="C4886" t="str">
            <v>F514172</v>
          </cell>
          <cell r="D4886">
            <v>13</v>
          </cell>
          <cell r="E4886" t="str">
            <v>F</v>
          </cell>
        </row>
        <row r="4887">
          <cell r="B4887" t="str">
            <v>F514173</v>
          </cell>
          <cell r="C4887" t="str">
            <v>F514173</v>
          </cell>
          <cell r="D4887">
            <v>13</v>
          </cell>
          <cell r="E4887" t="str">
            <v>F</v>
          </cell>
        </row>
        <row r="4888">
          <cell r="B4888" t="str">
            <v>F514174</v>
          </cell>
          <cell r="C4888" t="str">
            <v>F514174</v>
          </cell>
          <cell r="D4888">
            <v>13</v>
          </cell>
          <cell r="E4888" t="str">
            <v>F</v>
          </cell>
        </row>
        <row r="4889">
          <cell r="B4889" t="str">
            <v>F514175</v>
          </cell>
          <cell r="C4889" t="str">
            <v>F514175</v>
          </cell>
          <cell r="D4889">
            <v>13</v>
          </cell>
          <cell r="E4889" t="str">
            <v>F</v>
          </cell>
        </row>
        <row r="4890">
          <cell r="B4890" t="str">
            <v>1000DHSCWHSE</v>
          </cell>
          <cell r="C4890" t="str">
            <v>DHSCWHSE</v>
          </cell>
          <cell r="D4890">
            <v>12</v>
          </cell>
          <cell r="E4890" t="str">
            <v>G</v>
          </cell>
        </row>
        <row r="4891">
          <cell r="B4891" t="str">
            <v>F514176</v>
          </cell>
          <cell r="C4891" t="str">
            <v>F514176</v>
          </cell>
          <cell r="D4891">
            <v>13</v>
          </cell>
          <cell r="E4891" t="str">
            <v>F</v>
          </cell>
        </row>
        <row r="4892">
          <cell r="B4892" t="str">
            <v>F514177</v>
          </cell>
          <cell r="C4892" t="str">
            <v>F514177</v>
          </cell>
          <cell r="D4892">
            <v>13</v>
          </cell>
          <cell r="E4892" t="str">
            <v>F</v>
          </cell>
        </row>
        <row r="4893">
          <cell r="B4893" t="str">
            <v>F514178</v>
          </cell>
          <cell r="C4893" t="str">
            <v>F514178</v>
          </cell>
          <cell r="D4893">
            <v>13</v>
          </cell>
          <cell r="E4893" t="str">
            <v>F</v>
          </cell>
        </row>
        <row r="4894">
          <cell r="B4894" t="str">
            <v>F514179</v>
          </cell>
          <cell r="C4894" t="str">
            <v>F514179</v>
          </cell>
          <cell r="D4894">
            <v>13</v>
          </cell>
          <cell r="E4894" t="str">
            <v>F</v>
          </cell>
        </row>
        <row r="4895">
          <cell r="B4895" t="str">
            <v>F514180</v>
          </cell>
          <cell r="C4895" t="str">
            <v>F514180</v>
          </cell>
          <cell r="D4895">
            <v>13</v>
          </cell>
          <cell r="E4895" t="str">
            <v>F</v>
          </cell>
        </row>
        <row r="4896">
          <cell r="B4896" t="str">
            <v>F514181</v>
          </cell>
          <cell r="C4896" t="str">
            <v>F514181</v>
          </cell>
          <cell r="D4896">
            <v>13</v>
          </cell>
          <cell r="E4896" t="str">
            <v>F</v>
          </cell>
        </row>
        <row r="4897">
          <cell r="B4897" t="str">
            <v>1000RCROSITE</v>
          </cell>
          <cell r="C4897" t="str">
            <v>RCROSITE</v>
          </cell>
          <cell r="D4897">
            <v>10</v>
          </cell>
          <cell r="E4897" t="str">
            <v>G</v>
          </cell>
        </row>
        <row r="4898">
          <cell r="B4898" t="str">
            <v>F514182</v>
          </cell>
          <cell r="C4898" t="str">
            <v>F514182</v>
          </cell>
          <cell r="D4898">
            <v>11</v>
          </cell>
          <cell r="E4898" t="str">
            <v>F</v>
          </cell>
        </row>
        <row r="4899">
          <cell r="B4899" t="str">
            <v>F514183</v>
          </cell>
          <cell r="C4899" t="str">
            <v>F514183</v>
          </cell>
          <cell r="D4899">
            <v>11</v>
          </cell>
          <cell r="E4899" t="str">
            <v>F</v>
          </cell>
        </row>
        <row r="4900">
          <cell r="B4900" t="str">
            <v>F514184</v>
          </cell>
          <cell r="C4900" t="str">
            <v>F514184</v>
          </cell>
          <cell r="D4900">
            <v>11</v>
          </cell>
          <cell r="E4900" t="str">
            <v>F</v>
          </cell>
        </row>
        <row r="4901">
          <cell r="B4901" t="str">
            <v>F514185</v>
          </cell>
          <cell r="C4901" t="str">
            <v>F514185</v>
          </cell>
          <cell r="D4901">
            <v>11</v>
          </cell>
          <cell r="E4901" t="str">
            <v>F</v>
          </cell>
        </row>
        <row r="4902">
          <cell r="B4902" t="str">
            <v>F514186</v>
          </cell>
          <cell r="C4902" t="str">
            <v>F514186</v>
          </cell>
          <cell r="D4902">
            <v>11</v>
          </cell>
          <cell r="E4902" t="str">
            <v>F</v>
          </cell>
        </row>
        <row r="4903">
          <cell r="B4903" t="str">
            <v>F514187</v>
          </cell>
          <cell r="C4903" t="str">
            <v>F514187</v>
          </cell>
          <cell r="D4903">
            <v>11</v>
          </cell>
          <cell r="E4903" t="str">
            <v>F</v>
          </cell>
        </row>
        <row r="4904">
          <cell r="B4904" t="str">
            <v>F514188</v>
          </cell>
          <cell r="C4904" t="str">
            <v>F514188</v>
          </cell>
          <cell r="D4904">
            <v>11</v>
          </cell>
          <cell r="E4904" t="str">
            <v>F</v>
          </cell>
        </row>
        <row r="4905">
          <cell r="B4905" t="str">
            <v>1000RCROBLDG</v>
          </cell>
          <cell r="C4905" t="str">
            <v>RCROBLDG</v>
          </cell>
          <cell r="D4905">
            <v>12</v>
          </cell>
          <cell r="E4905" t="str">
            <v>G</v>
          </cell>
        </row>
        <row r="4906">
          <cell r="B4906" t="str">
            <v>F514189</v>
          </cell>
          <cell r="C4906" t="str">
            <v>F514189</v>
          </cell>
          <cell r="D4906">
            <v>13</v>
          </cell>
          <cell r="E4906" t="str">
            <v>F</v>
          </cell>
        </row>
        <row r="4907">
          <cell r="B4907" t="str">
            <v>F514190</v>
          </cell>
          <cell r="C4907" t="str">
            <v>F514190</v>
          </cell>
          <cell r="D4907">
            <v>13</v>
          </cell>
          <cell r="E4907" t="str">
            <v>F</v>
          </cell>
        </row>
        <row r="4908">
          <cell r="B4908" t="str">
            <v>F514191</v>
          </cell>
          <cell r="C4908" t="str">
            <v>F514191</v>
          </cell>
          <cell r="D4908">
            <v>13</v>
          </cell>
          <cell r="E4908" t="str">
            <v>F</v>
          </cell>
        </row>
        <row r="4909">
          <cell r="B4909" t="str">
            <v>F514192</v>
          </cell>
          <cell r="C4909" t="str">
            <v>F514192</v>
          </cell>
          <cell r="D4909">
            <v>13</v>
          </cell>
          <cell r="E4909" t="str">
            <v>F</v>
          </cell>
        </row>
        <row r="4910">
          <cell r="B4910" t="str">
            <v>F514193</v>
          </cell>
          <cell r="C4910" t="str">
            <v>F514193</v>
          </cell>
          <cell r="D4910">
            <v>13</v>
          </cell>
          <cell r="E4910" t="str">
            <v>F</v>
          </cell>
        </row>
        <row r="4911">
          <cell r="B4911" t="str">
            <v>F514194</v>
          </cell>
          <cell r="C4911" t="str">
            <v>F514194</v>
          </cell>
          <cell r="D4911">
            <v>13</v>
          </cell>
          <cell r="E4911" t="str">
            <v>F</v>
          </cell>
        </row>
        <row r="4912">
          <cell r="B4912" t="str">
            <v>1000FENWCKSITE</v>
          </cell>
          <cell r="C4912" t="str">
            <v>FENWCKSITE</v>
          </cell>
          <cell r="D4912">
            <v>10</v>
          </cell>
          <cell r="E4912" t="str">
            <v>G</v>
          </cell>
        </row>
        <row r="4913">
          <cell r="B4913" t="str">
            <v>F514195</v>
          </cell>
          <cell r="C4913" t="str">
            <v>F514195</v>
          </cell>
          <cell r="D4913">
            <v>11</v>
          </cell>
          <cell r="E4913" t="str">
            <v>F</v>
          </cell>
        </row>
        <row r="4914">
          <cell r="B4914" t="str">
            <v>F514196</v>
          </cell>
          <cell r="C4914" t="str">
            <v>F514196</v>
          </cell>
          <cell r="D4914">
            <v>11</v>
          </cell>
          <cell r="E4914" t="str">
            <v>F</v>
          </cell>
        </row>
        <row r="4915">
          <cell r="B4915" t="str">
            <v>F514197</v>
          </cell>
          <cell r="C4915" t="str">
            <v>F514197</v>
          </cell>
          <cell r="D4915">
            <v>11</v>
          </cell>
          <cell r="E4915" t="str">
            <v>F</v>
          </cell>
        </row>
        <row r="4916">
          <cell r="B4916" t="str">
            <v>F514198</v>
          </cell>
          <cell r="C4916" t="str">
            <v>F514198</v>
          </cell>
          <cell r="D4916">
            <v>11</v>
          </cell>
          <cell r="E4916" t="str">
            <v>F</v>
          </cell>
        </row>
        <row r="4917">
          <cell r="B4917" t="str">
            <v>F514199</v>
          </cell>
          <cell r="C4917" t="str">
            <v>F514199</v>
          </cell>
          <cell r="D4917">
            <v>11</v>
          </cell>
          <cell r="E4917" t="str">
            <v>F</v>
          </cell>
        </row>
        <row r="4918">
          <cell r="B4918" t="str">
            <v>F514200</v>
          </cell>
          <cell r="C4918" t="str">
            <v>F514200</v>
          </cell>
          <cell r="D4918">
            <v>11</v>
          </cell>
          <cell r="E4918" t="str">
            <v>F</v>
          </cell>
        </row>
        <row r="4919">
          <cell r="B4919" t="str">
            <v>F514201</v>
          </cell>
          <cell r="C4919" t="str">
            <v>F514201</v>
          </cell>
          <cell r="D4919">
            <v>11</v>
          </cell>
          <cell r="E4919" t="str">
            <v>F</v>
          </cell>
        </row>
        <row r="4920">
          <cell r="B4920" t="str">
            <v>1000FENWCKBLDG</v>
          </cell>
          <cell r="C4920" t="str">
            <v>FENWCKBLDG</v>
          </cell>
          <cell r="D4920">
            <v>12</v>
          </cell>
          <cell r="E4920" t="str">
            <v>G</v>
          </cell>
        </row>
        <row r="4921">
          <cell r="B4921" t="str">
            <v>F514202</v>
          </cell>
          <cell r="C4921" t="str">
            <v>F514202</v>
          </cell>
          <cell r="D4921">
            <v>13</v>
          </cell>
          <cell r="E4921" t="str">
            <v>F</v>
          </cell>
        </row>
        <row r="4922">
          <cell r="B4922" t="str">
            <v>F514203</v>
          </cell>
          <cell r="C4922" t="str">
            <v>F514203</v>
          </cell>
          <cell r="D4922">
            <v>13</v>
          </cell>
          <cell r="E4922" t="str">
            <v>F</v>
          </cell>
        </row>
        <row r="4923">
          <cell r="B4923" t="str">
            <v>F514204</v>
          </cell>
          <cell r="C4923" t="str">
            <v>F514204</v>
          </cell>
          <cell r="D4923">
            <v>13</v>
          </cell>
          <cell r="E4923" t="str">
            <v>F</v>
          </cell>
        </row>
        <row r="4924">
          <cell r="B4924" t="str">
            <v>F514205</v>
          </cell>
          <cell r="C4924" t="str">
            <v>F514205</v>
          </cell>
          <cell r="D4924">
            <v>13</v>
          </cell>
          <cell r="E4924" t="str">
            <v>F</v>
          </cell>
        </row>
        <row r="4925">
          <cell r="B4925" t="str">
            <v>F514206</v>
          </cell>
          <cell r="C4925" t="str">
            <v>F514206</v>
          </cell>
          <cell r="D4925">
            <v>13</v>
          </cell>
          <cell r="E4925" t="str">
            <v>F</v>
          </cell>
        </row>
        <row r="4926">
          <cell r="B4926" t="str">
            <v>F514207</v>
          </cell>
          <cell r="C4926" t="str">
            <v>F514207</v>
          </cell>
          <cell r="D4926">
            <v>13</v>
          </cell>
          <cell r="E4926" t="str">
            <v>F</v>
          </cell>
        </row>
        <row r="4927">
          <cell r="B4927" t="str">
            <v>1000FLSCSITE</v>
          </cell>
          <cell r="C4927" t="str">
            <v>FLSCSITE</v>
          </cell>
          <cell r="D4927">
            <v>10</v>
          </cell>
          <cell r="E4927" t="str">
            <v>G</v>
          </cell>
        </row>
        <row r="4928">
          <cell r="B4928" t="str">
            <v>F514208</v>
          </cell>
          <cell r="C4928" t="str">
            <v>F514208</v>
          </cell>
          <cell r="D4928">
            <v>11</v>
          </cell>
          <cell r="E4928" t="str">
            <v>F</v>
          </cell>
        </row>
        <row r="4929">
          <cell r="B4929" t="str">
            <v>F514209</v>
          </cell>
          <cell r="C4929" t="str">
            <v>F514209</v>
          </cell>
          <cell r="D4929">
            <v>11</v>
          </cell>
          <cell r="E4929" t="str">
            <v>F</v>
          </cell>
        </row>
        <row r="4930">
          <cell r="B4930" t="str">
            <v>F514210</v>
          </cell>
          <cell r="C4930" t="str">
            <v>F514210</v>
          </cell>
          <cell r="D4930">
            <v>11</v>
          </cell>
          <cell r="E4930" t="str">
            <v>F</v>
          </cell>
        </row>
        <row r="4931">
          <cell r="B4931" t="str">
            <v>F514211</v>
          </cell>
          <cell r="C4931" t="str">
            <v>F514211</v>
          </cell>
          <cell r="D4931">
            <v>11</v>
          </cell>
          <cell r="E4931" t="str">
            <v>F</v>
          </cell>
        </row>
        <row r="4932">
          <cell r="B4932" t="str">
            <v>F514212</v>
          </cell>
          <cell r="C4932" t="str">
            <v>F514212</v>
          </cell>
          <cell r="D4932">
            <v>11</v>
          </cell>
          <cell r="E4932" t="str">
            <v>F</v>
          </cell>
        </row>
        <row r="4933">
          <cell r="B4933" t="str">
            <v>F514213</v>
          </cell>
          <cell r="C4933" t="str">
            <v>F514213</v>
          </cell>
          <cell r="D4933">
            <v>11</v>
          </cell>
          <cell r="E4933" t="str">
            <v>F</v>
          </cell>
        </row>
        <row r="4934">
          <cell r="B4934" t="str">
            <v>F514214</v>
          </cell>
          <cell r="C4934" t="str">
            <v>F514214</v>
          </cell>
          <cell r="D4934">
            <v>11</v>
          </cell>
          <cell r="E4934" t="str">
            <v>F</v>
          </cell>
        </row>
        <row r="4935">
          <cell r="B4935" t="str">
            <v>1000FLSCBLDG</v>
          </cell>
          <cell r="C4935" t="str">
            <v>FLSCBLDG</v>
          </cell>
          <cell r="D4935">
            <v>12</v>
          </cell>
          <cell r="E4935" t="str">
            <v>G</v>
          </cell>
        </row>
        <row r="4936">
          <cell r="B4936" t="str">
            <v>F514215</v>
          </cell>
          <cell r="C4936" t="str">
            <v>F514215</v>
          </cell>
          <cell r="D4936">
            <v>13</v>
          </cell>
          <cell r="E4936" t="str">
            <v>F</v>
          </cell>
        </row>
        <row r="4937">
          <cell r="B4937" t="str">
            <v>F514216</v>
          </cell>
          <cell r="C4937" t="str">
            <v>F514216</v>
          </cell>
          <cell r="D4937">
            <v>13</v>
          </cell>
          <cell r="E4937" t="str">
            <v>F</v>
          </cell>
        </row>
        <row r="4938">
          <cell r="B4938" t="str">
            <v>F514217</v>
          </cell>
          <cell r="C4938" t="str">
            <v>F514217</v>
          </cell>
          <cell r="D4938">
            <v>13</v>
          </cell>
          <cell r="E4938" t="str">
            <v>F</v>
          </cell>
        </row>
        <row r="4939">
          <cell r="B4939" t="str">
            <v>F514218</v>
          </cell>
          <cell r="C4939" t="str">
            <v>F514218</v>
          </cell>
          <cell r="D4939">
            <v>13</v>
          </cell>
          <cell r="E4939" t="str">
            <v>F</v>
          </cell>
        </row>
        <row r="4940">
          <cell r="B4940" t="str">
            <v>F514219</v>
          </cell>
          <cell r="C4940" t="str">
            <v>F514219</v>
          </cell>
          <cell r="D4940">
            <v>13</v>
          </cell>
          <cell r="E4940" t="str">
            <v>F</v>
          </cell>
        </row>
        <row r="4941">
          <cell r="B4941" t="str">
            <v>F514220</v>
          </cell>
          <cell r="C4941" t="str">
            <v>F514220</v>
          </cell>
          <cell r="D4941">
            <v>13</v>
          </cell>
          <cell r="E4941" t="str">
            <v>F</v>
          </cell>
        </row>
        <row r="4942">
          <cell r="B4942" t="str">
            <v>1000FLSCGRG</v>
          </cell>
          <cell r="C4942" t="str">
            <v>FLSCGRG</v>
          </cell>
          <cell r="D4942">
            <v>12</v>
          </cell>
          <cell r="E4942" t="str">
            <v>G</v>
          </cell>
        </row>
        <row r="4943">
          <cell r="B4943" t="str">
            <v>F514221</v>
          </cell>
          <cell r="C4943" t="str">
            <v>F514221</v>
          </cell>
          <cell r="D4943">
            <v>13</v>
          </cell>
          <cell r="E4943" t="str">
            <v>F</v>
          </cell>
        </row>
        <row r="4944">
          <cell r="B4944" t="str">
            <v>F514222</v>
          </cell>
          <cell r="C4944" t="str">
            <v>F514222</v>
          </cell>
          <cell r="D4944">
            <v>13</v>
          </cell>
          <cell r="E4944" t="str">
            <v>F</v>
          </cell>
        </row>
        <row r="4945">
          <cell r="B4945" t="str">
            <v>F514223</v>
          </cell>
          <cell r="C4945" t="str">
            <v>F514223</v>
          </cell>
          <cell r="D4945">
            <v>13</v>
          </cell>
          <cell r="E4945" t="str">
            <v>F</v>
          </cell>
        </row>
        <row r="4946">
          <cell r="B4946" t="str">
            <v>F514224</v>
          </cell>
          <cell r="C4946" t="str">
            <v>F514224</v>
          </cell>
          <cell r="D4946">
            <v>13</v>
          </cell>
          <cell r="E4946" t="str">
            <v>F</v>
          </cell>
        </row>
        <row r="4947">
          <cell r="B4947" t="str">
            <v>F514225</v>
          </cell>
          <cell r="C4947" t="str">
            <v>F514225</v>
          </cell>
          <cell r="D4947">
            <v>13</v>
          </cell>
          <cell r="E4947" t="str">
            <v>F</v>
          </cell>
        </row>
        <row r="4948">
          <cell r="B4948" t="str">
            <v>F514226</v>
          </cell>
          <cell r="C4948" t="str">
            <v>F514226</v>
          </cell>
          <cell r="D4948">
            <v>13</v>
          </cell>
          <cell r="E4948" t="str">
            <v>F</v>
          </cell>
        </row>
        <row r="4949">
          <cell r="B4949" t="str">
            <v>1000FSCSITE</v>
          </cell>
          <cell r="C4949" t="str">
            <v>FSCSITE</v>
          </cell>
          <cell r="D4949">
            <v>10</v>
          </cell>
          <cell r="E4949" t="str">
            <v>G</v>
          </cell>
        </row>
        <row r="4950">
          <cell r="B4950" t="str">
            <v>F514227</v>
          </cell>
          <cell r="C4950" t="str">
            <v>F514227</v>
          </cell>
          <cell r="D4950">
            <v>11</v>
          </cell>
          <cell r="E4950" t="str">
            <v>F</v>
          </cell>
        </row>
        <row r="4951">
          <cell r="B4951" t="str">
            <v>F514228</v>
          </cell>
          <cell r="C4951" t="str">
            <v>F514228</v>
          </cell>
          <cell r="D4951">
            <v>11</v>
          </cell>
          <cell r="E4951" t="str">
            <v>F</v>
          </cell>
        </row>
        <row r="4952">
          <cell r="B4952" t="str">
            <v>F514229</v>
          </cell>
          <cell r="C4952" t="str">
            <v>F514229</v>
          </cell>
          <cell r="D4952">
            <v>11</v>
          </cell>
          <cell r="E4952" t="str">
            <v>F</v>
          </cell>
        </row>
        <row r="4953">
          <cell r="B4953" t="str">
            <v>F514230</v>
          </cell>
          <cell r="C4953" t="str">
            <v>F514230</v>
          </cell>
          <cell r="D4953">
            <v>11</v>
          </cell>
          <cell r="E4953" t="str">
            <v>F</v>
          </cell>
        </row>
        <row r="4954">
          <cell r="B4954" t="str">
            <v>F514231</v>
          </cell>
          <cell r="C4954" t="str">
            <v>F514231</v>
          </cell>
          <cell r="D4954">
            <v>11</v>
          </cell>
          <cell r="E4954" t="str">
            <v>F</v>
          </cell>
        </row>
        <row r="4955">
          <cell r="B4955" t="str">
            <v>F514232</v>
          </cell>
          <cell r="C4955" t="str">
            <v>F514232</v>
          </cell>
          <cell r="D4955">
            <v>11</v>
          </cell>
          <cell r="E4955" t="str">
            <v>F</v>
          </cell>
        </row>
        <row r="4956">
          <cell r="B4956" t="str">
            <v>F514233</v>
          </cell>
          <cell r="C4956" t="str">
            <v>F514233</v>
          </cell>
          <cell r="D4956">
            <v>11</v>
          </cell>
          <cell r="E4956" t="str">
            <v>F</v>
          </cell>
        </row>
        <row r="4957">
          <cell r="B4957" t="str">
            <v>1000FSCBLDG</v>
          </cell>
          <cell r="C4957" t="str">
            <v>FSCBLDG</v>
          </cell>
          <cell r="D4957">
            <v>12</v>
          </cell>
          <cell r="E4957" t="str">
            <v>G</v>
          </cell>
        </row>
        <row r="4958">
          <cell r="B4958" t="str">
            <v>F514234</v>
          </cell>
          <cell r="C4958" t="str">
            <v>F514234</v>
          </cell>
          <cell r="D4958">
            <v>13</v>
          </cell>
          <cell r="E4958" t="str">
            <v>F</v>
          </cell>
        </row>
        <row r="4959">
          <cell r="B4959" t="str">
            <v>F514235</v>
          </cell>
          <cell r="C4959" t="str">
            <v>F514235</v>
          </cell>
          <cell r="D4959">
            <v>13</v>
          </cell>
          <cell r="E4959" t="str">
            <v>F</v>
          </cell>
        </row>
        <row r="4960">
          <cell r="B4960" t="str">
            <v>F514236</v>
          </cell>
          <cell r="C4960" t="str">
            <v>F514236</v>
          </cell>
          <cell r="D4960">
            <v>13</v>
          </cell>
          <cell r="E4960" t="str">
            <v>F</v>
          </cell>
        </row>
        <row r="4961">
          <cell r="B4961" t="str">
            <v>F514237</v>
          </cell>
          <cell r="C4961" t="str">
            <v>F514237</v>
          </cell>
          <cell r="D4961">
            <v>13</v>
          </cell>
          <cell r="E4961" t="str">
            <v>F</v>
          </cell>
        </row>
        <row r="4962">
          <cell r="B4962" t="str">
            <v>F514238</v>
          </cell>
          <cell r="C4962" t="str">
            <v>F514238</v>
          </cell>
          <cell r="D4962">
            <v>13</v>
          </cell>
          <cell r="E4962" t="str">
            <v>F</v>
          </cell>
        </row>
        <row r="4963">
          <cell r="B4963" t="str">
            <v>F514239</v>
          </cell>
          <cell r="C4963" t="str">
            <v>F514239</v>
          </cell>
          <cell r="D4963">
            <v>13</v>
          </cell>
          <cell r="E4963" t="str">
            <v>F</v>
          </cell>
        </row>
        <row r="4964">
          <cell r="B4964" t="str">
            <v>1000GBCSITE</v>
          </cell>
          <cell r="C4964" t="str">
            <v>GBCSITE</v>
          </cell>
          <cell r="D4964">
            <v>10</v>
          </cell>
          <cell r="E4964" t="str">
            <v>G</v>
          </cell>
        </row>
        <row r="4965">
          <cell r="B4965" t="str">
            <v>F514240</v>
          </cell>
          <cell r="C4965" t="str">
            <v>F514240</v>
          </cell>
          <cell r="D4965">
            <v>11</v>
          </cell>
          <cell r="E4965" t="str">
            <v>F</v>
          </cell>
        </row>
        <row r="4966">
          <cell r="B4966" t="str">
            <v>F514241</v>
          </cell>
          <cell r="C4966" t="str">
            <v>F514241</v>
          </cell>
          <cell r="D4966">
            <v>11</v>
          </cell>
          <cell r="E4966" t="str">
            <v>F</v>
          </cell>
        </row>
        <row r="4967">
          <cell r="B4967" t="str">
            <v>F514242</v>
          </cell>
          <cell r="C4967" t="str">
            <v>F514242</v>
          </cell>
          <cell r="D4967">
            <v>11</v>
          </cell>
          <cell r="E4967" t="str">
            <v>F</v>
          </cell>
        </row>
        <row r="4968">
          <cell r="B4968" t="str">
            <v>F514243</v>
          </cell>
          <cell r="C4968" t="str">
            <v>F514243</v>
          </cell>
          <cell r="D4968">
            <v>11</v>
          </cell>
          <cell r="E4968" t="str">
            <v>F</v>
          </cell>
        </row>
        <row r="4969">
          <cell r="B4969" t="str">
            <v>F514244</v>
          </cell>
          <cell r="C4969" t="str">
            <v>F514244</v>
          </cell>
          <cell r="D4969">
            <v>11</v>
          </cell>
          <cell r="E4969" t="str">
            <v>F</v>
          </cell>
        </row>
        <row r="4970">
          <cell r="B4970" t="str">
            <v>F514245</v>
          </cell>
          <cell r="C4970" t="str">
            <v>F514245</v>
          </cell>
          <cell r="D4970">
            <v>11</v>
          </cell>
          <cell r="E4970" t="str">
            <v>F</v>
          </cell>
        </row>
        <row r="4971">
          <cell r="B4971" t="str">
            <v>F514246</v>
          </cell>
          <cell r="C4971" t="str">
            <v>F514246</v>
          </cell>
          <cell r="D4971">
            <v>11</v>
          </cell>
          <cell r="E4971" t="str">
            <v>F</v>
          </cell>
        </row>
        <row r="4972">
          <cell r="B4972" t="str">
            <v>1000GBC6000</v>
          </cell>
          <cell r="C4972" t="str">
            <v>GBC6000</v>
          </cell>
          <cell r="D4972">
            <v>12</v>
          </cell>
          <cell r="E4972" t="str">
            <v>G</v>
          </cell>
        </row>
        <row r="4973">
          <cell r="B4973" t="str">
            <v>F514247</v>
          </cell>
          <cell r="C4973" t="str">
            <v>F514247</v>
          </cell>
          <cell r="D4973">
            <v>13</v>
          </cell>
          <cell r="E4973" t="str">
            <v>F</v>
          </cell>
        </row>
        <row r="4974">
          <cell r="B4974" t="str">
            <v>F514248</v>
          </cell>
          <cell r="C4974" t="str">
            <v>F514248</v>
          </cell>
          <cell r="D4974">
            <v>13</v>
          </cell>
          <cell r="E4974" t="str">
            <v>F</v>
          </cell>
        </row>
        <row r="4975">
          <cell r="B4975" t="str">
            <v>F514249</v>
          </cell>
          <cell r="C4975" t="str">
            <v>F514249</v>
          </cell>
          <cell r="D4975">
            <v>13</v>
          </cell>
          <cell r="E4975" t="str">
            <v>F</v>
          </cell>
        </row>
        <row r="4976">
          <cell r="B4976" t="str">
            <v>F514250</v>
          </cell>
          <cell r="C4976" t="str">
            <v>F514250</v>
          </cell>
          <cell r="D4976">
            <v>13</v>
          </cell>
          <cell r="E4976" t="str">
            <v>F</v>
          </cell>
        </row>
        <row r="4977">
          <cell r="B4977" t="str">
            <v>F514251</v>
          </cell>
          <cell r="C4977" t="str">
            <v>F514251</v>
          </cell>
          <cell r="D4977">
            <v>13</v>
          </cell>
          <cell r="E4977" t="str">
            <v>F</v>
          </cell>
        </row>
        <row r="4978">
          <cell r="B4978" t="str">
            <v>F514252</v>
          </cell>
          <cell r="C4978" t="str">
            <v>F514252</v>
          </cell>
          <cell r="D4978">
            <v>13</v>
          </cell>
          <cell r="E4978" t="str">
            <v>F</v>
          </cell>
        </row>
        <row r="4979">
          <cell r="B4979" t="str">
            <v>1000GBC6010</v>
          </cell>
          <cell r="C4979" t="str">
            <v>GBC6010</v>
          </cell>
          <cell r="D4979">
            <v>12</v>
          </cell>
          <cell r="E4979" t="str">
            <v>G</v>
          </cell>
        </row>
        <row r="4980">
          <cell r="B4980" t="str">
            <v>F514253</v>
          </cell>
          <cell r="C4980" t="str">
            <v>F514253</v>
          </cell>
          <cell r="D4980">
            <v>13</v>
          </cell>
          <cell r="E4980" t="str">
            <v>F</v>
          </cell>
        </row>
        <row r="4981">
          <cell r="B4981" t="str">
            <v>F514254</v>
          </cell>
          <cell r="C4981" t="str">
            <v>F514254</v>
          </cell>
          <cell r="D4981">
            <v>13</v>
          </cell>
          <cell r="E4981" t="str">
            <v>F</v>
          </cell>
        </row>
        <row r="4982">
          <cell r="B4982" t="str">
            <v>F514255</v>
          </cell>
          <cell r="C4982" t="str">
            <v>F514255</v>
          </cell>
          <cell r="D4982">
            <v>13</v>
          </cell>
          <cell r="E4982" t="str">
            <v>F</v>
          </cell>
        </row>
        <row r="4983">
          <cell r="B4983" t="str">
            <v>F514256</v>
          </cell>
          <cell r="C4983" t="str">
            <v>F514256</v>
          </cell>
          <cell r="D4983">
            <v>13</v>
          </cell>
          <cell r="E4983" t="str">
            <v>F</v>
          </cell>
        </row>
        <row r="4984">
          <cell r="B4984" t="str">
            <v>F514257</v>
          </cell>
          <cell r="C4984" t="str">
            <v>F514257</v>
          </cell>
          <cell r="D4984">
            <v>13</v>
          </cell>
          <cell r="E4984" t="str">
            <v>F</v>
          </cell>
        </row>
        <row r="4985">
          <cell r="B4985" t="str">
            <v>F514258</v>
          </cell>
          <cell r="C4985" t="str">
            <v>F514258</v>
          </cell>
          <cell r="D4985">
            <v>13</v>
          </cell>
          <cell r="E4985" t="str">
            <v>F</v>
          </cell>
        </row>
        <row r="4986">
          <cell r="B4986" t="str">
            <v>1000GBC6020</v>
          </cell>
          <cell r="C4986" t="str">
            <v>GBC6020</v>
          </cell>
          <cell r="D4986">
            <v>12</v>
          </cell>
          <cell r="E4986" t="str">
            <v>G</v>
          </cell>
        </row>
        <row r="4987">
          <cell r="B4987" t="str">
            <v>F514259</v>
          </cell>
          <cell r="C4987" t="str">
            <v>F514259</v>
          </cell>
          <cell r="D4987">
            <v>13</v>
          </cell>
          <cell r="E4987" t="str">
            <v>F</v>
          </cell>
        </row>
        <row r="4988">
          <cell r="B4988" t="str">
            <v>F514260</v>
          </cell>
          <cell r="C4988" t="str">
            <v>F514260</v>
          </cell>
          <cell r="D4988">
            <v>13</v>
          </cell>
          <cell r="E4988" t="str">
            <v>F</v>
          </cell>
        </row>
        <row r="4989">
          <cell r="B4989" t="str">
            <v>F514261</v>
          </cell>
          <cell r="C4989" t="str">
            <v>F514261</v>
          </cell>
          <cell r="D4989">
            <v>13</v>
          </cell>
          <cell r="E4989" t="str">
            <v>F</v>
          </cell>
        </row>
        <row r="4990">
          <cell r="B4990" t="str">
            <v>F514262</v>
          </cell>
          <cell r="C4990" t="str">
            <v>F514262</v>
          </cell>
          <cell r="D4990">
            <v>13</v>
          </cell>
          <cell r="E4990" t="str">
            <v>F</v>
          </cell>
        </row>
        <row r="4991">
          <cell r="B4991" t="str">
            <v>F514263</v>
          </cell>
          <cell r="C4991" t="str">
            <v>F514263</v>
          </cell>
          <cell r="D4991">
            <v>13</v>
          </cell>
          <cell r="E4991" t="str">
            <v>F</v>
          </cell>
        </row>
        <row r="4992">
          <cell r="B4992" t="str">
            <v>F514264</v>
          </cell>
          <cell r="C4992" t="str">
            <v>F514264</v>
          </cell>
          <cell r="D4992">
            <v>13</v>
          </cell>
          <cell r="E4992" t="str">
            <v>F</v>
          </cell>
        </row>
        <row r="4993">
          <cell r="B4993" t="str">
            <v>1000GBC6030</v>
          </cell>
          <cell r="C4993" t="str">
            <v>GBC6030</v>
          </cell>
          <cell r="D4993">
            <v>12</v>
          </cell>
          <cell r="E4993" t="str">
            <v>G</v>
          </cell>
        </row>
        <row r="4994">
          <cell r="B4994" t="str">
            <v>F514265</v>
          </cell>
          <cell r="C4994" t="str">
            <v>F514265</v>
          </cell>
          <cell r="D4994">
            <v>13</v>
          </cell>
          <cell r="E4994" t="str">
            <v>F</v>
          </cell>
        </row>
        <row r="4995">
          <cell r="B4995" t="str">
            <v>F514266</v>
          </cell>
          <cell r="C4995" t="str">
            <v>F514266</v>
          </cell>
          <cell r="D4995">
            <v>13</v>
          </cell>
          <cell r="E4995" t="str">
            <v>F</v>
          </cell>
        </row>
        <row r="4996">
          <cell r="B4996" t="str">
            <v>F514267</v>
          </cell>
          <cell r="C4996" t="str">
            <v>F514267</v>
          </cell>
          <cell r="D4996">
            <v>13</v>
          </cell>
          <cell r="E4996" t="str">
            <v>F</v>
          </cell>
        </row>
        <row r="4997">
          <cell r="B4997" t="str">
            <v>F514268</v>
          </cell>
          <cell r="C4997" t="str">
            <v>F514268</v>
          </cell>
          <cell r="D4997">
            <v>13</v>
          </cell>
          <cell r="E4997" t="str">
            <v>F</v>
          </cell>
        </row>
        <row r="4998">
          <cell r="B4998" t="str">
            <v>F514269</v>
          </cell>
          <cell r="C4998" t="str">
            <v>F514269</v>
          </cell>
          <cell r="D4998">
            <v>13</v>
          </cell>
          <cell r="E4998" t="str">
            <v>F</v>
          </cell>
        </row>
        <row r="4999">
          <cell r="B4999" t="str">
            <v>F514270</v>
          </cell>
          <cell r="C4999" t="str">
            <v>F514270</v>
          </cell>
          <cell r="D4999">
            <v>13</v>
          </cell>
          <cell r="E4999" t="str">
            <v>F</v>
          </cell>
        </row>
        <row r="5000">
          <cell r="B5000" t="str">
            <v>1000GBC6040</v>
          </cell>
          <cell r="C5000" t="str">
            <v>GBC6040</v>
          </cell>
          <cell r="D5000">
            <v>12</v>
          </cell>
          <cell r="E5000" t="str">
            <v>G</v>
          </cell>
        </row>
        <row r="5001">
          <cell r="B5001" t="str">
            <v>F514271</v>
          </cell>
          <cell r="C5001" t="str">
            <v>F514271</v>
          </cell>
          <cell r="D5001">
            <v>13</v>
          </cell>
          <cell r="E5001" t="str">
            <v>F</v>
          </cell>
        </row>
        <row r="5002">
          <cell r="B5002" t="str">
            <v>F514272</v>
          </cell>
          <cell r="C5002" t="str">
            <v>F514272</v>
          </cell>
          <cell r="D5002">
            <v>13</v>
          </cell>
          <cell r="E5002" t="str">
            <v>F</v>
          </cell>
        </row>
        <row r="5003">
          <cell r="B5003" t="str">
            <v>F514273</v>
          </cell>
          <cell r="C5003" t="str">
            <v>F514273</v>
          </cell>
          <cell r="D5003">
            <v>13</v>
          </cell>
          <cell r="E5003" t="str">
            <v>F</v>
          </cell>
        </row>
        <row r="5004">
          <cell r="B5004" t="str">
            <v>F514274</v>
          </cell>
          <cell r="C5004" t="str">
            <v>F514274</v>
          </cell>
          <cell r="D5004">
            <v>13</v>
          </cell>
          <cell r="E5004" t="str">
            <v>F</v>
          </cell>
        </row>
        <row r="5005">
          <cell r="B5005" t="str">
            <v>F514275</v>
          </cell>
          <cell r="C5005" t="str">
            <v>F514275</v>
          </cell>
          <cell r="D5005">
            <v>13</v>
          </cell>
          <cell r="E5005" t="str">
            <v>F</v>
          </cell>
        </row>
        <row r="5006">
          <cell r="B5006" t="str">
            <v>F514276</v>
          </cell>
          <cell r="C5006" t="str">
            <v>F514276</v>
          </cell>
          <cell r="D5006">
            <v>13</v>
          </cell>
          <cell r="E5006" t="str">
            <v>F</v>
          </cell>
        </row>
        <row r="5007">
          <cell r="B5007" t="str">
            <v>1000GBC6050</v>
          </cell>
          <cell r="C5007" t="str">
            <v>GBC6050</v>
          </cell>
          <cell r="D5007">
            <v>12</v>
          </cell>
          <cell r="E5007" t="str">
            <v>G</v>
          </cell>
        </row>
        <row r="5008">
          <cell r="B5008" t="str">
            <v>F514277</v>
          </cell>
          <cell r="C5008" t="str">
            <v>F514277</v>
          </cell>
          <cell r="D5008">
            <v>13</v>
          </cell>
          <cell r="E5008" t="str">
            <v>F</v>
          </cell>
        </row>
        <row r="5009">
          <cell r="B5009" t="str">
            <v>F514278</v>
          </cell>
          <cell r="C5009" t="str">
            <v>F514278</v>
          </cell>
          <cell r="D5009">
            <v>13</v>
          </cell>
          <cell r="E5009" t="str">
            <v>F</v>
          </cell>
        </row>
        <row r="5010">
          <cell r="B5010" t="str">
            <v>F514279</v>
          </cell>
          <cell r="C5010" t="str">
            <v>F514279</v>
          </cell>
          <cell r="D5010">
            <v>13</v>
          </cell>
          <cell r="E5010" t="str">
            <v>F</v>
          </cell>
        </row>
        <row r="5011">
          <cell r="B5011" t="str">
            <v>F514280</v>
          </cell>
          <cell r="C5011" t="str">
            <v>F514280</v>
          </cell>
          <cell r="D5011">
            <v>13</v>
          </cell>
          <cell r="E5011" t="str">
            <v>F</v>
          </cell>
        </row>
        <row r="5012">
          <cell r="B5012" t="str">
            <v>F514281</v>
          </cell>
          <cell r="C5012" t="str">
            <v>F514281</v>
          </cell>
          <cell r="D5012">
            <v>13</v>
          </cell>
          <cell r="E5012" t="str">
            <v>F</v>
          </cell>
        </row>
        <row r="5013">
          <cell r="B5013" t="str">
            <v>F514282</v>
          </cell>
          <cell r="C5013" t="str">
            <v>F514282</v>
          </cell>
          <cell r="D5013">
            <v>13</v>
          </cell>
          <cell r="E5013" t="str">
            <v>F</v>
          </cell>
        </row>
        <row r="5014">
          <cell r="B5014" t="str">
            <v>1000GBC6060</v>
          </cell>
          <cell r="C5014" t="str">
            <v>GBC6060</v>
          </cell>
          <cell r="D5014">
            <v>12</v>
          </cell>
          <cell r="E5014" t="str">
            <v>G</v>
          </cell>
        </row>
        <row r="5015">
          <cell r="B5015" t="str">
            <v>F514283</v>
          </cell>
          <cell r="C5015" t="str">
            <v>F514283</v>
          </cell>
          <cell r="D5015">
            <v>13</v>
          </cell>
          <cell r="E5015" t="str">
            <v>F</v>
          </cell>
        </row>
        <row r="5016">
          <cell r="B5016" t="str">
            <v>F514284</v>
          </cell>
          <cell r="C5016" t="str">
            <v>F514284</v>
          </cell>
          <cell r="D5016">
            <v>13</v>
          </cell>
          <cell r="E5016" t="str">
            <v>F</v>
          </cell>
        </row>
        <row r="5017">
          <cell r="B5017" t="str">
            <v>F514285</v>
          </cell>
          <cell r="C5017" t="str">
            <v>F514285</v>
          </cell>
          <cell r="D5017">
            <v>13</v>
          </cell>
          <cell r="E5017" t="str">
            <v>F</v>
          </cell>
        </row>
        <row r="5018">
          <cell r="B5018" t="str">
            <v>F514286</v>
          </cell>
          <cell r="C5018" t="str">
            <v>F514286</v>
          </cell>
          <cell r="D5018">
            <v>13</v>
          </cell>
          <cell r="E5018" t="str">
            <v>F</v>
          </cell>
        </row>
        <row r="5019">
          <cell r="B5019" t="str">
            <v>F514287</v>
          </cell>
          <cell r="C5019" t="str">
            <v>F514287</v>
          </cell>
          <cell r="D5019">
            <v>13</v>
          </cell>
          <cell r="E5019" t="str">
            <v>F</v>
          </cell>
        </row>
        <row r="5020">
          <cell r="B5020" t="str">
            <v>F514288</v>
          </cell>
          <cell r="C5020" t="str">
            <v>F514288</v>
          </cell>
          <cell r="D5020">
            <v>13</v>
          </cell>
          <cell r="E5020" t="str">
            <v>F</v>
          </cell>
        </row>
        <row r="5021">
          <cell r="B5021" t="str">
            <v>1000GBC6070</v>
          </cell>
          <cell r="C5021" t="str">
            <v>GBC6070</v>
          </cell>
          <cell r="D5021">
            <v>12</v>
          </cell>
          <cell r="E5021" t="str">
            <v>G</v>
          </cell>
        </row>
        <row r="5022">
          <cell r="B5022" t="str">
            <v>F514289</v>
          </cell>
          <cell r="C5022" t="str">
            <v>F514289</v>
          </cell>
          <cell r="D5022">
            <v>13</v>
          </cell>
          <cell r="E5022" t="str">
            <v>F</v>
          </cell>
        </row>
        <row r="5023">
          <cell r="B5023" t="str">
            <v>F514290</v>
          </cell>
          <cell r="C5023" t="str">
            <v>F514290</v>
          </cell>
          <cell r="D5023">
            <v>13</v>
          </cell>
          <cell r="E5023" t="str">
            <v>F</v>
          </cell>
        </row>
        <row r="5024">
          <cell r="B5024" t="str">
            <v>F514291</v>
          </cell>
          <cell r="C5024" t="str">
            <v>F514291</v>
          </cell>
          <cell r="D5024">
            <v>13</v>
          </cell>
          <cell r="E5024" t="str">
            <v>F</v>
          </cell>
        </row>
        <row r="5025">
          <cell r="B5025" t="str">
            <v>F514292</v>
          </cell>
          <cell r="C5025" t="str">
            <v>F514292</v>
          </cell>
          <cell r="D5025">
            <v>13</v>
          </cell>
          <cell r="E5025" t="str">
            <v>F</v>
          </cell>
        </row>
        <row r="5026">
          <cell r="B5026" t="str">
            <v>F514293</v>
          </cell>
          <cell r="C5026" t="str">
            <v>F514293</v>
          </cell>
          <cell r="D5026">
            <v>13</v>
          </cell>
          <cell r="E5026" t="str">
            <v>F</v>
          </cell>
        </row>
        <row r="5027">
          <cell r="B5027" t="str">
            <v>F514294</v>
          </cell>
          <cell r="C5027" t="str">
            <v>F514294</v>
          </cell>
          <cell r="D5027">
            <v>13</v>
          </cell>
          <cell r="E5027" t="str">
            <v>F</v>
          </cell>
        </row>
        <row r="5028">
          <cell r="B5028" t="str">
            <v>1000GBC6090</v>
          </cell>
          <cell r="C5028" t="str">
            <v>GBC6090</v>
          </cell>
          <cell r="D5028">
            <v>12</v>
          </cell>
          <cell r="E5028" t="str">
            <v>G</v>
          </cell>
        </row>
        <row r="5029">
          <cell r="B5029" t="str">
            <v>F514295</v>
          </cell>
          <cell r="C5029" t="str">
            <v>F514295</v>
          </cell>
          <cell r="D5029">
            <v>13</v>
          </cell>
          <cell r="E5029" t="str">
            <v>F</v>
          </cell>
        </row>
        <row r="5030">
          <cell r="B5030" t="str">
            <v>F514296</v>
          </cell>
          <cell r="C5030" t="str">
            <v>F514296</v>
          </cell>
          <cell r="D5030">
            <v>13</v>
          </cell>
          <cell r="E5030" t="str">
            <v>F</v>
          </cell>
        </row>
        <row r="5031">
          <cell r="B5031" t="str">
            <v>F514297</v>
          </cell>
          <cell r="C5031" t="str">
            <v>F514297</v>
          </cell>
          <cell r="D5031">
            <v>13</v>
          </cell>
          <cell r="E5031" t="str">
            <v>F</v>
          </cell>
        </row>
        <row r="5032">
          <cell r="B5032" t="str">
            <v>F514298</v>
          </cell>
          <cell r="C5032" t="str">
            <v>F514298</v>
          </cell>
          <cell r="D5032">
            <v>13</v>
          </cell>
          <cell r="E5032" t="str">
            <v>F</v>
          </cell>
        </row>
        <row r="5033">
          <cell r="B5033" t="str">
            <v>F514299</v>
          </cell>
          <cell r="C5033" t="str">
            <v>F514299</v>
          </cell>
          <cell r="D5033">
            <v>13</v>
          </cell>
          <cell r="E5033" t="str">
            <v>F</v>
          </cell>
        </row>
        <row r="5034">
          <cell r="B5034" t="str">
            <v>F514300</v>
          </cell>
          <cell r="C5034" t="str">
            <v>F514300</v>
          </cell>
          <cell r="D5034">
            <v>13</v>
          </cell>
          <cell r="E5034" t="str">
            <v>F</v>
          </cell>
        </row>
        <row r="5035">
          <cell r="B5035" t="str">
            <v>1000IOCSITE</v>
          </cell>
          <cell r="C5035" t="str">
            <v>IOCSITE</v>
          </cell>
          <cell r="D5035">
            <v>10</v>
          </cell>
          <cell r="E5035" t="str">
            <v>G</v>
          </cell>
        </row>
        <row r="5036">
          <cell r="B5036" t="str">
            <v>F514301</v>
          </cell>
          <cell r="C5036" t="str">
            <v>F514301</v>
          </cell>
          <cell r="D5036">
            <v>11</v>
          </cell>
          <cell r="E5036" t="str">
            <v>F</v>
          </cell>
        </row>
        <row r="5037">
          <cell r="B5037" t="str">
            <v>F514302</v>
          </cell>
          <cell r="C5037" t="str">
            <v>F514302</v>
          </cell>
          <cell r="D5037">
            <v>11</v>
          </cell>
          <cell r="E5037" t="str">
            <v>F</v>
          </cell>
        </row>
        <row r="5038">
          <cell r="B5038" t="str">
            <v>F514303</v>
          </cell>
          <cell r="C5038" t="str">
            <v>F514303</v>
          </cell>
          <cell r="D5038">
            <v>11</v>
          </cell>
          <cell r="E5038" t="str">
            <v>F</v>
          </cell>
        </row>
        <row r="5039">
          <cell r="B5039" t="str">
            <v>F514304</v>
          </cell>
          <cell r="C5039" t="str">
            <v>F514304</v>
          </cell>
          <cell r="D5039">
            <v>11</v>
          </cell>
          <cell r="E5039" t="str">
            <v>F</v>
          </cell>
        </row>
        <row r="5040">
          <cell r="B5040" t="str">
            <v>F514305</v>
          </cell>
          <cell r="C5040" t="str">
            <v>F514305</v>
          </cell>
          <cell r="D5040">
            <v>11</v>
          </cell>
          <cell r="E5040" t="str">
            <v>F</v>
          </cell>
        </row>
        <row r="5041">
          <cell r="B5041" t="str">
            <v>F514306</v>
          </cell>
          <cell r="C5041" t="str">
            <v>F514306</v>
          </cell>
          <cell r="D5041">
            <v>11</v>
          </cell>
          <cell r="E5041" t="str">
            <v>F</v>
          </cell>
        </row>
        <row r="5042">
          <cell r="B5042" t="str">
            <v>F514307</v>
          </cell>
          <cell r="C5042" t="str">
            <v>F514307</v>
          </cell>
          <cell r="D5042">
            <v>11</v>
          </cell>
          <cell r="E5042" t="str">
            <v>F</v>
          </cell>
        </row>
        <row r="5043">
          <cell r="B5043" t="str">
            <v>1000IOCBLDG</v>
          </cell>
          <cell r="C5043" t="str">
            <v>IOCBLDG</v>
          </cell>
          <cell r="D5043">
            <v>12</v>
          </cell>
          <cell r="E5043" t="str">
            <v>G</v>
          </cell>
        </row>
        <row r="5044">
          <cell r="B5044" t="str">
            <v>F514308</v>
          </cell>
          <cell r="C5044" t="str">
            <v>F514308</v>
          </cell>
          <cell r="D5044">
            <v>13</v>
          </cell>
          <cell r="E5044" t="str">
            <v>F</v>
          </cell>
        </row>
        <row r="5045">
          <cell r="B5045" t="str">
            <v>F514309</v>
          </cell>
          <cell r="C5045" t="str">
            <v>F514309</v>
          </cell>
          <cell r="D5045">
            <v>13</v>
          </cell>
          <cell r="E5045" t="str">
            <v>F</v>
          </cell>
        </row>
        <row r="5046">
          <cell r="B5046" t="str">
            <v>F514310</v>
          </cell>
          <cell r="C5046" t="str">
            <v>F514310</v>
          </cell>
          <cell r="D5046">
            <v>13</v>
          </cell>
          <cell r="E5046" t="str">
            <v>F</v>
          </cell>
        </row>
        <row r="5047">
          <cell r="B5047" t="str">
            <v>F514311</v>
          </cell>
          <cell r="C5047" t="str">
            <v>F514311</v>
          </cell>
          <cell r="D5047">
            <v>13</v>
          </cell>
          <cell r="E5047" t="str">
            <v>F</v>
          </cell>
        </row>
        <row r="5048">
          <cell r="B5048" t="str">
            <v>F514312</v>
          </cell>
          <cell r="C5048" t="str">
            <v>F514312</v>
          </cell>
          <cell r="D5048">
            <v>13</v>
          </cell>
          <cell r="E5048" t="str">
            <v>F</v>
          </cell>
        </row>
        <row r="5049">
          <cell r="B5049" t="str">
            <v>F514313</v>
          </cell>
          <cell r="C5049" t="str">
            <v>F514313</v>
          </cell>
          <cell r="D5049">
            <v>13</v>
          </cell>
          <cell r="E5049" t="str">
            <v>F</v>
          </cell>
        </row>
        <row r="5050">
          <cell r="B5050" t="str">
            <v>1000IBCSITE</v>
          </cell>
          <cell r="C5050" t="str">
            <v>IBCSITE</v>
          </cell>
          <cell r="D5050">
            <v>10</v>
          </cell>
          <cell r="E5050" t="str">
            <v>G</v>
          </cell>
        </row>
        <row r="5051">
          <cell r="B5051" t="str">
            <v>F514314</v>
          </cell>
          <cell r="C5051" t="str">
            <v>F514314</v>
          </cell>
          <cell r="D5051">
            <v>11</v>
          </cell>
          <cell r="E5051" t="str">
            <v>F</v>
          </cell>
        </row>
        <row r="5052">
          <cell r="B5052" t="str">
            <v>F514315</v>
          </cell>
          <cell r="C5052" t="str">
            <v>F514315</v>
          </cell>
          <cell r="D5052">
            <v>11</v>
          </cell>
          <cell r="E5052" t="str">
            <v>F</v>
          </cell>
        </row>
        <row r="5053">
          <cell r="B5053" t="str">
            <v>F514316</v>
          </cell>
          <cell r="C5053" t="str">
            <v>F514316</v>
          </cell>
          <cell r="D5053">
            <v>11</v>
          </cell>
          <cell r="E5053" t="str">
            <v>F</v>
          </cell>
        </row>
        <row r="5054">
          <cell r="B5054" t="str">
            <v>F514317</v>
          </cell>
          <cell r="C5054" t="str">
            <v>F514317</v>
          </cell>
          <cell r="D5054">
            <v>11</v>
          </cell>
          <cell r="E5054" t="str">
            <v>F</v>
          </cell>
        </row>
        <row r="5055">
          <cell r="B5055" t="str">
            <v>F514318</v>
          </cell>
          <cell r="C5055" t="str">
            <v>F514318</v>
          </cell>
          <cell r="D5055">
            <v>11</v>
          </cell>
          <cell r="E5055" t="str">
            <v>F</v>
          </cell>
        </row>
        <row r="5056">
          <cell r="B5056" t="str">
            <v>F514319</v>
          </cell>
          <cell r="C5056" t="str">
            <v>F514319</v>
          </cell>
          <cell r="D5056">
            <v>11</v>
          </cell>
          <cell r="E5056" t="str">
            <v>F</v>
          </cell>
        </row>
        <row r="5057">
          <cell r="B5057" t="str">
            <v>F514320</v>
          </cell>
          <cell r="C5057" t="str">
            <v>F514320</v>
          </cell>
          <cell r="D5057">
            <v>11</v>
          </cell>
          <cell r="E5057" t="str">
            <v>F</v>
          </cell>
        </row>
        <row r="5058">
          <cell r="B5058" t="str">
            <v>1000IBCBLDG</v>
          </cell>
          <cell r="C5058" t="str">
            <v>IBCBLDG</v>
          </cell>
          <cell r="D5058">
            <v>12</v>
          </cell>
          <cell r="E5058" t="str">
            <v>G</v>
          </cell>
        </row>
        <row r="5059">
          <cell r="B5059" t="str">
            <v>F514321</v>
          </cell>
          <cell r="C5059" t="str">
            <v>F514321</v>
          </cell>
          <cell r="D5059">
            <v>13</v>
          </cell>
          <cell r="E5059" t="str">
            <v>F</v>
          </cell>
        </row>
        <row r="5060">
          <cell r="B5060" t="str">
            <v>F514322</v>
          </cell>
          <cell r="C5060" t="str">
            <v>F514322</v>
          </cell>
          <cell r="D5060">
            <v>13</v>
          </cell>
          <cell r="E5060" t="str">
            <v>F</v>
          </cell>
        </row>
        <row r="5061">
          <cell r="B5061" t="str">
            <v>F514323</v>
          </cell>
          <cell r="C5061" t="str">
            <v>F514323</v>
          </cell>
          <cell r="D5061">
            <v>13</v>
          </cell>
          <cell r="E5061" t="str">
            <v>F</v>
          </cell>
        </row>
        <row r="5062">
          <cell r="B5062" t="str">
            <v>F514324</v>
          </cell>
          <cell r="C5062" t="str">
            <v>F514324</v>
          </cell>
          <cell r="D5062">
            <v>13</v>
          </cell>
          <cell r="E5062" t="str">
            <v>F</v>
          </cell>
        </row>
        <row r="5063">
          <cell r="B5063" t="str">
            <v>F514325</v>
          </cell>
          <cell r="C5063" t="str">
            <v>F514325</v>
          </cell>
          <cell r="D5063">
            <v>13</v>
          </cell>
          <cell r="E5063" t="str">
            <v>F</v>
          </cell>
        </row>
        <row r="5064">
          <cell r="B5064" t="str">
            <v>F514326</v>
          </cell>
          <cell r="C5064" t="str">
            <v>F514326</v>
          </cell>
          <cell r="D5064">
            <v>13</v>
          </cell>
          <cell r="E5064" t="str">
            <v>F</v>
          </cell>
        </row>
        <row r="5065">
          <cell r="B5065" t="str">
            <v>1000ICRCSITE</v>
          </cell>
          <cell r="C5065" t="str">
            <v>ICRCSITE</v>
          </cell>
          <cell r="D5065">
            <v>10</v>
          </cell>
          <cell r="E5065" t="str">
            <v>G</v>
          </cell>
        </row>
        <row r="5066">
          <cell r="B5066" t="str">
            <v>F514327</v>
          </cell>
          <cell r="C5066" t="str">
            <v>F514327</v>
          </cell>
          <cell r="D5066">
            <v>11</v>
          </cell>
          <cell r="E5066" t="str">
            <v>F</v>
          </cell>
        </row>
        <row r="5067">
          <cell r="B5067" t="str">
            <v>F514328</v>
          </cell>
          <cell r="C5067" t="str">
            <v>F514328</v>
          </cell>
          <cell r="D5067">
            <v>11</v>
          </cell>
          <cell r="E5067" t="str">
            <v>F</v>
          </cell>
        </row>
        <row r="5068">
          <cell r="B5068" t="str">
            <v>F514329</v>
          </cell>
          <cell r="C5068" t="str">
            <v>F514329</v>
          </cell>
          <cell r="D5068">
            <v>11</v>
          </cell>
          <cell r="E5068" t="str">
            <v>F</v>
          </cell>
        </row>
        <row r="5069">
          <cell r="B5069" t="str">
            <v>F514330</v>
          </cell>
          <cell r="C5069" t="str">
            <v>F514330</v>
          </cell>
          <cell r="D5069">
            <v>11</v>
          </cell>
          <cell r="E5069" t="str">
            <v>F</v>
          </cell>
        </row>
        <row r="5070">
          <cell r="B5070" t="str">
            <v>F514331</v>
          </cell>
          <cell r="C5070" t="str">
            <v>F514331</v>
          </cell>
          <cell r="D5070">
            <v>11</v>
          </cell>
          <cell r="E5070" t="str">
            <v>F</v>
          </cell>
        </row>
        <row r="5071">
          <cell r="B5071" t="str">
            <v>F514332</v>
          </cell>
          <cell r="C5071" t="str">
            <v>F514332</v>
          </cell>
          <cell r="D5071">
            <v>11</v>
          </cell>
          <cell r="E5071" t="str">
            <v>F</v>
          </cell>
        </row>
        <row r="5072">
          <cell r="B5072" t="str">
            <v>F514333</v>
          </cell>
          <cell r="C5072" t="str">
            <v>F514333</v>
          </cell>
          <cell r="D5072">
            <v>11</v>
          </cell>
          <cell r="E5072" t="str">
            <v>F</v>
          </cell>
        </row>
        <row r="5073">
          <cell r="B5073" t="str">
            <v>1000ICRCBLDG</v>
          </cell>
          <cell r="C5073" t="str">
            <v>ICRCBLDG</v>
          </cell>
          <cell r="D5073">
            <v>12</v>
          </cell>
          <cell r="E5073" t="str">
            <v>G</v>
          </cell>
        </row>
        <row r="5074">
          <cell r="B5074" t="str">
            <v>F514334</v>
          </cell>
          <cell r="C5074" t="str">
            <v>F514334</v>
          </cell>
          <cell r="D5074">
            <v>13</v>
          </cell>
          <cell r="E5074" t="str">
            <v>F</v>
          </cell>
        </row>
        <row r="5075">
          <cell r="B5075" t="str">
            <v>F514335</v>
          </cell>
          <cell r="C5075" t="str">
            <v>F514335</v>
          </cell>
          <cell r="D5075">
            <v>13</v>
          </cell>
          <cell r="E5075" t="str">
            <v>F</v>
          </cell>
        </row>
        <row r="5076">
          <cell r="B5076" t="str">
            <v>F514336</v>
          </cell>
          <cell r="C5076" t="str">
            <v>F514336</v>
          </cell>
          <cell r="D5076">
            <v>13</v>
          </cell>
          <cell r="E5076" t="str">
            <v>F</v>
          </cell>
        </row>
        <row r="5077">
          <cell r="B5077" t="str">
            <v>F514337</v>
          </cell>
          <cell r="C5077" t="str">
            <v>F514337</v>
          </cell>
          <cell r="D5077">
            <v>13</v>
          </cell>
          <cell r="E5077" t="str">
            <v>F</v>
          </cell>
        </row>
        <row r="5078">
          <cell r="B5078" t="str">
            <v>F514338</v>
          </cell>
          <cell r="C5078" t="str">
            <v>F514338</v>
          </cell>
          <cell r="D5078">
            <v>13</v>
          </cell>
          <cell r="E5078" t="str">
            <v>F</v>
          </cell>
        </row>
        <row r="5079">
          <cell r="B5079" t="str">
            <v>F514339</v>
          </cell>
          <cell r="C5079" t="str">
            <v>F514339</v>
          </cell>
          <cell r="D5079">
            <v>13</v>
          </cell>
          <cell r="E5079" t="str">
            <v>F</v>
          </cell>
        </row>
        <row r="5080">
          <cell r="B5080" t="str">
            <v>1000ICWSITE</v>
          </cell>
          <cell r="C5080" t="str">
            <v>ICWSITE</v>
          </cell>
          <cell r="D5080">
            <v>10</v>
          </cell>
          <cell r="E5080" t="str">
            <v>G</v>
          </cell>
        </row>
        <row r="5081">
          <cell r="B5081" t="str">
            <v>F514340</v>
          </cell>
          <cell r="C5081" t="str">
            <v>F514340</v>
          </cell>
          <cell r="D5081">
            <v>11</v>
          </cell>
          <cell r="E5081" t="str">
            <v>F</v>
          </cell>
        </row>
        <row r="5082">
          <cell r="B5082" t="str">
            <v>F514341</v>
          </cell>
          <cell r="C5082" t="str">
            <v>F514341</v>
          </cell>
          <cell r="D5082">
            <v>11</v>
          </cell>
          <cell r="E5082" t="str">
            <v>F</v>
          </cell>
        </row>
        <row r="5083">
          <cell r="B5083" t="str">
            <v>F514342</v>
          </cell>
          <cell r="C5083" t="str">
            <v>F514342</v>
          </cell>
          <cell r="D5083">
            <v>11</v>
          </cell>
          <cell r="E5083" t="str">
            <v>F</v>
          </cell>
        </row>
        <row r="5084">
          <cell r="B5084" t="str">
            <v>F514343</v>
          </cell>
          <cell r="C5084" t="str">
            <v>F514343</v>
          </cell>
          <cell r="D5084">
            <v>11</v>
          </cell>
          <cell r="E5084" t="str">
            <v>F</v>
          </cell>
        </row>
        <row r="5085">
          <cell r="B5085" t="str">
            <v>F514344</v>
          </cell>
          <cell r="C5085" t="str">
            <v>F514344</v>
          </cell>
          <cell r="D5085">
            <v>11</v>
          </cell>
          <cell r="E5085" t="str">
            <v>F</v>
          </cell>
        </row>
        <row r="5086">
          <cell r="B5086" t="str">
            <v>F514345</v>
          </cell>
          <cell r="C5086" t="str">
            <v>F514345</v>
          </cell>
          <cell r="D5086">
            <v>11</v>
          </cell>
          <cell r="E5086" t="str">
            <v>F</v>
          </cell>
        </row>
        <row r="5087">
          <cell r="B5087" t="str">
            <v>F514346</v>
          </cell>
          <cell r="C5087" t="str">
            <v>F514346</v>
          </cell>
          <cell r="D5087">
            <v>11</v>
          </cell>
          <cell r="E5087" t="str">
            <v>F</v>
          </cell>
        </row>
        <row r="5088">
          <cell r="B5088" t="str">
            <v>1000ICWBLDG</v>
          </cell>
          <cell r="C5088" t="str">
            <v>ICWBLDG</v>
          </cell>
          <cell r="D5088">
            <v>12</v>
          </cell>
          <cell r="E5088" t="str">
            <v>G</v>
          </cell>
        </row>
        <row r="5089">
          <cell r="B5089" t="str">
            <v>F514347</v>
          </cell>
          <cell r="C5089" t="str">
            <v>F514347</v>
          </cell>
          <cell r="D5089">
            <v>13</v>
          </cell>
          <cell r="E5089" t="str">
            <v>F</v>
          </cell>
        </row>
        <row r="5090">
          <cell r="B5090" t="str">
            <v>F514348</v>
          </cell>
          <cell r="C5090" t="str">
            <v>F514348</v>
          </cell>
          <cell r="D5090">
            <v>13</v>
          </cell>
          <cell r="E5090" t="str">
            <v>F</v>
          </cell>
        </row>
        <row r="5091">
          <cell r="B5091" t="str">
            <v>F514349</v>
          </cell>
          <cell r="C5091" t="str">
            <v>F514349</v>
          </cell>
          <cell r="D5091">
            <v>13</v>
          </cell>
          <cell r="E5091" t="str">
            <v>F</v>
          </cell>
        </row>
        <row r="5092">
          <cell r="B5092" t="str">
            <v>F514350</v>
          </cell>
          <cell r="C5092" t="str">
            <v>F514350</v>
          </cell>
          <cell r="D5092">
            <v>13</v>
          </cell>
          <cell r="E5092" t="str">
            <v>F</v>
          </cell>
        </row>
        <row r="5093">
          <cell r="B5093" t="str">
            <v>F514351</v>
          </cell>
          <cell r="C5093" t="str">
            <v>F514351</v>
          </cell>
          <cell r="D5093">
            <v>13</v>
          </cell>
          <cell r="E5093" t="str">
            <v>F</v>
          </cell>
        </row>
        <row r="5094">
          <cell r="B5094" t="str">
            <v>F514352</v>
          </cell>
          <cell r="C5094" t="str">
            <v>F514352</v>
          </cell>
          <cell r="D5094">
            <v>13</v>
          </cell>
          <cell r="E5094" t="str">
            <v>F</v>
          </cell>
        </row>
        <row r="5095">
          <cell r="B5095" t="str">
            <v>1000ICWGRG</v>
          </cell>
          <cell r="C5095" t="str">
            <v>ICWGRG</v>
          </cell>
          <cell r="D5095">
            <v>12</v>
          </cell>
          <cell r="E5095" t="str">
            <v>G</v>
          </cell>
        </row>
        <row r="5096">
          <cell r="B5096" t="str">
            <v>F514353</v>
          </cell>
          <cell r="C5096" t="str">
            <v>F514353</v>
          </cell>
          <cell r="D5096">
            <v>13</v>
          </cell>
          <cell r="E5096" t="str">
            <v>F</v>
          </cell>
        </row>
        <row r="5097">
          <cell r="B5097" t="str">
            <v>F514354</v>
          </cell>
          <cell r="C5097" t="str">
            <v>F514354</v>
          </cell>
          <cell r="D5097">
            <v>13</v>
          </cell>
          <cell r="E5097" t="str">
            <v>F</v>
          </cell>
        </row>
        <row r="5098">
          <cell r="B5098" t="str">
            <v>F514355</v>
          </cell>
          <cell r="C5098" t="str">
            <v>F514355</v>
          </cell>
          <cell r="D5098">
            <v>13</v>
          </cell>
          <cell r="E5098" t="str">
            <v>F</v>
          </cell>
        </row>
        <row r="5099">
          <cell r="B5099" t="str">
            <v>F514356</v>
          </cell>
          <cell r="C5099" t="str">
            <v>F514356</v>
          </cell>
          <cell r="D5099">
            <v>13</v>
          </cell>
          <cell r="E5099" t="str">
            <v>F</v>
          </cell>
        </row>
        <row r="5100">
          <cell r="B5100" t="str">
            <v>F514357</v>
          </cell>
          <cell r="C5100" t="str">
            <v>F514357</v>
          </cell>
          <cell r="D5100">
            <v>13</v>
          </cell>
          <cell r="E5100" t="str">
            <v>F</v>
          </cell>
        </row>
        <row r="5101">
          <cell r="B5101" t="str">
            <v>F514358</v>
          </cell>
          <cell r="C5101" t="str">
            <v>F514358</v>
          </cell>
          <cell r="D5101">
            <v>13</v>
          </cell>
          <cell r="E5101" t="str">
            <v>F</v>
          </cell>
        </row>
        <row r="5102">
          <cell r="B5102" t="str">
            <v>1000LBROSITE</v>
          </cell>
          <cell r="C5102" t="str">
            <v>LBROSITE</v>
          </cell>
          <cell r="D5102">
            <v>10</v>
          </cell>
          <cell r="E5102" t="str">
            <v>G</v>
          </cell>
        </row>
        <row r="5103">
          <cell r="B5103" t="str">
            <v>F514359</v>
          </cell>
          <cell r="C5103" t="str">
            <v>F514359</v>
          </cell>
          <cell r="D5103">
            <v>11</v>
          </cell>
          <cell r="E5103" t="str">
            <v>F</v>
          </cell>
        </row>
        <row r="5104">
          <cell r="B5104" t="str">
            <v>F514360</v>
          </cell>
          <cell r="C5104" t="str">
            <v>F514360</v>
          </cell>
          <cell r="D5104">
            <v>11</v>
          </cell>
          <cell r="E5104" t="str">
            <v>F</v>
          </cell>
        </row>
        <row r="5105">
          <cell r="B5105" t="str">
            <v>F514361</v>
          </cell>
          <cell r="C5105" t="str">
            <v>F514361</v>
          </cell>
          <cell r="D5105">
            <v>11</v>
          </cell>
          <cell r="E5105" t="str">
            <v>F</v>
          </cell>
        </row>
        <row r="5106">
          <cell r="B5106" t="str">
            <v>F514362</v>
          </cell>
          <cell r="C5106" t="str">
            <v>F514362</v>
          </cell>
          <cell r="D5106">
            <v>11</v>
          </cell>
          <cell r="E5106" t="str">
            <v>F</v>
          </cell>
        </row>
        <row r="5107">
          <cell r="B5107" t="str">
            <v>F514363</v>
          </cell>
          <cell r="C5107" t="str">
            <v>F514363</v>
          </cell>
          <cell r="D5107">
            <v>11</v>
          </cell>
          <cell r="E5107" t="str">
            <v>F</v>
          </cell>
        </row>
        <row r="5108">
          <cell r="B5108" t="str">
            <v>F514364</v>
          </cell>
          <cell r="C5108" t="str">
            <v>F514364</v>
          </cell>
          <cell r="D5108">
            <v>11</v>
          </cell>
          <cell r="E5108" t="str">
            <v>F</v>
          </cell>
        </row>
        <row r="5109">
          <cell r="B5109" t="str">
            <v>F514365</v>
          </cell>
          <cell r="C5109" t="str">
            <v>F514365</v>
          </cell>
          <cell r="D5109">
            <v>11</v>
          </cell>
          <cell r="E5109" t="str">
            <v>F</v>
          </cell>
        </row>
        <row r="5110">
          <cell r="B5110" t="str">
            <v>1000LBROBLDG</v>
          </cell>
          <cell r="C5110" t="str">
            <v>LBROBLDG</v>
          </cell>
          <cell r="D5110">
            <v>12</v>
          </cell>
          <cell r="E5110" t="str">
            <v>G</v>
          </cell>
        </row>
        <row r="5111">
          <cell r="B5111" t="str">
            <v>F514366</v>
          </cell>
          <cell r="C5111" t="str">
            <v>F514366</v>
          </cell>
          <cell r="D5111">
            <v>13</v>
          </cell>
          <cell r="E5111" t="str">
            <v>F</v>
          </cell>
        </row>
        <row r="5112">
          <cell r="B5112" t="str">
            <v>F514367</v>
          </cell>
          <cell r="C5112" t="str">
            <v>F514367</v>
          </cell>
          <cell r="D5112">
            <v>13</v>
          </cell>
          <cell r="E5112" t="str">
            <v>F</v>
          </cell>
        </row>
        <row r="5113">
          <cell r="B5113" t="str">
            <v>F514368</v>
          </cell>
          <cell r="C5113" t="str">
            <v>F514368</v>
          </cell>
          <cell r="D5113">
            <v>13</v>
          </cell>
          <cell r="E5113" t="str">
            <v>F</v>
          </cell>
        </row>
        <row r="5114">
          <cell r="B5114" t="str">
            <v>F514369</v>
          </cell>
          <cell r="C5114" t="str">
            <v>F514369</v>
          </cell>
          <cell r="D5114">
            <v>13</v>
          </cell>
          <cell r="E5114" t="str">
            <v>F</v>
          </cell>
        </row>
        <row r="5115">
          <cell r="B5115" t="str">
            <v>F514370</v>
          </cell>
          <cell r="C5115" t="str">
            <v>F514370</v>
          </cell>
          <cell r="D5115">
            <v>13</v>
          </cell>
          <cell r="E5115" t="str">
            <v>F</v>
          </cell>
        </row>
        <row r="5116">
          <cell r="B5116" t="str">
            <v>F514371</v>
          </cell>
          <cell r="C5116" t="str">
            <v>F514371</v>
          </cell>
          <cell r="D5116">
            <v>13</v>
          </cell>
          <cell r="E5116" t="str">
            <v>F</v>
          </cell>
        </row>
        <row r="5117">
          <cell r="B5117" t="str">
            <v>1000LBSCSITE</v>
          </cell>
          <cell r="C5117" t="str">
            <v>LBSCSITE</v>
          </cell>
          <cell r="D5117">
            <v>10</v>
          </cell>
          <cell r="E5117" t="str">
            <v>G</v>
          </cell>
        </row>
        <row r="5118">
          <cell r="B5118" t="str">
            <v>F514372</v>
          </cell>
          <cell r="C5118" t="str">
            <v>F514372</v>
          </cell>
          <cell r="D5118">
            <v>11</v>
          </cell>
          <cell r="E5118" t="str">
            <v>F</v>
          </cell>
        </row>
        <row r="5119">
          <cell r="B5119" t="str">
            <v>F514373</v>
          </cell>
          <cell r="C5119" t="str">
            <v>F514373</v>
          </cell>
          <cell r="D5119">
            <v>11</v>
          </cell>
          <cell r="E5119" t="str">
            <v>F</v>
          </cell>
        </row>
        <row r="5120">
          <cell r="B5120" t="str">
            <v>F514374</v>
          </cell>
          <cell r="C5120" t="str">
            <v>F514374</v>
          </cell>
          <cell r="D5120">
            <v>11</v>
          </cell>
          <cell r="E5120" t="str">
            <v>F</v>
          </cell>
        </row>
        <row r="5121">
          <cell r="B5121" t="str">
            <v>F514375</v>
          </cell>
          <cell r="C5121" t="str">
            <v>F514375</v>
          </cell>
          <cell r="D5121">
            <v>11</v>
          </cell>
          <cell r="E5121" t="str">
            <v>F</v>
          </cell>
        </row>
        <row r="5122">
          <cell r="B5122" t="str">
            <v>F514376</v>
          </cell>
          <cell r="C5122" t="str">
            <v>F514376</v>
          </cell>
          <cell r="D5122">
            <v>11</v>
          </cell>
          <cell r="E5122" t="str">
            <v>F</v>
          </cell>
        </row>
        <row r="5123">
          <cell r="B5123" t="str">
            <v>F514377</v>
          </cell>
          <cell r="C5123" t="str">
            <v>F514377</v>
          </cell>
          <cell r="D5123">
            <v>11</v>
          </cell>
          <cell r="E5123" t="str">
            <v>F</v>
          </cell>
        </row>
        <row r="5124">
          <cell r="B5124" t="str">
            <v>F514378</v>
          </cell>
          <cell r="C5124" t="str">
            <v>F514378</v>
          </cell>
          <cell r="D5124">
            <v>11</v>
          </cell>
          <cell r="E5124" t="str">
            <v>F</v>
          </cell>
        </row>
        <row r="5125">
          <cell r="B5125" t="str">
            <v>1000LBSCBLDG</v>
          </cell>
          <cell r="C5125" t="str">
            <v>LBSCBLDG</v>
          </cell>
          <cell r="D5125">
            <v>12</v>
          </cell>
          <cell r="E5125" t="str">
            <v>G</v>
          </cell>
        </row>
        <row r="5126">
          <cell r="B5126" t="str">
            <v>F514379</v>
          </cell>
          <cell r="C5126" t="str">
            <v>F514379</v>
          </cell>
          <cell r="D5126">
            <v>13</v>
          </cell>
          <cell r="E5126" t="str">
            <v>F</v>
          </cell>
        </row>
        <row r="5127">
          <cell r="B5127" t="str">
            <v>F514380</v>
          </cell>
          <cell r="C5127" t="str">
            <v>F514380</v>
          </cell>
          <cell r="D5127">
            <v>13</v>
          </cell>
          <cell r="E5127" t="str">
            <v>F</v>
          </cell>
        </row>
        <row r="5128">
          <cell r="B5128" t="str">
            <v>F514381</v>
          </cell>
          <cell r="C5128" t="str">
            <v>F514381</v>
          </cell>
          <cell r="D5128">
            <v>13</v>
          </cell>
          <cell r="E5128" t="str">
            <v>F</v>
          </cell>
        </row>
        <row r="5129">
          <cell r="B5129" t="str">
            <v>F514382</v>
          </cell>
          <cell r="C5129" t="str">
            <v>F514382</v>
          </cell>
          <cell r="D5129">
            <v>13</v>
          </cell>
          <cell r="E5129" t="str">
            <v>F</v>
          </cell>
        </row>
        <row r="5130">
          <cell r="B5130" t="str">
            <v>F514383</v>
          </cell>
          <cell r="C5130" t="str">
            <v>F514383</v>
          </cell>
          <cell r="D5130">
            <v>13</v>
          </cell>
          <cell r="E5130" t="str">
            <v>F</v>
          </cell>
        </row>
        <row r="5131">
          <cell r="B5131" t="str">
            <v>F514384</v>
          </cell>
          <cell r="C5131" t="str">
            <v>F514384</v>
          </cell>
          <cell r="D5131">
            <v>13</v>
          </cell>
          <cell r="E5131" t="str">
            <v>F</v>
          </cell>
        </row>
        <row r="5132">
          <cell r="B5132" t="str">
            <v>1000LBSCGRG</v>
          </cell>
          <cell r="C5132" t="str">
            <v>LBSCGRG</v>
          </cell>
          <cell r="D5132">
            <v>12</v>
          </cell>
          <cell r="E5132" t="str">
            <v>G</v>
          </cell>
        </row>
        <row r="5133">
          <cell r="B5133" t="str">
            <v>F514385</v>
          </cell>
          <cell r="C5133" t="str">
            <v>F514385</v>
          </cell>
          <cell r="D5133">
            <v>13</v>
          </cell>
          <cell r="E5133" t="str">
            <v>F</v>
          </cell>
        </row>
        <row r="5134">
          <cell r="B5134" t="str">
            <v>F514386</v>
          </cell>
          <cell r="C5134" t="str">
            <v>F514386</v>
          </cell>
          <cell r="D5134">
            <v>13</v>
          </cell>
          <cell r="E5134" t="str">
            <v>F</v>
          </cell>
        </row>
        <row r="5135">
          <cell r="B5135" t="str">
            <v>F514387</v>
          </cell>
          <cell r="C5135" t="str">
            <v>F514387</v>
          </cell>
          <cell r="D5135">
            <v>13</v>
          </cell>
          <cell r="E5135" t="str">
            <v>F</v>
          </cell>
        </row>
        <row r="5136">
          <cell r="B5136" t="str">
            <v>F514388</v>
          </cell>
          <cell r="C5136" t="str">
            <v>F514388</v>
          </cell>
          <cell r="D5136">
            <v>13</v>
          </cell>
          <cell r="E5136" t="str">
            <v>F</v>
          </cell>
        </row>
        <row r="5137">
          <cell r="B5137" t="str">
            <v>F514389</v>
          </cell>
          <cell r="C5137" t="str">
            <v>F514389</v>
          </cell>
          <cell r="D5137">
            <v>13</v>
          </cell>
          <cell r="E5137" t="str">
            <v>F</v>
          </cell>
        </row>
        <row r="5138">
          <cell r="B5138" t="str">
            <v>F514390</v>
          </cell>
          <cell r="C5138" t="str">
            <v>F514390</v>
          </cell>
          <cell r="D5138">
            <v>13</v>
          </cell>
          <cell r="E5138" t="str">
            <v>F</v>
          </cell>
        </row>
        <row r="5139">
          <cell r="B5139" t="str">
            <v>1000MASCSITE</v>
          </cell>
          <cell r="C5139" t="str">
            <v>MASCSITE</v>
          </cell>
          <cell r="D5139">
            <v>10</v>
          </cell>
          <cell r="E5139" t="str">
            <v>G</v>
          </cell>
        </row>
        <row r="5140">
          <cell r="B5140" t="str">
            <v>F514391</v>
          </cell>
          <cell r="C5140" t="str">
            <v>F514391</v>
          </cell>
          <cell r="D5140">
            <v>11</v>
          </cell>
          <cell r="E5140" t="str">
            <v>F</v>
          </cell>
        </row>
        <row r="5141">
          <cell r="B5141" t="str">
            <v>F514392</v>
          </cell>
          <cell r="C5141" t="str">
            <v>F514392</v>
          </cell>
          <cell r="D5141">
            <v>11</v>
          </cell>
          <cell r="E5141" t="str">
            <v>F</v>
          </cell>
        </row>
        <row r="5142">
          <cell r="B5142" t="str">
            <v>F514393</v>
          </cell>
          <cell r="C5142" t="str">
            <v>F514393</v>
          </cell>
          <cell r="D5142">
            <v>11</v>
          </cell>
          <cell r="E5142" t="str">
            <v>F</v>
          </cell>
        </row>
        <row r="5143">
          <cell r="B5143" t="str">
            <v>F514394</v>
          </cell>
          <cell r="C5143" t="str">
            <v>F514394</v>
          </cell>
          <cell r="D5143">
            <v>11</v>
          </cell>
          <cell r="E5143" t="str">
            <v>F</v>
          </cell>
        </row>
        <row r="5144">
          <cell r="B5144" t="str">
            <v>F514395</v>
          </cell>
          <cell r="C5144" t="str">
            <v>F514395</v>
          </cell>
          <cell r="D5144">
            <v>11</v>
          </cell>
          <cell r="E5144" t="str">
            <v>F</v>
          </cell>
        </row>
        <row r="5145">
          <cell r="B5145" t="str">
            <v>F514396</v>
          </cell>
          <cell r="C5145" t="str">
            <v>F514396</v>
          </cell>
          <cell r="D5145">
            <v>11</v>
          </cell>
          <cell r="E5145" t="str">
            <v>F</v>
          </cell>
        </row>
        <row r="5146">
          <cell r="B5146" t="str">
            <v>F514397</v>
          </cell>
          <cell r="C5146" t="str">
            <v>F514397</v>
          </cell>
          <cell r="D5146">
            <v>11</v>
          </cell>
          <cell r="E5146" t="str">
            <v>F</v>
          </cell>
        </row>
        <row r="5147">
          <cell r="B5147" t="str">
            <v>1000MASCBLDG</v>
          </cell>
          <cell r="C5147" t="str">
            <v>MASCBLDG</v>
          </cell>
          <cell r="D5147">
            <v>12</v>
          </cell>
          <cell r="E5147" t="str">
            <v>G</v>
          </cell>
        </row>
        <row r="5148">
          <cell r="B5148" t="str">
            <v>F514398</v>
          </cell>
          <cell r="C5148" t="str">
            <v>F514398</v>
          </cell>
          <cell r="D5148">
            <v>13</v>
          </cell>
          <cell r="E5148" t="str">
            <v>F</v>
          </cell>
        </row>
        <row r="5149">
          <cell r="B5149" t="str">
            <v>F514399</v>
          </cell>
          <cell r="C5149" t="str">
            <v>F514399</v>
          </cell>
          <cell r="D5149">
            <v>13</v>
          </cell>
          <cell r="E5149" t="str">
            <v>F</v>
          </cell>
        </row>
        <row r="5150">
          <cell r="B5150" t="str">
            <v>F514400</v>
          </cell>
          <cell r="C5150" t="str">
            <v>F514400</v>
          </cell>
          <cell r="D5150">
            <v>13</v>
          </cell>
          <cell r="E5150" t="str">
            <v>F</v>
          </cell>
        </row>
        <row r="5151">
          <cell r="B5151" t="str">
            <v>F514401</v>
          </cell>
          <cell r="C5151" t="str">
            <v>F514401</v>
          </cell>
          <cell r="D5151">
            <v>13</v>
          </cell>
          <cell r="E5151" t="str">
            <v>F</v>
          </cell>
        </row>
        <row r="5152">
          <cell r="B5152" t="str">
            <v>F514402</v>
          </cell>
          <cell r="C5152" t="str">
            <v>F514402</v>
          </cell>
          <cell r="D5152">
            <v>13</v>
          </cell>
          <cell r="E5152" t="str">
            <v>F</v>
          </cell>
        </row>
        <row r="5153">
          <cell r="B5153" t="str">
            <v>F514403</v>
          </cell>
          <cell r="C5153" t="str">
            <v>F514403</v>
          </cell>
          <cell r="D5153">
            <v>13</v>
          </cell>
          <cell r="E5153" t="str">
            <v>F</v>
          </cell>
        </row>
        <row r="5154">
          <cell r="B5154" t="str">
            <v>1000MASCGRG</v>
          </cell>
          <cell r="C5154" t="str">
            <v>MASCGRG</v>
          </cell>
          <cell r="D5154">
            <v>12</v>
          </cell>
          <cell r="E5154" t="str">
            <v>G</v>
          </cell>
        </row>
        <row r="5155">
          <cell r="B5155" t="str">
            <v>F514404</v>
          </cell>
          <cell r="C5155" t="str">
            <v>F514404</v>
          </cell>
          <cell r="D5155">
            <v>13</v>
          </cell>
          <cell r="E5155" t="str">
            <v>F</v>
          </cell>
        </row>
        <row r="5156">
          <cell r="B5156" t="str">
            <v>F514405</v>
          </cell>
          <cell r="C5156" t="str">
            <v>F514405</v>
          </cell>
          <cell r="D5156">
            <v>13</v>
          </cell>
          <cell r="E5156" t="str">
            <v>F</v>
          </cell>
        </row>
        <row r="5157">
          <cell r="B5157" t="str">
            <v>F514406</v>
          </cell>
          <cell r="C5157" t="str">
            <v>F514406</v>
          </cell>
          <cell r="D5157">
            <v>13</v>
          </cell>
          <cell r="E5157" t="str">
            <v>F</v>
          </cell>
        </row>
        <row r="5158">
          <cell r="B5158" t="str">
            <v>F514407</v>
          </cell>
          <cell r="C5158" t="str">
            <v>F514407</v>
          </cell>
          <cell r="D5158">
            <v>13</v>
          </cell>
          <cell r="E5158" t="str">
            <v>F</v>
          </cell>
        </row>
        <row r="5159">
          <cell r="B5159" t="str">
            <v>F514408</v>
          </cell>
          <cell r="C5159" t="str">
            <v>F514408</v>
          </cell>
          <cell r="D5159">
            <v>13</v>
          </cell>
          <cell r="E5159" t="str">
            <v>F</v>
          </cell>
        </row>
        <row r="5160">
          <cell r="B5160" t="str">
            <v>F514409</v>
          </cell>
          <cell r="C5160" t="str">
            <v>F514409</v>
          </cell>
          <cell r="D5160">
            <v>13</v>
          </cell>
          <cell r="E5160" t="str">
            <v>F</v>
          </cell>
        </row>
        <row r="5161">
          <cell r="B5161" t="str">
            <v>1000MOSCSITE</v>
          </cell>
          <cell r="C5161" t="str">
            <v>MOSCSITE</v>
          </cell>
          <cell r="D5161">
            <v>10</v>
          </cell>
          <cell r="E5161" t="str">
            <v>G</v>
          </cell>
        </row>
        <row r="5162">
          <cell r="B5162" t="str">
            <v>F514410</v>
          </cell>
          <cell r="C5162" t="str">
            <v>F514410</v>
          </cell>
          <cell r="D5162">
            <v>11</v>
          </cell>
          <cell r="E5162" t="str">
            <v>F</v>
          </cell>
        </row>
        <row r="5163">
          <cell r="B5163" t="str">
            <v>F514411</v>
          </cell>
          <cell r="C5163" t="str">
            <v>F514411</v>
          </cell>
          <cell r="D5163">
            <v>11</v>
          </cell>
          <cell r="E5163" t="str">
            <v>F</v>
          </cell>
        </row>
        <row r="5164">
          <cell r="B5164" t="str">
            <v>F514412</v>
          </cell>
          <cell r="C5164" t="str">
            <v>F514412</v>
          </cell>
          <cell r="D5164">
            <v>11</v>
          </cell>
          <cell r="E5164" t="str">
            <v>F</v>
          </cell>
        </row>
        <row r="5165">
          <cell r="B5165" t="str">
            <v>F514413</v>
          </cell>
          <cell r="C5165" t="str">
            <v>F514413</v>
          </cell>
          <cell r="D5165">
            <v>11</v>
          </cell>
          <cell r="E5165" t="str">
            <v>F</v>
          </cell>
        </row>
        <row r="5166">
          <cell r="B5166" t="str">
            <v>F514414</v>
          </cell>
          <cell r="C5166" t="str">
            <v>F514414</v>
          </cell>
          <cell r="D5166">
            <v>11</v>
          </cell>
          <cell r="E5166" t="str">
            <v>F</v>
          </cell>
        </row>
        <row r="5167">
          <cell r="B5167" t="str">
            <v>F514415</v>
          </cell>
          <cell r="C5167" t="str">
            <v>F514415</v>
          </cell>
          <cell r="D5167">
            <v>11</v>
          </cell>
          <cell r="E5167" t="str">
            <v>F</v>
          </cell>
        </row>
        <row r="5168">
          <cell r="B5168" t="str">
            <v>F514416</v>
          </cell>
          <cell r="C5168" t="str">
            <v>F514416</v>
          </cell>
          <cell r="D5168">
            <v>11</v>
          </cell>
          <cell r="E5168" t="str">
            <v>F</v>
          </cell>
        </row>
        <row r="5169">
          <cell r="B5169" t="str">
            <v>1000MOSCBLDG</v>
          </cell>
          <cell r="C5169" t="str">
            <v>MOSCBLDG</v>
          </cell>
          <cell r="D5169">
            <v>12</v>
          </cell>
          <cell r="E5169" t="str">
            <v>G</v>
          </cell>
        </row>
        <row r="5170">
          <cell r="B5170" t="str">
            <v>F514417</v>
          </cell>
          <cell r="C5170" t="str">
            <v>F514417</v>
          </cell>
          <cell r="D5170">
            <v>13</v>
          </cell>
          <cell r="E5170" t="str">
            <v>F</v>
          </cell>
        </row>
        <row r="5171">
          <cell r="B5171" t="str">
            <v>F514418</v>
          </cell>
          <cell r="C5171" t="str">
            <v>F514418</v>
          </cell>
          <cell r="D5171">
            <v>13</v>
          </cell>
          <cell r="E5171" t="str">
            <v>F</v>
          </cell>
        </row>
        <row r="5172">
          <cell r="B5172" t="str">
            <v>F514419</v>
          </cell>
          <cell r="C5172" t="str">
            <v>F514419</v>
          </cell>
          <cell r="D5172">
            <v>13</v>
          </cell>
          <cell r="E5172" t="str">
            <v>F</v>
          </cell>
        </row>
        <row r="5173">
          <cell r="B5173" t="str">
            <v>F514420</v>
          </cell>
          <cell r="C5173" t="str">
            <v>F514420</v>
          </cell>
          <cell r="D5173">
            <v>13</v>
          </cell>
          <cell r="E5173" t="str">
            <v>F</v>
          </cell>
        </row>
        <row r="5174">
          <cell r="B5174" t="str">
            <v>F514421</v>
          </cell>
          <cell r="C5174" t="str">
            <v>F514421</v>
          </cell>
          <cell r="D5174">
            <v>13</v>
          </cell>
          <cell r="E5174" t="str">
            <v>F</v>
          </cell>
        </row>
        <row r="5175">
          <cell r="B5175" t="str">
            <v>F514422</v>
          </cell>
          <cell r="C5175" t="str">
            <v>F514422</v>
          </cell>
          <cell r="D5175">
            <v>13</v>
          </cell>
          <cell r="E5175" t="str">
            <v>F</v>
          </cell>
        </row>
        <row r="5176">
          <cell r="B5176" t="str">
            <v>1000MOSCGRG</v>
          </cell>
          <cell r="C5176" t="str">
            <v>MOSCGRG</v>
          </cell>
          <cell r="D5176">
            <v>12</v>
          </cell>
          <cell r="E5176" t="str">
            <v>G</v>
          </cell>
        </row>
        <row r="5177">
          <cell r="B5177" t="str">
            <v>F514423</v>
          </cell>
          <cell r="C5177" t="str">
            <v>F514423</v>
          </cell>
          <cell r="D5177">
            <v>13</v>
          </cell>
          <cell r="E5177" t="str">
            <v>F</v>
          </cell>
        </row>
        <row r="5178">
          <cell r="B5178" t="str">
            <v>F514424</v>
          </cell>
          <cell r="C5178" t="str">
            <v>F514424</v>
          </cell>
          <cell r="D5178">
            <v>13</v>
          </cell>
          <cell r="E5178" t="str">
            <v>F</v>
          </cell>
        </row>
        <row r="5179">
          <cell r="B5179" t="str">
            <v>F514425</v>
          </cell>
          <cell r="C5179" t="str">
            <v>F514425</v>
          </cell>
          <cell r="D5179">
            <v>13</v>
          </cell>
          <cell r="E5179" t="str">
            <v>F</v>
          </cell>
        </row>
        <row r="5180">
          <cell r="B5180" t="str">
            <v>F514426</v>
          </cell>
          <cell r="C5180" t="str">
            <v>F514426</v>
          </cell>
          <cell r="D5180">
            <v>13</v>
          </cell>
          <cell r="E5180" t="str">
            <v>F</v>
          </cell>
        </row>
        <row r="5181">
          <cell r="B5181" t="str">
            <v>F514427</v>
          </cell>
          <cell r="C5181" t="str">
            <v>F514427</v>
          </cell>
          <cell r="D5181">
            <v>13</v>
          </cell>
          <cell r="E5181" t="str">
            <v>F</v>
          </cell>
        </row>
        <row r="5182">
          <cell r="B5182" t="str">
            <v>F514428</v>
          </cell>
          <cell r="C5182" t="str">
            <v>F514428</v>
          </cell>
          <cell r="D5182">
            <v>13</v>
          </cell>
          <cell r="E5182" t="str">
            <v>F</v>
          </cell>
        </row>
        <row r="5183">
          <cell r="B5183" t="str">
            <v>1000MVGS</v>
          </cell>
          <cell r="C5183" t="str">
            <v>MVGS</v>
          </cell>
          <cell r="D5183">
            <v>10</v>
          </cell>
          <cell r="E5183" t="str">
            <v>G</v>
          </cell>
        </row>
        <row r="5184">
          <cell r="B5184" t="str">
            <v>F515281</v>
          </cell>
          <cell r="C5184" t="str">
            <v>F515281</v>
          </cell>
          <cell r="D5184">
            <v>11</v>
          </cell>
          <cell r="E5184" t="str">
            <v>F</v>
          </cell>
        </row>
        <row r="5185">
          <cell r="B5185" t="str">
            <v>F515282</v>
          </cell>
          <cell r="C5185" t="str">
            <v>F515282</v>
          </cell>
          <cell r="D5185">
            <v>11</v>
          </cell>
          <cell r="E5185" t="str">
            <v>F</v>
          </cell>
        </row>
        <row r="5186">
          <cell r="B5186" t="str">
            <v>F515283</v>
          </cell>
          <cell r="C5186" t="str">
            <v>F515283</v>
          </cell>
          <cell r="D5186">
            <v>11</v>
          </cell>
          <cell r="E5186" t="str">
            <v>F</v>
          </cell>
        </row>
        <row r="5187">
          <cell r="B5187" t="str">
            <v>F515284</v>
          </cell>
          <cell r="C5187" t="str">
            <v>F515284</v>
          </cell>
          <cell r="D5187">
            <v>11</v>
          </cell>
          <cell r="E5187" t="str">
            <v>F</v>
          </cell>
        </row>
        <row r="5188">
          <cell r="B5188" t="str">
            <v>F515285</v>
          </cell>
          <cell r="C5188" t="str">
            <v>F515285</v>
          </cell>
          <cell r="D5188">
            <v>11</v>
          </cell>
          <cell r="E5188" t="str">
            <v>F</v>
          </cell>
        </row>
        <row r="5189">
          <cell r="B5189" t="str">
            <v>F515286</v>
          </cell>
          <cell r="C5189" t="str">
            <v>F515286</v>
          </cell>
          <cell r="D5189">
            <v>11</v>
          </cell>
          <cell r="E5189" t="str">
            <v>F</v>
          </cell>
        </row>
        <row r="5190">
          <cell r="B5190" t="str">
            <v>F515287</v>
          </cell>
          <cell r="C5190" t="str">
            <v>F515287</v>
          </cell>
          <cell r="D5190">
            <v>11</v>
          </cell>
          <cell r="E5190" t="str">
            <v>F</v>
          </cell>
        </row>
        <row r="5191">
          <cell r="B5191" t="str">
            <v>1000NOSCSITE</v>
          </cell>
          <cell r="C5191" t="str">
            <v>NOSCSITE</v>
          </cell>
          <cell r="D5191">
            <v>10</v>
          </cell>
          <cell r="E5191" t="str">
            <v>G</v>
          </cell>
        </row>
        <row r="5192">
          <cell r="B5192" t="str">
            <v>F514429</v>
          </cell>
          <cell r="C5192" t="str">
            <v>F514429</v>
          </cell>
          <cell r="D5192">
            <v>11</v>
          </cell>
          <cell r="E5192" t="str">
            <v>F</v>
          </cell>
        </row>
        <row r="5193">
          <cell r="B5193" t="str">
            <v>F514430</v>
          </cell>
          <cell r="C5193" t="str">
            <v>F514430</v>
          </cell>
          <cell r="D5193">
            <v>11</v>
          </cell>
          <cell r="E5193" t="str">
            <v>F</v>
          </cell>
        </row>
        <row r="5194">
          <cell r="B5194" t="str">
            <v>F514431</v>
          </cell>
          <cell r="C5194" t="str">
            <v>F514431</v>
          </cell>
          <cell r="D5194">
            <v>11</v>
          </cell>
          <cell r="E5194" t="str">
            <v>F</v>
          </cell>
        </row>
        <row r="5195">
          <cell r="B5195" t="str">
            <v>F514432</v>
          </cell>
          <cell r="C5195" t="str">
            <v>F514432</v>
          </cell>
          <cell r="D5195">
            <v>11</v>
          </cell>
          <cell r="E5195" t="str">
            <v>F</v>
          </cell>
        </row>
        <row r="5196">
          <cell r="B5196" t="str">
            <v>F514433</v>
          </cell>
          <cell r="C5196" t="str">
            <v>F514433</v>
          </cell>
          <cell r="D5196">
            <v>11</v>
          </cell>
          <cell r="E5196" t="str">
            <v>F</v>
          </cell>
        </row>
        <row r="5197">
          <cell r="B5197" t="str">
            <v>F514434</v>
          </cell>
          <cell r="C5197" t="str">
            <v>F514434</v>
          </cell>
          <cell r="D5197">
            <v>11</v>
          </cell>
          <cell r="E5197" t="str">
            <v>F</v>
          </cell>
        </row>
        <row r="5198">
          <cell r="B5198" t="str">
            <v>F514435</v>
          </cell>
          <cell r="C5198" t="str">
            <v>F514435</v>
          </cell>
          <cell r="D5198">
            <v>11</v>
          </cell>
          <cell r="E5198" t="str">
            <v>F</v>
          </cell>
        </row>
        <row r="5199">
          <cell r="B5199" t="str">
            <v>1000NOSCMAIN</v>
          </cell>
          <cell r="C5199" t="str">
            <v>NOSCMAIN</v>
          </cell>
          <cell r="D5199">
            <v>12</v>
          </cell>
          <cell r="E5199" t="str">
            <v>G</v>
          </cell>
        </row>
        <row r="5200">
          <cell r="B5200" t="str">
            <v>F514436</v>
          </cell>
          <cell r="C5200" t="str">
            <v>F514436</v>
          </cell>
          <cell r="D5200">
            <v>13</v>
          </cell>
          <cell r="E5200" t="str">
            <v>F</v>
          </cell>
        </row>
        <row r="5201">
          <cell r="B5201" t="str">
            <v>F514437</v>
          </cell>
          <cell r="C5201" t="str">
            <v>F514437</v>
          </cell>
          <cell r="D5201">
            <v>13</v>
          </cell>
          <cell r="E5201" t="str">
            <v>F</v>
          </cell>
        </row>
        <row r="5202">
          <cell r="B5202" t="str">
            <v>F514438</v>
          </cell>
          <cell r="C5202" t="str">
            <v>F514438</v>
          </cell>
          <cell r="D5202">
            <v>13</v>
          </cell>
          <cell r="E5202" t="str">
            <v>F</v>
          </cell>
        </row>
        <row r="5203">
          <cell r="B5203" t="str">
            <v>F514439</v>
          </cell>
          <cell r="C5203" t="str">
            <v>F514439</v>
          </cell>
          <cell r="D5203">
            <v>13</v>
          </cell>
          <cell r="E5203" t="str">
            <v>F</v>
          </cell>
        </row>
        <row r="5204">
          <cell r="B5204" t="str">
            <v>F514440</v>
          </cell>
          <cell r="C5204" t="str">
            <v>F514440</v>
          </cell>
          <cell r="D5204">
            <v>13</v>
          </cell>
          <cell r="E5204" t="str">
            <v>F</v>
          </cell>
        </row>
        <row r="5205">
          <cell r="B5205" t="str">
            <v>F514441</v>
          </cell>
          <cell r="C5205" t="str">
            <v>F514441</v>
          </cell>
          <cell r="D5205">
            <v>13</v>
          </cell>
          <cell r="E5205" t="str">
            <v>F</v>
          </cell>
        </row>
        <row r="5206">
          <cell r="B5206" t="str">
            <v>1000NOSCGRG</v>
          </cell>
          <cell r="C5206" t="str">
            <v>NOSCGRG</v>
          </cell>
          <cell r="D5206">
            <v>12</v>
          </cell>
          <cell r="E5206" t="str">
            <v>G</v>
          </cell>
        </row>
        <row r="5207">
          <cell r="B5207" t="str">
            <v>F514442</v>
          </cell>
          <cell r="C5207" t="str">
            <v>F514442</v>
          </cell>
          <cell r="D5207">
            <v>13</v>
          </cell>
          <cell r="E5207" t="str">
            <v>F</v>
          </cell>
        </row>
        <row r="5208">
          <cell r="B5208" t="str">
            <v>F514443</v>
          </cell>
          <cell r="C5208" t="str">
            <v>F514443</v>
          </cell>
          <cell r="D5208">
            <v>13</v>
          </cell>
          <cell r="E5208" t="str">
            <v>F</v>
          </cell>
        </row>
        <row r="5209">
          <cell r="B5209" t="str">
            <v>F514444</v>
          </cell>
          <cell r="C5209" t="str">
            <v>F514444</v>
          </cell>
          <cell r="D5209">
            <v>13</v>
          </cell>
          <cell r="E5209" t="str">
            <v>F</v>
          </cell>
        </row>
        <row r="5210">
          <cell r="B5210" t="str">
            <v>F514445</v>
          </cell>
          <cell r="C5210" t="str">
            <v>F514445</v>
          </cell>
          <cell r="D5210">
            <v>13</v>
          </cell>
          <cell r="E5210" t="str">
            <v>F</v>
          </cell>
        </row>
        <row r="5211">
          <cell r="B5211" t="str">
            <v>F514446</v>
          </cell>
          <cell r="C5211" t="str">
            <v>F514446</v>
          </cell>
          <cell r="D5211">
            <v>13</v>
          </cell>
          <cell r="E5211" t="str">
            <v>F</v>
          </cell>
        </row>
        <row r="5212">
          <cell r="B5212" t="str">
            <v>F514447</v>
          </cell>
          <cell r="C5212" t="str">
            <v>F514447</v>
          </cell>
          <cell r="D5212">
            <v>13</v>
          </cell>
          <cell r="E5212" t="str">
            <v>F</v>
          </cell>
        </row>
        <row r="5213">
          <cell r="B5213" t="str">
            <v>1000NOSCBLD</v>
          </cell>
          <cell r="C5213" t="str">
            <v>NOSCBLD</v>
          </cell>
          <cell r="D5213">
            <v>12</v>
          </cell>
          <cell r="E5213" t="str">
            <v>G</v>
          </cell>
        </row>
        <row r="5214">
          <cell r="B5214" t="str">
            <v>F514448</v>
          </cell>
          <cell r="C5214" t="str">
            <v>F514448</v>
          </cell>
          <cell r="D5214">
            <v>13</v>
          </cell>
          <cell r="E5214" t="str">
            <v>F</v>
          </cell>
        </row>
        <row r="5215">
          <cell r="B5215" t="str">
            <v>F514449</v>
          </cell>
          <cell r="C5215" t="str">
            <v>F514449</v>
          </cell>
          <cell r="D5215">
            <v>13</v>
          </cell>
          <cell r="E5215" t="str">
            <v>F</v>
          </cell>
        </row>
        <row r="5216">
          <cell r="B5216" t="str">
            <v>F514450</v>
          </cell>
          <cell r="C5216" t="str">
            <v>F514450</v>
          </cell>
          <cell r="D5216">
            <v>13</v>
          </cell>
          <cell r="E5216" t="str">
            <v>F</v>
          </cell>
        </row>
        <row r="5217">
          <cell r="B5217" t="str">
            <v>F514451</v>
          </cell>
          <cell r="C5217" t="str">
            <v>F514451</v>
          </cell>
          <cell r="D5217">
            <v>13</v>
          </cell>
          <cell r="E5217" t="str">
            <v>F</v>
          </cell>
        </row>
        <row r="5218">
          <cell r="B5218" t="str">
            <v>F514452</v>
          </cell>
          <cell r="C5218" t="str">
            <v>F514452</v>
          </cell>
          <cell r="D5218">
            <v>13</v>
          </cell>
          <cell r="E5218" t="str">
            <v>F</v>
          </cell>
        </row>
        <row r="5219">
          <cell r="B5219" t="str">
            <v>F514453</v>
          </cell>
          <cell r="C5219" t="str">
            <v>F514453</v>
          </cell>
          <cell r="D5219">
            <v>13</v>
          </cell>
          <cell r="E5219" t="str">
            <v>F</v>
          </cell>
        </row>
        <row r="5220">
          <cell r="B5220" t="str">
            <v>1000NOSCBLE</v>
          </cell>
          <cell r="C5220" t="str">
            <v>NOSCBLE</v>
          </cell>
          <cell r="D5220">
            <v>12</v>
          </cell>
          <cell r="E5220" t="str">
            <v>G</v>
          </cell>
        </row>
        <row r="5221">
          <cell r="B5221" t="str">
            <v>F514454</v>
          </cell>
          <cell r="C5221" t="str">
            <v>F514454</v>
          </cell>
          <cell r="D5221">
            <v>13</v>
          </cell>
          <cell r="E5221" t="str">
            <v>F</v>
          </cell>
        </row>
        <row r="5222">
          <cell r="B5222" t="str">
            <v>F514455</v>
          </cell>
          <cell r="C5222" t="str">
            <v>F514455</v>
          </cell>
          <cell r="D5222">
            <v>13</v>
          </cell>
          <cell r="E5222" t="str">
            <v>F</v>
          </cell>
        </row>
        <row r="5223">
          <cell r="B5223" t="str">
            <v>F514456</v>
          </cell>
          <cell r="C5223" t="str">
            <v>F514456</v>
          </cell>
          <cell r="D5223">
            <v>13</v>
          </cell>
          <cell r="E5223" t="str">
            <v>F</v>
          </cell>
        </row>
        <row r="5224">
          <cell r="B5224" t="str">
            <v>F514457</v>
          </cell>
          <cell r="C5224" t="str">
            <v>F514457</v>
          </cell>
          <cell r="D5224">
            <v>13</v>
          </cell>
          <cell r="E5224" t="str">
            <v>F</v>
          </cell>
        </row>
        <row r="5225">
          <cell r="B5225" t="str">
            <v>F514458</v>
          </cell>
          <cell r="C5225" t="str">
            <v>F514458</v>
          </cell>
          <cell r="D5225">
            <v>13</v>
          </cell>
          <cell r="E5225" t="str">
            <v>F</v>
          </cell>
        </row>
        <row r="5226">
          <cell r="B5226" t="str">
            <v>F514459</v>
          </cell>
          <cell r="C5226" t="str">
            <v>F514459</v>
          </cell>
          <cell r="D5226">
            <v>13</v>
          </cell>
          <cell r="E5226" t="str">
            <v>F</v>
          </cell>
        </row>
        <row r="5227">
          <cell r="B5227" t="str">
            <v>1000NOSCBLF</v>
          </cell>
          <cell r="C5227" t="str">
            <v>NOSCBLF</v>
          </cell>
          <cell r="D5227">
            <v>12</v>
          </cell>
          <cell r="E5227" t="str">
            <v>G</v>
          </cell>
        </row>
        <row r="5228">
          <cell r="B5228" t="str">
            <v>F514460</v>
          </cell>
          <cell r="C5228" t="str">
            <v>F514460</v>
          </cell>
          <cell r="D5228">
            <v>13</v>
          </cell>
          <cell r="E5228" t="str">
            <v>F</v>
          </cell>
        </row>
        <row r="5229">
          <cell r="B5229" t="str">
            <v>F514461</v>
          </cell>
          <cell r="C5229" t="str">
            <v>F514461</v>
          </cell>
          <cell r="D5229">
            <v>13</v>
          </cell>
          <cell r="E5229" t="str">
            <v>F</v>
          </cell>
        </row>
        <row r="5230">
          <cell r="B5230" t="str">
            <v>F514462</v>
          </cell>
          <cell r="C5230" t="str">
            <v>F514462</v>
          </cell>
          <cell r="D5230">
            <v>13</v>
          </cell>
          <cell r="E5230" t="str">
            <v>F</v>
          </cell>
        </row>
        <row r="5231">
          <cell r="B5231" t="str">
            <v>F514463</v>
          </cell>
          <cell r="C5231" t="str">
            <v>F514463</v>
          </cell>
          <cell r="D5231">
            <v>13</v>
          </cell>
          <cell r="E5231" t="str">
            <v>F</v>
          </cell>
        </row>
        <row r="5232">
          <cell r="B5232" t="str">
            <v>F514464</v>
          </cell>
          <cell r="C5232" t="str">
            <v>F514464</v>
          </cell>
          <cell r="D5232">
            <v>13</v>
          </cell>
          <cell r="E5232" t="str">
            <v>F</v>
          </cell>
        </row>
        <row r="5233">
          <cell r="B5233" t="str">
            <v>F514465</v>
          </cell>
          <cell r="C5233" t="str">
            <v>F514465</v>
          </cell>
          <cell r="D5233">
            <v>13</v>
          </cell>
          <cell r="E5233" t="str">
            <v>F</v>
          </cell>
        </row>
        <row r="5234">
          <cell r="B5234" t="str">
            <v>1000NOSCBLG</v>
          </cell>
          <cell r="C5234" t="str">
            <v>NOSCBLG</v>
          </cell>
          <cell r="D5234">
            <v>12</v>
          </cell>
          <cell r="E5234" t="str">
            <v>G</v>
          </cell>
        </row>
        <row r="5235">
          <cell r="B5235" t="str">
            <v>F514466</v>
          </cell>
          <cell r="C5235" t="str">
            <v>F514466</v>
          </cell>
          <cell r="D5235">
            <v>13</v>
          </cell>
          <cell r="E5235" t="str">
            <v>F</v>
          </cell>
        </row>
        <row r="5236">
          <cell r="B5236" t="str">
            <v>F514467</v>
          </cell>
          <cell r="C5236" t="str">
            <v>F514467</v>
          </cell>
          <cell r="D5236">
            <v>13</v>
          </cell>
          <cell r="E5236" t="str">
            <v>F</v>
          </cell>
        </row>
        <row r="5237">
          <cell r="B5237" t="str">
            <v>F514468</v>
          </cell>
          <cell r="C5237" t="str">
            <v>F514468</v>
          </cell>
          <cell r="D5237">
            <v>13</v>
          </cell>
          <cell r="E5237" t="str">
            <v>F</v>
          </cell>
        </row>
        <row r="5238">
          <cell r="B5238" t="str">
            <v>F514469</v>
          </cell>
          <cell r="C5238" t="str">
            <v>F514469</v>
          </cell>
          <cell r="D5238">
            <v>13</v>
          </cell>
          <cell r="E5238" t="str">
            <v>F</v>
          </cell>
        </row>
        <row r="5239">
          <cell r="B5239" t="str">
            <v>F514470</v>
          </cell>
          <cell r="C5239" t="str">
            <v>F514470</v>
          </cell>
          <cell r="D5239">
            <v>13</v>
          </cell>
          <cell r="E5239" t="str">
            <v>F</v>
          </cell>
        </row>
        <row r="5240">
          <cell r="B5240" t="str">
            <v>F514471</v>
          </cell>
          <cell r="C5240" t="str">
            <v>F514471</v>
          </cell>
          <cell r="D5240">
            <v>13</v>
          </cell>
          <cell r="E5240" t="str">
            <v>F</v>
          </cell>
        </row>
        <row r="5241">
          <cell r="B5241" t="str">
            <v>1000OAOSITE</v>
          </cell>
          <cell r="C5241" t="str">
            <v>OAOSITE</v>
          </cell>
          <cell r="D5241">
            <v>10</v>
          </cell>
          <cell r="E5241" t="str">
            <v>G</v>
          </cell>
        </row>
        <row r="5242">
          <cell r="B5242" t="str">
            <v>F514472</v>
          </cell>
          <cell r="C5242" t="str">
            <v>F514472</v>
          </cell>
          <cell r="D5242">
            <v>11</v>
          </cell>
          <cell r="E5242" t="str">
            <v>F</v>
          </cell>
        </row>
        <row r="5243">
          <cell r="B5243" t="str">
            <v>F514473</v>
          </cell>
          <cell r="C5243" t="str">
            <v>F514473</v>
          </cell>
          <cell r="D5243">
            <v>11</v>
          </cell>
          <cell r="E5243" t="str">
            <v>F</v>
          </cell>
        </row>
        <row r="5244">
          <cell r="B5244" t="str">
            <v>F514474</v>
          </cell>
          <cell r="C5244" t="str">
            <v>F514474</v>
          </cell>
          <cell r="D5244">
            <v>11</v>
          </cell>
          <cell r="E5244" t="str">
            <v>F</v>
          </cell>
        </row>
        <row r="5245">
          <cell r="B5245" t="str">
            <v>F514475</v>
          </cell>
          <cell r="C5245" t="str">
            <v>F514475</v>
          </cell>
          <cell r="D5245">
            <v>11</v>
          </cell>
          <cell r="E5245" t="str">
            <v>F</v>
          </cell>
        </row>
        <row r="5246">
          <cell r="B5246" t="str">
            <v>F514476</v>
          </cell>
          <cell r="C5246" t="str">
            <v>F514476</v>
          </cell>
          <cell r="D5246">
            <v>11</v>
          </cell>
          <cell r="E5246" t="str">
            <v>F</v>
          </cell>
        </row>
        <row r="5247">
          <cell r="B5247" t="str">
            <v>F514477</v>
          </cell>
          <cell r="C5247" t="str">
            <v>F514477</v>
          </cell>
          <cell r="D5247">
            <v>11</v>
          </cell>
          <cell r="E5247" t="str">
            <v>F</v>
          </cell>
        </row>
        <row r="5248">
          <cell r="B5248" t="str">
            <v>F514478</v>
          </cell>
          <cell r="C5248" t="str">
            <v>F514478</v>
          </cell>
          <cell r="D5248">
            <v>11</v>
          </cell>
          <cell r="E5248" t="str">
            <v>F</v>
          </cell>
        </row>
        <row r="5249">
          <cell r="B5249" t="str">
            <v>1000OAOBLDG</v>
          </cell>
          <cell r="C5249" t="str">
            <v>OAOBLDG</v>
          </cell>
          <cell r="D5249">
            <v>12</v>
          </cell>
          <cell r="E5249" t="str">
            <v>G</v>
          </cell>
        </row>
        <row r="5250">
          <cell r="B5250" t="str">
            <v>F514479</v>
          </cell>
          <cell r="C5250" t="str">
            <v>F514479</v>
          </cell>
          <cell r="D5250">
            <v>13</v>
          </cell>
          <cell r="E5250" t="str">
            <v>F</v>
          </cell>
        </row>
        <row r="5251">
          <cell r="B5251" t="str">
            <v>F514480</v>
          </cell>
          <cell r="C5251" t="str">
            <v>F514480</v>
          </cell>
          <cell r="D5251">
            <v>13</v>
          </cell>
          <cell r="E5251" t="str">
            <v>F</v>
          </cell>
        </row>
        <row r="5252">
          <cell r="B5252" t="str">
            <v>F514481</v>
          </cell>
          <cell r="C5252" t="str">
            <v>F514481</v>
          </cell>
          <cell r="D5252">
            <v>13</v>
          </cell>
          <cell r="E5252" t="str">
            <v>F</v>
          </cell>
        </row>
        <row r="5253">
          <cell r="B5253" t="str">
            <v>F514482</v>
          </cell>
          <cell r="C5253" t="str">
            <v>F514482</v>
          </cell>
          <cell r="D5253">
            <v>13</v>
          </cell>
          <cell r="E5253" t="str">
            <v>F</v>
          </cell>
        </row>
        <row r="5254">
          <cell r="B5254" t="str">
            <v>F514483</v>
          </cell>
          <cell r="C5254" t="str">
            <v>F514483</v>
          </cell>
          <cell r="D5254">
            <v>13</v>
          </cell>
          <cell r="E5254" t="str">
            <v>F</v>
          </cell>
        </row>
        <row r="5255">
          <cell r="B5255" t="str">
            <v>F514484</v>
          </cell>
          <cell r="C5255" t="str">
            <v>F514484</v>
          </cell>
          <cell r="D5255">
            <v>13</v>
          </cell>
          <cell r="E5255" t="str">
            <v>F</v>
          </cell>
        </row>
        <row r="5256">
          <cell r="B5256" t="str">
            <v>1000OOSCSITE</v>
          </cell>
          <cell r="C5256" t="str">
            <v>OOSCSITE</v>
          </cell>
          <cell r="D5256">
            <v>10</v>
          </cell>
          <cell r="E5256" t="str">
            <v>G</v>
          </cell>
        </row>
        <row r="5257">
          <cell r="B5257" t="str">
            <v>F514485</v>
          </cell>
          <cell r="C5257" t="str">
            <v>F514485</v>
          </cell>
          <cell r="D5257">
            <v>11</v>
          </cell>
          <cell r="E5257" t="str">
            <v>F</v>
          </cell>
        </row>
        <row r="5258">
          <cell r="B5258" t="str">
            <v>F514486</v>
          </cell>
          <cell r="C5258" t="str">
            <v>F514486</v>
          </cell>
          <cell r="D5258">
            <v>11</v>
          </cell>
          <cell r="E5258" t="str">
            <v>F</v>
          </cell>
        </row>
        <row r="5259">
          <cell r="B5259" t="str">
            <v>F514487</v>
          </cell>
          <cell r="C5259" t="str">
            <v>F514487</v>
          </cell>
          <cell r="D5259">
            <v>11</v>
          </cell>
          <cell r="E5259" t="str">
            <v>F</v>
          </cell>
        </row>
        <row r="5260">
          <cell r="B5260" t="str">
            <v>F514488</v>
          </cell>
          <cell r="C5260" t="str">
            <v>F514488</v>
          </cell>
          <cell r="D5260">
            <v>11</v>
          </cell>
          <cell r="E5260" t="str">
            <v>F</v>
          </cell>
        </row>
        <row r="5261">
          <cell r="B5261" t="str">
            <v>F514489</v>
          </cell>
          <cell r="C5261" t="str">
            <v>F514489</v>
          </cell>
          <cell r="D5261">
            <v>11</v>
          </cell>
          <cell r="E5261" t="str">
            <v>F</v>
          </cell>
        </row>
        <row r="5262">
          <cell r="B5262" t="str">
            <v>F514490</v>
          </cell>
          <cell r="C5262" t="str">
            <v>F514490</v>
          </cell>
          <cell r="D5262">
            <v>11</v>
          </cell>
          <cell r="E5262" t="str">
            <v>F</v>
          </cell>
        </row>
        <row r="5263">
          <cell r="B5263" t="str">
            <v>F514491</v>
          </cell>
          <cell r="C5263" t="str">
            <v>F514491</v>
          </cell>
          <cell r="D5263">
            <v>11</v>
          </cell>
          <cell r="E5263" t="str">
            <v>F</v>
          </cell>
        </row>
        <row r="5264">
          <cell r="B5264" t="str">
            <v>1000OOSCMAIN</v>
          </cell>
          <cell r="C5264" t="str">
            <v>OOSCMAIN</v>
          </cell>
          <cell r="D5264">
            <v>12</v>
          </cell>
          <cell r="E5264" t="str">
            <v>G</v>
          </cell>
        </row>
        <row r="5265">
          <cell r="B5265" t="str">
            <v>F514492</v>
          </cell>
          <cell r="C5265" t="str">
            <v>F514492</v>
          </cell>
          <cell r="D5265">
            <v>13</v>
          </cell>
          <cell r="E5265" t="str">
            <v>F</v>
          </cell>
        </row>
        <row r="5266">
          <cell r="B5266" t="str">
            <v>F514493</v>
          </cell>
          <cell r="C5266" t="str">
            <v>F514493</v>
          </cell>
          <cell r="D5266">
            <v>13</v>
          </cell>
          <cell r="E5266" t="str">
            <v>F</v>
          </cell>
        </row>
        <row r="5267">
          <cell r="B5267" t="str">
            <v>F514494</v>
          </cell>
          <cell r="C5267" t="str">
            <v>F514494</v>
          </cell>
          <cell r="D5267">
            <v>13</v>
          </cell>
          <cell r="E5267" t="str">
            <v>F</v>
          </cell>
        </row>
        <row r="5268">
          <cell r="B5268" t="str">
            <v>F514495</v>
          </cell>
          <cell r="C5268" t="str">
            <v>F514495</v>
          </cell>
          <cell r="D5268">
            <v>13</v>
          </cell>
          <cell r="E5268" t="str">
            <v>F</v>
          </cell>
        </row>
        <row r="5269">
          <cell r="B5269" t="str">
            <v>F514496</v>
          </cell>
          <cell r="C5269" t="str">
            <v>F514496</v>
          </cell>
          <cell r="D5269">
            <v>13</v>
          </cell>
          <cell r="E5269" t="str">
            <v>F</v>
          </cell>
        </row>
        <row r="5270">
          <cell r="B5270" t="str">
            <v>F514497</v>
          </cell>
          <cell r="C5270" t="str">
            <v>F514497</v>
          </cell>
          <cell r="D5270">
            <v>13</v>
          </cell>
          <cell r="E5270" t="str">
            <v>F</v>
          </cell>
        </row>
        <row r="5271">
          <cell r="B5271" t="str">
            <v>1000OOSCGRG</v>
          </cell>
          <cell r="C5271" t="str">
            <v>OOSCGRG</v>
          </cell>
          <cell r="D5271">
            <v>12</v>
          </cell>
          <cell r="E5271" t="str">
            <v>G</v>
          </cell>
        </row>
        <row r="5272">
          <cell r="B5272" t="str">
            <v>F514498</v>
          </cell>
          <cell r="C5272" t="str">
            <v>F514498</v>
          </cell>
          <cell r="D5272">
            <v>13</v>
          </cell>
          <cell r="E5272" t="str">
            <v>F</v>
          </cell>
        </row>
        <row r="5273">
          <cell r="B5273" t="str">
            <v>F514499</v>
          </cell>
          <cell r="C5273" t="str">
            <v>F514499</v>
          </cell>
          <cell r="D5273">
            <v>13</v>
          </cell>
          <cell r="E5273" t="str">
            <v>F</v>
          </cell>
        </row>
        <row r="5274">
          <cell r="B5274" t="str">
            <v>F514500</v>
          </cell>
          <cell r="C5274" t="str">
            <v>F514500</v>
          </cell>
          <cell r="D5274">
            <v>13</v>
          </cell>
          <cell r="E5274" t="str">
            <v>F</v>
          </cell>
        </row>
        <row r="5275">
          <cell r="B5275" t="str">
            <v>F514501</v>
          </cell>
          <cell r="C5275" t="str">
            <v>F514501</v>
          </cell>
          <cell r="D5275">
            <v>13</v>
          </cell>
          <cell r="E5275" t="str">
            <v>F</v>
          </cell>
        </row>
        <row r="5276">
          <cell r="B5276" t="str">
            <v>F514502</v>
          </cell>
          <cell r="C5276" t="str">
            <v>F514502</v>
          </cell>
          <cell r="D5276">
            <v>13</v>
          </cell>
          <cell r="E5276" t="str">
            <v>F</v>
          </cell>
        </row>
        <row r="5277">
          <cell r="B5277" t="str">
            <v>F514503</v>
          </cell>
          <cell r="C5277" t="str">
            <v>F514503</v>
          </cell>
          <cell r="D5277">
            <v>13</v>
          </cell>
          <cell r="E5277" t="str">
            <v>F</v>
          </cell>
        </row>
        <row r="5278">
          <cell r="B5278" t="str">
            <v>1000OOSCWHSE</v>
          </cell>
          <cell r="C5278" t="str">
            <v>OOSCWHSE</v>
          </cell>
          <cell r="D5278">
            <v>12</v>
          </cell>
          <cell r="E5278" t="str">
            <v>G</v>
          </cell>
        </row>
        <row r="5279">
          <cell r="B5279" t="str">
            <v>F514504</v>
          </cell>
          <cell r="C5279" t="str">
            <v>F514504</v>
          </cell>
          <cell r="D5279">
            <v>13</v>
          </cell>
          <cell r="E5279" t="str">
            <v>F</v>
          </cell>
        </row>
        <row r="5280">
          <cell r="B5280" t="str">
            <v>F514505</v>
          </cell>
          <cell r="C5280" t="str">
            <v>F514505</v>
          </cell>
          <cell r="D5280">
            <v>13</v>
          </cell>
          <cell r="E5280" t="str">
            <v>F</v>
          </cell>
        </row>
        <row r="5281">
          <cell r="B5281" t="str">
            <v>F514506</v>
          </cell>
          <cell r="C5281" t="str">
            <v>F514506</v>
          </cell>
          <cell r="D5281">
            <v>13</v>
          </cell>
          <cell r="E5281" t="str">
            <v>F</v>
          </cell>
        </row>
        <row r="5282">
          <cell r="B5282" t="str">
            <v>F514507</v>
          </cell>
          <cell r="C5282" t="str">
            <v>F514507</v>
          </cell>
          <cell r="D5282">
            <v>13</v>
          </cell>
          <cell r="E5282" t="str">
            <v>F</v>
          </cell>
        </row>
        <row r="5283">
          <cell r="B5283" t="str">
            <v>F514508</v>
          </cell>
          <cell r="C5283" t="str">
            <v>F514508</v>
          </cell>
          <cell r="D5283">
            <v>13</v>
          </cell>
          <cell r="E5283" t="str">
            <v>F</v>
          </cell>
        </row>
        <row r="5284">
          <cell r="B5284" t="str">
            <v>F514509</v>
          </cell>
          <cell r="C5284" t="str">
            <v>F514509</v>
          </cell>
          <cell r="D5284">
            <v>13</v>
          </cell>
          <cell r="E5284" t="str">
            <v>F</v>
          </cell>
        </row>
        <row r="5285">
          <cell r="B5285" t="str">
            <v>1000OCSCSITE</v>
          </cell>
          <cell r="C5285" t="str">
            <v>OCSCSITE</v>
          </cell>
          <cell r="D5285">
            <v>10</v>
          </cell>
          <cell r="E5285" t="str">
            <v>G</v>
          </cell>
        </row>
        <row r="5286">
          <cell r="B5286" t="str">
            <v>F514510</v>
          </cell>
          <cell r="C5286" t="str">
            <v>F514510</v>
          </cell>
          <cell r="D5286">
            <v>11</v>
          </cell>
          <cell r="E5286" t="str">
            <v>F</v>
          </cell>
        </row>
        <row r="5287">
          <cell r="B5287" t="str">
            <v>F514511</v>
          </cell>
          <cell r="C5287" t="str">
            <v>F514511</v>
          </cell>
          <cell r="D5287">
            <v>11</v>
          </cell>
          <cell r="E5287" t="str">
            <v>F</v>
          </cell>
        </row>
        <row r="5288">
          <cell r="B5288" t="str">
            <v>F514512</v>
          </cell>
          <cell r="C5288" t="str">
            <v>F514512</v>
          </cell>
          <cell r="D5288">
            <v>11</v>
          </cell>
          <cell r="E5288" t="str">
            <v>F</v>
          </cell>
        </row>
        <row r="5289">
          <cell r="B5289" t="str">
            <v>F514513</v>
          </cell>
          <cell r="C5289" t="str">
            <v>F514513</v>
          </cell>
          <cell r="D5289">
            <v>11</v>
          </cell>
          <cell r="E5289" t="str">
            <v>F</v>
          </cell>
        </row>
        <row r="5290">
          <cell r="B5290" t="str">
            <v>F514514</v>
          </cell>
          <cell r="C5290" t="str">
            <v>F514514</v>
          </cell>
          <cell r="D5290">
            <v>11</v>
          </cell>
          <cell r="E5290" t="str">
            <v>F</v>
          </cell>
        </row>
        <row r="5291">
          <cell r="B5291" t="str">
            <v>F514515</v>
          </cell>
          <cell r="C5291" t="str">
            <v>F514515</v>
          </cell>
          <cell r="D5291">
            <v>11</v>
          </cell>
          <cell r="E5291" t="str">
            <v>F</v>
          </cell>
        </row>
        <row r="5292">
          <cell r="B5292" t="str">
            <v>F514516</v>
          </cell>
          <cell r="C5292" t="str">
            <v>F514516</v>
          </cell>
          <cell r="D5292">
            <v>11</v>
          </cell>
          <cell r="E5292" t="str">
            <v>F</v>
          </cell>
        </row>
        <row r="5293">
          <cell r="B5293" t="str">
            <v>1000OCSCMAIN</v>
          </cell>
          <cell r="C5293" t="str">
            <v>OCSCMAIN</v>
          </cell>
          <cell r="D5293">
            <v>12</v>
          </cell>
          <cell r="E5293" t="str">
            <v>G</v>
          </cell>
        </row>
        <row r="5294">
          <cell r="B5294" t="str">
            <v>F514517</v>
          </cell>
          <cell r="C5294" t="str">
            <v>F514517</v>
          </cell>
          <cell r="D5294">
            <v>13</v>
          </cell>
          <cell r="E5294" t="str">
            <v>F</v>
          </cell>
        </row>
        <row r="5295">
          <cell r="B5295" t="str">
            <v>F514518</v>
          </cell>
          <cell r="C5295" t="str">
            <v>F514518</v>
          </cell>
          <cell r="D5295">
            <v>13</v>
          </cell>
          <cell r="E5295" t="str">
            <v>F</v>
          </cell>
        </row>
        <row r="5296">
          <cell r="B5296" t="str">
            <v>F514519</v>
          </cell>
          <cell r="C5296" t="str">
            <v>F514519</v>
          </cell>
          <cell r="D5296">
            <v>13</v>
          </cell>
          <cell r="E5296" t="str">
            <v>F</v>
          </cell>
        </row>
        <row r="5297">
          <cell r="B5297" t="str">
            <v>F514520</v>
          </cell>
          <cell r="C5297" t="str">
            <v>F514520</v>
          </cell>
          <cell r="D5297">
            <v>13</v>
          </cell>
          <cell r="E5297" t="str">
            <v>F</v>
          </cell>
        </row>
        <row r="5298">
          <cell r="B5298" t="str">
            <v>F514521</v>
          </cell>
          <cell r="C5298" t="str">
            <v>F514521</v>
          </cell>
          <cell r="D5298">
            <v>13</v>
          </cell>
          <cell r="E5298" t="str">
            <v>F</v>
          </cell>
        </row>
        <row r="5299">
          <cell r="B5299" t="str">
            <v>F514522</v>
          </cell>
          <cell r="C5299" t="str">
            <v>F514522</v>
          </cell>
          <cell r="D5299">
            <v>13</v>
          </cell>
          <cell r="E5299" t="str">
            <v>F</v>
          </cell>
        </row>
        <row r="5300">
          <cell r="B5300" t="str">
            <v>1000OCSCGRG</v>
          </cell>
          <cell r="C5300" t="str">
            <v>OCSCGRG</v>
          </cell>
          <cell r="D5300">
            <v>12</v>
          </cell>
          <cell r="E5300" t="str">
            <v>G</v>
          </cell>
        </row>
        <row r="5301">
          <cell r="B5301" t="str">
            <v>F514523</v>
          </cell>
          <cell r="C5301" t="str">
            <v>F514523</v>
          </cell>
          <cell r="D5301">
            <v>13</v>
          </cell>
          <cell r="E5301" t="str">
            <v>F</v>
          </cell>
        </row>
        <row r="5302">
          <cell r="B5302" t="str">
            <v>F514524</v>
          </cell>
          <cell r="C5302" t="str">
            <v>F514524</v>
          </cell>
          <cell r="D5302">
            <v>13</v>
          </cell>
          <cell r="E5302" t="str">
            <v>F</v>
          </cell>
        </row>
        <row r="5303">
          <cell r="B5303" t="str">
            <v>F514525</v>
          </cell>
          <cell r="C5303" t="str">
            <v>F514525</v>
          </cell>
          <cell r="D5303">
            <v>13</v>
          </cell>
          <cell r="E5303" t="str">
            <v>F</v>
          </cell>
        </row>
        <row r="5304">
          <cell r="B5304" t="str">
            <v>F514526</v>
          </cell>
          <cell r="C5304" t="str">
            <v>F514526</v>
          </cell>
          <cell r="D5304">
            <v>13</v>
          </cell>
          <cell r="E5304" t="str">
            <v>F</v>
          </cell>
        </row>
        <row r="5305">
          <cell r="B5305" t="str">
            <v>F514527</v>
          </cell>
          <cell r="C5305" t="str">
            <v>F514527</v>
          </cell>
          <cell r="D5305">
            <v>13</v>
          </cell>
          <cell r="E5305" t="str">
            <v>F</v>
          </cell>
        </row>
        <row r="5306">
          <cell r="B5306" t="str">
            <v>F514528</v>
          </cell>
          <cell r="C5306" t="str">
            <v>F514528</v>
          </cell>
          <cell r="D5306">
            <v>13</v>
          </cell>
          <cell r="E5306" t="str">
            <v>F</v>
          </cell>
        </row>
        <row r="5307">
          <cell r="B5307" t="str">
            <v>1000OCSCPFB</v>
          </cell>
          <cell r="C5307" t="str">
            <v>OCSCPFB</v>
          </cell>
          <cell r="D5307">
            <v>12</v>
          </cell>
          <cell r="E5307" t="str">
            <v>G</v>
          </cell>
        </row>
        <row r="5308">
          <cell r="B5308" t="str">
            <v>F514529</v>
          </cell>
          <cell r="C5308" t="str">
            <v>F514529</v>
          </cell>
          <cell r="D5308">
            <v>13</v>
          </cell>
          <cell r="E5308" t="str">
            <v>F</v>
          </cell>
        </row>
        <row r="5309">
          <cell r="B5309" t="str">
            <v>F514530</v>
          </cell>
          <cell r="C5309" t="str">
            <v>F514530</v>
          </cell>
          <cell r="D5309">
            <v>13</v>
          </cell>
          <cell r="E5309" t="str">
            <v>F</v>
          </cell>
        </row>
        <row r="5310">
          <cell r="B5310" t="str">
            <v>F514531</v>
          </cell>
          <cell r="C5310" t="str">
            <v>F514531</v>
          </cell>
          <cell r="D5310">
            <v>13</v>
          </cell>
          <cell r="E5310" t="str">
            <v>F</v>
          </cell>
        </row>
        <row r="5311">
          <cell r="B5311" t="str">
            <v>F514532</v>
          </cell>
          <cell r="C5311" t="str">
            <v>F514532</v>
          </cell>
          <cell r="D5311">
            <v>13</v>
          </cell>
          <cell r="E5311" t="str">
            <v>F</v>
          </cell>
        </row>
        <row r="5312">
          <cell r="B5312" t="str">
            <v>F514533</v>
          </cell>
          <cell r="C5312" t="str">
            <v>F514533</v>
          </cell>
          <cell r="D5312">
            <v>13</v>
          </cell>
          <cell r="E5312" t="str">
            <v>F</v>
          </cell>
        </row>
        <row r="5313">
          <cell r="B5313" t="str">
            <v>F514534</v>
          </cell>
          <cell r="C5313" t="str">
            <v>F514534</v>
          </cell>
          <cell r="D5313">
            <v>13</v>
          </cell>
          <cell r="E5313" t="str">
            <v>F</v>
          </cell>
        </row>
        <row r="5314">
          <cell r="B5314" t="str">
            <v>1000PSSCSITE</v>
          </cell>
          <cell r="C5314" t="str">
            <v>PSSCSITE</v>
          </cell>
          <cell r="D5314">
            <v>10</v>
          </cell>
          <cell r="E5314" t="str">
            <v>G</v>
          </cell>
        </row>
        <row r="5315">
          <cell r="B5315" t="str">
            <v>F514535</v>
          </cell>
          <cell r="C5315" t="str">
            <v>F514535</v>
          </cell>
          <cell r="D5315">
            <v>11</v>
          </cell>
          <cell r="E5315" t="str">
            <v>F</v>
          </cell>
        </row>
        <row r="5316">
          <cell r="B5316" t="str">
            <v>F514536</v>
          </cell>
          <cell r="C5316" t="str">
            <v>F514536</v>
          </cell>
          <cell r="D5316">
            <v>11</v>
          </cell>
          <cell r="E5316" t="str">
            <v>F</v>
          </cell>
        </row>
        <row r="5317">
          <cell r="B5317" t="str">
            <v>F514537</v>
          </cell>
          <cell r="C5317" t="str">
            <v>F514537</v>
          </cell>
          <cell r="D5317">
            <v>11</v>
          </cell>
          <cell r="E5317" t="str">
            <v>F</v>
          </cell>
        </row>
        <row r="5318">
          <cell r="B5318" t="str">
            <v>F514538</v>
          </cell>
          <cell r="C5318" t="str">
            <v>F514538</v>
          </cell>
          <cell r="D5318">
            <v>11</v>
          </cell>
          <cell r="E5318" t="str">
            <v>F</v>
          </cell>
        </row>
        <row r="5319">
          <cell r="B5319" t="str">
            <v>F514539</v>
          </cell>
          <cell r="C5319" t="str">
            <v>F514539</v>
          </cell>
          <cell r="D5319">
            <v>11</v>
          </cell>
          <cell r="E5319" t="str">
            <v>F</v>
          </cell>
        </row>
        <row r="5320">
          <cell r="B5320" t="str">
            <v>F514540</v>
          </cell>
          <cell r="C5320" t="str">
            <v>F514540</v>
          </cell>
          <cell r="D5320">
            <v>11</v>
          </cell>
          <cell r="E5320" t="str">
            <v>F</v>
          </cell>
        </row>
        <row r="5321">
          <cell r="B5321" t="str">
            <v>F514541</v>
          </cell>
          <cell r="C5321" t="str">
            <v>F514541</v>
          </cell>
          <cell r="D5321">
            <v>11</v>
          </cell>
          <cell r="E5321" t="str">
            <v>F</v>
          </cell>
        </row>
        <row r="5322">
          <cell r="B5322" t="str">
            <v>1000PSSCMAIN</v>
          </cell>
          <cell r="C5322" t="str">
            <v>PSSCMAIN</v>
          </cell>
          <cell r="D5322">
            <v>12</v>
          </cell>
          <cell r="E5322" t="str">
            <v>G</v>
          </cell>
        </row>
        <row r="5323">
          <cell r="B5323" t="str">
            <v>F514542</v>
          </cell>
          <cell r="C5323" t="str">
            <v>F514542</v>
          </cell>
          <cell r="D5323">
            <v>13</v>
          </cell>
          <cell r="E5323" t="str">
            <v>F</v>
          </cell>
        </row>
        <row r="5324">
          <cell r="B5324" t="str">
            <v>F514543</v>
          </cell>
          <cell r="C5324" t="str">
            <v>F514543</v>
          </cell>
          <cell r="D5324">
            <v>13</v>
          </cell>
          <cell r="E5324" t="str">
            <v>F</v>
          </cell>
        </row>
        <row r="5325">
          <cell r="B5325" t="str">
            <v>F514544</v>
          </cell>
          <cell r="C5325" t="str">
            <v>F514544</v>
          </cell>
          <cell r="D5325">
            <v>13</v>
          </cell>
          <cell r="E5325" t="str">
            <v>F</v>
          </cell>
        </row>
        <row r="5326">
          <cell r="B5326" t="str">
            <v>F514545</v>
          </cell>
          <cell r="C5326" t="str">
            <v>F514545</v>
          </cell>
          <cell r="D5326">
            <v>13</v>
          </cell>
          <cell r="E5326" t="str">
            <v>F</v>
          </cell>
        </row>
        <row r="5327">
          <cell r="B5327" t="str">
            <v>F514546</v>
          </cell>
          <cell r="C5327" t="str">
            <v>F514546</v>
          </cell>
          <cell r="D5327">
            <v>13</v>
          </cell>
          <cell r="E5327" t="str">
            <v>F</v>
          </cell>
        </row>
        <row r="5328">
          <cell r="B5328" t="str">
            <v>F514547</v>
          </cell>
          <cell r="C5328" t="str">
            <v>F514547</v>
          </cell>
          <cell r="D5328">
            <v>13</v>
          </cell>
          <cell r="E5328" t="str">
            <v>F</v>
          </cell>
        </row>
        <row r="5329">
          <cell r="B5329" t="str">
            <v>1000PSSCYARD</v>
          </cell>
          <cell r="C5329" t="str">
            <v>PSSCYARD</v>
          </cell>
          <cell r="D5329">
            <v>12</v>
          </cell>
          <cell r="E5329" t="str">
            <v>G</v>
          </cell>
        </row>
        <row r="5330">
          <cell r="B5330" t="str">
            <v>F514548</v>
          </cell>
          <cell r="C5330" t="str">
            <v>F514548</v>
          </cell>
          <cell r="D5330">
            <v>13</v>
          </cell>
          <cell r="E5330" t="str">
            <v>F</v>
          </cell>
        </row>
        <row r="5331">
          <cell r="B5331" t="str">
            <v>F514549</v>
          </cell>
          <cell r="C5331" t="str">
            <v>F514549</v>
          </cell>
          <cell r="D5331">
            <v>13</v>
          </cell>
          <cell r="E5331" t="str">
            <v>F</v>
          </cell>
        </row>
        <row r="5332">
          <cell r="B5332" t="str">
            <v>F514550</v>
          </cell>
          <cell r="C5332" t="str">
            <v>F514550</v>
          </cell>
          <cell r="D5332">
            <v>13</v>
          </cell>
          <cell r="E5332" t="str">
            <v>F</v>
          </cell>
        </row>
        <row r="5333">
          <cell r="B5333" t="str">
            <v>F514551</v>
          </cell>
          <cell r="C5333" t="str">
            <v>F514551</v>
          </cell>
          <cell r="D5333">
            <v>13</v>
          </cell>
          <cell r="E5333" t="str">
            <v>F</v>
          </cell>
        </row>
        <row r="5334">
          <cell r="B5334" t="str">
            <v>F514552</v>
          </cell>
          <cell r="C5334" t="str">
            <v>F514552</v>
          </cell>
          <cell r="D5334">
            <v>13</v>
          </cell>
          <cell r="E5334" t="str">
            <v>F</v>
          </cell>
        </row>
        <row r="5335">
          <cell r="B5335" t="str">
            <v>F514553</v>
          </cell>
          <cell r="C5335" t="str">
            <v>F514553</v>
          </cell>
          <cell r="D5335">
            <v>13</v>
          </cell>
          <cell r="E5335" t="str">
            <v>F</v>
          </cell>
        </row>
        <row r="5336">
          <cell r="B5336" t="str">
            <v>1000PSSCGRG</v>
          </cell>
          <cell r="C5336" t="str">
            <v>PSSCGRG</v>
          </cell>
          <cell r="D5336">
            <v>12</v>
          </cell>
          <cell r="E5336" t="str">
            <v>G</v>
          </cell>
        </row>
        <row r="5337">
          <cell r="B5337" t="str">
            <v>F514554</v>
          </cell>
          <cell r="C5337" t="str">
            <v>F514554</v>
          </cell>
          <cell r="D5337">
            <v>13</v>
          </cell>
          <cell r="E5337" t="str">
            <v>F</v>
          </cell>
        </row>
        <row r="5338">
          <cell r="B5338" t="str">
            <v>F514555</v>
          </cell>
          <cell r="C5338" t="str">
            <v>F514555</v>
          </cell>
          <cell r="D5338">
            <v>13</v>
          </cell>
          <cell r="E5338" t="str">
            <v>F</v>
          </cell>
        </row>
        <row r="5339">
          <cell r="B5339" t="str">
            <v>F514556</v>
          </cell>
          <cell r="C5339" t="str">
            <v>F514556</v>
          </cell>
          <cell r="D5339">
            <v>13</v>
          </cell>
          <cell r="E5339" t="str">
            <v>F</v>
          </cell>
        </row>
        <row r="5340">
          <cell r="B5340" t="str">
            <v>F514557</v>
          </cell>
          <cell r="C5340" t="str">
            <v>F514557</v>
          </cell>
          <cell r="D5340">
            <v>13</v>
          </cell>
          <cell r="E5340" t="str">
            <v>F</v>
          </cell>
        </row>
        <row r="5341">
          <cell r="B5341" t="str">
            <v>F514558</v>
          </cell>
          <cell r="C5341" t="str">
            <v>F514558</v>
          </cell>
          <cell r="D5341">
            <v>13</v>
          </cell>
          <cell r="E5341" t="str">
            <v>F</v>
          </cell>
        </row>
        <row r="5342">
          <cell r="B5342" t="str">
            <v>F514559</v>
          </cell>
          <cell r="C5342" t="str">
            <v>F514559</v>
          </cell>
          <cell r="D5342">
            <v>13</v>
          </cell>
          <cell r="E5342" t="str">
            <v>F</v>
          </cell>
        </row>
        <row r="5343">
          <cell r="B5343" t="str">
            <v>1000PSSCMTLB</v>
          </cell>
          <cell r="C5343" t="str">
            <v>PSSCMTLB</v>
          </cell>
          <cell r="D5343">
            <v>12</v>
          </cell>
          <cell r="E5343" t="str">
            <v>G</v>
          </cell>
        </row>
        <row r="5344">
          <cell r="B5344" t="str">
            <v>F514560</v>
          </cell>
          <cell r="C5344" t="str">
            <v>F514560</v>
          </cell>
          <cell r="D5344">
            <v>13</v>
          </cell>
          <cell r="E5344" t="str">
            <v>F</v>
          </cell>
        </row>
        <row r="5345">
          <cell r="B5345" t="str">
            <v>F514561</v>
          </cell>
          <cell r="C5345" t="str">
            <v>F514561</v>
          </cell>
          <cell r="D5345">
            <v>13</v>
          </cell>
          <cell r="E5345" t="str">
            <v>F</v>
          </cell>
        </row>
        <row r="5346">
          <cell r="B5346" t="str">
            <v>F514562</v>
          </cell>
          <cell r="C5346" t="str">
            <v>F514562</v>
          </cell>
          <cell r="D5346">
            <v>13</v>
          </cell>
          <cell r="E5346" t="str">
            <v>F</v>
          </cell>
        </row>
        <row r="5347">
          <cell r="B5347" t="str">
            <v>F514563</v>
          </cell>
          <cell r="C5347" t="str">
            <v>F514563</v>
          </cell>
          <cell r="D5347">
            <v>13</v>
          </cell>
          <cell r="E5347" t="str">
            <v>F</v>
          </cell>
        </row>
        <row r="5348">
          <cell r="B5348" t="str">
            <v>F514564</v>
          </cell>
          <cell r="C5348" t="str">
            <v>F514564</v>
          </cell>
          <cell r="D5348">
            <v>13</v>
          </cell>
          <cell r="E5348" t="str">
            <v>F</v>
          </cell>
        </row>
        <row r="5349">
          <cell r="B5349" t="str">
            <v>F514565</v>
          </cell>
          <cell r="C5349" t="str">
            <v>F514565</v>
          </cell>
          <cell r="D5349">
            <v>13</v>
          </cell>
          <cell r="E5349" t="str">
            <v>F</v>
          </cell>
        </row>
        <row r="5350">
          <cell r="B5350" t="str">
            <v>1000PTSDSITE</v>
          </cell>
          <cell r="C5350" t="str">
            <v>PTSDSITE</v>
          </cell>
          <cell r="D5350">
            <v>10</v>
          </cell>
          <cell r="E5350" t="str">
            <v>G</v>
          </cell>
        </row>
        <row r="5351">
          <cell r="B5351" t="str">
            <v>F514566</v>
          </cell>
          <cell r="C5351" t="str">
            <v>F514566</v>
          </cell>
          <cell r="D5351">
            <v>11</v>
          </cell>
          <cell r="E5351" t="str">
            <v>F</v>
          </cell>
        </row>
        <row r="5352">
          <cell r="B5352" t="str">
            <v>F514567</v>
          </cell>
          <cell r="C5352" t="str">
            <v>F514567</v>
          </cell>
          <cell r="D5352">
            <v>11</v>
          </cell>
          <cell r="E5352" t="str">
            <v>F</v>
          </cell>
        </row>
        <row r="5353">
          <cell r="B5353" t="str">
            <v>F514568</v>
          </cell>
          <cell r="C5353" t="str">
            <v>F514568</v>
          </cell>
          <cell r="D5353">
            <v>11</v>
          </cell>
          <cell r="E5353" t="str">
            <v>F</v>
          </cell>
        </row>
        <row r="5354">
          <cell r="B5354" t="str">
            <v>F514569</v>
          </cell>
          <cell r="C5354" t="str">
            <v>F514569</v>
          </cell>
          <cell r="D5354">
            <v>11</v>
          </cell>
          <cell r="E5354" t="str">
            <v>F</v>
          </cell>
        </row>
        <row r="5355">
          <cell r="B5355" t="str">
            <v>F514570</v>
          </cell>
          <cell r="C5355" t="str">
            <v>F514570</v>
          </cell>
          <cell r="D5355">
            <v>11</v>
          </cell>
          <cell r="E5355" t="str">
            <v>F</v>
          </cell>
        </row>
        <row r="5356">
          <cell r="B5356" t="str">
            <v>F514571</v>
          </cell>
          <cell r="C5356" t="str">
            <v>F514571</v>
          </cell>
          <cell r="D5356">
            <v>11</v>
          </cell>
          <cell r="E5356" t="str">
            <v>F</v>
          </cell>
        </row>
        <row r="5357">
          <cell r="B5357" t="str">
            <v>F514572</v>
          </cell>
          <cell r="C5357" t="str">
            <v>F514572</v>
          </cell>
          <cell r="D5357">
            <v>11</v>
          </cell>
          <cell r="E5357" t="str">
            <v>F</v>
          </cell>
        </row>
        <row r="5358">
          <cell r="B5358" t="str">
            <v>1000PTSDMAIN</v>
          </cell>
          <cell r="C5358" t="str">
            <v>PTSDMAIN</v>
          </cell>
          <cell r="D5358">
            <v>12</v>
          </cell>
          <cell r="E5358" t="str">
            <v>G</v>
          </cell>
        </row>
        <row r="5359">
          <cell r="B5359" t="str">
            <v>F514573</v>
          </cell>
          <cell r="C5359" t="str">
            <v>F514573</v>
          </cell>
          <cell r="D5359">
            <v>13</v>
          </cell>
          <cell r="E5359" t="str">
            <v>F</v>
          </cell>
        </row>
        <row r="5360">
          <cell r="B5360" t="str">
            <v>F514574</v>
          </cell>
          <cell r="C5360" t="str">
            <v>F514574</v>
          </cell>
          <cell r="D5360">
            <v>13</v>
          </cell>
          <cell r="E5360" t="str">
            <v>F</v>
          </cell>
        </row>
        <row r="5361">
          <cell r="B5361" t="str">
            <v>F514575</v>
          </cell>
          <cell r="C5361" t="str">
            <v>F514575</v>
          </cell>
          <cell r="D5361">
            <v>13</v>
          </cell>
          <cell r="E5361" t="str">
            <v>F</v>
          </cell>
        </row>
        <row r="5362">
          <cell r="B5362" t="str">
            <v>F514576</v>
          </cell>
          <cell r="C5362" t="str">
            <v>F514576</v>
          </cell>
          <cell r="D5362">
            <v>13</v>
          </cell>
          <cell r="E5362" t="str">
            <v>F</v>
          </cell>
        </row>
        <row r="5363">
          <cell r="B5363" t="str">
            <v>F514577</v>
          </cell>
          <cell r="C5363" t="str">
            <v>F514577</v>
          </cell>
          <cell r="D5363">
            <v>13</v>
          </cell>
          <cell r="E5363" t="str">
            <v>F</v>
          </cell>
        </row>
        <row r="5364">
          <cell r="B5364" t="str">
            <v>F514578</v>
          </cell>
          <cell r="C5364" t="str">
            <v>F514578</v>
          </cell>
          <cell r="D5364">
            <v>13</v>
          </cell>
          <cell r="E5364" t="str">
            <v>F</v>
          </cell>
        </row>
        <row r="5365">
          <cell r="B5365" t="str">
            <v>1000PTSDTRNG</v>
          </cell>
          <cell r="C5365" t="str">
            <v>PTSDTRNG</v>
          </cell>
          <cell r="D5365">
            <v>12</v>
          </cell>
          <cell r="E5365" t="str">
            <v>G</v>
          </cell>
        </row>
        <row r="5366">
          <cell r="B5366" t="str">
            <v>F514579</v>
          </cell>
          <cell r="C5366" t="str">
            <v>F514579</v>
          </cell>
          <cell r="D5366">
            <v>13</v>
          </cell>
          <cell r="E5366" t="str">
            <v>F</v>
          </cell>
        </row>
        <row r="5367">
          <cell r="B5367" t="str">
            <v>F514580</v>
          </cell>
          <cell r="C5367" t="str">
            <v>F514580</v>
          </cell>
          <cell r="D5367">
            <v>13</v>
          </cell>
          <cell r="E5367" t="str">
            <v>F</v>
          </cell>
        </row>
        <row r="5368">
          <cell r="B5368" t="str">
            <v>F514581</v>
          </cell>
          <cell r="C5368" t="str">
            <v>F514581</v>
          </cell>
          <cell r="D5368">
            <v>13</v>
          </cell>
          <cell r="E5368" t="str">
            <v>F</v>
          </cell>
        </row>
        <row r="5369">
          <cell r="B5369" t="str">
            <v>F514582</v>
          </cell>
          <cell r="C5369" t="str">
            <v>F514582</v>
          </cell>
          <cell r="D5369">
            <v>13</v>
          </cell>
          <cell r="E5369" t="str">
            <v>F</v>
          </cell>
        </row>
        <row r="5370">
          <cell r="B5370" t="str">
            <v>F514583</v>
          </cell>
          <cell r="C5370" t="str">
            <v>F514583</v>
          </cell>
          <cell r="D5370">
            <v>13</v>
          </cell>
          <cell r="E5370" t="str">
            <v>F</v>
          </cell>
        </row>
        <row r="5371">
          <cell r="B5371" t="str">
            <v>F514584</v>
          </cell>
          <cell r="C5371" t="str">
            <v>F514584</v>
          </cell>
          <cell r="D5371">
            <v>13</v>
          </cell>
          <cell r="E5371" t="str">
            <v>F</v>
          </cell>
        </row>
        <row r="5372">
          <cell r="B5372" t="str">
            <v>1000PTSDGRG</v>
          </cell>
          <cell r="C5372" t="str">
            <v>PTSDGRG</v>
          </cell>
          <cell r="D5372">
            <v>12</v>
          </cell>
          <cell r="E5372" t="str">
            <v>G</v>
          </cell>
        </row>
        <row r="5373">
          <cell r="B5373" t="str">
            <v>F514585</v>
          </cell>
          <cell r="C5373" t="str">
            <v>F514585</v>
          </cell>
          <cell r="D5373">
            <v>13</v>
          </cell>
          <cell r="E5373" t="str">
            <v>F</v>
          </cell>
        </row>
        <row r="5374">
          <cell r="B5374" t="str">
            <v>F514586</v>
          </cell>
          <cell r="C5374" t="str">
            <v>F514586</v>
          </cell>
          <cell r="D5374">
            <v>13</v>
          </cell>
          <cell r="E5374" t="str">
            <v>F</v>
          </cell>
        </row>
        <row r="5375">
          <cell r="B5375" t="str">
            <v>F514587</v>
          </cell>
          <cell r="C5375" t="str">
            <v>F514587</v>
          </cell>
          <cell r="D5375">
            <v>13</v>
          </cell>
          <cell r="E5375" t="str">
            <v>F</v>
          </cell>
        </row>
        <row r="5376">
          <cell r="B5376" t="str">
            <v>F514588</v>
          </cell>
          <cell r="C5376" t="str">
            <v>F514588</v>
          </cell>
          <cell r="D5376">
            <v>13</v>
          </cell>
          <cell r="E5376" t="str">
            <v>F</v>
          </cell>
        </row>
        <row r="5377">
          <cell r="B5377" t="str">
            <v>F514589</v>
          </cell>
          <cell r="C5377" t="str">
            <v>F514589</v>
          </cell>
          <cell r="D5377">
            <v>13</v>
          </cell>
          <cell r="E5377" t="str">
            <v>F</v>
          </cell>
        </row>
        <row r="5378">
          <cell r="B5378" t="str">
            <v>F514590</v>
          </cell>
          <cell r="C5378" t="str">
            <v>F514590</v>
          </cell>
          <cell r="D5378">
            <v>13</v>
          </cell>
          <cell r="E5378" t="str">
            <v>F</v>
          </cell>
        </row>
        <row r="5379">
          <cell r="B5379" t="str">
            <v>1000PTSDPNTB</v>
          </cell>
          <cell r="C5379" t="str">
            <v>PTSDPNTB</v>
          </cell>
          <cell r="D5379">
            <v>12</v>
          </cell>
          <cell r="E5379" t="str">
            <v>G</v>
          </cell>
        </row>
        <row r="5380">
          <cell r="B5380" t="str">
            <v>F514591</v>
          </cell>
          <cell r="C5380" t="str">
            <v>F514591</v>
          </cell>
          <cell r="D5380">
            <v>13</v>
          </cell>
          <cell r="E5380" t="str">
            <v>F</v>
          </cell>
        </row>
        <row r="5381">
          <cell r="B5381" t="str">
            <v>F514592</v>
          </cell>
          <cell r="C5381" t="str">
            <v>F514592</v>
          </cell>
          <cell r="D5381">
            <v>13</v>
          </cell>
          <cell r="E5381" t="str">
            <v>F</v>
          </cell>
        </row>
        <row r="5382">
          <cell r="B5382" t="str">
            <v>F514593</v>
          </cell>
          <cell r="C5382" t="str">
            <v>F514593</v>
          </cell>
          <cell r="D5382">
            <v>13</v>
          </cell>
          <cell r="E5382" t="str">
            <v>F</v>
          </cell>
        </row>
        <row r="5383">
          <cell r="B5383" t="str">
            <v>F514594</v>
          </cell>
          <cell r="C5383" t="str">
            <v>F514594</v>
          </cell>
          <cell r="D5383">
            <v>13</v>
          </cell>
          <cell r="E5383" t="str">
            <v>F</v>
          </cell>
        </row>
        <row r="5384">
          <cell r="B5384" t="str">
            <v>F514595</v>
          </cell>
          <cell r="C5384" t="str">
            <v>F514595</v>
          </cell>
          <cell r="D5384">
            <v>13</v>
          </cell>
          <cell r="E5384" t="str">
            <v>F</v>
          </cell>
        </row>
        <row r="5385">
          <cell r="B5385" t="str">
            <v>F514596</v>
          </cell>
          <cell r="C5385" t="str">
            <v>F514596</v>
          </cell>
          <cell r="D5385">
            <v>13</v>
          </cell>
          <cell r="E5385" t="str">
            <v>F</v>
          </cell>
        </row>
        <row r="5386">
          <cell r="B5386" t="str">
            <v>1000RKSITE</v>
          </cell>
          <cell r="C5386" t="str">
            <v>RKSITE</v>
          </cell>
          <cell r="D5386">
            <v>10</v>
          </cell>
          <cell r="E5386" t="str">
            <v>G</v>
          </cell>
        </row>
        <row r="5387">
          <cell r="B5387" t="str">
            <v>F514597</v>
          </cell>
          <cell r="C5387" t="str">
            <v>F514597</v>
          </cell>
          <cell r="D5387">
            <v>11</v>
          </cell>
          <cell r="E5387" t="str">
            <v>F</v>
          </cell>
        </row>
        <row r="5388">
          <cell r="B5388" t="str">
            <v>F514598</v>
          </cell>
          <cell r="C5388" t="str">
            <v>F514598</v>
          </cell>
          <cell r="D5388">
            <v>11</v>
          </cell>
          <cell r="E5388" t="str">
            <v>F</v>
          </cell>
        </row>
        <row r="5389">
          <cell r="B5389" t="str">
            <v>F514599</v>
          </cell>
          <cell r="C5389" t="str">
            <v>F514599</v>
          </cell>
          <cell r="D5389">
            <v>11</v>
          </cell>
          <cell r="E5389" t="str">
            <v>F</v>
          </cell>
        </row>
        <row r="5390">
          <cell r="B5390" t="str">
            <v>F514600</v>
          </cell>
          <cell r="C5390" t="str">
            <v>F514600</v>
          </cell>
          <cell r="D5390">
            <v>11</v>
          </cell>
          <cell r="E5390" t="str">
            <v>F</v>
          </cell>
        </row>
        <row r="5391">
          <cell r="B5391" t="str">
            <v>F514601</v>
          </cell>
          <cell r="C5391" t="str">
            <v>F514601</v>
          </cell>
          <cell r="D5391">
            <v>11</v>
          </cell>
          <cell r="E5391" t="str">
            <v>F</v>
          </cell>
        </row>
        <row r="5392">
          <cell r="B5392" t="str">
            <v>F514602</v>
          </cell>
          <cell r="C5392" t="str">
            <v>F514602</v>
          </cell>
          <cell r="D5392">
            <v>11</v>
          </cell>
          <cell r="E5392" t="str">
            <v>F</v>
          </cell>
        </row>
        <row r="5393">
          <cell r="B5393" t="str">
            <v>F514603</v>
          </cell>
          <cell r="C5393" t="str">
            <v>F514603</v>
          </cell>
          <cell r="D5393">
            <v>11</v>
          </cell>
          <cell r="E5393" t="str">
            <v>F</v>
          </cell>
        </row>
        <row r="5394">
          <cell r="B5394" t="str">
            <v>1000RKMAIN</v>
          </cell>
          <cell r="C5394" t="str">
            <v>RKMAIN</v>
          </cell>
          <cell r="D5394">
            <v>12</v>
          </cell>
          <cell r="E5394" t="str">
            <v>G</v>
          </cell>
        </row>
        <row r="5395">
          <cell r="B5395" t="str">
            <v>F513796</v>
          </cell>
          <cell r="C5395" t="str">
            <v>F513796</v>
          </cell>
          <cell r="D5395">
            <v>13</v>
          </cell>
          <cell r="E5395" t="str">
            <v>F</v>
          </cell>
        </row>
        <row r="5396">
          <cell r="B5396" t="str">
            <v>F513797</v>
          </cell>
          <cell r="C5396" t="str">
            <v>F513797</v>
          </cell>
          <cell r="D5396">
            <v>13</v>
          </cell>
          <cell r="E5396" t="str">
            <v>F</v>
          </cell>
        </row>
        <row r="5397">
          <cell r="B5397" t="str">
            <v>F513798</v>
          </cell>
          <cell r="C5397" t="str">
            <v>F513798</v>
          </cell>
          <cell r="D5397">
            <v>13</v>
          </cell>
          <cell r="E5397" t="str">
            <v>F</v>
          </cell>
        </row>
        <row r="5398">
          <cell r="B5398" t="str">
            <v>F513799</v>
          </cell>
          <cell r="C5398" t="str">
            <v>F513799</v>
          </cell>
          <cell r="D5398">
            <v>13</v>
          </cell>
          <cell r="E5398" t="str">
            <v>F</v>
          </cell>
        </row>
        <row r="5399">
          <cell r="B5399" t="str">
            <v>F513800</v>
          </cell>
          <cell r="C5399" t="str">
            <v>F513800</v>
          </cell>
          <cell r="D5399">
            <v>13</v>
          </cell>
          <cell r="E5399" t="str">
            <v>F</v>
          </cell>
        </row>
        <row r="5400">
          <cell r="B5400" t="str">
            <v>F513801</v>
          </cell>
          <cell r="C5400" t="str">
            <v>F513801</v>
          </cell>
          <cell r="D5400">
            <v>13</v>
          </cell>
          <cell r="E5400" t="str">
            <v>F</v>
          </cell>
        </row>
        <row r="5401">
          <cell r="B5401" t="str">
            <v>1000RSSCSITE</v>
          </cell>
          <cell r="C5401" t="str">
            <v>RSSCSITE</v>
          </cell>
          <cell r="D5401">
            <v>10</v>
          </cell>
          <cell r="E5401" t="str">
            <v>G</v>
          </cell>
        </row>
        <row r="5402">
          <cell r="B5402" t="str">
            <v>F514604</v>
          </cell>
          <cell r="C5402" t="str">
            <v>F514604</v>
          </cell>
          <cell r="D5402">
            <v>11</v>
          </cell>
          <cell r="E5402" t="str">
            <v>F</v>
          </cell>
        </row>
        <row r="5403">
          <cell r="B5403" t="str">
            <v>F514605</v>
          </cell>
          <cell r="C5403" t="str">
            <v>F514605</v>
          </cell>
          <cell r="D5403">
            <v>11</v>
          </cell>
          <cell r="E5403" t="str">
            <v>F</v>
          </cell>
        </row>
        <row r="5404">
          <cell r="B5404" t="str">
            <v>F514606</v>
          </cell>
          <cell r="C5404" t="str">
            <v>F514606</v>
          </cell>
          <cell r="D5404">
            <v>11</v>
          </cell>
          <cell r="E5404" t="str">
            <v>F</v>
          </cell>
        </row>
        <row r="5405">
          <cell r="B5405" t="str">
            <v>F514607</v>
          </cell>
          <cell r="C5405" t="str">
            <v>F514607</v>
          </cell>
          <cell r="D5405">
            <v>11</v>
          </cell>
          <cell r="E5405" t="str">
            <v>F</v>
          </cell>
        </row>
        <row r="5406">
          <cell r="B5406" t="str">
            <v>F514608</v>
          </cell>
          <cell r="C5406" t="str">
            <v>F514608</v>
          </cell>
          <cell r="D5406">
            <v>11</v>
          </cell>
          <cell r="E5406" t="str">
            <v>F</v>
          </cell>
        </row>
        <row r="5407">
          <cell r="B5407" t="str">
            <v>F514609</v>
          </cell>
          <cell r="C5407" t="str">
            <v>F514609</v>
          </cell>
          <cell r="D5407">
            <v>11</v>
          </cell>
          <cell r="E5407" t="str">
            <v>F</v>
          </cell>
        </row>
        <row r="5408">
          <cell r="B5408" t="str">
            <v>F514610</v>
          </cell>
          <cell r="C5408" t="str">
            <v>F514610</v>
          </cell>
          <cell r="D5408">
            <v>11</v>
          </cell>
          <cell r="E5408" t="str">
            <v>F</v>
          </cell>
        </row>
        <row r="5409">
          <cell r="B5409" t="str">
            <v>1000RSSCMAIN</v>
          </cell>
          <cell r="C5409" t="str">
            <v>RSSCMAIN</v>
          </cell>
          <cell r="D5409">
            <v>12</v>
          </cell>
          <cell r="E5409" t="str">
            <v>G</v>
          </cell>
        </row>
        <row r="5410">
          <cell r="B5410" t="str">
            <v>F514611</v>
          </cell>
          <cell r="C5410" t="str">
            <v>F514611</v>
          </cell>
          <cell r="D5410">
            <v>13</v>
          </cell>
          <cell r="E5410" t="str">
            <v>F</v>
          </cell>
        </row>
        <row r="5411">
          <cell r="B5411" t="str">
            <v>F514612</v>
          </cell>
          <cell r="C5411" t="str">
            <v>F514612</v>
          </cell>
          <cell r="D5411">
            <v>13</v>
          </cell>
          <cell r="E5411" t="str">
            <v>F</v>
          </cell>
        </row>
        <row r="5412">
          <cell r="B5412" t="str">
            <v>F514613</v>
          </cell>
          <cell r="C5412" t="str">
            <v>F514613</v>
          </cell>
          <cell r="D5412">
            <v>13</v>
          </cell>
          <cell r="E5412" t="str">
            <v>F</v>
          </cell>
        </row>
        <row r="5413">
          <cell r="B5413" t="str">
            <v>F514614</v>
          </cell>
          <cell r="C5413" t="str">
            <v>F514614</v>
          </cell>
          <cell r="D5413">
            <v>13</v>
          </cell>
          <cell r="E5413" t="str">
            <v>F</v>
          </cell>
        </row>
        <row r="5414">
          <cell r="B5414" t="str">
            <v>F514615</v>
          </cell>
          <cell r="C5414" t="str">
            <v>F514615</v>
          </cell>
          <cell r="D5414">
            <v>13</v>
          </cell>
          <cell r="E5414" t="str">
            <v>F</v>
          </cell>
        </row>
        <row r="5415">
          <cell r="B5415" t="str">
            <v>F514616</v>
          </cell>
          <cell r="C5415" t="str">
            <v>F514616</v>
          </cell>
          <cell r="D5415">
            <v>13</v>
          </cell>
          <cell r="E5415" t="str">
            <v>F</v>
          </cell>
        </row>
        <row r="5416">
          <cell r="B5416" t="str">
            <v>1000RSSCGRG</v>
          </cell>
          <cell r="C5416" t="str">
            <v>RSSCGRG</v>
          </cell>
          <cell r="D5416">
            <v>12</v>
          </cell>
          <cell r="E5416" t="str">
            <v>G</v>
          </cell>
        </row>
        <row r="5417">
          <cell r="B5417" t="str">
            <v>F514617</v>
          </cell>
          <cell r="C5417" t="str">
            <v>F514617</v>
          </cell>
          <cell r="D5417">
            <v>13</v>
          </cell>
          <cell r="E5417" t="str">
            <v>F</v>
          </cell>
        </row>
        <row r="5418">
          <cell r="B5418" t="str">
            <v>F514618</v>
          </cell>
          <cell r="C5418" t="str">
            <v>F514618</v>
          </cell>
          <cell r="D5418">
            <v>13</v>
          </cell>
          <cell r="E5418" t="str">
            <v>F</v>
          </cell>
        </row>
        <row r="5419">
          <cell r="B5419" t="str">
            <v>F514619</v>
          </cell>
          <cell r="C5419" t="str">
            <v>F514619</v>
          </cell>
          <cell r="D5419">
            <v>13</v>
          </cell>
          <cell r="E5419" t="str">
            <v>F</v>
          </cell>
        </row>
        <row r="5420">
          <cell r="B5420" t="str">
            <v>F514620</v>
          </cell>
          <cell r="C5420" t="str">
            <v>F514620</v>
          </cell>
          <cell r="D5420">
            <v>13</v>
          </cell>
          <cell r="E5420" t="str">
            <v>F</v>
          </cell>
        </row>
        <row r="5421">
          <cell r="B5421" t="str">
            <v>F514621</v>
          </cell>
          <cell r="C5421" t="str">
            <v>F514621</v>
          </cell>
          <cell r="D5421">
            <v>13</v>
          </cell>
          <cell r="E5421" t="str">
            <v>F</v>
          </cell>
        </row>
        <row r="5422">
          <cell r="B5422" t="str">
            <v>F514622</v>
          </cell>
          <cell r="C5422" t="str">
            <v>F514622</v>
          </cell>
          <cell r="D5422">
            <v>13</v>
          </cell>
          <cell r="E5422" t="str">
            <v>F</v>
          </cell>
        </row>
        <row r="5423">
          <cell r="B5423" t="str">
            <v>1000RSSCPRFB</v>
          </cell>
          <cell r="C5423" t="str">
            <v>RSSCPRFB</v>
          </cell>
          <cell r="D5423">
            <v>12</v>
          </cell>
          <cell r="E5423" t="str">
            <v>G</v>
          </cell>
        </row>
        <row r="5424">
          <cell r="B5424" t="str">
            <v>F514623</v>
          </cell>
          <cell r="C5424" t="str">
            <v>F514623</v>
          </cell>
          <cell r="D5424">
            <v>13</v>
          </cell>
          <cell r="E5424" t="str">
            <v>F</v>
          </cell>
        </row>
        <row r="5425">
          <cell r="B5425" t="str">
            <v>F514624</v>
          </cell>
          <cell r="C5425" t="str">
            <v>F514624</v>
          </cell>
          <cell r="D5425">
            <v>13</v>
          </cell>
          <cell r="E5425" t="str">
            <v>F</v>
          </cell>
        </row>
        <row r="5426">
          <cell r="B5426" t="str">
            <v>F514625</v>
          </cell>
          <cell r="C5426" t="str">
            <v>F514625</v>
          </cell>
          <cell r="D5426">
            <v>13</v>
          </cell>
          <cell r="E5426" t="str">
            <v>F</v>
          </cell>
        </row>
        <row r="5427">
          <cell r="B5427" t="str">
            <v>F514626</v>
          </cell>
          <cell r="C5427" t="str">
            <v>F514626</v>
          </cell>
          <cell r="D5427">
            <v>13</v>
          </cell>
          <cell r="E5427" t="str">
            <v>F</v>
          </cell>
        </row>
        <row r="5428">
          <cell r="B5428" t="str">
            <v>F514627</v>
          </cell>
          <cell r="C5428" t="str">
            <v>F514627</v>
          </cell>
          <cell r="D5428">
            <v>13</v>
          </cell>
          <cell r="E5428" t="str">
            <v>F</v>
          </cell>
        </row>
        <row r="5429">
          <cell r="B5429" t="str">
            <v>F514628</v>
          </cell>
          <cell r="C5429" t="str">
            <v>F514628</v>
          </cell>
          <cell r="D5429">
            <v>13</v>
          </cell>
          <cell r="E5429" t="str">
            <v>F</v>
          </cell>
        </row>
        <row r="5430">
          <cell r="B5430" t="str">
            <v>1000RSSCOFF</v>
          </cell>
          <cell r="C5430" t="str">
            <v>RSSCOFF</v>
          </cell>
          <cell r="D5430">
            <v>12</v>
          </cell>
          <cell r="E5430" t="str">
            <v>G</v>
          </cell>
        </row>
        <row r="5431">
          <cell r="B5431" t="str">
            <v>F514629</v>
          </cell>
          <cell r="C5431" t="str">
            <v>F514629</v>
          </cell>
          <cell r="D5431">
            <v>13</v>
          </cell>
          <cell r="E5431" t="str">
            <v>F</v>
          </cell>
        </row>
        <row r="5432">
          <cell r="B5432" t="str">
            <v>F514630</v>
          </cell>
          <cell r="C5432" t="str">
            <v>F514630</v>
          </cell>
          <cell r="D5432">
            <v>13</v>
          </cell>
          <cell r="E5432" t="str">
            <v>F</v>
          </cell>
        </row>
        <row r="5433">
          <cell r="B5433" t="str">
            <v>F514631</v>
          </cell>
          <cell r="C5433" t="str">
            <v>F514631</v>
          </cell>
          <cell r="D5433">
            <v>13</v>
          </cell>
          <cell r="E5433" t="str">
            <v>F</v>
          </cell>
        </row>
        <row r="5434">
          <cell r="B5434" t="str">
            <v>F514632</v>
          </cell>
          <cell r="C5434" t="str">
            <v>F514632</v>
          </cell>
          <cell r="D5434">
            <v>13</v>
          </cell>
          <cell r="E5434" t="str">
            <v>F</v>
          </cell>
        </row>
        <row r="5435">
          <cell r="B5435" t="str">
            <v>F514633</v>
          </cell>
          <cell r="C5435" t="str">
            <v>F514633</v>
          </cell>
          <cell r="D5435">
            <v>13</v>
          </cell>
          <cell r="E5435" t="str">
            <v>F</v>
          </cell>
        </row>
        <row r="5436">
          <cell r="B5436" t="str">
            <v>F514634</v>
          </cell>
          <cell r="C5436" t="str">
            <v>F514634</v>
          </cell>
          <cell r="D5436">
            <v>13</v>
          </cell>
          <cell r="E5436" t="str">
            <v>F</v>
          </cell>
        </row>
        <row r="5437">
          <cell r="B5437" t="str">
            <v>1000RCFSITE</v>
          </cell>
          <cell r="C5437" t="str">
            <v>RCFSITE</v>
          </cell>
          <cell r="D5437">
            <v>10</v>
          </cell>
          <cell r="E5437" t="str">
            <v>G</v>
          </cell>
        </row>
        <row r="5438">
          <cell r="B5438" t="str">
            <v>F514635</v>
          </cell>
          <cell r="C5438" t="str">
            <v>F514635</v>
          </cell>
          <cell r="D5438">
            <v>11</v>
          </cell>
          <cell r="E5438" t="str">
            <v>F</v>
          </cell>
        </row>
        <row r="5439">
          <cell r="B5439" t="str">
            <v>F514636</v>
          </cell>
          <cell r="C5439" t="str">
            <v>F514636</v>
          </cell>
          <cell r="D5439">
            <v>11</v>
          </cell>
          <cell r="E5439" t="str">
            <v>F</v>
          </cell>
        </row>
        <row r="5440">
          <cell r="B5440" t="str">
            <v>F514637</v>
          </cell>
          <cell r="C5440" t="str">
            <v>F514637</v>
          </cell>
          <cell r="D5440">
            <v>11</v>
          </cell>
          <cell r="E5440" t="str">
            <v>F</v>
          </cell>
        </row>
        <row r="5441">
          <cell r="B5441" t="str">
            <v>F514638</v>
          </cell>
          <cell r="C5441" t="str">
            <v>F514638</v>
          </cell>
          <cell r="D5441">
            <v>11</v>
          </cell>
          <cell r="E5441" t="str">
            <v>F</v>
          </cell>
        </row>
        <row r="5442">
          <cell r="B5442" t="str">
            <v>F514639</v>
          </cell>
          <cell r="C5442" t="str">
            <v>F514639</v>
          </cell>
          <cell r="D5442">
            <v>11</v>
          </cell>
          <cell r="E5442" t="str">
            <v>F</v>
          </cell>
        </row>
        <row r="5443">
          <cell r="B5443" t="str">
            <v>F514640</v>
          </cell>
          <cell r="C5443" t="str">
            <v>F514640</v>
          </cell>
          <cell r="D5443">
            <v>11</v>
          </cell>
          <cell r="E5443" t="str">
            <v>F</v>
          </cell>
        </row>
        <row r="5444">
          <cell r="B5444" t="str">
            <v>F514641</v>
          </cell>
          <cell r="C5444" t="str">
            <v>F514641</v>
          </cell>
          <cell r="D5444">
            <v>11</v>
          </cell>
          <cell r="E5444" t="str">
            <v>F</v>
          </cell>
        </row>
        <row r="5445">
          <cell r="B5445" t="str">
            <v>1000RCFBLDGC</v>
          </cell>
          <cell r="C5445" t="str">
            <v>RCFBLDGC</v>
          </cell>
          <cell r="D5445">
            <v>12</v>
          </cell>
          <cell r="E5445" t="str">
            <v>G</v>
          </cell>
        </row>
        <row r="5446">
          <cell r="B5446" t="str">
            <v>F514642</v>
          </cell>
          <cell r="C5446" t="str">
            <v>F514642</v>
          </cell>
          <cell r="D5446">
            <v>13</v>
          </cell>
          <cell r="E5446" t="str">
            <v>F</v>
          </cell>
        </row>
        <row r="5447">
          <cell r="B5447" t="str">
            <v>F514643</v>
          </cell>
          <cell r="C5447" t="str">
            <v>F514643</v>
          </cell>
          <cell r="D5447">
            <v>13</v>
          </cell>
          <cell r="E5447" t="str">
            <v>F</v>
          </cell>
        </row>
        <row r="5448">
          <cell r="B5448" t="str">
            <v>F514644</v>
          </cell>
          <cell r="C5448" t="str">
            <v>F514644</v>
          </cell>
          <cell r="D5448">
            <v>13</v>
          </cell>
          <cell r="E5448" t="str">
            <v>F</v>
          </cell>
        </row>
        <row r="5449">
          <cell r="B5449" t="str">
            <v>F514645</v>
          </cell>
          <cell r="C5449" t="str">
            <v>F514645</v>
          </cell>
          <cell r="D5449">
            <v>13</v>
          </cell>
          <cell r="E5449" t="str">
            <v>F</v>
          </cell>
        </row>
        <row r="5450">
          <cell r="B5450" t="str">
            <v>F514646</v>
          </cell>
          <cell r="C5450" t="str">
            <v>F514646</v>
          </cell>
          <cell r="D5450">
            <v>13</v>
          </cell>
          <cell r="E5450" t="str">
            <v>F</v>
          </cell>
        </row>
        <row r="5451">
          <cell r="B5451" t="str">
            <v>F514647</v>
          </cell>
          <cell r="C5451" t="str">
            <v>F514647</v>
          </cell>
          <cell r="D5451">
            <v>13</v>
          </cell>
          <cell r="E5451" t="str">
            <v>F</v>
          </cell>
        </row>
        <row r="5452">
          <cell r="B5452" t="str">
            <v>1000RCFBLDGB</v>
          </cell>
          <cell r="C5452" t="str">
            <v>RCFBLDGB</v>
          </cell>
          <cell r="D5452">
            <v>12</v>
          </cell>
          <cell r="E5452" t="str">
            <v>G</v>
          </cell>
        </row>
        <row r="5453">
          <cell r="B5453" t="str">
            <v>F514648</v>
          </cell>
          <cell r="C5453" t="str">
            <v>F514648</v>
          </cell>
          <cell r="D5453">
            <v>13</v>
          </cell>
          <cell r="E5453" t="str">
            <v>F</v>
          </cell>
        </row>
        <row r="5454">
          <cell r="B5454" t="str">
            <v>F514649</v>
          </cell>
          <cell r="C5454" t="str">
            <v>F514649</v>
          </cell>
          <cell r="D5454">
            <v>13</v>
          </cell>
          <cell r="E5454" t="str">
            <v>F</v>
          </cell>
        </row>
        <row r="5455">
          <cell r="B5455" t="str">
            <v>F514650</v>
          </cell>
          <cell r="C5455" t="str">
            <v>F514650</v>
          </cell>
          <cell r="D5455">
            <v>13</v>
          </cell>
          <cell r="E5455" t="str">
            <v>F</v>
          </cell>
        </row>
        <row r="5456">
          <cell r="B5456" t="str">
            <v>F514651</v>
          </cell>
          <cell r="C5456" t="str">
            <v>F514651</v>
          </cell>
          <cell r="D5456">
            <v>13</v>
          </cell>
          <cell r="E5456" t="str">
            <v>F</v>
          </cell>
        </row>
        <row r="5457">
          <cell r="B5457" t="str">
            <v>F514652</v>
          </cell>
          <cell r="C5457" t="str">
            <v>F514652</v>
          </cell>
          <cell r="D5457">
            <v>13</v>
          </cell>
          <cell r="E5457" t="str">
            <v>F</v>
          </cell>
        </row>
        <row r="5458">
          <cell r="B5458" t="str">
            <v>F514653</v>
          </cell>
          <cell r="C5458" t="str">
            <v>F514653</v>
          </cell>
          <cell r="D5458">
            <v>13</v>
          </cell>
          <cell r="E5458" t="str">
            <v>F</v>
          </cell>
        </row>
        <row r="5459">
          <cell r="B5459" t="str">
            <v>1000RCFBLDGD</v>
          </cell>
          <cell r="C5459" t="str">
            <v>RCFBLDGD</v>
          </cell>
          <cell r="D5459">
            <v>12</v>
          </cell>
          <cell r="E5459" t="str">
            <v>G</v>
          </cell>
        </row>
        <row r="5460">
          <cell r="B5460" t="str">
            <v>F514654</v>
          </cell>
          <cell r="C5460" t="str">
            <v>F514654</v>
          </cell>
          <cell r="D5460">
            <v>13</v>
          </cell>
          <cell r="E5460" t="str">
            <v>F</v>
          </cell>
        </row>
        <row r="5461">
          <cell r="B5461" t="str">
            <v>F514655</v>
          </cell>
          <cell r="C5461" t="str">
            <v>F514655</v>
          </cell>
          <cell r="D5461">
            <v>13</v>
          </cell>
          <cell r="E5461" t="str">
            <v>F</v>
          </cell>
        </row>
        <row r="5462">
          <cell r="B5462" t="str">
            <v>F514656</v>
          </cell>
          <cell r="C5462" t="str">
            <v>F514656</v>
          </cell>
          <cell r="D5462">
            <v>13</v>
          </cell>
          <cell r="E5462" t="str">
            <v>F</v>
          </cell>
        </row>
        <row r="5463">
          <cell r="B5463" t="str">
            <v>F514657</v>
          </cell>
          <cell r="C5463" t="str">
            <v>F514657</v>
          </cell>
          <cell r="D5463">
            <v>13</v>
          </cell>
          <cell r="E5463" t="str">
            <v>F</v>
          </cell>
        </row>
        <row r="5464">
          <cell r="B5464" t="str">
            <v>F514658</v>
          </cell>
          <cell r="C5464" t="str">
            <v>F514658</v>
          </cell>
          <cell r="D5464">
            <v>13</v>
          </cell>
          <cell r="E5464" t="str">
            <v>F</v>
          </cell>
        </row>
        <row r="5465">
          <cell r="B5465" t="str">
            <v>F514659</v>
          </cell>
          <cell r="C5465" t="str">
            <v>F514659</v>
          </cell>
          <cell r="D5465">
            <v>13</v>
          </cell>
          <cell r="E5465" t="str">
            <v>F</v>
          </cell>
        </row>
        <row r="5466">
          <cell r="B5466" t="str">
            <v>1000SKSCSITE</v>
          </cell>
          <cell r="C5466" t="str">
            <v>SKSCSITE</v>
          </cell>
          <cell r="D5466">
            <v>10</v>
          </cell>
          <cell r="E5466" t="str">
            <v>G</v>
          </cell>
        </row>
        <row r="5467">
          <cell r="B5467" t="str">
            <v>F514660</v>
          </cell>
          <cell r="C5467" t="str">
            <v>F514660</v>
          </cell>
          <cell r="D5467">
            <v>11</v>
          </cell>
          <cell r="E5467" t="str">
            <v>F</v>
          </cell>
        </row>
        <row r="5468">
          <cell r="B5468" t="str">
            <v>F514661</v>
          </cell>
          <cell r="C5468" t="str">
            <v>F514661</v>
          </cell>
          <cell r="D5468">
            <v>11</v>
          </cell>
          <cell r="E5468" t="str">
            <v>F</v>
          </cell>
        </row>
        <row r="5469">
          <cell r="B5469" t="str">
            <v>F514662</v>
          </cell>
          <cell r="C5469" t="str">
            <v>F514662</v>
          </cell>
          <cell r="D5469">
            <v>11</v>
          </cell>
          <cell r="E5469" t="str">
            <v>F</v>
          </cell>
        </row>
        <row r="5470">
          <cell r="B5470" t="str">
            <v>F514663</v>
          </cell>
          <cell r="C5470" t="str">
            <v>F514663</v>
          </cell>
          <cell r="D5470">
            <v>11</v>
          </cell>
          <cell r="E5470" t="str">
            <v>F</v>
          </cell>
        </row>
        <row r="5471">
          <cell r="B5471" t="str">
            <v>F514664</v>
          </cell>
          <cell r="C5471" t="str">
            <v>F514664</v>
          </cell>
          <cell r="D5471">
            <v>11</v>
          </cell>
          <cell r="E5471" t="str">
            <v>F</v>
          </cell>
        </row>
        <row r="5472">
          <cell r="B5472" t="str">
            <v>F514665</v>
          </cell>
          <cell r="C5472" t="str">
            <v>F514665</v>
          </cell>
          <cell r="D5472">
            <v>11</v>
          </cell>
          <cell r="E5472" t="str">
            <v>F</v>
          </cell>
        </row>
        <row r="5473">
          <cell r="B5473" t="str">
            <v>F514666</v>
          </cell>
          <cell r="C5473" t="str">
            <v>F514666</v>
          </cell>
          <cell r="D5473">
            <v>11</v>
          </cell>
          <cell r="E5473" t="str">
            <v>F</v>
          </cell>
        </row>
        <row r="5474">
          <cell r="B5474" t="str">
            <v>1000SKSCMAIN</v>
          </cell>
          <cell r="C5474" t="str">
            <v>SKSCMAIN</v>
          </cell>
          <cell r="D5474">
            <v>12</v>
          </cell>
          <cell r="E5474" t="str">
            <v>G</v>
          </cell>
        </row>
        <row r="5475">
          <cell r="B5475" t="str">
            <v>F514667</v>
          </cell>
          <cell r="C5475" t="str">
            <v>F514667</v>
          </cell>
          <cell r="D5475">
            <v>13</v>
          </cell>
          <cell r="E5475" t="str">
            <v>F</v>
          </cell>
        </row>
        <row r="5476">
          <cell r="B5476" t="str">
            <v>F514668</v>
          </cell>
          <cell r="C5476" t="str">
            <v>F514668</v>
          </cell>
          <cell r="D5476">
            <v>13</v>
          </cell>
          <cell r="E5476" t="str">
            <v>F</v>
          </cell>
        </row>
        <row r="5477">
          <cell r="B5477" t="str">
            <v>F514669</v>
          </cell>
          <cell r="C5477" t="str">
            <v>F514669</v>
          </cell>
          <cell r="D5477">
            <v>13</v>
          </cell>
          <cell r="E5477" t="str">
            <v>F</v>
          </cell>
        </row>
        <row r="5478">
          <cell r="B5478" t="str">
            <v>F514670</v>
          </cell>
          <cell r="C5478" t="str">
            <v>F514670</v>
          </cell>
          <cell r="D5478">
            <v>13</v>
          </cell>
          <cell r="E5478" t="str">
            <v>F</v>
          </cell>
        </row>
        <row r="5479">
          <cell r="B5479" t="str">
            <v>F514671</v>
          </cell>
          <cell r="C5479" t="str">
            <v>F514671</v>
          </cell>
          <cell r="D5479">
            <v>13</v>
          </cell>
          <cell r="E5479" t="str">
            <v>F</v>
          </cell>
        </row>
        <row r="5480">
          <cell r="B5480" t="str">
            <v>F514672</v>
          </cell>
          <cell r="C5480" t="str">
            <v>F514672</v>
          </cell>
          <cell r="D5480">
            <v>13</v>
          </cell>
          <cell r="E5480" t="str">
            <v>F</v>
          </cell>
        </row>
        <row r="5481">
          <cell r="B5481" t="str">
            <v>1000SKSCWHSE</v>
          </cell>
          <cell r="C5481" t="str">
            <v>SKSCWHSE</v>
          </cell>
          <cell r="D5481">
            <v>12</v>
          </cell>
          <cell r="E5481" t="str">
            <v>G</v>
          </cell>
        </row>
        <row r="5482">
          <cell r="B5482" t="str">
            <v>F514673</v>
          </cell>
          <cell r="C5482" t="str">
            <v>F514673</v>
          </cell>
          <cell r="D5482">
            <v>13</v>
          </cell>
          <cell r="E5482" t="str">
            <v>F</v>
          </cell>
        </row>
        <row r="5483">
          <cell r="B5483" t="str">
            <v>F514674</v>
          </cell>
          <cell r="C5483" t="str">
            <v>F514674</v>
          </cell>
          <cell r="D5483">
            <v>13</v>
          </cell>
          <cell r="E5483" t="str">
            <v>F</v>
          </cell>
        </row>
        <row r="5484">
          <cell r="B5484" t="str">
            <v>F514675</v>
          </cell>
          <cell r="C5484" t="str">
            <v>F514675</v>
          </cell>
          <cell r="D5484">
            <v>13</v>
          </cell>
          <cell r="E5484" t="str">
            <v>F</v>
          </cell>
        </row>
        <row r="5485">
          <cell r="B5485" t="str">
            <v>F514676</v>
          </cell>
          <cell r="C5485" t="str">
            <v>F514676</v>
          </cell>
          <cell r="D5485">
            <v>13</v>
          </cell>
          <cell r="E5485" t="str">
            <v>F</v>
          </cell>
        </row>
        <row r="5486">
          <cell r="B5486" t="str">
            <v>F514677</v>
          </cell>
          <cell r="C5486" t="str">
            <v>F514677</v>
          </cell>
          <cell r="D5486">
            <v>13</v>
          </cell>
          <cell r="E5486" t="str">
            <v>F</v>
          </cell>
        </row>
        <row r="5487">
          <cell r="B5487" t="str">
            <v>F514678</v>
          </cell>
          <cell r="C5487" t="str">
            <v>F514678</v>
          </cell>
          <cell r="D5487">
            <v>13</v>
          </cell>
          <cell r="E5487" t="str">
            <v>F</v>
          </cell>
        </row>
        <row r="5488">
          <cell r="B5488" t="str">
            <v>1000SKSCGRG</v>
          </cell>
          <cell r="C5488" t="str">
            <v>SKSCGRG</v>
          </cell>
          <cell r="D5488">
            <v>12</v>
          </cell>
          <cell r="E5488" t="str">
            <v>G</v>
          </cell>
        </row>
        <row r="5489">
          <cell r="B5489" t="str">
            <v>F514679</v>
          </cell>
          <cell r="C5489" t="str">
            <v>F514679</v>
          </cell>
          <cell r="D5489">
            <v>13</v>
          </cell>
          <cell r="E5489" t="str">
            <v>F</v>
          </cell>
        </row>
        <row r="5490">
          <cell r="B5490" t="str">
            <v>F514680</v>
          </cell>
          <cell r="C5490" t="str">
            <v>F514680</v>
          </cell>
          <cell r="D5490">
            <v>13</v>
          </cell>
          <cell r="E5490" t="str">
            <v>F</v>
          </cell>
        </row>
        <row r="5491">
          <cell r="B5491" t="str">
            <v>F514681</v>
          </cell>
          <cell r="C5491" t="str">
            <v>F514681</v>
          </cell>
          <cell r="D5491">
            <v>13</v>
          </cell>
          <cell r="E5491" t="str">
            <v>F</v>
          </cell>
        </row>
        <row r="5492">
          <cell r="B5492" t="str">
            <v>F514682</v>
          </cell>
          <cell r="C5492" t="str">
            <v>F514682</v>
          </cell>
          <cell r="D5492">
            <v>13</v>
          </cell>
          <cell r="E5492" t="str">
            <v>F</v>
          </cell>
        </row>
        <row r="5493">
          <cell r="B5493" t="str">
            <v>F514683</v>
          </cell>
          <cell r="C5493" t="str">
            <v>F514683</v>
          </cell>
          <cell r="D5493">
            <v>13</v>
          </cell>
          <cell r="E5493" t="str">
            <v>F</v>
          </cell>
        </row>
        <row r="5494">
          <cell r="B5494" t="str">
            <v>F514684</v>
          </cell>
          <cell r="C5494" t="str">
            <v>F514684</v>
          </cell>
          <cell r="D5494">
            <v>13</v>
          </cell>
          <cell r="E5494" t="str">
            <v>F</v>
          </cell>
        </row>
        <row r="5495">
          <cell r="B5495" t="str">
            <v>1000SBROSITE</v>
          </cell>
          <cell r="C5495" t="str">
            <v>SBROSITE</v>
          </cell>
          <cell r="D5495">
            <v>10</v>
          </cell>
          <cell r="E5495" t="str">
            <v>G</v>
          </cell>
        </row>
        <row r="5496">
          <cell r="B5496" t="str">
            <v>F514685</v>
          </cell>
          <cell r="C5496" t="str">
            <v>F514685</v>
          </cell>
          <cell r="D5496">
            <v>11</v>
          </cell>
          <cell r="E5496" t="str">
            <v>F</v>
          </cell>
        </row>
        <row r="5497">
          <cell r="B5497" t="str">
            <v>F514686</v>
          </cell>
          <cell r="C5497" t="str">
            <v>F514686</v>
          </cell>
          <cell r="D5497">
            <v>11</v>
          </cell>
          <cell r="E5497" t="str">
            <v>F</v>
          </cell>
        </row>
        <row r="5498">
          <cell r="B5498" t="str">
            <v>F514687</v>
          </cell>
          <cell r="C5498" t="str">
            <v>F514687</v>
          </cell>
          <cell r="D5498">
            <v>11</v>
          </cell>
          <cell r="E5498" t="str">
            <v>F</v>
          </cell>
        </row>
        <row r="5499">
          <cell r="B5499" t="str">
            <v>F514688</v>
          </cell>
          <cell r="C5499" t="str">
            <v>F514688</v>
          </cell>
          <cell r="D5499">
            <v>11</v>
          </cell>
          <cell r="E5499" t="str">
            <v>F</v>
          </cell>
        </row>
        <row r="5500">
          <cell r="B5500" t="str">
            <v>F514689</v>
          </cell>
          <cell r="C5500" t="str">
            <v>F514689</v>
          </cell>
          <cell r="D5500">
            <v>11</v>
          </cell>
          <cell r="E5500" t="str">
            <v>F</v>
          </cell>
        </row>
        <row r="5501">
          <cell r="B5501" t="str">
            <v>F514690</v>
          </cell>
          <cell r="C5501" t="str">
            <v>F514690</v>
          </cell>
          <cell r="D5501">
            <v>11</v>
          </cell>
          <cell r="E5501" t="str">
            <v>F</v>
          </cell>
        </row>
        <row r="5502">
          <cell r="B5502" t="str">
            <v>F514691</v>
          </cell>
          <cell r="C5502" t="str">
            <v>F514691</v>
          </cell>
          <cell r="D5502">
            <v>11</v>
          </cell>
          <cell r="E5502" t="str">
            <v>F</v>
          </cell>
        </row>
        <row r="5503">
          <cell r="B5503" t="str">
            <v>1000SBROBLDG</v>
          </cell>
          <cell r="C5503" t="str">
            <v>SBROBLDG</v>
          </cell>
          <cell r="D5503">
            <v>12</v>
          </cell>
          <cell r="E5503" t="str">
            <v>G</v>
          </cell>
        </row>
        <row r="5504">
          <cell r="B5504" t="str">
            <v>F514692</v>
          </cell>
          <cell r="C5504" t="str">
            <v>F514692</v>
          </cell>
          <cell r="D5504">
            <v>13</v>
          </cell>
          <cell r="E5504" t="str">
            <v>F</v>
          </cell>
        </row>
        <row r="5505">
          <cell r="B5505" t="str">
            <v>F514693</v>
          </cell>
          <cell r="C5505" t="str">
            <v>F514693</v>
          </cell>
          <cell r="D5505">
            <v>13</v>
          </cell>
          <cell r="E5505" t="str">
            <v>F</v>
          </cell>
        </row>
        <row r="5506">
          <cell r="B5506" t="str">
            <v>F514694</v>
          </cell>
          <cell r="C5506" t="str">
            <v>F514694</v>
          </cell>
          <cell r="D5506">
            <v>13</v>
          </cell>
          <cell r="E5506" t="str">
            <v>F</v>
          </cell>
        </row>
        <row r="5507">
          <cell r="B5507" t="str">
            <v>F514695</v>
          </cell>
          <cell r="C5507" t="str">
            <v>F514695</v>
          </cell>
          <cell r="D5507">
            <v>13</v>
          </cell>
          <cell r="E5507" t="str">
            <v>F</v>
          </cell>
        </row>
        <row r="5508">
          <cell r="B5508" t="str">
            <v>F514696</v>
          </cell>
          <cell r="C5508" t="str">
            <v>F514696</v>
          </cell>
          <cell r="D5508">
            <v>13</v>
          </cell>
          <cell r="E5508" t="str">
            <v>F</v>
          </cell>
        </row>
        <row r="5509">
          <cell r="B5509" t="str">
            <v>F514697</v>
          </cell>
          <cell r="C5509" t="str">
            <v>F514697</v>
          </cell>
          <cell r="D5509">
            <v>13</v>
          </cell>
          <cell r="E5509" t="str">
            <v>F</v>
          </cell>
        </row>
        <row r="5510">
          <cell r="B5510" t="str">
            <v>1000SDBLDG</v>
          </cell>
          <cell r="C5510" t="str">
            <v>SDBLDG</v>
          </cell>
          <cell r="D5510">
            <v>10</v>
          </cell>
          <cell r="E5510" t="str">
            <v>G</v>
          </cell>
        </row>
        <row r="5511">
          <cell r="B5511" t="str">
            <v>F514698</v>
          </cell>
          <cell r="C5511" t="str">
            <v>F514698</v>
          </cell>
          <cell r="D5511">
            <v>11</v>
          </cell>
          <cell r="E5511" t="str">
            <v>F</v>
          </cell>
        </row>
        <row r="5512">
          <cell r="B5512" t="str">
            <v>F514699</v>
          </cell>
          <cell r="C5512" t="str">
            <v>F514699</v>
          </cell>
          <cell r="D5512">
            <v>11</v>
          </cell>
          <cell r="E5512" t="str">
            <v>F</v>
          </cell>
        </row>
        <row r="5513">
          <cell r="B5513" t="str">
            <v>F514700</v>
          </cell>
          <cell r="C5513" t="str">
            <v>F514700</v>
          </cell>
          <cell r="D5513">
            <v>11</v>
          </cell>
          <cell r="E5513" t="str">
            <v>F</v>
          </cell>
        </row>
        <row r="5514">
          <cell r="B5514" t="str">
            <v>F514701</v>
          </cell>
          <cell r="C5514" t="str">
            <v>F514701</v>
          </cell>
          <cell r="D5514">
            <v>11</v>
          </cell>
          <cell r="E5514" t="str">
            <v>F</v>
          </cell>
        </row>
        <row r="5515">
          <cell r="B5515" t="str">
            <v>F514702</v>
          </cell>
          <cell r="C5515" t="str">
            <v>F514702</v>
          </cell>
          <cell r="D5515">
            <v>11</v>
          </cell>
          <cell r="E5515" t="str">
            <v>F</v>
          </cell>
        </row>
        <row r="5516">
          <cell r="B5516" t="str">
            <v>F514703</v>
          </cell>
          <cell r="C5516" t="str">
            <v>F514703</v>
          </cell>
          <cell r="D5516">
            <v>11</v>
          </cell>
          <cell r="E5516" t="str">
            <v>F</v>
          </cell>
        </row>
        <row r="5517">
          <cell r="B5517" t="str">
            <v>F515305</v>
          </cell>
          <cell r="C5517" t="str">
            <v>F515305</v>
          </cell>
          <cell r="D5517">
            <v>11</v>
          </cell>
          <cell r="E5517" t="str">
            <v>F</v>
          </cell>
        </row>
        <row r="5518">
          <cell r="B5518" t="str">
            <v>1000SGVCCSITE</v>
          </cell>
          <cell r="C5518" t="str">
            <v>SGVCCSITE</v>
          </cell>
          <cell r="D5518">
            <v>10</v>
          </cell>
          <cell r="E5518" t="str">
            <v>G</v>
          </cell>
        </row>
        <row r="5519">
          <cell r="B5519" t="str">
            <v>F514704</v>
          </cell>
          <cell r="C5519" t="str">
            <v>F514704</v>
          </cell>
          <cell r="D5519">
            <v>11</v>
          </cell>
          <cell r="E5519" t="str">
            <v>F</v>
          </cell>
        </row>
        <row r="5520">
          <cell r="B5520" t="str">
            <v>F514705</v>
          </cell>
          <cell r="C5520" t="str">
            <v>F514705</v>
          </cell>
          <cell r="D5520">
            <v>11</v>
          </cell>
          <cell r="E5520" t="str">
            <v>F</v>
          </cell>
        </row>
        <row r="5521">
          <cell r="B5521" t="str">
            <v>F514706</v>
          </cell>
          <cell r="C5521" t="str">
            <v>F514706</v>
          </cell>
          <cell r="D5521">
            <v>11</v>
          </cell>
          <cell r="E5521" t="str">
            <v>F</v>
          </cell>
        </row>
        <row r="5522">
          <cell r="B5522" t="str">
            <v>F514707</v>
          </cell>
          <cell r="C5522" t="str">
            <v>F514707</v>
          </cell>
          <cell r="D5522">
            <v>11</v>
          </cell>
          <cell r="E5522" t="str">
            <v>F</v>
          </cell>
        </row>
        <row r="5523">
          <cell r="B5523" t="str">
            <v>F514708</v>
          </cell>
          <cell r="C5523" t="str">
            <v>F514708</v>
          </cell>
          <cell r="D5523">
            <v>11</v>
          </cell>
          <cell r="E5523" t="str">
            <v>F</v>
          </cell>
        </row>
        <row r="5524">
          <cell r="B5524" t="str">
            <v>F514709</v>
          </cell>
          <cell r="C5524" t="str">
            <v>F514709</v>
          </cell>
          <cell r="D5524">
            <v>11</v>
          </cell>
          <cell r="E5524" t="str">
            <v>F</v>
          </cell>
        </row>
        <row r="5525">
          <cell r="B5525" t="str">
            <v>F514710</v>
          </cell>
          <cell r="C5525" t="str">
            <v>F514710</v>
          </cell>
          <cell r="D5525">
            <v>11</v>
          </cell>
          <cell r="E5525" t="str">
            <v>F</v>
          </cell>
        </row>
        <row r="5526">
          <cell r="B5526" t="str">
            <v>1000SGVCCBL2</v>
          </cell>
          <cell r="C5526" t="str">
            <v>SGVCCBL2</v>
          </cell>
          <cell r="D5526">
            <v>12</v>
          </cell>
          <cell r="E5526" t="str">
            <v>G</v>
          </cell>
        </row>
        <row r="5527">
          <cell r="B5527" t="str">
            <v>F514711</v>
          </cell>
          <cell r="C5527" t="str">
            <v>F514711</v>
          </cell>
          <cell r="D5527">
            <v>13</v>
          </cell>
          <cell r="E5527" t="str">
            <v>F</v>
          </cell>
        </row>
        <row r="5528">
          <cell r="B5528" t="str">
            <v>F514712</v>
          </cell>
          <cell r="C5528" t="str">
            <v>F514712</v>
          </cell>
          <cell r="D5528">
            <v>13</v>
          </cell>
          <cell r="E5528" t="str">
            <v>F</v>
          </cell>
        </row>
        <row r="5529">
          <cell r="B5529" t="str">
            <v>F514713</v>
          </cell>
          <cell r="C5529" t="str">
            <v>F514713</v>
          </cell>
          <cell r="D5529">
            <v>13</v>
          </cell>
          <cell r="E5529" t="str">
            <v>F</v>
          </cell>
        </row>
        <row r="5530">
          <cell r="B5530" t="str">
            <v>F514714</v>
          </cell>
          <cell r="C5530" t="str">
            <v>F514714</v>
          </cell>
          <cell r="D5530">
            <v>13</v>
          </cell>
          <cell r="E5530" t="str">
            <v>F</v>
          </cell>
        </row>
        <row r="5531">
          <cell r="B5531" t="str">
            <v>F514715</v>
          </cell>
          <cell r="C5531" t="str">
            <v>F514715</v>
          </cell>
          <cell r="D5531">
            <v>13</v>
          </cell>
          <cell r="E5531" t="str">
            <v>F</v>
          </cell>
        </row>
        <row r="5532">
          <cell r="B5532" t="str">
            <v>F514716</v>
          </cell>
          <cell r="C5532" t="str">
            <v>F514716</v>
          </cell>
          <cell r="D5532">
            <v>13</v>
          </cell>
          <cell r="E5532" t="str">
            <v>F</v>
          </cell>
        </row>
        <row r="5533">
          <cell r="B5533" t="str">
            <v>1000SGVCCBL3</v>
          </cell>
          <cell r="C5533" t="str">
            <v>SGVCCBL3</v>
          </cell>
          <cell r="D5533">
            <v>12</v>
          </cell>
          <cell r="E5533" t="str">
            <v>G</v>
          </cell>
        </row>
        <row r="5534">
          <cell r="B5534" t="str">
            <v>F514717</v>
          </cell>
          <cell r="C5534" t="str">
            <v>F514717</v>
          </cell>
          <cell r="D5534">
            <v>13</v>
          </cell>
          <cell r="E5534" t="str">
            <v>F</v>
          </cell>
        </row>
        <row r="5535">
          <cell r="B5535" t="str">
            <v>F514718</v>
          </cell>
          <cell r="C5535" t="str">
            <v>F514718</v>
          </cell>
          <cell r="D5535">
            <v>13</v>
          </cell>
          <cell r="E5535" t="str">
            <v>F</v>
          </cell>
        </row>
        <row r="5536">
          <cell r="B5536" t="str">
            <v>F514719</v>
          </cell>
          <cell r="C5536" t="str">
            <v>F514719</v>
          </cell>
          <cell r="D5536">
            <v>13</v>
          </cell>
          <cell r="E5536" t="str">
            <v>F</v>
          </cell>
        </row>
        <row r="5537">
          <cell r="B5537" t="str">
            <v>F514720</v>
          </cell>
          <cell r="C5537" t="str">
            <v>F514720</v>
          </cell>
          <cell r="D5537">
            <v>13</v>
          </cell>
          <cell r="E5537" t="str">
            <v>F</v>
          </cell>
        </row>
        <row r="5538">
          <cell r="B5538" t="str">
            <v>F514721</v>
          </cell>
          <cell r="C5538" t="str">
            <v>F514721</v>
          </cell>
          <cell r="D5538">
            <v>13</v>
          </cell>
          <cell r="E5538" t="str">
            <v>F</v>
          </cell>
        </row>
        <row r="5539">
          <cell r="B5539" t="str">
            <v>F514722</v>
          </cell>
          <cell r="C5539" t="str">
            <v>F514722</v>
          </cell>
          <cell r="D5539">
            <v>13</v>
          </cell>
          <cell r="E5539" t="str">
            <v>F</v>
          </cell>
        </row>
        <row r="5540">
          <cell r="B5540" t="str">
            <v>1000SJACSCSITE</v>
          </cell>
          <cell r="C5540" t="str">
            <v>SJACSCSITE</v>
          </cell>
          <cell r="D5540">
            <v>10</v>
          </cell>
          <cell r="E5540" t="str">
            <v>G</v>
          </cell>
        </row>
        <row r="5541">
          <cell r="B5541" t="str">
            <v>F514723</v>
          </cell>
          <cell r="C5541" t="str">
            <v>F514723</v>
          </cell>
          <cell r="D5541">
            <v>11</v>
          </cell>
          <cell r="E5541" t="str">
            <v>F</v>
          </cell>
        </row>
        <row r="5542">
          <cell r="B5542" t="str">
            <v>F514724</v>
          </cell>
          <cell r="C5542" t="str">
            <v>F514724</v>
          </cell>
          <cell r="D5542">
            <v>11</v>
          </cell>
          <cell r="E5542" t="str">
            <v>F</v>
          </cell>
        </row>
        <row r="5543">
          <cell r="B5543" t="str">
            <v>F514725</v>
          </cell>
          <cell r="C5543" t="str">
            <v>F514725</v>
          </cell>
          <cell r="D5543">
            <v>11</v>
          </cell>
          <cell r="E5543" t="str">
            <v>F</v>
          </cell>
        </row>
        <row r="5544">
          <cell r="B5544" t="str">
            <v>F514726</v>
          </cell>
          <cell r="C5544" t="str">
            <v>F514726</v>
          </cell>
          <cell r="D5544">
            <v>11</v>
          </cell>
          <cell r="E5544" t="str">
            <v>F</v>
          </cell>
        </row>
        <row r="5545">
          <cell r="B5545" t="str">
            <v>F514727</v>
          </cell>
          <cell r="C5545" t="str">
            <v>F514727</v>
          </cell>
          <cell r="D5545">
            <v>11</v>
          </cell>
          <cell r="E5545" t="str">
            <v>F</v>
          </cell>
        </row>
        <row r="5546">
          <cell r="B5546" t="str">
            <v>F514728</v>
          </cell>
          <cell r="C5546" t="str">
            <v>F514728</v>
          </cell>
          <cell r="D5546">
            <v>11</v>
          </cell>
          <cell r="E5546" t="str">
            <v>F</v>
          </cell>
        </row>
        <row r="5547">
          <cell r="B5547" t="str">
            <v>F514729</v>
          </cell>
          <cell r="C5547" t="str">
            <v>F514729</v>
          </cell>
          <cell r="D5547">
            <v>11</v>
          </cell>
          <cell r="E5547" t="str">
            <v>F</v>
          </cell>
        </row>
        <row r="5548">
          <cell r="B5548" t="str">
            <v>1000SJACSCMAIN</v>
          </cell>
          <cell r="C5548" t="str">
            <v>SJACSCMAIN</v>
          </cell>
          <cell r="D5548">
            <v>12</v>
          </cell>
          <cell r="E5548" t="str">
            <v>G</v>
          </cell>
        </row>
        <row r="5549">
          <cell r="B5549" t="str">
            <v>F514730</v>
          </cell>
          <cell r="C5549" t="str">
            <v>F514730</v>
          </cell>
          <cell r="D5549">
            <v>13</v>
          </cell>
          <cell r="E5549" t="str">
            <v>F</v>
          </cell>
        </row>
        <row r="5550">
          <cell r="B5550" t="str">
            <v>F514731</v>
          </cell>
          <cell r="C5550" t="str">
            <v>F514731</v>
          </cell>
          <cell r="D5550">
            <v>13</v>
          </cell>
          <cell r="E5550" t="str">
            <v>F</v>
          </cell>
        </row>
        <row r="5551">
          <cell r="B5551" t="str">
            <v>F514732</v>
          </cell>
          <cell r="C5551" t="str">
            <v>F514732</v>
          </cell>
          <cell r="D5551">
            <v>13</v>
          </cell>
          <cell r="E5551" t="str">
            <v>F</v>
          </cell>
        </row>
        <row r="5552">
          <cell r="B5552" t="str">
            <v>F514733</v>
          </cell>
          <cell r="C5552" t="str">
            <v>F514733</v>
          </cell>
          <cell r="D5552">
            <v>13</v>
          </cell>
          <cell r="E5552" t="str">
            <v>F</v>
          </cell>
        </row>
        <row r="5553">
          <cell r="B5553" t="str">
            <v>F514734</v>
          </cell>
          <cell r="C5553" t="str">
            <v>F514734</v>
          </cell>
          <cell r="D5553">
            <v>13</v>
          </cell>
          <cell r="E5553" t="str">
            <v>F</v>
          </cell>
        </row>
        <row r="5554">
          <cell r="B5554" t="str">
            <v>F514735</v>
          </cell>
          <cell r="C5554" t="str">
            <v>F514735</v>
          </cell>
          <cell r="D5554">
            <v>13</v>
          </cell>
          <cell r="E5554" t="str">
            <v>F</v>
          </cell>
        </row>
        <row r="5555">
          <cell r="B5555" t="str">
            <v>1000SJACSCOFF2</v>
          </cell>
          <cell r="C5555" t="str">
            <v>SJACSCOFF2</v>
          </cell>
          <cell r="D5555">
            <v>12</v>
          </cell>
          <cell r="E5555" t="str">
            <v>G</v>
          </cell>
        </row>
        <row r="5556">
          <cell r="B5556" t="str">
            <v>F514736</v>
          </cell>
          <cell r="C5556" t="str">
            <v>F514736</v>
          </cell>
          <cell r="D5556">
            <v>13</v>
          </cell>
          <cell r="E5556" t="str">
            <v>F</v>
          </cell>
        </row>
        <row r="5557">
          <cell r="B5557" t="str">
            <v>F514737</v>
          </cell>
          <cell r="C5557" t="str">
            <v>F514737</v>
          </cell>
          <cell r="D5557">
            <v>13</v>
          </cell>
          <cell r="E5557" t="str">
            <v>F</v>
          </cell>
        </row>
        <row r="5558">
          <cell r="B5558" t="str">
            <v>F514738</v>
          </cell>
          <cell r="C5558" t="str">
            <v>F514738</v>
          </cell>
          <cell r="D5558">
            <v>13</v>
          </cell>
          <cell r="E5558" t="str">
            <v>F</v>
          </cell>
        </row>
        <row r="5559">
          <cell r="B5559" t="str">
            <v>F514739</v>
          </cell>
          <cell r="C5559" t="str">
            <v>F514739</v>
          </cell>
          <cell r="D5559">
            <v>13</v>
          </cell>
          <cell r="E5559" t="str">
            <v>F</v>
          </cell>
        </row>
        <row r="5560">
          <cell r="B5560" t="str">
            <v>F514740</v>
          </cell>
          <cell r="C5560" t="str">
            <v>F514740</v>
          </cell>
          <cell r="D5560">
            <v>13</v>
          </cell>
          <cell r="E5560" t="str">
            <v>F</v>
          </cell>
        </row>
        <row r="5561">
          <cell r="B5561" t="str">
            <v>F514741</v>
          </cell>
          <cell r="C5561" t="str">
            <v>F514741</v>
          </cell>
          <cell r="D5561">
            <v>13</v>
          </cell>
          <cell r="E5561" t="str">
            <v>F</v>
          </cell>
        </row>
        <row r="5562">
          <cell r="B5562" t="str">
            <v>1000SJACSCWHSE</v>
          </cell>
          <cell r="C5562" t="str">
            <v>SJACSCWHSE</v>
          </cell>
          <cell r="D5562">
            <v>12</v>
          </cell>
          <cell r="E5562" t="str">
            <v>G</v>
          </cell>
        </row>
        <row r="5563">
          <cell r="B5563" t="str">
            <v>F514742</v>
          </cell>
          <cell r="C5563" t="str">
            <v>F514742</v>
          </cell>
          <cell r="D5563">
            <v>13</v>
          </cell>
          <cell r="E5563" t="str">
            <v>F</v>
          </cell>
        </row>
        <row r="5564">
          <cell r="B5564" t="str">
            <v>F514743</v>
          </cell>
          <cell r="C5564" t="str">
            <v>F514743</v>
          </cell>
          <cell r="D5564">
            <v>13</v>
          </cell>
          <cell r="E5564" t="str">
            <v>F</v>
          </cell>
        </row>
        <row r="5565">
          <cell r="B5565" t="str">
            <v>F514744</v>
          </cell>
          <cell r="C5565" t="str">
            <v>F514744</v>
          </cell>
          <cell r="D5565">
            <v>13</v>
          </cell>
          <cell r="E5565" t="str">
            <v>F</v>
          </cell>
        </row>
        <row r="5566">
          <cell r="B5566" t="str">
            <v>F514745</v>
          </cell>
          <cell r="C5566" t="str">
            <v>F514745</v>
          </cell>
          <cell r="D5566">
            <v>13</v>
          </cell>
          <cell r="E5566" t="str">
            <v>F</v>
          </cell>
        </row>
        <row r="5567">
          <cell r="B5567" t="str">
            <v>F514746</v>
          </cell>
          <cell r="C5567" t="str">
            <v>F514746</v>
          </cell>
          <cell r="D5567">
            <v>13</v>
          </cell>
          <cell r="E5567" t="str">
            <v>F</v>
          </cell>
        </row>
        <row r="5568">
          <cell r="B5568" t="str">
            <v>F514747</v>
          </cell>
          <cell r="C5568" t="str">
            <v>F514747</v>
          </cell>
          <cell r="D5568">
            <v>13</v>
          </cell>
          <cell r="E5568" t="str">
            <v>F</v>
          </cell>
        </row>
        <row r="5569">
          <cell r="B5569" t="str">
            <v>1000SJACSCGRG</v>
          </cell>
          <cell r="C5569" t="str">
            <v>SJACSCGRG</v>
          </cell>
          <cell r="D5569">
            <v>12</v>
          </cell>
          <cell r="E5569" t="str">
            <v>G</v>
          </cell>
        </row>
        <row r="5570">
          <cell r="B5570" t="str">
            <v>F514748</v>
          </cell>
          <cell r="C5570" t="str">
            <v>F514748</v>
          </cell>
          <cell r="D5570">
            <v>13</v>
          </cell>
          <cell r="E5570" t="str">
            <v>F</v>
          </cell>
        </row>
        <row r="5571">
          <cell r="B5571" t="str">
            <v>F514749</v>
          </cell>
          <cell r="C5571" t="str">
            <v>F514749</v>
          </cell>
          <cell r="D5571">
            <v>13</v>
          </cell>
          <cell r="E5571" t="str">
            <v>F</v>
          </cell>
        </row>
        <row r="5572">
          <cell r="B5572" t="str">
            <v>F514750</v>
          </cell>
          <cell r="C5572" t="str">
            <v>F514750</v>
          </cell>
          <cell r="D5572">
            <v>13</v>
          </cell>
          <cell r="E5572" t="str">
            <v>F</v>
          </cell>
        </row>
        <row r="5573">
          <cell r="B5573" t="str">
            <v>F514751</v>
          </cell>
          <cell r="C5573" t="str">
            <v>F514751</v>
          </cell>
          <cell r="D5573">
            <v>13</v>
          </cell>
          <cell r="E5573" t="str">
            <v>F</v>
          </cell>
        </row>
        <row r="5574">
          <cell r="B5574" t="str">
            <v>F514752</v>
          </cell>
          <cell r="C5574" t="str">
            <v>F514752</v>
          </cell>
          <cell r="D5574">
            <v>13</v>
          </cell>
          <cell r="E5574" t="str">
            <v>F</v>
          </cell>
        </row>
        <row r="5575">
          <cell r="B5575" t="str">
            <v>F514753</v>
          </cell>
          <cell r="C5575" t="str">
            <v>F514753</v>
          </cell>
          <cell r="D5575">
            <v>13</v>
          </cell>
          <cell r="E5575" t="str">
            <v>F</v>
          </cell>
        </row>
        <row r="5576">
          <cell r="B5576" t="str">
            <v>1000SMSCSITE</v>
          </cell>
          <cell r="C5576" t="str">
            <v>SMSCSITE</v>
          </cell>
          <cell r="D5576">
            <v>10</v>
          </cell>
          <cell r="E5576" t="str">
            <v>G</v>
          </cell>
        </row>
        <row r="5577">
          <cell r="B5577" t="str">
            <v>F514754</v>
          </cell>
          <cell r="C5577" t="str">
            <v>F514754</v>
          </cell>
          <cell r="D5577">
            <v>11</v>
          </cell>
          <cell r="E5577" t="str">
            <v>F</v>
          </cell>
        </row>
        <row r="5578">
          <cell r="B5578" t="str">
            <v>F514755</v>
          </cell>
          <cell r="C5578" t="str">
            <v>F514755</v>
          </cell>
          <cell r="D5578">
            <v>11</v>
          </cell>
          <cell r="E5578" t="str">
            <v>F</v>
          </cell>
        </row>
        <row r="5579">
          <cell r="B5579" t="str">
            <v>F514756</v>
          </cell>
          <cell r="C5579" t="str">
            <v>F514756</v>
          </cell>
          <cell r="D5579">
            <v>11</v>
          </cell>
          <cell r="E5579" t="str">
            <v>F</v>
          </cell>
        </row>
        <row r="5580">
          <cell r="B5580" t="str">
            <v>F514757</v>
          </cell>
          <cell r="C5580" t="str">
            <v>F514757</v>
          </cell>
          <cell r="D5580">
            <v>11</v>
          </cell>
          <cell r="E5580" t="str">
            <v>F</v>
          </cell>
        </row>
        <row r="5581">
          <cell r="B5581" t="str">
            <v>F514758</v>
          </cell>
          <cell r="C5581" t="str">
            <v>F514758</v>
          </cell>
          <cell r="D5581">
            <v>11</v>
          </cell>
          <cell r="E5581" t="str">
            <v>F</v>
          </cell>
        </row>
        <row r="5582">
          <cell r="B5582" t="str">
            <v>F514759</v>
          </cell>
          <cell r="C5582" t="str">
            <v>F514759</v>
          </cell>
          <cell r="D5582">
            <v>11</v>
          </cell>
          <cell r="E5582" t="str">
            <v>F</v>
          </cell>
        </row>
        <row r="5583">
          <cell r="B5583" t="str">
            <v>F514760</v>
          </cell>
          <cell r="C5583" t="str">
            <v>F514760</v>
          </cell>
          <cell r="D5583">
            <v>11</v>
          </cell>
          <cell r="E5583" t="str">
            <v>F</v>
          </cell>
        </row>
        <row r="5584">
          <cell r="B5584" t="str">
            <v>1000SMSCMAIN</v>
          </cell>
          <cell r="C5584" t="str">
            <v>SMSCMAIN</v>
          </cell>
          <cell r="D5584">
            <v>12</v>
          </cell>
          <cell r="E5584" t="str">
            <v>G</v>
          </cell>
        </row>
        <row r="5585">
          <cell r="B5585" t="str">
            <v>F514761</v>
          </cell>
          <cell r="C5585" t="str">
            <v>F514761</v>
          </cell>
          <cell r="D5585">
            <v>13</v>
          </cell>
          <cell r="E5585" t="str">
            <v>F</v>
          </cell>
        </row>
        <row r="5586">
          <cell r="B5586" t="str">
            <v>F514762</v>
          </cell>
          <cell r="C5586" t="str">
            <v>F514762</v>
          </cell>
          <cell r="D5586">
            <v>13</v>
          </cell>
          <cell r="E5586" t="str">
            <v>F</v>
          </cell>
        </row>
        <row r="5587">
          <cell r="B5587" t="str">
            <v>F514763</v>
          </cell>
          <cell r="C5587" t="str">
            <v>F514763</v>
          </cell>
          <cell r="D5587">
            <v>13</v>
          </cell>
          <cell r="E5587" t="str">
            <v>F</v>
          </cell>
        </row>
        <row r="5588">
          <cell r="B5588" t="str">
            <v>F514764</v>
          </cell>
          <cell r="C5588" t="str">
            <v>F514764</v>
          </cell>
          <cell r="D5588">
            <v>13</v>
          </cell>
          <cell r="E5588" t="str">
            <v>F</v>
          </cell>
        </row>
        <row r="5589">
          <cell r="B5589" t="str">
            <v>F514765</v>
          </cell>
          <cell r="C5589" t="str">
            <v>F514765</v>
          </cell>
          <cell r="D5589">
            <v>13</v>
          </cell>
          <cell r="E5589" t="str">
            <v>F</v>
          </cell>
        </row>
        <row r="5590">
          <cell r="B5590" t="str">
            <v>F514766</v>
          </cell>
          <cell r="C5590" t="str">
            <v>F514766</v>
          </cell>
          <cell r="D5590">
            <v>13</v>
          </cell>
          <cell r="E5590" t="str">
            <v>F</v>
          </cell>
        </row>
        <row r="5591">
          <cell r="B5591" t="str">
            <v>1000SMSCGRG</v>
          </cell>
          <cell r="C5591" t="str">
            <v>SMSCGRG</v>
          </cell>
          <cell r="D5591">
            <v>12</v>
          </cell>
          <cell r="E5591" t="str">
            <v>G</v>
          </cell>
        </row>
        <row r="5592">
          <cell r="B5592" t="str">
            <v>F514767</v>
          </cell>
          <cell r="C5592" t="str">
            <v>F514767</v>
          </cell>
          <cell r="D5592">
            <v>13</v>
          </cell>
          <cell r="E5592" t="str">
            <v>F</v>
          </cell>
        </row>
        <row r="5593">
          <cell r="B5593" t="str">
            <v>F514768</v>
          </cell>
          <cell r="C5593" t="str">
            <v>F514768</v>
          </cell>
          <cell r="D5593">
            <v>13</v>
          </cell>
          <cell r="E5593" t="str">
            <v>F</v>
          </cell>
        </row>
        <row r="5594">
          <cell r="B5594" t="str">
            <v>F514769</v>
          </cell>
          <cell r="C5594" t="str">
            <v>F514769</v>
          </cell>
          <cell r="D5594">
            <v>13</v>
          </cell>
          <cell r="E5594" t="str">
            <v>F</v>
          </cell>
        </row>
        <row r="5595">
          <cell r="B5595" t="str">
            <v>F514770</v>
          </cell>
          <cell r="C5595" t="str">
            <v>F514770</v>
          </cell>
          <cell r="D5595">
            <v>13</v>
          </cell>
          <cell r="E5595" t="str">
            <v>F</v>
          </cell>
        </row>
        <row r="5596">
          <cell r="B5596" t="str">
            <v>F514771</v>
          </cell>
          <cell r="C5596" t="str">
            <v>F514771</v>
          </cell>
          <cell r="D5596">
            <v>13</v>
          </cell>
          <cell r="E5596" t="str">
            <v>F</v>
          </cell>
        </row>
        <row r="5597">
          <cell r="B5597" t="str">
            <v>F514772</v>
          </cell>
          <cell r="C5597" t="str">
            <v>F514772</v>
          </cell>
          <cell r="D5597">
            <v>13</v>
          </cell>
          <cell r="E5597" t="str">
            <v>F</v>
          </cell>
        </row>
        <row r="5598">
          <cell r="B5598" t="str">
            <v>1000SBYSCSITE</v>
          </cell>
          <cell r="C5598" t="str">
            <v>SBYSCSITE</v>
          </cell>
          <cell r="D5598">
            <v>10</v>
          </cell>
          <cell r="E5598" t="str">
            <v>G</v>
          </cell>
        </row>
        <row r="5599">
          <cell r="B5599" t="str">
            <v>F514773</v>
          </cell>
          <cell r="C5599" t="str">
            <v>F514773</v>
          </cell>
          <cell r="D5599">
            <v>11</v>
          </cell>
          <cell r="E5599" t="str">
            <v>F</v>
          </cell>
        </row>
        <row r="5600">
          <cell r="B5600" t="str">
            <v>F514774</v>
          </cell>
          <cell r="C5600" t="str">
            <v>F514774</v>
          </cell>
          <cell r="D5600">
            <v>11</v>
          </cell>
          <cell r="E5600" t="str">
            <v>F</v>
          </cell>
        </row>
        <row r="5601">
          <cell r="B5601" t="str">
            <v>F514775</v>
          </cell>
          <cell r="C5601" t="str">
            <v>F514775</v>
          </cell>
          <cell r="D5601">
            <v>11</v>
          </cell>
          <cell r="E5601" t="str">
            <v>F</v>
          </cell>
        </row>
        <row r="5602">
          <cell r="B5602" t="str">
            <v>F514776</v>
          </cell>
          <cell r="C5602" t="str">
            <v>F514776</v>
          </cell>
          <cell r="D5602">
            <v>11</v>
          </cell>
          <cell r="E5602" t="str">
            <v>F</v>
          </cell>
        </row>
        <row r="5603">
          <cell r="B5603" t="str">
            <v>F514777</v>
          </cell>
          <cell r="C5603" t="str">
            <v>F514777</v>
          </cell>
          <cell r="D5603">
            <v>11</v>
          </cell>
          <cell r="E5603" t="str">
            <v>F</v>
          </cell>
        </row>
        <row r="5604">
          <cell r="B5604" t="str">
            <v>F514778</v>
          </cell>
          <cell r="C5604" t="str">
            <v>F514778</v>
          </cell>
          <cell r="D5604">
            <v>11</v>
          </cell>
          <cell r="E5604" t="str">
            <v>F</v>
          </cell>
        </row>
        <row r="5605">
          <cell r="B5605" t="str">
            <v>F514779</v>
          </cell>
          <cell r="C5605" t="str">
            <v>F514779</v>
          </cell>
          <cell r="D5605">
            <v>11</v>
          </cell>
          <cell r="E5605" t="str">
            <v>F</v>
          </cell>
        </row>
        <row r="5606">
          <cell r="B5606" t="str">
            <v>1000SBYSCMAIN</v>
          </cell>
          <cell r="C5606" t="str">
            <v>SBYSCMAIN</v>
          </cell>
          <cell r="D5606">
            <v>12</v>
          </cell>
          <cell r="E5606" t="str">
            <v>G</v>
          </cell>
        </row>
        <row r="5607">
          <cell r="B5607" t="str">
            <v>F514780</v>
          </cell>
          <cell r="C5607" t="str">
            <v>F514780</v>
          </cell>
          <cell r="D5607">
            <v>13</v>
          </cell>
          <cell r="E5607" t="str">
            <v>F</v>
          </cell>
        </row>
        <row r="5608">
          <cell r="B5608" t="str">
            <v>F514781</v>
          </cell>
          <cell r="C5608" t="str">
            <v>F514781</v>
          </cell>
          <cell r="D5608">
            <v>13</v>
          </cell>
          <cell r="E5608" t="str">
            <v>F</v>
          </cell>
        </row>
        <row r="5609">
          <cell r="B5609" t="str">
            <v>F514782</v>
          </cell>
          <cell r="C5609" t="str">
            <v>F514782</v>
          </cell>
          <cell r="D5609">
            <v>13</v>
          </cell>
          <cell r="E5609" t="str">
            <v>F</v>
          </cell>
        </row>
        <row r="5610">
          <cell r="B5610" t="str">
            <v>F514783</v>
          </cell>
          <cell r="C5610" t="str">
            <v>F514783</v>
          </cell>
          <cell r="D5610">
            <v>13</v>
          </cell>
          <cell r="E5610" t="str">
            <v>F</v>
          </cell>
        </row>
        <row r="5611">
          <cell r="B5611" t="str">
            <v>F514784</v>
          </cell>
          <cell r="C5611" t="str">
            <v>F514784</v>
          </cell>
          <cell r="D5611">
            <v>13</v>
          </cell>
          <cell r="E5611" t="str">
            <v>F</v>
          </cell>
        </row>
        <row r="5612">
          <cell r="B5612" t="str">
            <v>F514785</v>
          </cell>
          <cell r="C5612" t="str">
            <v>F514785</v>
          </cell>
          <cell r="D5612">
            <v>13</v>
          </cell>
          <cell r="E5612" t="str">
            <v>F</v>
          </cell>
        </row>
        <row r="5613">
          <cell r="B5613" t="str">
            <v>1000SBYSCGRG</v>
          </cell>
          <cell r="C5613" t="str">
            <v>SBYSCGRG</v>
          </cell>
          <cell r="D5613">
            <v>12</v>
          </cell>
          <cell r="E5613" t="str">
            <v>G</v>
          </cell>
        </row>
        <row r="5614">
          <cell r="B5614" t="str">
            <v>F514786</v>
          </cell>
          <cell r="C5614" t="str">
            <v>F514786</v>
          </cell>
          <cell r="D5614">
            <v>13</v>
          </cell>
          <cell r="E5614" t="str">
            <v>F</v>
          </cell>
        </row>
        <row r="5615">
          <cell r="B5615" t="str">
            <v>F514787</v>
          </cell>
          <cell r="C5615" t="str">
            <v>F514787</v>
          </cell>
          <cell r="D5615">
            <v>13</v>
          </cell>
          <cell r="E5615" t="str">
            <v>F</v>
          </cell>
        </row>
        <row r="5616">
          <cell r="B5616" t="str">
            <v>F514788</v>
          </cell>
          <cell r="C5616" t="str">
            <v>F514788</v>
          </cell>
          <cell r="D5616">
            <v>13</v>
          </cell>
          <cell r="E5616" t="str">
            <v>F</v>
          </cell>
        </row>
        <row r="5617">
          <cell r="B5617" t="str">
            <v>F514789</v>
          </cell>
          <cell r="C5617" t="str">
            <v>F514789</v>
          </cell>
          <cell r="D5617">
            <v>13</v>
          </cell>
          <cell r="E5617" t="str">
            <v>F</v>
          </cell>
        </row>
        <row r="5618">
          <cell r="B5618" t="str">
            <v>F514790</v>
          </cell>
          <cell r="C5618" t="str">
            <v>F514790</v>
          </cell>
          <cell r="D5618">
            <v>13</v>
          </cell>
          <cell r="E5618" t="str">
            <v>F</v>
          </cell>
        </row>
        <row r="5619">
          <cell r="B5619" t="str">
            <v>F514791</v>
          </cell>
          <cell r="C5619" t="str">
            <v>F514791</v>
          </cell>
          <cell r="D5619">
            <v>13</v>
          </cell>
          <cell r="E5619" t="str">
            <v>F</v>
          </cell>
        </row>
        <row r="5620">
          <cell r="B5620" t="str">
            <v>1000SBYSCFSR</v>
          </cell>
          <cell r="C5620" t="str">
            <v>SBYSCFSR</v>
          </cell>
          <cell r="D5620">
            <v>12</v>
          </cell>
          <cell r="E5620" t="str">
            <v>G</v>
          </cell>
        </row>
        <row r="5621">
          <cell r="B5621" t="str">
            <v>F514792</v>
          </cell>
          <cell r="C5621" t="str">
            <v>F514792</v>
          </cell>
          <cell r="D5621">
            <v>13</v>
          </cell>
          <cell r="E5621" t="str">
            <v>F</v>
          </cell>
        </row>
        <row r="5622">
          <cell r="B5622" t="str">
            <v>F514793</v>
          </cell>
          <cell r="C5622" t="str">
            <v>F514793</v>
          </cell>
          <cell r="D5622">
            <v>13</v>
          </cell>
          <cell r="E5622" t="str">
            <v>F</v>
          </cell>
        </row>
        <row r="5623">
          <cell r="B5623" t="str">
            <v>F514794</v>
          </cell>
          <cell r="C5623" t="str">
            <v>F514794</v>
          </cell>
          <cell r="D5623">
            <v>13</v>
          </cell>
          <cell r="E5623" t="str">
            <v>F</v>
          </cell>
        </row>
        <row r="5624">
          <cell r="B5624" t="str">
            <v>F514795</v>
          </cell>
          <cell r="C5624" t="str">
            <v>F514795</v>
          </cell>
          <cell r="D5624">
            <v>13</v>
          </cell>
          <cell r="E5624" t="str">
            <v>F</v>
          </cell>
        </row>
        <row r="5625">
          <cell r="B5625" t="str">
            <v>F514796</v>
          </cell>
          <cell r="C5625" t="str">
            <v>F514796</v>
          </cell>
          <cell r="D5625">
            <v>13</v>
          </cell>
          <cell r="E5625" t="str">
            <v>F</v>
          </cell>
        </row>
        <row r="5626">
          <cell r="B5626" t="str">
            <v>F514797</v>
          </cell>
          <cell r="C5626" t="str">
            <v>F514797</v>
          </cell>
          <cell r="D5626">
            <v>13</v>
          </cell>
          <cell r="E5626" t="str">
            <v>F</v>
          </cell>
        </row>
        <row r="5627">
          <cell r="B5627" t="str">
            <v>1000SBYSCPF</v>
          </cell>
          <cell r="C5627" t="str">
            <v>SBYSCPF</v>
          </cell>
          <cell r="D5627">
            <v>12</v>
          </cell>
          <cell r="E5627" t="str">
            <v>G</v>
          </cell>
        </row>
        <row r="5628">
          <cell r="B5628" t="str">
            <v>F514798</v>
          </cell>
          <cell r="C5628" t="str">
            <v>F514798</v>
          </cell>
          <cell r="D5628">
            <v>13</v>
          </cell>
          <cell r="E5628" t="str">
            <v>F</v>
          </cell>
        </row>
        <row r="5629">
          <cell r="B5629" t="str">
            <v>F514799</v>
          </cell>
          <cell r="C5629" t="str">
            <v>F514799</v>
          </cell>
          <cell r="D5629">
            <v>13</v>
          </cell>
          <cell r="E5629" t="str">
            <v>F</v>
          </cell>
        </row>
        <row r="5630">
          <cell r="B5630" t="str">
            <v>F514800</v>
          </cell>
          <cell r="C5630" t="str">
            <v>F514800</v>
          </cell>
          <cell r="D5630">
            <v>13</v>
          </cell>
          <cell r="E5630" t="str">
            <v>F</v>
          </cell>
        </row>
        <row r="5631">
          <cell r="B5631" t="str">
            <v>F514801</v>
          </cell>
          <cell r="C5631" t="str">
            <v>F514801</v>
          </cell>
          <cell r="D5631">
            <v>13</v>
          </cell>
          <cell r="E5631" t="str">
            <v>F</v>
          </cell>
        </row>
        <row r="5632">
          <cell r="B5632" t="str">
            <v>F514802</v>
          </cell>
          <cell r="C5632" t="str">
            <v>F514802</v>
          </cell>
          <cell r="D5632">
            <v>13</v>
          </cell>
          <cell r="E5632" t="str">
            <v>F</v>
          </cell>
        </row>
        <row r="5633">
          <cell r="B5633" t="str">
            <v>F514803</v>
          </cell>
          <cell r="C5633" t="str">
            <v>F514803</v>
          </cell>
          <cell r="D5633">
            <v>13</v>
          </cell>
          <cell r="E5633" t="str">
            <v>F</v>
          </cell>
        </row>
        <row r="5634">
          <cell r="B5634" t="str">
            <v>1000SSIDSITE</v>
          </cell>
          <cell r="C5634" t="str">
            <v>SSIDSITE</v>
          </cell>
          <cell r="D5634">
            <v>10</v>
          </cell>
          <cell r="E5634" t="str">
            <v>G</v>
          </cell>
        </row>
        <row r="5635">
          <cell r="B5635" t="str">
            <v>F514804</v>
          </cell>
          <cell r="C5635" t="str">
            <v>F514804</v>
          </cell>
          <cell r="D5635">
            <v>11</v>
          </cell>
          <cell r="E5635" t="str">
            <v>F</v>
          </cell>
        </row>
        <row r="5636">
          <cell r="B5636" t="str">
            <v>F514805</v>
          </cell>
          <cell r="C5636" t="str">
            <v>F514805</v>
          </cell>
          <cell r="D5636">
            <v>11</v>
          </cell>
          <cell r="E5636" t="str">
            <v>F</v>
          </cell>
        </row>
        <row r="5637">
          <cell r="B5637" t="str">
            <v>F514806</v>
          </cell>
          <cell r="C5637" t="str">
            <v>F514806</v>
          </cell>
          <cell r="D5637">
            <v>11</v>
          </cell>
          <cell r="E5637" t="str">
            <v>F</v>
          </cell>
        </row>
        <row r="5638">
          <cell r="B5638" t="str">
            <v>F514807</v>
          </cell>
          <cell r="C5638" t="str">
            <v>F514807</v>
          </cell>
          <cell r="D5638">
            <v>11</v>
          </cell>
          <cell r="E5638" t="str">
            <v>F</v>
          </cell>
        </row>
        <row r="5639">
          <cell r="B5639" t="str">
            <v>F514808</v>
          </cell>
          <cell r="C5639" t="str">
            <v>F514808</v>
          </cell>
          <cell r="D5639">
            <v>11</v>
          </cell>
          <cell r="E5639" t="str">
            <v>F</v>
          </cell>
        </row>
        <row r="5640">
          <cell r="B5640" t="str">
            <v>F514809</v>
          </cell>
          <cell r="C5640" t="str">
            <v>F514809</v>
          </cell>
          <cell r="D5640">
            <v>11</v>
          </cell>
          <cell r="E5640" t="str">
            <v>F</v>
          </cell>
        </row>
        <row r="5641">
          <cell r="B5641" t="str">
            <v>F514810</v>
          </cell>
          <cell r="C5641" t="str">
            <v>F514810</v>
          </cell>
          <cell r="D5641">
            <v>11</v>
          </cell>
          <cell r="E5641" t="str">
            <v>F</v>
          </cell>
        </row>
        <row r="5642">
          <cell r="B5642" t="str">
            <v>1000SSIDADMN</v>
          </cell>
          <cell r="C5642" t="str">
            <v>SSIDADMN</v>
          </cell>
          <cell r="D5642">
            <v>12</v>
          </cell>
          <cell r="E5642" t="str">
            <v>G</v>
          </cell>
        </row>
        <row r="5643">
          <cell r="B5643" t="str">
            <v>F514811</v>
          </cell>
          <cell r="C5643" t="str">
            <v>F514811</v>
          </cell>
          <cell r="D5643">
            <v>13</v>
          </cell>
          <cell r="E5643" t="str">
            <v>F</v>
          </cell>
        </row>
        <row r="5644">
          <cell r="B5644" t="str">
            <v>F514812</v>
          </cell>
          <cell r="C5644" t="str">
            <v>F514812</v>
          </cell>
          <cell r="D5644">
            <v>13</v>
          </cell>
          <cell r="E5644" t="str">
            <v>F</v>
          </cell>
        </row>
        <row r="5645">
          <cell r="B5645" t="str">
            <v>F514813</v>
          </cell>
          <cell r="C5645" t="str">
            <v>F514813</v>
          </cell>
          <cell r="D5645">
            <v>13</v>
          </cell>
          <cell r="E5645" t="str">
            <v>F</v>
          </cell>
        </row>
        <row r="5646">
          <cell r="B5646" t="str">
            <v>F514814</v>
          </cell>
          <cell r="C5646" t="str">
            <v>F514814</v>
          </cell>
          <cell r="D5646">
            <v>13</v>
          </cell>
          <cell r="E5646" t="str">
            <v>F</v>
          </cell>
        </row>
        <row r="5647">
          <cell r="B5647" t="str">
            <v>F514815</v>
          </cell>
          <cell r="C5647" t="str">
            <v>F514815</v>
          </cell>
          <cell r="D5647">
            <v>13</v>
          </cell>
          <cell r="E5647" t="str">
            <v>F</v>
          </cell>
        </row>
        <row r="5648">
          <cell r="B5648" t="str">
            <v>F514816</v>
          </cell>
          <cell r="C5648" t="str">
            <v>F514816</v>
          </cell>
          <cell r="D5648">
            <v>13</v>
          </cell>
          <cell r="E5648" t="str">
            <v>F</v>
          </cell>
        </row>
        <row r="5649">
          <cell r="B5649" t="str">
            <v>1000SSIDLARS</v>
          </cell>
          <cell r="C5649" t="str">
            <v>SSIDLARS</v>
          </cell>
          <cell r="D5649">
            <v>12</v>
          </cell>
          <cell r="E5649" t="str">
            <v>G</v>
          </cell>
        </row>
        <row r="5650">
          <cell r="B5650" t="str">
            <v>F514817</v>
          </cell>
          <cell r="C5650" t="str">
            <v>F514817</v>
          </cell>
          <cell r="D5650">
            <v>13</v>
          </cell>
          <cell r="E5650" t="str">
            <v>F</v>
          </cell>
        </row>
        <row r="5651">
          <cell r="B5651" t="str">
            <v>F514818</v>
          </cell>
          <cell r="C5651" t="str">
            <v>F514818</v>
          </cell>
          <cell r="D5651">
            <v>13</v>
          </cell>
          <cell r="E5651" t="str">
            <v>F</v>
          </cell>
        </row>
        <row r="5652">
          <cell r="B5652" t="str">
            <v>F514819</v>
          </cell>
          <cell r="C5652" t="str">
            <v>F514819</v>
          </cell>
          <cell r="D5652">
            <v>13</v>
          </cell>
          <cell r="E5652" t="str">
            <v>F</v>
          </cell>
        </row>
        <row r="5653">
          <cell r="B5653" t="str">
            <v>F514820</v>
          </cell>
          <cell r="C5653" t="str">
            <v>F514820</v>
          </cell>
          <cell r="D5653">
            <v>13</v>
          </cell>
          <cell r="E5653" t="str">
            <v>F</v>
          </cell>
        </row>
        <row r="5654">
          <cell r="B5654" t="str">
            <v>F514821</v>
          </cell>
          <cell r="C5654" t="str">
            <v>F514821</v>
          </cell>
          <cell r="D5654">
            <v>13</v>
          </cell>
          <cell r="E5654" t="str">
            <v>F</v>
          </cell>
        </row>
        <row r="5655">
          <cell r="B5655" t="str">
            <v>F514822</v>
          </cell>
          <cell r="C5655" t="str">
            <v>F514822</v>
          </cell>
          <cell r="D5655">
            <v>13</v>
          </cell>
          <cell r="E5655" t="str">
            <v>F</v>
          </cell>
        </row>
        <row r="5656">
          <cell r="B5656" t="str">
            <v>1000SSIDMCSV</v>
          </cell>
          <cell r="C5656" t="str">
            <v>SSIDMCSV</v>
          </cell>
          <cell r="D5656">
            <v>12</v>
          </cell>
          <cell r="E5656" t="str">
            <v>G</v>
          </cell>
        </row>
        <row r="5657">
          <cell r="B5657" t="str">
            <v>F514823</v>
          </cell>
          <cell r="C5657" t="str">
            <v>F514823</v>
          </cell>
          <cell r="D5657">
            <v>13</v>
          </cell>
          <cell r="E5657" t="str">
            <v>F</v>
          </cell>
        </row>
        <row r="5658">
          <cell r="B5658" t="str">
            <v>F514824</v>
          </cell>
          <cell r="C5658" t="str">
            <v>F514824</v>
          </cell>
          <cell r="D5658">
            <v>13</v>
          </cell>
          <cell r="E5658" t="str">
            <v>F</v>
          </cell>
        </row>
        <row r="5659">
          <cell r="B5659" t="str">
            <v>F514825</v>
          </cell>
          <cell r="C5659" t="str">
            <v>F514825</v>
          </cell>
          <cell r="D5659">
            <v>13</v>
          </cell>
          <cell r="E5659" t="str">
            <v>F</v>
          </cell>
        </row>
        <row r="5660">
          <cell r="B5660" t="str">
            <v>F514826</v>
          </cell>
          <cell r="C5660" t="str">
            <v>F514826</v>
          </cell>
          <cell r="D5660">
            <v>13</v>
          </cell>
          <cell r="E5660" t="str">
            <v>F</v>
          </cell>
        </row>
        <row r="5661">
          <cell r="B5661" t="str">
            <v>F514827</v>
          </cell>
          <cell r="C5661" t="str">
            <v>F514827</v>
          </cell>
          <cell r="D5661">
            <v>13</v>
          </cell>
          <cell r="E5661" t="str">
            <v>F</v>
          </cell>
        </row>
        <row r="5662">
          <cell r="B5662" t="str">
            <v>F514828</v>
          </cell>
          <cell r="C5662" t="str">
            <v>F514828</v>
          </cell>
          <cell r="D5662">
            <v>13</v>
          </cell>
          <cell r="E5662" t="str">
            <v>F</v>
          </cell>
        </row>
        <row r="5663">
          <cell r="B5663" t="str">
            <v>1000SSIDMTV</v>
          </cell>
          <cell r="C5663" t="str">
            <v>SSIDMTV</v>
          </cell>
          <cell r="D5663">
            <v>12</v>
          </cell>
          <cell r="E5663" t="str">
            <v>G</v>
          </cell>
        </row>
        <row r="5664">
          <cell r="B5664" t="str">
            <v>F514829</v>
          </cell>
          <cell r="C5664" t="str">
            <v>F514829</v>
          </cell>
          <cell r="D5664">
            <v>13</v>
          </cell>
          <cell r="E5664" t="str">
            <v>F</v>
          </cell>
        </row>
        <row r="5665">
          <cell r="B5665" t="str">
            <v>F514830</v>
          </cell>
          <cell r="C5665" t="str">
            <v>F514830</v>
          </cell>
          <cell r="D5665">
            <v>13</v>
          </cell>
          <cell r="E5665" t="str">
            <v>F</v>
          </cell>
        </row>
        <row r="5666">
          <cell r="B5666" t="str">
            <v>F514831</v>
          </cell>
          <cell r="C5666" t="str">
            <v>F514831</v>
          </cell>
          <cell r="D5666">
            <v>13</v>
          </cell>
          <cell r="E5666" t="str">
            <v>F</v>
          </cell>
        </row>
        <row r="5667">
          <cell r="B5667" t="str">
            <v>F514832</v>
          </cell>
          <cell r="C5667" t="str">
            <v>F514832</v>
          </cell>
          <cell r="D5667">
            <v>13</v>
          </cell>
          <cell r="E5667" t="str">
            <v>F</v>
          </cell>
        </row>
        <row r="5668">
          <cell r="B5668" t="str">
            <v>F514833</v>
          </cell>
          <cell r="C5668" t="str">
            <v>F514833</v>
          </cell>
          <cell r="D5668">
            <v>13</v>
          </cell>
          <cell r="E5668" t="str">
            <v>F</v>
          </cell>
        </row>
        <row r="5669">
          <cell r="B5669" t="str">
            <v>F514834</v>
          </cell>
          <cell r="C5669" t="str">
            <v>F514834</v>
          </cell>
          <cell r="D5669">
            <v>13</v>
          </cell>
          <cell r="E5669" t="str">
            <v>F</v>
          </cell>
        </row>
        <row r="5670">
          <cell r="B5670" t="str">
            <v>1000SSIDDSTAP</v>
          </cell>
          <cell r="C5670" t="str">
            <v>SSIDDSTAP</v>
          </cell>
          <cell r="D5670">
            <v>12</v>
          </cell>
          <cell r="E5670" t="str">
            <v>G</v>
          </cell>
        </row>
        <row r="5671">
          <cell r="B5671" t="str">
            <v>F514835</v>
          </cell>
          <cell r="C5671" t="str">
            <v>F514835</v>
          </cell>
          <cell r="D5671">
            <v>13</v>
          </cell>
          <cell r="E5671" t="str">
            <v>F</v>
          </cell>
        </row>
        <row r="5672">
          <cell r="B5672" t="str">
            <v>F514836</v>
          </cell>
          <cell r="C5672" t="str">
            <v>F514836</v>
          </cell>
          <cell r="D5672">
            <v>13</v>
          </cell>
          <cell r="E5672" t="str">
            <v>F</v>
          </cell>
        </row>
        <row r="5673">
          <cell r="B5673" t="str">
            <v>F514837</v>
          </cell>
          <cell r="C5673" t="str">
            <v>F514837</v>
          </cell>
          <cell r="D5673">
            <v>13</v>
          </cell>
          <cell r="E5673" t="str">
            <v>F</v>
          </cell>
        </row>
        <row r="5674">
          <cell r="B5674" t="str">
            <v>F514838</v>
          </cell>
          <cell r="C5674" t="str">
            <v>F514838</v>
          </cell>
          <cell r="D5674">
            <v>13</v>
          </cell>
          <cell r="E5674" t="str">
            <v>F</v>
          </cell>
        </row>
        <row r="5675">
          <cell r="B5675" t="str">
            <v>F514839</v>
          </cell>
          <cell r="C5675" t="str">
            <v>F514839</v>
          </cell>
          <cell r="D5675">
            <v>13</v>
          </cell>
          <cell r="E5675" t="str">
            <v>F</v>
          </cell>
        </row>
        <row r="5676">
          <cell r="B5676" t="str">
            <v>F514840</v>
          </cell>
          <cell r="C5676" t="str">
            <v>F514840</v>
          </cell>
          <cell r="D5676">
            <v>13</v>
          </cell>
          <cell r="E5676" t="str">
            <v>F</v>
          </cell>
        </row>
        <row r="5677">
          <cell r="B5677" t="str">
            <v>1000SSIDWHSE</v>
          </cell>
          <cell r="C5677" t="str">
            <v>SSIDWHSE</v>
          </cell>
          <cell r="D5677">
            <v>12</v>
          </cell>
          <cell r="E5677" t="str">
            <v>G</v>
          </cell>
        </row>
        <row r="5678">
          <cell r="B5678" t="str">
            <v>F514841</v>
          </cell>
          <cell r="C5678" t="str">
            <v>F514841</v>
          </cell>
          <cell r="D5678">
            <v>13</v>
          </cell>
          <cell r="E5678" t="str">
            <v>F</v>
          </cell>
        </row>
        <row r="5679">
          <cell r="B5679" t="str">
            <v>F514842</v>
          </cell>
          <cell r="C5679" t="str">
            <v>F514842</v>
          </cell>
          <cell r="D5679">
            <v>13</v>
          </cell>
          <cell r="E5679" t="str">
            <v>F</v>
          </cell>
        </row>
        <row r="5680">
          <cell r="B5680" t="str">
            <v>F514843</v>
          </cell>
          <cell r="C5680" t="str">
            <v>F514843</v>
          </cell>
          <cell r="D5680">
            <v>13</v>
          </cell>
          <cell r="E5680" t="str">
            <v>F</v>
          </cell>
        </row>
        <row r="5681">
          <cell r="B5681" t="str">
            <v>F514844</v>
          </cell>
          <cell r="C5681" t="str">
            <v>F514844</v>
          </cell>
          <cell r="D5681">
            <v>13</v>
          </cell>
          <cell r="E5681" t="str">
            <v>F</v>
          </cell>
        </row>
        <row r="5682">
          <cell r="B5682" t="str">
            <v>F514845</v>
          </cell>
          <cell r="C5682" t="str">
            <v>F514845</v>
          </cell>
          <cell r="D5682">
            <v>13</v>
          </cell>
          <cell r="E5682" t="str">
            <v>F</v>
          </cell>
        </row>
        <row r="5683">
          <cell r="B5683" t="str">
            <v>F514846</v>
          </cell>
          <cell r="C5683" t="str">
            <v>F514846</v>
          </cell>
          <cell r="D5683">
            <v>13</v>
          </cell>
          <cell r="E5683" t="str">
            <v>F</v>
          </cell>
        </row>
        <row r="5684">
          <cell r="B5684" t="str">
            <v>100029PSCSITE</v>
          </cell>
          <cell r="C5684" t="str">
            <v>29PSCSITE</v>
          </cell>
          <cell r="D5684">
            <v>10</v>
          </cell>
          <cell r="E5684" t="str">
            <v>G</v>
          </cell>
        </row>
        <row r="5685">
          <cell r="B5685" t="str">
            <v>F514847</v>
          </cell>
          <cell r="C5685" t="str">
            <v>F514847</v>
          </cell>
          <cell r="D5685">
            <v>11</v>
          </cell>
          <cell r="E5685" t="str">
            <v>F</v>
          </cell>
        </row>
        <row r="5686">
          <cell r="B5686" t="str">
            <v>F514848</v>
          </cell>
          <cell r="C5686" t="str">
            <v>F514848</v>
          </cell>
          <cell r="D5686">
            <v>11</v>
          </cell>
          <cell r="E5686" t="str">
            <v>F</v>
          </cell>
        </row>
        <row r="5687">
          <cell r="B5687" t="str">
            <v>F514849</v>
          </cell>
          <cell r="C5687" t="str">
            <v>F514849</v>
          </cell>
          <cell r="D5687">
            <v>11</v>
          </cell>
          <cell r="E5687" t="str">
            <v>F</v>
          </cell>
        </row>
        <row r="5688">
          <cell r="B5688" t="str">
            <v>F514850</v>
          </cell>
          <cell r="C5688" t="str">
            <v>F514850</v>
          </cell>
          <cell r="D5688">
            <v>11</v>
          </cell>
          <cell r="E5688" t="str">
            <v>F</v>
          </cell>
        </row>
        <row r="5689">
          <cell r="B5689" t="str">
            <v>F514851</v>
          </cell>
          <cell r="C5689" t="str">
            <v>F514851</v>
          </cell>
          <cell r="D5689">
            <v>11</v>
          </cell>
          <cell r="E5689" t="str">
            <v>F</v>
          </cell>
        </row>
        <row r="5690">
          <cell r="B5690" t="str">
            <v>F514852</v>
          </cell>
          <cell r="C5690" t="str">
            <v>F514852</v>
          </cell>
          <cell r="D5690">
            <v>11</v>
          </cell>
          <cell r="E5690" t="str">
            <v>F</v>
          </cell>
        </row>
        <row r="5691">
          <cell r="B5691" t="str">
            <v>F514853</v>
          </cell>
          <cell r="C5691" t="str">
            <v>F514853</v>
          </cell>
          <cell r="D5691">
            <v>11</v>
          </cell>
          <cell r="E5691" t="str">
            <v>F</v>
          </cell>
        </row>
        <row r="5692">
          <cell r="B5692" t="str">
            <v>100029PSCMAIN</v>
          </cell>
          <cell r="C5692" t="str">
            <v>29PSCMAIN</v>
          </cell>
          <cell r="D5692">
            <v>12</v>
          </cell>
          <cell r="E5692" t="str">
            <v>G</v>
          </cell>
        </row>
        <row r="5693">
          <cell r="B5693" t="str">
            <v>F514854</v>
          </cell>
          <cell r="C5693" t="str">
            <v>F514854</v>
          </cell>
          <cell r="D5693">
            <v>13</v>
          </cell>
          <cell r="E5693" t="str">
            <v>F</v>
          </cell>
        </row>
        <row r="5694">
          <cell r="B5694" t="str">
            <v>F514855</v>
          </cell>
          <cell r="C5694" t="str">
            <v>F514855</v>
          </cell>
          <cell r="D5694">
            <v>13</v>
          </cell>
          <cell r="E5694" t="str">
            <v>F</v>
          </cell>
        </row>
        <row r="5695">
          <cell r="B5695" t="str">
            <v>F514856</v>
          </cell>
          <cell r="C5695" t="str">
            <v>F514856</v>
          </cell>
          <cell r="D5695">
            <v>13</v>
          </cell>
          <cell r="E5695" t="str">
            <v>F</v>
          </cell>
        </row>
        <row r="5696">
          <cell r="B5696" t="str">
            <v>F514857</v>
          </cell>
          <cell r="C5696" t="str">
            <v>F514857</v>
          </cell>
          <cell r="D5696">
            <v>13</v>
          </cell>
          <cell r="E5696" t="str">
            <v>F</v>
          </cell>
        </row>
        <row r="5697">
          <cell r="B5697" t="str">
            <v>F514858</v>
          </cell>
          <cell r="C5697" t="str">
            <v>F514858</v>
          </cell>
          <cell r="D5697">
            <v>13</v>
          </cell>
          <cell r="E5697" t="str">
            <v>F</v>
          </cell>
        </row>
        <row r="5698">
          <cell r="B5698" t="str">
            <v>F514859</v>
          </cell>
          <cell r="C5698" t="str">
            <v>F514859</v>
          </cell>
          <cell r="D5698">
            <v>13</v>
          </cell>
          <cell r="E5698" t="str">
            <v>F</v>
          </cell>
        </row>
        <row r="5699">
          <cell r="B5699" t="str">
            <v>100029PSCGRG</v>
          </cell>
          <cell r="C5699" t="str">
            <v>29PSCGRG</v>
          </cell>
          <cell r="D5699">
            <v>12</v>
          </cell>
          <cell r="E5699" t="str">
            <v>G</v>
          </cell>
        </row>
        <row r="5700">
          <cell r="B5700" t="str">
            <v>F514860</v>
          </cell>
          <cell r="C5700" t="str">
            <v>F514860</v>
          </cell>
          <cell r="D5700">
            <v>13</v>
          </cell>
          <cell r="E5700" t="str">
            <v>F</v>
          </cell>
        </row>
        <row r="5701">
          <cell r="B5701" t="str">
            <v>F514861</v>
          </cell>
          <cell r="C5701" t="str">
            <v>F514861</v>
          </cell>
          <cell r="D5701">
            <v>13</v>
          </cell>
          <cell r="E5701" t="str">
            <v>F</v>
          </cell>
        </row>
        <row r="5702">
          <cell r="B5702" t="str">
            <v>F514862</v>
          </cell>
          <cell r="C5702" t="str">
            <v>F514862</v>
          </cell>
          <cell r="D5702">
            <v>13</v>
          </cell>
          <cell r="E5702" t="str">
            <v>F</v>
          </cell>
        </row>
        <row r="5703">
          <cell r="B5703" t="str">
            <v>F514863</v>
          </cell>
          <cell r="C5703" t="str">
            <v>F514863</v>
          </cell>
          <cell r="D5703">
            <v>13</v>
          </cell>
          <cell r="E5703" t="str">
            <v>F</v>
          </cell>
        </row>
        <row r="5704">
          <cell r="B5704" t="str">
            <v>F514864</v>
          </cell>
          <cell r="C5704" t="str">
            <v>F514864</v>
          </cell>
          <cell r="D5704">
            <v>13</v>
          </cell>
          <cell r="E5704" t="str">
            <v>F</v>
          </cell>
        </row>
        <row r="5705">
          <cell r="B5705" t="str">
            <v>F514865</v>
          </cell>
          <cell r="C5705" t="str">
            <v>F514865</v>
          </cell>
          <cell r="D5705">
            <v>13</v>
          </cell>
          <cell r="E5705" t="str">
            <v>F</v>
          </cell>
        </row>
        <row r="5706">
          <cell r="B5706" t="str">
            <v>100029PSCWHSE</v>
          </cell>
          <cell r="C5706" t="str">
            <v>29PSCWHSE</v>
          </cell>
          <cell r="D5706">
            <v>12</v>
          </cell>
          <cell r="E5706" t="str">
            <v>G</v>
          </cell>
        </row>
        <row r="5707">
          <cell r="B5707" t="str">
            <v>F514866</v>
          </cell>
          <cell r="C5707" t="str">
            <v>F514866</v>
          </cell>
          <cell r="D5707">
            <v>13</v>
          </cell>
          <cell r="E5707" t="str">
            <v>F</v>
          </cell>
        </row>
        <row r="5708">
          <cell r="B5708" t="str">
            <v>F514867</v>
          </cell>
          <cell r="C5708" t="str">
            <v>F514867</v>
          </cell>
          <cell r="D5708">
            <v>13</v>
          </cell>
          <cell r="E5708" t="str">
            <v>F</v>
          </cell>
        </row>
        <row r="5709">
          <cell r="B5709" t="str">
            <v>F514868</v>
          </cell>
          <cell r="C5709" t="str">
            <v>F514868</v>
          </cell>
          <cell r="D5709">
            <v>13</v>
          </cell>
          <cell r="E5709" t="str">
            <v>F</v>
          </cell>
        </row>
        <row r="5710">
          <cell r="B5710" t="str">
            <v>F514869</v>
          </cell>
          <cell r="C5710" t="str">
            <v>F514869</v>
          </cell>
          <cell r="D5710">
            <v>13</v>
          </cell>
          <cell r="E5710" t="str">
            <v>F</v>
          </cell>
        </row>
        <row r="5711">
          <cell r="B5711" t="str">
            <v>F514870</v>
          </cell>
          <cell r="C5711" t="str">
            <v>F514870</v>
          </cell>
          <cell r="D5711">
            <v>13</v>
          </cell>
          <cell r="E5711" t="str">
            <v>F</v>
          </cell>
        </row>
        <row r="5712">
          <cell r="B5712" t="str">
            <v>F514871</v>
          </cell>
          <cell r="C5712" t="str">
            <v>F514871</v>
          </cell>
          <cell r="D5712">
            <v>13</v>
          </cell>
          <cell r="E5712" t="str">
            <v>F</v>
          </cell>
        </row>
        <row r="5713">
          <cell r="B5713" t="str">
            <v>100029PSCOFF</v>
          </cell>
          <cell r="C5713" t="str">
            <v>29PSCOFF</v>
          </cell>
          <cell r="D5713">
            <v>12</v>
          </cell>
          <cell r="E5713" t="str">
            <v>G</v>
          </cell>
        </row>
        <row r="5714">
          <cell r="B5714" t="str">
            <v>F514872</v>
          </cell>
          <cell r="C5714" t="str">
            <v>F514872</v>
          </cell>
          <cell r="D5714">
            <v>13</v>
          </cell>
          <cell r="E5714" t="str">
            <v>F</v>
          </cell>
        </row>
        <row r="5715">
          <cell r="B5715" t="str">
            <v>F514873</v>
          </cell>
          <cell r="C5715" t="str">
            <v>F514873</v>
          </cell>
          <cell r="D5715">
            <v>13</v>
          </cell>
          <cell r="E5715" t="str">
            <v>F</v>
          </cell>
        </row>
        <row r="5716">
          <cell r="B5716" t="str">
            <v>F514874</v>
          </cell>
          <cell r="C5716" t="str">
            <v>F514874</v>
          </cell>
          <cell r="D5716">
            <v>13</v>
          </cell>
          <cell r="E5716" t="str">
            <v>F</v>
          </cell>
        </row>
        <row r="5717">
          <cell r="B5717" t="str">
            <v>F514875</v>
          </cell>
          <cell r="C5717" t="str">
            <v>F514875</v>
          </cell>
          <cell r="D5717">
            <v>13</v>
          </cell>
          <cell r="E5717" t="str">
            <v>F</v>
          </cell>
        </row>
        <row r="5718">
          <cell r="B5718" t="str">
            <v>F514876</v>
          </cell>
          <cell r="C5718" t="str">
            <v>F514876</v>
          </cell>
          <cell r="D5718">
            <v>13</v>
          </cell>
          <cell r="E5718" t="str">
            <v>F</v>
          </cell>
        </row>
        <row r="5719">
          <cell r="B5719" t="str">
            <v>F514877</v>
          </cell>
          <cell r="C5719" t="str">
            <v>F514877</v>
          </cell>
          <cell r="D5719">
            <v>13</v>
          </cell>
          <cell r="E5719" t="str">
            <v>F</v>
          </cell>
        </row>
        <row r="5720">
          <cell r="B5720" t="str">
            <v>1000VVSCSITE</v>
          </cell>
          <cell r="C5720" t="str">
            <v>VVSCSITE</v>
          </cell>
          <cell r="D5720">
            <v>10</v>
          </cell>
          <cell r="E5720" t="str">
            <v>G</v>
          </cell>
        </row>
        <row r="5721">
          <cell r="B5721" t="str">
            <v>F514878</v>
          </cell>
          <cell r="C5721" t="str">
            <v>F514878</v>
          </cell>
          <cell r="D5721">
            <v>11</v>
          </cell>
          <cell r="E5721" t="str">
            <v>F</v>
          </cell>
        </row>
        <row r="5722">
          <cell r="B5722" t="str">
            <v>F514879</v>
          </cell>
          <cell r="C5722" t="str">
            <v>F514879</v>
          </cell>
          <cell r="D5722">
            <v>11</v>
          </cell>
          <cell r="E5722" t="str">
            <v>F</v>
          </cell>
        </row>
        <row r="5723">
          <cell r="B5723" t="str">
            <v>F514880</v>
          </cell>
          <cell r="C5723" t="str">
            <v>F514880</v>
          </cell>
          <cell r="D5723">
            <v>11</v>
          </cell>
          <cell r="E5723" t="str">
            <v>F</v>
          </cell>
        </row>
        <row r="5724">
          <cell r="B5724" t="str">
            <v>F514881</v>
          </cell>
          <cell r="C5724" t="str">
            <v>F514881</v>
          </cell>
          <cell r="D5724">
            <v>11</v>
          </cell>
          <cell r="E5724" t="str">
            <v>F</v>
          </cell>
        </row>
        <row r="5725">
          <cell r="B5725" t="str">
            <v>F514882</v>
          </cell>
          <cell r="C5725" t="str">
            <v>F514882</v>
          </cell>
          <cell r="D5725">
            <v>11</v>
          </cell>
          <cell r="E5725" t="str">
            <v>F</v>
          </cell>
        </row>
        <row r="5726">
          <cell r="B5726" t="str">
            <v>F514883</v>
          </cell>
          <cell r="C5726" t="str">
            <v>F514883</v>
          </cell>
          <cell r="D5726">
            <v>11</v>
          </cell>
          <cell r="E5726" t="str">
            <v>F</v>
          </cell>
        </row>
        <row r="5727">
          <cell r="B5727" t="str">
            <v>F514884</v>
          </cell>
          <cell r="C5727" t="str">
            <v>F514884</v>
          </cell>
          <cell r="D5727">
            <v>11</v>
          </cell>
          <cell r="E5727" t="str">
            <v>F</v>
          </cell>
        </row>
        <row r="5728">
          <cell r="B5728" t="str">
            <v>1000VVSCMAIN</v>
          </cell>
          <cell r="C5728" t="str">
            <v>VVSCMAIN</v>
          </cell>
          <cell r="D5728">
            <v>12</v>
          </cell>
          <cell r="E5728" t="str">
            <v>G</v>
          </cell>
        </row>
        <row r="5729">
          <cell r="B5729" t="str">
            <v>F514885</v>
          </cell>
          <cell r="C5729" t="str">
            <v>F514885</v>
          </cell>
          <cell r="D5729">
            <v>13</v>
          </cell>
          <cell r="E5729" t="str">
            <v>F</v>
          </cell>
        </row>
        <row r="5730">
          <cell r="B5730" t="str">
            <v>F514886</v>
          </cell>
          <cell r="C5730" t="str">
            <v>F514886</v>
          </cell>
          <cell r="D5730">
            <v>13</v>
          </cell>
          <cell r="E5730" t="str">
            <v>F</v>
          </cell>
        </row>
        <row r="5731">
          <cell r="B5731" t="str">
            <v>F514887</v>
          </cell>
          <cell r="C5731" t="str">
            <v>F514887</v>
          </cell>
          <cell r="D5731">
            <v>13</v>
          </cell>
          <cell r="E5731" t="str">
            <v>F</v>
          </cell>
        </row>
        <row r="5732">
          <cell r="B5732" t="str">
            <v>F514888</v>
          </cell>
          <cell r="C5732" t="str">
            <v>F514888</v>
          </cell>
          <cell r="D5732">
            <v>13</v>
          </cell>
          <cell r="E5732" t="str">
            <v>F</v>
          </cell>
        </row>
        <row r="5733">
          <cell r="B5733" t="str">
            <v>F514889</v>
          </cell>
          <cell r="C5733" t="str">
            <v>F514889</v>
          </cell>
          <cell r="D5733">
            <v>13</v>
          </cell>
          <cell r="E5733" t="str">
            <v>F</v>
          </cell>
        </row>
        <row r="5734">
          <cell r="B5734" t="str">
            <v>F514890</v>
          </cell>
          <cell r="C5734" t="str">
            <v>F514890</v>
          </cell>
          <cell r="D5734">
            <v>13</v>
          </cell>
          <cell r="E5734" t="str">
            <v>F</v>
          </cell>
        </row>
        <row r="5735">
          <cell r="B5735" t="str">
            <v>1000VVSCBLB</v>
          </cell>
          <cell r="C5735" t="str">
            <v>VVSCBLB</v>
          </cell>
          <cell r="D5735">
            <v>12</v>
          </cell>
          <cell r="E5735" t="str">
            <v>G</v>
          </cell>
        </row>
        <row r="5736">
          <cell r="B5736" t="str">
            <v>F514891</v>
          </cell>
          <cell r="C5736" t="str">
            <v>F514891</v>
          </cell>
          <cell r="D5736">
            <v>13</v>
          </cell>
          <cell r="E5736" t="str">
            <v>F</v>
          </cell>
        </row>
        <row r="5737">
          <cell r="B5737" t="str">
            <v>F514892</v>
          </cell>
          <cell r="C5737" t="str">
            <v>F514892</v>
          </cell>
          <cell r="D5737">
            <v>13</v>
          </cell>
          <cell r="E5737" t="str">
            <v>F</v>
          </cell>
        </row>
        <row r="5738">
          <cell r="B5738" t="str">
            <v>F514893</v>
          </cell>
          <cell r="C5738" t="str">
            <v>F514893</v>
          </cell>
          <cell r="D5738">
            <v>13</v>
          </cell>
          <cell r="E5738" t="str">
            <v>F</v>
          </cell>
        </row>
        <row r="5739">
          <cell r="B5739" t="str">
            <v>F514894</v>
          </cell>
          <cell r="C5739" t="str">
            <v>F514894</v>
          </cell>
          <cell r="D5739">
            <v>13</v>
          </cell>
          <cell r="E5739" t="str">
            <v>F</v>
          </cell>
        </row>
        <row r="5740">
          <cell r="B5740" t="str">
            <v>F514895</v>
          </cell>
          <cell r="C5740" t="str">
            <v>F514895</v>
          </cell>
          <cell r="D5740">
            <v>13</v>
          </cell>
          <cell r="E5740" t="str">
            <v>F</v>
          </cell>
        </row>
        <row r="5741">
          <cell r="B5741" t="str">
            <v>F514896</v>
          </cell>
          <cell r="C5741" t="str">
            <v>F514896</v>
          </cell>
          <cell r="D5741">
            <v>13</v>
          </cell>
          <cell r="E5741" t="str">
            <v>F</v>
          </cell>
        </row>
        <row r="5742">
          <cell r="B5742" t="str">
            <v>1000VVSCGRG</v>
          </cell>
          <cell r="C5742" t="str">
            <v>VVSCGRG</v>
          </cell>
          <cell r="D5742">
            <v>12</v>
          </cell>
          <cell r="E5742" t="str">
            <v>G</v>
          </cell>
        </row>
        <row r="5743">
          <cell r="B5743" t="str">
            <v>F514897</v>
          </cell>
          <cell r="C5743" t="str">
            <v>F514897</v>
          </cell>
          <cell r="D5743">
            <v>13</v>
          </cell>
          <cell r="E5743" t="str">
            <v>F</v>
          </cell>
        </row>
        <row r="5744">
          <cell r="B5744" t="str">
            <v>F514898</v>
          </cell>
          <cell r="C5744" t="str">
            <v>F514898</v>
          </cell>
          <cell r="D5744">
            <v>13</v>
          </cell>
          <cell r="E5744" t="str">
            <v>F</v>
          </cell>
        </row>
        <row r="5745">
          <cell r="B5745" t="str">
            <v>F514899</v>
          </cell>
          <cell r="C5745" t="str">
            <v>F514899</v>
          </cell>
          <cell r="D5745">
            <v>13</v>
          </cell>
          <cell r="E5745" t="str">
            <v>F</v>
          </cell>
        </row>
        <row r="5746">
          <cell r="B5746" t="str">
            <v>F514900</v>
          </cell>
          <cell r="C5746" t="str">
            <v>F514900</v>
          </cell>
          <cell r="D5746">
            <v>13</v>
          </cell>
          <cell r="E5746" t="str">
            <v>F</v>
          </cell>
        </row>
        <row r="5747">
          <cell r="B5747" t="str">
            <v>F514901</v>
          </cell>
          <cell r="C5747" t="str">
            <v>F514901</v>
          </cell>
          <cell r="D5747">
            <v>13</v>
          </cell>
          <cell r="E5747" t="str">
            <v>F</v>
          </cell>
        </row>
        <row r="5748">
          <cell r="B5748" t="str">
            <v>F514902</v>
          </cell>
          <cell r="C5748" t="str">
            <v>F514902</v>
          </cell>
          <cell r="D5748">
            <v>13</v>
          </cell>
          <cell r="E5748" t="str">
            <v>F</v>
          </cell>
        </row>
        <row r="5749">
          <cell r="B5749" t="str">
            <v>1000WRSCSITE</v>
          </cell>
          <cell r="C5749" t="str">
            <v>WRSCSITE</v>
          </cell>
          <cell r="D5749">
            <v>10</v>
          </cell>
          <cell r="E5749" t="str">
            <v>G</v>
          </cell>
        </row>
        <row r="5750">
          <cell r="B5750" t="str">
            <v>F514903</v>
          </cell>
          <cell r="C5750" t="str">
            <v>F514903</v>
          </cell>
          <cell r="D5750">
            <v>11</v>
          </cell>
          <cell r="E5750" t="str">
            <v>F</v>
          </cell>
        </row>
        <row r="5751">
          <cell r="B5751" t="str">
            <v>F514904</v>
          </cell>
          <cell r="C5751" t="str">
            <v>F514904</v>
          </cell>
          <cell r="D5751">
            <v>11</v>
          </cell>
          <cell r="E5751" t="str">
            <v>F</v>
          </cell>
        </row>
        <row r="5752">
          <cell r="B5752" t="str">
            <v>F514905</v>
          </cell>
          <cell r="C5752" t="str">
            <v>F514905</v>
          </cell>
          <cell r="D5752">
            <v>11</v>
          </cell>
          <cell r="E5752" t="str">
            <v>F</v>
          </cell>
        </row>
        <row r="5753">
          <cell r="B5753" t="str">
            <v>F514906</v>
          </cell>
          <cell r="C5753" t="str">
            <v>F514906</v>
          </cell>
          <cell r="D5753">
            <v>11</v>
          </cell>
          <cell r="E5753" t="str">
            <v>F</v>
          </cell>
        </row>
        <row r="5754">
          <cell r="B5754" t="str">
            <v>F514907</v>
          </cell>
          <cell r="C5754" t="str">
            <v>F514907</v>
          </cell>
          <cell r="D5754">
            <v>11</v>
          </cell>
          <cell r="E5754" t="str">
            <v>F</v>
          </cell>
        </row>
        <row r="5755">
          <cell r="B5755" t="str">
            <v>F514908</v>
          </cell>
          <cell r="C5755" t="str">
            <v>F514908</v>
          </cell>
          <cell r="D5755">
            <v>11</v>
          </cell>
          <cell r="E5755" t="str">
            <v>F</v>
          </cell>
        </row>
        <row r="5756">
          <cell r="B5756" t="str">
            <v>F514909</v>
          </cell>
          <cell r="C5756" t="str">
            <v>F514909</v>
          </cell>
          <cell r="D5756">
            <v>11</v>
          </cell>
          <cell r="E5756" t="str">
            <v>F</v>
          </cell>
        </row>
        <row r="5757">
          <cell r="B5757" t="str">
            <v>1000WRSCMAIN</v>
          </cell>
          <cell r="C5757" t="str">
            <v>WRSCMAIN</v>
          </cell>
          <cell r="D5757">
            <v>12</v>
          </cell>
          <cell r="E5757" t="str">
            <v>G</v>
          </cell>
        </row>
        <row r="5758">
          <cell r="B5758" t="str">
            <v>F514910</v>
          </cell>
          <cell r="C5758" t="str">
            <v>F514910</v>
          </cell>
          <cell r="D5758">
            <v>13</v>
          </cell>
          <cell r="E5758" t="str">
            <v>F</v>
          </cell>
        </row>
        <row r="5759">
          <cell r="B5759" t="str">
            <v>F514911</v>
          </cell>
          <cell r="C5759" t="str">
            <v>F514911</v>
          </cell>
          <cell r="D5759">
            <v>13</v>
          </cell>
          <cell r="E5759" t="str">
            <v>F</v>
          </cell>
        </row>
        <row r="5760">
          <cell r="B5760" t="str">
            <v>F514912</v>
          </cell>
          <cell r="C5760" t="str">
            <v>F514912</v>
          </cell>
          <cell r="D5760">
            <v>13</v>
          </cell>
          <cell r="E5760" t="str">
            <v>F</v>
          </cell>
        </row>
        <row r="5761">
          <cell r="B5761" t="str">
            <v>F514913</v>
          </cell>
          <cell r="C5761" t="str">
            <v>F514913</v>
          </cell>
          <cell r="D5761">
            <v>13</v>
          </cell>
          <cell r="E5761" t="str">
            <v>F</v>
          </cell>
        </row>
        <row r="5762">
          <cell r="B5762" t="str">
            <v>F514914</v>
          </cell>
          <cell r="C5762" t="str">
            <v>F514914</v>
          </cell>
          <cell r="D5762">
            <v>13</v>
          </cell>
          <cell r="E5762" t="str">
            <v>F</v>
          </cell>
        </row>
        <row r="5763">
          <cell r="B5763" t="str">
            <v>F514915</v>
          </cell>
          <cell r="C5763" t="str">
            <v>F514915</v>
          </cell>
          <cell r="D5763">
            <v>13</v>
          </cell>
          <cell r="E5763" t="str">
            <v>F</v>
          </cell>
        </row>
        <row r="5764">
          <cell r="B5764" t="str">
            <v>1000WRSCGRG</v>
          </cell>
          <cell r="C5764" t="str">
            <v>WRSCGRG</v>
          </cell>
          <cell r="D5764">
            <v>12</v>
          </cell>
          <cell r="E5764" t="str">
            <v>G</v>
          </cell>
        </row>
        <row r="5765">
          <cell r="B5765" t="str">
            <v>F514916</v>
          </cell>
          <cell r="C5765" t="str">
            <v>F514916</v>
          </cell>
          <cell r="D5765">
            <v>13</v>
          </cell>
          <cell r="E5765" t="str">
            <v>F</v>
          </cell>
        </row>
        <row r="5766">
          <cell r="B5766" t="str">
            <v>F514917</v>
          </cell>
          <cell r="C5766" t="str">
            <v>F514917</v>
          </cell>
          <cell r="D5766">
            <v>13</v>
          </cell>
          <cell r="E5766" t="str">
            <v>F</v>
          </cell>
        </row>
        <row r="5767">
          <cell r="B5767" t="str">
            <v>F514918</v>
          </cell>
          <cell r="C5767" t="str">
            <v>F514918</v>
          </cell>
          <cell r="D5767">
            <v>13</v>
          </cell>
          <cell r="E5767" t="str">
            <v>F</v>
          </cell>
        </row>
        <row r="5768">
          <cell r="B5768" t="str">
            <v>F514919</v>
          </cell>
          <cell r="C5768" t="str">
            <v>F514919</v>
          </cell>
          <cell r="D5768">
            <v>13</v>
          </cell>
          <cell r="E5768" t="str">
            <v>F</v>
          </cell>
        </row>
        <row r="5769">
          <cell r="B5769" t="str">
            <v>F514920</v>
          </cell>
          <cell r="C5769" t="str">
            <v>F514920</v>
          </cell>
          <cell r="D5769">
            <v>13</v>
          </cell>
          <cell r="E5769" t="str">
            <v>F</v>
          </cell>
        </row>
        <row r="5770">
          <cell r="B5770" t="str">
            <v>F514921</v>
          </cell>
          <cell r="C5770" t="str">
            <v>F514921</v>
          </cell>
          <cell r="D5770">
            <v>13</v>
          </cell>
          <cell r="E5770" t="str">
            <v>F</v>
          </cell>
        </row>
        <row r="5771">
          <cell r="B5771" t="str">
            <v>1000WISCSITE</v>
          </cell>
          <cell r="C5771" t="str">
            <v>WISCSITE</v>
          </cell>
          <cell r="D5771">
            <v>10</v>
          </cell>
          <cell r="E5771" t="str">
            <v>G</v>
          </cell>
        </row>
        <row r="5772">
          <cell r="B5772" t="str">
            <v>F514922</v>
          </cell>
          <cell r="C5772" t="str">
            <v>F514922</v>
          </cell>
          <cell r="D5772">
            <v>11</v>
          </cell>
          <cell r="E5772" t="str">
            <v>F</v>
          </cell>
        </row>
        <row r="5773">
          <cell r="B5773" t="str">
            <v>F514923</v>
          </cell>
          <cell r="C5773" t="str">
            <v>F514923</v>
          </cell>
          <cell r="D5773">
            <v>11</v>
          </cell>
          <cell r="E5773" t="str">
            <v>F</v>
          </cell>
        </row>
        <row r="5774">
          <cell r="B5774" t="str">
            <v>F514924</v>
          </cell>
          <cell r="C5774" t="str">
            <v>F514924</v>
          </cell>
          <cell r="D5774">
            <v>11</v>
          </cell>
          <cell r="E5774" t="str">
            <v>F</v>
          </cell>
        </row>
        <row r="5775">
          <cell r="B5775" t="str">
            <v>F514925</v>
          </cell>
          <cell r="C5775" t="str">
            <v>F514925</v>
          </cell>
          <cell r="D5775">
            <v>11</v>
          </cell>
          <cell r="E5775" t="str">
            <v>F</v>
          </cell>
        </row>
        <row r="5776">
          <cell r="B5776" t="str">
            <v>F514926</v>
          </cell>
          <cell r="C5776" t="str">
            <v>F514926</v>
          </cell>
          <cell r="D5776">
            <v>11</v>
          </cell>
          <cell r="E5776" t="str">
            <v>F</v>
          </cell>
        </row>
        <row r="5777">
          <cell r="B5777" t="str">
            <v>F514927</v>
          </cell>
          <cell r="C5777" t="str">
            <v>F514927</v>
          </cell>
          <cell r="D5777">
            <v>11</v>
          </cell>
          <cell r="E5777" t="str">
            <v>F</v>
          </cell>
        </row>
        <row r="5778">
          <cell r="B5778" t="str">
            <v>F514928</v>
          </cell>
          <cell r="C5778" t="str">
            <v>F514928</v>
          </cell>
          <cell r="D5778">
            <v>11</v>
          </cell>
          <cell r="E5778" t="str">
            <v>F</v>
          </cell>
        </row>
        <row r="5779">
          <cell r="B5779" t="str">
            <v>1000WISCMAIN</v>
          </cell>
          <cell r="C5779" t="str">
            <v>WISCMAIN</v>
          </cell>
          <cell r="D5779">
            <v>12</v>
          </cell>
          <cell r="E5779" t="str">
            <v>G</v>
          </cell>
        </row>
        <row r="5780">
          <cell r="B5780" t="str">
            <v>F514929</v>
          </cell>
          <cell r="C5780" t="str">
            <v>F514929</v>
          </cell>
          <cell r="D5780">
            <v>13</v>
          </cell>
          <cell r="E5780" t="str">
            <v>F</v>
          </cell>
        </row>
        <row r="5781">
          <cell r="B5781" t="str">
            <v>F514930</v>
          </cell>
          <cell r="C5781" t="str">
            <v>F514930</v>
          </cell>
          <cell r="D5781">
            <v>13</v>
          </cell>
          <cell r="E5781" t="str">
            <v>F</v>
          </cell>
        </row>
        <row r="5782">
          <cell r="B5782" t="str">
            <v>F514931</v>
          </cell>
          <cell r="C5782" t="str">
            <v>F514931</v>
          </cell>
          <cell r="D5782">
            <v>13</v>
          </cell>
          <cell r="E5782" t="str">
            <v>F</v>
          </cell>
        </row>
        <row r="5783">
          <cell r="B5783" t="str">
            <v>F514932</v>
          </cell>
          <cell r="C5783" t="str">
            <v>F514932</v>
          </cell>
          <cell r="D5783">
            <v>13</v>
          </cell>
          <cell r="E5783" t="str">
            <v>F</v>
          </cell>
        </row>
        <row r="5784">
          <cell r="B5784" t="str">
            <v>F514933</v>
          </cell>
          <cell r="C5784" t="str">
            <v>F514933</v>
          </cell>
          <cell r="D5784">
            <v>13</v>
          </cell>
          <cell r="E5784" t="str">
            <v>F</v>
          </cell>
        </row>
        <row r="5785">
          <cell r="B5785" t="str">
            <v>F514934</v>
          </cell>
          <cell r="C5785" t="str">
            <v>F514934</v>
          </cell>
          <cell r="D5785">
            <v>13</v>
          </cell>
          <cell r="E5785" t="str">
            <v>F</v>
          </cell>
        </row>
        <row r="5786">
          <cell r="B5786" t="str">
            <v>1000DEVSUB</v>
          </cell>
          <cell r="C5786" t="str">
            <v>DEVSUB</v>
          </cell>
          <cell r="D5786">
            <v>10</v>
          </cell>
          <cell r="E5786" t="str">
            <v>G</v>
          </cell>
        </row>
        <row r="5787">
          <cell r="B5787" t="str">
            <v>F514935</v>
          </cell>
          <cell r="C5787" t="str">
            <v>F514935</v>
          </cell>
          <cell r="D5787">
            <v>11</v>
          </cell>
          <cell r="E5787" t="str">
            <v>F</v>
          </cell>
        </row>
        <row r="5788">
          <cell r="B5788" t="str">
            <v>F514936</v>
          </cell>
          <cell r="C5788" t="str">
            <v>F514936</v>
          </cell>
          <cell r="D5788">
            <v>11</v>
          </cell>
          <cell r="E5788" t="str">
            <v>F</v>
          </cell>
        </row>
        <row r="5789">
          <cell r="B5789" t="str">
            <v>F514937</v>
          </cell>
          <cell r="C5789" t="str">
            <v>F514937</v>
          </cell>
          <cell r="D5789">
            <v>11</v>
          </cell>
          <cell r="E5789" t="str">
            <v>F</v>
          </cell>
        </row>
        <row r="5790">
          <cell r="B5790" t="str">
            <v>F514938</v>
          </cell>
          <cell r="C5790" t="str">
            <v>F514938</v>
          </cell>
          <cell r="D5790">
            <v>11</v>
          </cell>
          <cell r="E5790" t="str">
            <v>F</v>
          </cell>
        </row>
        <row r="5791">
          <cell r="B5791" t="str">
            <v>F514939</v>
          </cell>
          <cell r="C5791" t="str">
            <v>F514939</v>
          </cell>
          <cell r="D5791">
            <v>11</v>
          </cell>
          <cell r="E5791" t="str">
            <v>F</v>
          </cell>
        </row>
        <row r="5792">
          <cell r="B5792" t="str">
            <v>F514940</v>
          </cell>
          <cell r="C5792" t="str">
            <v>F514940</v>
          </cell>
          <cell r="D5792">
            <v>11</v>
          </cell>
          <cell r="E5792" t="str">
            <v>F</v>
          </cell>
        </row>
        <row r="5793">
          <cell r="B5793" t="str">
            <v>F514941</v>
          </cell>
          <cell r="C5793" t="str">
            <v>F514941</v>
          </cell>
          <cell r="D5793">
            <v>11</v>
          </cell>
          <cell r="E5793" t="str">
            <v>F</v>
          </cell>
        </row>
        <row r="5794">
          <cell r="B5794" t="str">
            <v>1000DEVSUBBLDG</v>
          </cell>
          <cell r="C5794" t="str">
            <v>DEVSUBBLDG</v>
          </cell>
          <cell r="D5794">
            <v>12</v>
          </cell>
          <cell r="E5794" t="str">
            <v>G</v>
          </cell>
        </row>
        <row r="5795">
          <cell r="B5795" t="str">
            <v>F514942</v>
          </cell>
          <cell r="C5795" t="str">
            <v>F514942</v>
          </cell>
          <cell r="D5795">
            <v>13</v>
          </cell>
          <cell r="E5795" t="str">
            <v>F</v>
          </cell>
        </row>
        <row r="5796">
          <cell r="B5796" t="str">
            <v>F514943</v>
          </cell>
          <cell r="C5796" t="str">
            <v>F514943</v>
          </cell>
          <cell r="D5796">
            <v>13</v>
          </cell>
          <cell r="E5796" t="str">
            <v>F</v>
          </cell>
        </row>
        <row r="5797">
          <cell r="B5797" t="str">
            <v>F514944</v>
          </cell>
          <cell r="C5797" t="str">
            <v>F514944</v>
          </cell>
          <cell r="D5797">
            <v>13</v>
          </cell>
          <cell r="E5797" t="str">
            <v>F</v>
          </cell>
        </row>
        <row r="5798">
          <cell r="B5798" t="str">
            <v>F514945</v>
          </cell>
          <cell r="C5798" t="str">
            <v>F514945</v>
          </cell>
          <cell r="D5798">
            <v>13</v>
          </cell>
          <cell r="E5798" t="str">
            <v>F</v>
          </cell>
        </row>
        <row r="5799">
          <cell r="B5799" t="str">
            <v>F514946</v>
          </cell>
          <cell r="C5799" t="str">
            <v>F514946</v>
          </cell>
          <cell r="D5799">
            <v>13</v>
          </cell>
          <cell r="E5799" t="str">
            <v>F</v>
          </cell>
        </row>
        <row r="5800">
          <cell r="B5800" t="str">
            <v>F514947</v>
          </cell>
          <cell r="C5800" t="str">
            <v>F514947</v>
          </cell>
          <cell r="D5800">
            <v>13</v>
          </cell>
          <cell r="E5800" t="str">
            <v>F</v>
          </cell>
        </row>
        <row r="5801">
          <cell r="B5801" t="str">
            <v>1000ELNSUB</v>
          </cell>
          <cell r="C5801" t="str">
            <v>ELNSUB</v>
          </cell>
          <cell r="D5801">
            <v>10</v>
          </cell>
          <cell r="E5801" t="str">
            <v>G</v>
          </cell>
        </row>
        <row r="5802">
          <cell r="B5802" t="str">
            <v>F514948</v>
          </cell>
          <cell r="C5802" t="str">
            <v>F514948</v>
          </cell>
          <cell r="D5802">
            <v>11</v>
          </cell>
          <cell r="E5802" t="str">
            <v>F</v>
          </cell>
        </row>
        <row r="5803">
          <cell r="B5803" t="str">
            <v>F514949</v>
          </cell>
          <cell r="C5803" t="str">
            <v>F514949</v>
          </cell>
          <cell r="D5803">
            <v>11</v>
          </cell>
          <cell r="E5803" t="str">
            <v>F</v>
          </cell>
        </row>
        <row r="5804">
          <cell r="B5804" t="str">
            <v>F514950</v>
          </cell>
          <cell r="C5804" t="str">
            <v>F514950</v>
          </cell>
          <cell r="D5804">
            <v>11</v>
          </cell>
          <cell r="E5804" t="str">
            <v>F</v>
          </cell>
        </row>
        <row r="5805">
          <cell r="B5805" t="str">
            <v>F514951</v>
          </cell>
          <cell r="C5805" t="str">
            <v>F514951</v>
          </cell>
          <cell r="D5805">
            <v>11</v>
          </cell>
          <cell r="E5805" t="str">
            <v>F</v>
          </cell>
        </row>
        <row r="5806">
          <cell r="B5806" t="str">
            <v>F514952</v>
          </cell>
          <cell r="C5806" t="str">
            <v>F514952</v>
          </cell>
          <cell r="D5806">
            <v>11</v>
          </cell>
          <cell r="E5806" t="str">
            <v>F</v>
          </cell>
        </row>
        <row r="5807">
          <cell r="B5807" t="str">
            <v>F514953</v>
          </cell>
          <cell r="C5807" t="str">
            <v>F514953</v>
          </cell>
          <cell r="D5807">
            <v>11</v>
          </cell>
          <cell r="E5807" t="str">
            <v>F</v>
          </cell>
        </row>
        <row r="5808">
          <cell r="B5808" t="str">
            <v>F514954</v>
          </cell>
          <cell r="C5808" t="str">
            <v>F514954</v>
          </cell>
          <cell r="D5808">
            <v>11</v>
          </cell>
          <cell r="E5808" t="str">
            <v>F</v>
          </cell>
        </row>
        <row r="5809">
          <cell r="B5809" t="str">
            <v>1000ELNSUBBLDG</v>
          </cell>
          <cell r="C5809" t="str">
            <v>ELNSUBBLDG</v>
          </cell>
          <cell r="D5809">
            <v>12</v>
          </cell>
          <cell r="E5809" t="str">
            <v>G</v>
          </cell>
        </row>
        <row r="5810">
          <cell r="B5810" t="str">
            <v>F514955</v>
          </cell>
          <cell r="C5810" t="str">
            <v>F514955</v>
          </cell>
          <cell r="D5810">
            <v>13</v>
          </cell>
          <cell r="E5810" t="str">
            <v>F</v>
          </cell>
        </row>
        <row r="5811">
          <cell r="B5811" t="str">
            <v>F514956</v>
          </cell>
          <cell r="C5811" t="str">
            <v>F514956</v>
          </cell>
          <cell r="D5811">
            <v>13</v>
          </cell>
          <cell r="E5811" t="str">
            <v>F</v>
          </cell>
        </row>
        <row r="5812">
          <cell r="B5812" t="str">
            <v>F514957</v>
          </cell>
          <cell r="C5812" t="str">
            <v>F514957</v>
          </cell>
          <cell r="D5812">
            <v>13</v>
          </cell>
          <cell r="E5812" t="str">
            <v>F</v>
          </cell>
        </row>
        <row r="5813">
          <cell r="B5813" t="str">
            <v>F514958</v>
          </cell>
          <cell r="C5813" t="str">
            <v>F514958</v>
          </cell>
          <cell r="D5813">
            <v>13</v>
          </cell>
          <cell r="E5813" t="str">
            <v>F</v>
          </cell>
        </row>
        <row r="5814">
          <cell r="B5814" t="str">
            <v>F514959</v>
          </cell>
          <cell r="C5814" t="str">
            <v>F514959</v>
          </cell>
          <cell r="D5814">
            <v>13</v>
          </cell>
          <cell r="E5814" t="str">
            <v>F</v>
          </cell>
        </row>
        <row r="5815">
          <cell r="B5815" t="str">
            <v>F514960</v>
          </cell>
          <cell r="C5815" t="str">
            <v>F514960</v>
          </cell>
          <cell r="D5815">
            <v>13</v>
          </cell>
          <cell r="E5815" t="str">
            <v>F</v>
          </cell>
        </row>
        <row r="5816">
          <cell r="B5816" t="str">
            <v>1000ELSSUB</v>
          </cell>
          <cell r="C5816" t="str">
            <v>ELSSUB</v>
          </cell>
          <cell r="D5816">
            <v>10</v>
          </cell>
          <cell r="E5816" t="str">
            <v>G</v>
          </cell>
        </row>
        <row r="5817">
          <cell r="B5817" t="str">
            <v>F514961</v>
          </cell>
          <cell r="C5817" t="str">
            <v>F514961</v>
          </cell>
          <cell r="D5817">
            <v>11</v>
          </cell>
          <cell r="E5817" t="str">
            <v>F</v>
          </cell>
        </row>
        <row r="5818">
          <cell r="B5818" t="str">
            <v>F514962</v>
          </cell>
          <cell r="C5818" t="str">
            <v>F514962</v>
          </cell>
          <cell r="D5818">
            <v>11</v>
          </cell>
          <cell r="E5818" t="str">
            <v>F</v>
          </cell>
        </row>
        <row r="5819">
          <cell r="B5819" t="str">
            <v>F514963</v>
          </cell>
          <cell r="C5819" t="str">
            <v>F514963</v>
          </cell>
          <cell r="D5819">
            <v>11</v>
          </cell>
          <cell r="E5819" t="str">
            <v>F</v>
          </cell>
        </row>
        <row r="5820">
          <cell r="B5820" t="str">
            <v>F514964</v>
          </cell>
          <cell r="C5820" t="str">
            <v>F514964</v>
          </cell>
          <cell r="D5820">
            <v>11</v>
          </cell>
          <cell r="E5820" t="str">
            <v>F</v>
          </cell>
        </row>
        <row r="5821">
          <cell r="B5821" t="str">
            <v>F514965</v>
          </cell>
          <cell r="C5821" t="str">
            <v>F514965</v>
          </cell>
          <cell r="D5821">
            <v>11</v>
          </cell>
          <cell r="E5821" t="str">
            <v>F</v>
          </cell>
        </row>
        <row r="5822">
          <cell r="B5822" t="str">
            <v>F514966</v>
          </cell>
          <cell r="C5822" t="str">
            <v>F514966</v>
          </cell>
          <cell r="D5822">
            <v>11</v>
          </cell>
          <cell r="E5822" t="str">
            <v>F</v>
          </cell>
        </row>
        <row r="5823">
          <cell r="B5823" t="str">
            <v>F514967</v>
          </cell>
          <cell r="C5823" t="str">
            <v>F514967</v>
          </cell>
          <cell r="D5823">
            <v>11</v>
          </cell>
          <cell r="E5823" t="str">
            <v>F</v>
          </cell>
        </row>
        <row r="5824">
          <cell r="B5824" t="str">
            <v>1000ELSSUBBLDG</v>
          </cell>
          <cell r="C5824" t="str">
            <v>ELSSUBBLDG</v>
          </cell>
          <cell r="D5824">
            <v>12</v>
          </cell>
          <cell r="E5824" t="str">
            <v>G</v>
          </cell>
        </row>
        <row r="5825">
          <cell r="B5825" t="str">
            <v>F514968</v>
          </cell>
          <cell r="C5825" t="str">
            <v>F514968</v>
          </cell>
          <cell r="D5825">
            <v>13</v>
          </cell>
          <cell r="E5825" t="str">
            <v>F</v>
          </cell>
        </row>
        <row r="5826">
          <cell r="B5826" t="str">
            <v>F514969</v>
          </cell>
          <cell r="C5826" t="str">
            <v>F514969</v>
          </cell>
          <cell r="D5826">
            <v>13</v>
          </cell>
          <cell r="E5826" t="str">
            <v>F</v>
          </cell>
        </row>
        <row r="5827">
          <cell r="B5827" t="str">
            <v>F514970</v>
          </cell>
          <cell r="C5827" t="str">
            <v>F514970</v>
          </cell>
          <cell r="D5827">
            <v>13</v>
          </cell>
          <cell r="E5827" t="str">
            <v>F</v>
          </cell>
        </row>
        <row r="5828">
          <cell r="B5828" t="str">
            <v>F514971</v>
          </cell>
          <cell r="C5828" t="str">
            <v>F514971</v>
          </cell>
          <cell r="D5828">
            <v>13</v>
          </cell>
          <cell r="E5828" t="str">
            <v>F</v>
          </cell>
        </row>
        <row r="5829">
          <cell r="B5829" t="str">
            <v>F514972</v>
          </cell>
          <cell r="C5829" t="str">
            <v>F514972</v>
          </cell>
          <cell r="D5829">
            <v>13</v>
          </cell>
          <cell r="E5829" t="str">
            <v>F</v>
          </cell>
        </row>
        <row r="5830">
          <cell r="B5830" t="str">
            <v>F514973</v>
          </cell>
          <cell r="C5830" t="str">
            <v>F514973</v>
          </cell>
          <cell r="D5830">
            <v>13</v>
          </cell>
          <cell r="E5830" t="str">
            <v>F</v>
          </cell>
        </row>
        <row r="5831">
          <cell r="B5831" t="str">
            <v>1000LHSUB</v>
          </cell>
          <cell r="C5831" t="str">
            <v>LHSUB</v>
          </cell>
          <cell r="D5831">
            <v>10</v>
          </cell>
          <cell r="E5831" t="str">
            <v>G</v>
          </cell>
        </row>
        <row r="5832">
          <cell r="B5832" t="str">
            <v>F514974</v>
          </cell>
          <cell r="C5832" t="str">
            <v>F514974</v>
          </cell>
          <cell r="D5832">
            <v>11</v>
          </cell>
          <cell r="E5832" t="str">
            <v>F</v>
          </cell>
        </row>
        <row r="5833">
          <cell r="B5833" t="str">
            <v>F514975</v>
          </cell>
          <cell r="C5833" t="str">
            <v>F514975</v>
          </cell>
          <cell r="D5833">
            <v>11</v>
          </cell>
          <cell r="E5833" t="str">
            <v>F</v>
          </cell>
        </row>
        <row r="5834">
          <cell r="B5834" t="str">
            <v>F514976</v>
          </cell>
          <cell r="C5834" t="str">
            <v>F514976</v>
          </cell>
          <cell r="D5834">
            <v>11</v>
          </cell>
          <cell r="E5834" t="str">
            <v>F</v>
          </cell>
        </row>
        <row r="5835">
          <cell r="B5835" t="str">
            <v>F514977</v>
          </cell>
          <cell r="C5835" t="str">
            <v>F514977</v>
          </cell>
          <cell r="D5835">
            <v>11</v>
          </cell>
          <cell r="E5835" t="str">
            <v>F</v>
          </cell>
        </row>
        <row r="5836">
          <cell r="B5836" t="str">
            <v>F514978</v>
          </cell>
          <cell r="C5836" t="str">
            <v>F514978</v>
          </cell>
          <cell r="D5836">
            <v>11</v>
          </cell>
          <cell r="E5836" t="str">
            <v>F</v>
          </cell>
        </row>
        <row r="5837">
          <cell r="B5837" t="str">
            <v>F514979</v>
          </cell>
          <cell r="C5837" t="str">
            <v>F514979</v>
          </cell>
          <cell r="D5837">
            <v>11</v>
          </cell>
          <cell r="E5837" t="str">
            <v>F</v>
          </cell>
        </row>
        <row r="5838">
          <cell r="B5838" t="str">
            <v>F514980</v>
          </cell>
          <cell r="C5838" t="str">
            <v>F514980</v>
          </cell>
          <cell r="D5838">
            <v>11</v>
          </cell>
          <cell r="E5838" t="str">
            <v>F</v>
          </cell>
        </row>
        <row r="5839">
          <cell r="B5839" t="str">
            <v>1000LHSUBBLDG</v>
          </cell>
          <cell r="C5839" t="str">
            <v>LHSUBBLDG</v>
          </cell>
          <cell r="D5839">
            <v>12</v>
          </cell>
          <cell r="E5839" t="str">
            <v>G</v>
          </cell>
        </row>
        <row r="5840">
          <cell r="B5840" t="str">
            <v>F514981</v>
          </cell>
          <cell r="C5840" t="str">
            <v>F514981</v>
          </cell>
          <cell r="D5840">
            <v>13</v>
          </cell>
          <cell r="E5840" t="str">
            <v>F</v>
          </cell>
        </row>
        <row r="5841">
          <cell r="B5841" t="str">
            <v>F514982</v>
          </cell>
          <cell r="C5841" t="str">
            <v>F514982</v>
          </cell>
          <cell r="D5841">
            <v>13</v>
          </cell>
          <cell r="E5841" t="str">
            <v>F</v>
          </cell>
        </row>
        <row r="5842">
          <cell r="B5842" t="str">
            <v>F514983</v>
          </cell>
          <cell r="C5842" t="str">
            <v>F514983</v>
          </cell>
          <cell r="D5842">
            <v>13</v>
          </cell>
          <cell r="E5842" t="str">
            <v>F</v>
          </cell>
        </row>
        <row r="5843">
          <cell r="B5843" t="str">
            <v>F514984</v>
          </cell>
          <cell r="C5843" t="str">
            <v>F514984</v>
          </cell>
          <cell r="D5843">
            <v>13</v>
          </cell>
          <cell r="E5843" t="str">
            <v>F</v>
          </cell>
        </row>
        <row r="5844">
          <cell r="B5844" t="str">
            <v>F514985</v>
          </cell>
          <cell r="C5844" t="str">
            <v>F514985</v>
          </cell>
          <cell r="D5844">
            <v>13</v>
          </cell>
          <cell r="E5844" t="str">
            <v>F</v>
          </cell>
        </row>
        <row r="5845">
          <cell r="B5845" t="str">
            <v>F514986</v>
          </cell>
          <cell r="C5845" t="str">
            <v>F514986</v>
          </cell>
          <cell r="D5845">
            <v>13</v>
          </cell>
          <cell r="E5845" t="str">
            <v>F</v>
          </cell>
        </row>
        <row r="5846">
          <cell r="B5846" t="str">
            <v>1000MESASUB</v>
          </cell>
          <cell r="C5846" t="str">
            <v>MESASUB</v>
          </cell>
          <cell r="D5846">
            <v>10</v>
          </cell>
          <cell r="E5846" t="str">
            <v>G</v>
          </cell>
        </row>
        <row r="5847">
          <cell r="B5847" t="str">
            <v>F514987</v>
          </cell>
          <cell r="C5847" t="str">
            <v>F514987</v>
          </cell>
          <cell r="D5847">
            <v>11</v>
          </cell>
          <cell r="E5847" t="str">
            <v>F</v>
          </cell>
        </row>
        <row r="5848">
          <cell r="B5848" t="str">
            <v>F514988</v>
          </cell>
          <cell r="C5848" t="str">
            <v>F514988</v>
          </cell>
          <cell r="D5848">
            <v>11</v>
          </cell>
          <cell r="E5848" t="str">
            <v>F</v>
          </cell>
        </row>
        <row r="5849">
          <cell r="B5849" t="str">
            <v>F514989</v>
          </cell>
          <cell r="C5849" t="str">
            <v>F514989</v>
          </cell>
          <cell r="D5849">
            <v>11</v>
          </cell>
          <cell r="E5849" t="str">
            <v>F</v>
          </cell>
        </row>
        <row r="5850">
          <cell r="B5850" t="str">
            <v>F514990</v>
          </cell>
          <cell r="C5850" t="str">
            <v>F514990</v>
          </cell>
          <cell r="D5850">
            <v>11</v>
          </cell>
          <cell r="E5850" t="str">
            <v>F</v>
          </cell>
        </row>
        <row r="5851">
          <cell r="B5851" t="str">
            <v>F514991</v>
          </cell>
          <cell r="C5851" t="str">
            <v>F514991</v>
          </cell>
          <cell r="D5851">
            <v>11</v>
          </cell>
          <cell r="E5851" t="str">
            <v>F</v>
          </cell>
        </row>
        <row r="5852">
          <cell r="B5852" t="str">
            <v>F514992</v>
          </cell>
          <cell r="C5852" t="str">
            <v>F514992</v>
          </cell>
          <cell r="D5852">
            <v>11</v>
          </cell>
          <cell r="E5852" t="str">
            <v>F</v>
          </cell>
        </row>
        <row r="5853">
          <cell r="B5853" t="str">
            <v>F514993</v>
          </cell>
          <cell r="C5853" t="str">
            <v>F514993</v>
          </cell>
          <cell r="D5853">
            <v>11</v>
          </cell>
          <cell r="E5853" t="str">
            <v>F</v>
          </cell>
        </row>
        <row r="5854">
          <cell r="B5854" t="str">
            <v>1000MESASUBBLD</v>
          </cell>
          <cell r="C5854" t="str">
            <v>MESASUBBLD</v>
          </cell>
          <cell r="D5854">
            <v>12</v>
          </cell>
          <cell r="E5854" t="str">
            <v>G</v>
          </cell>
        </row>
        <row r="5855">
          <cell r="B5855" t="str">
            <v>F514994</v>
          </cell>
          <cell r="C5855" t="str">
            <v>F514994</v>
          </cell>
          <cell r="D5855">
            <v>13</v>
          </cell>
          <cell r="E5855" t="str">
            <v>F</v>
          </cell>
        </row>
        <row r="5856">
          <cell r="B5856" t="str">
            <v>F514995</v>
          </cell>
          <cell r="C5856" t="str">
            <v>F514995</v>
          </cell>
          <cell r="D5856">
            <v>13</v>
          </cell>
          <cell r="E5856" t="str">
            <v>F</v>
          </cell>
        </row>
        <row r="5857">
          <cell r="B5857" t="str">
            <v>F514996</v>
          </cell>
          <cell r="C5857" t="str">
            <v>F514996</v>
          </cell>
          <cell r="D5857">
            <v>13</v>
          </cell>
          <cell r="E5857" t="str">
            <v>F</v>
          </cell>
        </row>
        <row r="5858">
          <cell r="B5858" t="str">
            <v>F514997</v>
          </cell>
          <cell r="C5858" t="str">
            <v>F514997</v>
          </cell>
          <cell r="D5858">
            <v>13</v>
          </cell>
          <cell r="E5858" t="str">
            <v>F</v>
          </cell>
        </row>
        <row r="5859">
          <cell r="B5859" t="str">
            <v>F514998</v>
          </cell>
          <cell r="C5859" t="str">
            <v>F514998</v>
          </cell>
          <cell r="D5859">
            <v>13</v>
          </cell>
          <cell r="E5859" t="str">
            <v>F</v>
          </cell>
        </row>
        <row r="5860">
          <cell r="B5860" t="str">
            <v>F514999</v>
          </cell>
          <cell r="C5860" t="str">
            <v>F514999</v>
          </cell>
          <cell r="D5860">
            <v>13</v>
          </cell>
          <cell r="E5860" t="str">
            <v>F</v>
          </cell>
        </row>
        <row r="5861">
          <cell r="B5861" t="str">
            <v>1000MLSUB</v>
          </cell>
          <cell r="C5861" t="str">
            <v>MLSUB</v>
          </cell>
          <cell r="D5861">
            <v>10</v>
          </cell>
          <cell r="E5861" t="str">
            <v>G</v>
          </cell>
        </row>
        <row r="5862">
          <cell r="B5862" t="str">
            <v>F515000</v>
          </cell>
          <cell r="C5862" t="str">
            <v>F515000</v>
          </cell>
          <cell r="D5862">
            <v>11</v>
          </cell>
          <cell r="E5862" t="str">
            <v>F</v>
          </cell>
        </row>
        <row r="5863">
          <cell r="B5863" t="str">
            <v>F515001</v>
          </cell>
          <cell r="C5863" t="str">
            <v>F515001</v>
          </cell>
          <cell r="D5863">
            <v>11</v>
          </cell>
          <cell r="E5863" t="str">
            <v>F</v>
          </cell>
        </row>
        <row r="5864">
          <cell r="B5864" t="str">
            <v>F515002</v>
          </cell>
          <cell r="C5864" t="str">
            <v>F515002</v>
          </cell>
          <cell r="D5864">
            <v>11</v>
          </cell>
          <cell r="E5864" t="str">
            <v>F</v>
          </cell>
        </row>
        <row r="5865">
          <cell r="B5865" t="str">
            <v>F515003</v>
          </cell>
          <cell r="C5865" t="str">
            <v>F515003</v>
          </cell>
          <cell r="D5865">
            <v>11</v>
          </cell>
          <cell r="E5865" t="str">
            <v>F</v>
          </cell>
        </row>
        <row r="5866">
          <cell r="B5866" t="str">
            <v>F515004</v>
          </cell>
          <cell r="C5866" t="str">
            <v>F515004</v>
          </cell>
          <cell r="D5866">
            <v>11</v>
          </cell>
          <cell r="E5866" t="str">
            <v>F</v>
          </cell>
        </row>
        <row r="5867">
          <cell r="B5867" t="str">
            <v>F515005</v>
          </cell>
          <cell r="C5867" t="str">
            <v>F515005</v>
          </cell>
          <cell r="D5867">
            <v>11</v>
          </cell>
          <cell r="E5867" t="str">
            <v>F</v>
          </cell>
        </row>
        <row r="5868">
          <cell r="B5868" t="str">
            <v>F515006</v>
          </cell>
          <cell r="C5868" t="str">
            <v>F515006</v>
          </cell>
          <cell r="D5868">
            <v>11</v>
          </cell>
          <cell r="E5868" t="str">
            <v>F</v>
          </cell>
        </row>
        <row r="5869">
          <cell r="B5869" t="str">
            <v>1000MLSUBBLDG</v>
          </cell>
          <cell r="C5869" t="str">
            <v>MLSUBBLDG</v>
          </cell>
          <cell r="D5869">
            <v>12</v>
          </cell>
          <cell r="E5869" t="str">
            <v>G</v>
          </cell>
        </row>
        <row r="5870">
          <cell r="B5870" t="str">
            <v>F515007</v>
          </cell>
          <cell r="C5870" t="str">
            <v>F515007</v>
          </cell>
          <cell r="D5870">
            <v>13</v>
          </cell>
          <cell r="E5870" t="str">
            <v>F</v>
          </cell>
        </row>
        <row r="5871">
          <cell r="B5871" t="str">
            <v>F515008</v>
          </cell>
          <cell r="C5871" t="str">
            <v>F515008</v>
          </cell>
          <cell r="D5871">
            <v>13</v>
          </cell>
          <cell r="E5871" t="str">
            <v>F</v>
          </cell>
        </row>
        <row r="5872">
          <cell r="B5872" t="str">
            <v>F515009</v>
          </cell>
          <cell r="C5872" t="str">
            <v>F515009</v>
          </cell>
          <cell r="D5872">
            <v>13</v>
          </cell>
          <cell r="E5872" t="str">
            <v>F</v>
          </cell>
        </row>
        <row r="5873">
          <cell r="B5873" t="str">
            <v>F515010</v>
          </cell>
          <cell r="C5873" t="str">
            <v>F515010</v>
          </cell>
          <cell r="D5873">
            <v>13</v>
          </cell>
          <cell r="E5873" t="str">
            <v>F</v>
          </cell>
        </row>
        <row r="5874">
          <cell r="B5874" t="str">
            <v>F515011</v>
          </cell>
          <cell r="C5874" t="str">
            <v>F515011</v>
          </cell>
          <cell r="D5874">
            <v>13</v>
          </cell>
          <cell r="E5874" t="str">
            <v>F</v>
          </cell>
        </row>
        <row r="5875">
          <cell r="B5875" t="str">
            <v>F515012</v>
          </cell>
          <cell r="C5875" t="str">
            <v>F515012</v>
          </cell>
          <cell r="D5875">
            <v>13</v>
          </cell>
          <cell r="E5875" t="str">
            <v>F</v>
          </cell>
        </row>
        <row r="5876">
          <cell r="B5876" t="str">
            <v>1000VLYSUB</v>
          </cell>
          <cell r="C5876" t="str">
            <v>VLYSUB</v>
          </cell>
          <cell r="D5876">
            <v>10</v>
          </cell>
          <cell r="E5876" t="str">
            <v>G</v>
          </cell>
        </row>
        <row r="5877">
          <cell r="B5877" t="str">
            <v>F515013</v>
          </cell>
          <cell r="C5877" t="str">
            <v>F515013</v>
          </cell>
          <cell r="D5877">
            <v>11</v>
          </cell>
          <cell r="E5877" t="str">
            <v>F</v>
          </cell>
        </row>
        <row r="5878">
          <cell r="B5878" t="str">
            <v>F515014</v>
          </cell>
          <cell r="C5878" t="str">
            <v>F515014</v>
          </cell>
          <cell r="D5878">
            <v>11</v>
          </cell>
          <cell r="E5878" t="str">
            <v>F</v>
          </cell>
        </row>
        <row r="5879">
          <cell r="B5879" t="str">
            <v>F515015</v>
          </cell>
          <cell r="C5879" t="str">
            <v>F515015</v>
          </cell>
          <cell r="D5879">
            <v>11</v>
          </cell>
          <cell r="E5879" t="str">
            <v>F</v>
          </cell>
        </row>
        <row r="5880">
          <cell r="B5880" t="str">
            <v>F515016</v>
          </cell>
          <cell r="C5880" t="str">
            <v>F515016</v>
          </cell>
          <cell r="D5880">
            <v>11</v>
          </cell>
          <cell r="E5880" t="str">
            <v>F</v>
          </cell>
        </row>
        <row r="5881">
          <cell r="B5881" t="str">
            <v>F515017</v>
          </cell>
          <cell r="C5881" t="str">
            <v>F515017</v>
          </cell>
          <cell r="D5881">
            <v>11</v>
          </cell>
          <cell r="E5881" t="str">
            <v>F</v>
          </cell>
        </row>
        <row r="5882">
          <cell r="B5882" t="str">
            <v>F515018</v>
          </cell>
          <cell r="C5882" t="str">
            <v>F515018</v>
          </cell>
          <cell r="D5882">
            <v>11</v>
          </cell>
          <cell r="E5882" t="str">
            <v>F</v>
          </cell>
        </row>
        <row r="5883">
          <cell r="B5883" t="str">
            <v>F515019</v>
          </cell>
          <cell r="C5883" t="str">
            <v>F515019</v>
          </cell>
          <cell r="D5883">
            <v>11</v>
          </cell>
          <cell r="E5883" t="str">
            <v>F</v>
          </cell>
        </row>
        <row r="5884">
          <cell r="B5884" t="str">
            <v>1000VLYSUBBLDG</v>
          </cell>
          <cell r="C5884" t="str">
            <v>VLYSUBBLDG</v>
          </cell>
          <cell r="D5884">
            <v>12</v>
          </cell>
          <cell r="E5884" t="str">
            <v>G</v>
          </cell>
        </row>
        <row r="5885">
          <cell r="B5885" t="str">
            <v>F515020</v>
          </cell>
          <cell r="C5885" t="str">
            <v>F515020</v>
          </cell>
          <cell r="D5885">
            <v>13</v>
          </cell>
          <cell r="E5885" t="str">
            <v>F</v>
          </cell>
        </row>
        <row r="5886">
          <cell r="B5886" t="str">
            <v>F515021</v>
          </cell>
          <cell r="C5886" t="str">
            <v>F515021</v>
          </cell>
          <cell r="D5886">
            <v>13</v>
          </cell>
          <cell r="E5886" t="str">
            <v>F</v>
          </cell>
        </row>
        <row r="5887">
          <cell r="B5887" t="str">
            <v>F515022</v>
          </cell>
          <cell r="C5887" t="str">
            <v>F515022</v>
          </cell>
          <cell r="D5887">
            <v>13</v>
          </cell>
          <cell r="E5887" t="str">
            <v>F</v>
          </cell>
        </row>
        <row r="5888">
          <cell r="B5888" t="str">
            <v>F515023</v>
          </cell>
          <cell r="C5888" t="str">
            <v>F515023</v>
          </cell>
          <cell r="D5888">
            <v>13</v>
          </cell>
          <cell r="E5888" t="str">
            <v>F</v>
          </cell>
        </row>
        <row r="5889">
          <cell r="B5889" t="str">
            <v>F515024</v>
          </cell>
          <cell r="C5889" t="str">
            <v>F515024</v>
          </cell>
          <cell r="D5889">
            <v>13</v>
          </cell>
          <cell r="E5889" t="str">
            <v>F</v>
          </cell>
        </row>
        <row r="5890">
          <cell r="B5890" t="str">
            <v>F515025</v>
          </cell>
          <cell r="C5890" t="str">
            <v>F515025</v>
          </cell>
          <cell r="D5890">
            <v>13</v>
          </cell>
          <cell r="E5890" t="str">
            <v>F</v>
          </cell>
        </row>
        <row r="5891">
          <cell r="B5891" t="str">
            <v>1000VLPKSUB</v>
          </cell>
          <cell r="C5891" t="str">
            <v>VLPKSUB</v>
          </cell>
          <cell r="D5891">
            <v>10</v>
          </cell>
          <cell r="E5891" t="str">
            <v>G</v>
          </cell>
        </row>
        <row r="5892">
          <cell r="B5892" t="str">
            <v>F515026</v>
          </cell>
          <cell r="C5892" t="str">
            <v>F515026</v>
          </cell>
          <cell r="D5892">
            <v>11</v>
          </cell>
          <cell r="E5892" t="str">
            <v>F</v>
          </cell>
        </row>
        <row r="5893">
          <cell r="B5893" t="str">
            <v>F515027</v>
          </cell>
          <cell r="C5893" t="str">
            <v>F515027</v>
          </cell>
          <cell r="D5893">
            <v>11</v>
          </cell>
          <cell r="E5893" t="str">
            <v>F</v>
          </cell>
        </row>
        <row r="5894">
          <cell r="B5894" t="str">
            <v>F515028</v>
          </cell>
          <cell r="C5894" t="str">
            <v>F515028</v>
          </cell>
          <cell r="D5894">
            <v>11</v>
          </cell>
          <cell r="E5894" t="str">
            <v>F</v>
          </cell>
        </row>
        <row r="5895">
          <cell r="B5895" t="str">
            <v>F515029</v>
          </cell>
          <cell r="C5895" t="str">
            <v>F515029</v>
          </cell>
          <cell r="D5895">
            <v>11</v>
          </cell>
          <cell r="E5895" t="str">
            <v>F</v>
          </cell>
        </row>
        <row r="5896">
          <cell r="B5896" t="str">
            <v>F515030</v>
          </cell>
          <cell r="C5896" t="str">
            <v>F515030</v>
          </cell>
          <cell r="D5896">
            <v>11</v>
          </cell>
          <cell r="E5896" t="str">
            <v>F</v>
          </cell>
        </row>
        <row r="5897">
          <cell r="B5897" t="str">
            <v>F515031</v>
          </cell>
          <cell r="C5897" t="str">
            <v>F515031</v>
          </cell>
          <cell r="D5897">
            <v>11</v>
          </cell>
          <cell r="E5897" t="str">
            <v>F</v>
          </cell>
        </row>
        <row r="5898">
          <cell r="B5898" t="str">
            <v>F515032</v>
          </cell>
          <cell r="C5898" t="str">
            <v>F515032</v>
          </cell>
          <cell r="D5898">
            <v>11</v>
          </cell>
          <cell r="E5898" t="str">
            <v>F</v>
          </cell>
        </row>
        <row r="5899">
          <cell r="B5899" t="str">
            <v>1000VLPKSUBBLD</v>
          </cell>
          <cell r="C5899" t="str">
            <v>VLPKSUBBLD</v>
          </cell>
          <cell r="D5899">
            <v>12</v>
          </cell>
          <cell r="E5899" t="str">
            <v>G</v>
          </cell>
        </row>
        <row r="5900">
          <cell r="B5900" t="str">
            <v>F515033</v>
          </cell>
          <cell r="C5900" t="str">
            <v>F515033</v>
          </cell>
          <cell r="D5900">
            <v>13</v>
          </cell>
          <cell r="E5900" t="str">
            <v>F</v>
          </cell>
        </row>
        <row r="5901">
          <cell r="B5901" t="str">
            <v>F515034</v>
          </cell>
          <cell r="C5901" t="str">
            <v>F515034</v>
          </cell>
          <cell r="D5901">
            <v>13</v>
          </cell>
          <cell r="E5901" t="str">
            <v>F</v>
          </cell>
        </row>
        <row r="5902">
          <cell r="B5902" t="str">
            <v>F515035</v>
          </cell>
          <cell r="C5902" t="str">
            <v>F515035</v>
          </cell>
          <cell r="D5902">
            <v>13</v>
          </cell>
          <cell r="E5902" t="str">
            <v>F</v>
          </cell>
        </row>
        <row r="5903">
          <cell r="B5903" t="str">
            <v>F515036</v>
          </cell>
          <cell r="C5903" t="str">
            <v>F515036</v>
          </cell>
          <cell r="D5903">
            <v>13</v>
          </cell>
          <cell r="E5903" t="str">
            <v>F</v>
          </cell>
        </row>
        <row r="5904">
          <cell r="B5904" t="str">
            <v>F515037</v>
          </cell>
          <cell r="C5904" t="str">
            <v>F515037</v>
          </cell>
          <cell r="D5904">
            <v>13</v>
          </cell>
          <cell r="E5904" t="str">
            <v>F</v>
          </cell>
        </row>
        <row r="5905">
          <cell r="B5905" t="str">
            <v>F515038</v>
          </cell>
          <cell r="C5905" t="str">
            <v>F515038</v>
          </cell>
          <cell r="D5905">
            <v>13</v>
          </cell>
          <cell r="E5905" t="str">
            <v>F</v>
          </cell>
        </row>
        <row r="5906">
          <cell r="B5906" t="str">
            <v>1000VISTASUB</v>
          </cell>
          <cell r="C5906" t="str">
            <v>VISTASUB</v>
          </cell>
          <cell r="D5906">
            <v>10</v>
          </cell>
          <cell r="E5906" t="str">
            <v>G</v>
          </cell>
        </row>
        <row r="5907">
          <cell r="B5907" t="str">
            <v>F515039</v>
          </cell>
          <cell r="C5907" t="str">
            <v>F515039</v>
          </cell>
          <cell r="D5907">
            <v>11</v>
          </cell>
          <cell r="E5907" t="str">
            <v>F</v>
          </cell>
        </row>
        <row r="5908">
          <cell r="B5908" t="str">
            <v>F515040</v>
          </cell>
          <cell r="C5908" t="str">
            <v>F515040</v>
          </cell>
          <cell r="D5908">
            <v>11</v>
          </cell>
          <cell r="E5908" t="str">
            <v>F</v>
          </cell>
        </row>
        <row r="5909">
          <cell r="B5909" t="str">
            <v>F515041</v>
          </cell>
          <cell r="C5909" t="str">
            <v>F515041</v>
          </cell>
          <cell r="D5909">
            <v>11</v>
          </cell>
          <cell r="E5909" t="str">
            <v>F</v>
          </cell>
        </row>
        <row r="5910">
          <cell r="B5910" t="str">
            <v>F515042</v>
          </cell>
          <cell r="C5910" t="str">
            <v>F515042</v>
          </cell>
          <cell r="D5910">
            <v>11</v>
          </cell>
          <cell r="E5910" t="str">
            <v>F</v>
          </cell>
        </row>
        <row r="5911">
          <cell r="B5911" t="str">
            <v>F515043</v>
          </cell>
          <cell r="C5911" t="str">
            <v>F515043</v>
          </cell>
          <cell r="D5911">
            <v>11</v>
          </cell>
          <cell r="E5911" t="str">
            <v>F</v>
          </cell>
        </row>
        <row r="5912">
          <cell r="B5912" t="str">
            <v>F515044</v>
          </cell>
          <cell r="C5912" t="str">
            <v>F515044</v>
          </cell>
          <cell r="D5912">
            <v>11</v>
          </cell>
          <cell r="E5912" t="str">
            <v>F</v>
          </cell>
        </row>
        <row r="5913">
          <cell r="B5913" t="str">
            <v>F515045</v>
          </cell>
          <cell r="C5913" t="str">
            <v>F515045</v>
          </cell>
          <cell r="D5913">
            <v>11</v>
          </cell>
          <cell r="E5913" t="str">
            <v>F</v>
          </cell>
        </row>
        <row r="5914">
          <cell r="B5914" t="str">
            <v>1000VISTABLDG</v>
          </cell>
          <cell r="C5914" t="str">
            <v>VISTABLDG</v>
          </cell>
          <cell r="D5914">
            <v>12</v>
          </cell>
          <cell r="E5914" t="str">
            <v>G</v>
          </cell>
        </row>
        <row r="5915">
          <cell r="B5915" t="str">
            <v>F515046</v>
          </cell>
          <cell r="C5915" t="str">
            <v>F515046</v>
          </cell>
          <cell r="D5915">
            <v>13</v>
          </cell>
          <cell r="E5915" t="str">
            <v>F</v>
          </cell>
        </row>
        <row r="5916">
          <cell r="B5916" t="str">
            <v>F515047</v>
          </cell>
          <cell r="C5916" t="str">
            <v>F515047</v>
          </cell>
          <cell r="D5916">
            <v>13</v>
          </cell>
          <cell r="E5916" t="str">
            <v>F</v>
          </cell>
        </row>
        <row r="5917">
          <cell r="B5917" t="str">
            <v>F515048</v>
          </cell>
          <cell r="C5917" t="str">
            <v>F515048</v>
          </cell>
          <cell r="D5917">
            <v>13</v>
          </cell>
          <cell r="E5917" t="str">
            <v>F</v>
          </cell>
        </row>
        <row r="5918">
          <cell r="B5918" t="str">
            <v>F515049</v>
          </cell>
          <cell r="C5918" t="str">
            <v>F515049</v>
          </cell>
          <cell r="D5918">
            <v>13</v>
          </cell>
          <cell r="E5918" t="str">
            <v>F</v>
          </cell>
        </row>
        <row r="5919">
          <cell r="B5919" t="str">
            <v>F515050</v>
          </cell>
          <cell r="C5919" t="str">
            <v>F515050</v>
          </cell>
          <cell r="D5919">
            <v>13</v>
          </cell>
          <cell r="E5919" t="str">
            <v>F</v>
          </cell>
        </row>
        <row r="5920">
          <cell r="B5920" t="str">
            <v>F515051</v>
          </cell>
          <cell r="C5920" t="str">
            <v>F515051</v>
          </cell>
          <cell r="D5920">
            <v>13</v>
          </cell>
          <cell r="E5920" t="str">
            <v>F</v>
          </cell>
        </row>
        <row r="5921">
          <cell r="B5921" t="str">
            <v>1000WISCGRG</v>
          </cell>
          <cell r="C5921" t="str">
            <v>WISCGRG</v>
          </cell>
          <cell r="D5921">
            <v>10</v>
          </cell>
          <cell r="E5921" t="str">
            <v>G</v>
          </cell>
        </row>
        <row r="5922">
          <cell r="B5922" t="str">
            <v>F525979</v>
          </cell>
          <cell r="C5922" t="str">
            <v>F525979</v>
          </cell>
          <cell r="D5922">
            <v>11</v>
          </cell>
          <cell r="E5922" t="str">
            <v>F</v>
          </cell>
        </row>
        <row r="5923">
          <cell r="B5923" t="str">
            <v>F525980</v>
          </cell>
          <cell r="C5923" t="str">
            <v>F525980</v>
          </cell>
          <cell r="D5923">
            <v>11</v>
          </cell>
          <cell r="E5923" t="str">
            <v>F</v>
          </cell>
        </row>
        <row r="5924">
          <cell r="B5924" t="str">
            <v>F525981</v>
          </cell>
          <cell r="C5924" t="str">
            <v>F525981</v>
          </cell>
          <cell r="D5924">
            <v>11</v>
          </cell>
          <cell r="E5924" t="str">
            <v>F</v>
          </cell>
        </row>
        <row r="5925">
          <cell r="B5925" t="str">
            <v>F525982</v>
          </cell>
          <cell r="C5925" t="str">
            <v>F525982</v>
          </cell>
          <cell r="D5925">
            <v>11</v>
          </cell>
          <cell r="E5925" t="str">
            <v>F</v>
          </cell>
        </row>
        <row r="5926">
          <cell r="B5926" t="str">
            <v>F525983</v>
          </cell>
          <cell r="C5926" t="str">
            <v>F525983</v>
          </cell>
          <cell r="D5926">
            <v>11</v>
          </cell>
          <cell r="E5926" t="str">
            <v>F</v>
          </cell>
        </row>
        <row r="5927">
          <cell r="B5927" t="str">
            <v>F525988</v>
          </cell>
          <cell r="C5927" t="str">
            <v>F525988</v>
          </cell>
          <cell r="D5927">
            <v>11</v>
          </cell>
          <cell r="E5927" t="str">
            <v>F</v>
          </cell>
        </row>
        <row r="5928">
          <cell r="B5928" t="str">
            <v>1000WISCWHSE</v>
          </cell>
          <cell r="C5928" t="str">
            <v>WISCWHSE</v>
          </cell>
          <cell r="D5928">
            <v>10</v>
          </cell>
          <cell r="E5928" t="str">
            <v>G</v>
          </cell>
        </row>
        <row r="5929">
          <cell r="B5929" t="str">
            <v>F525989</v>
          </cell>
          <cell r="C5929" t="str">
            <v>F525989</v>
          </cell>
          <cell r="D5929">
            <v>11</v>
          </cell>
          <cell r="E5929" t="str">
            <v>F</v>
          </cell>
        </row>
        <row r="5930">
          <cell r="B5930" t="str">
            <v>F525990</v>
          </cell>
          <cell r="C5930" t="str">
            <v>F525990</v>
          </cell>
          <cell r="D5930">
            <v>11</v>
          </cell>
          <cell r="E5930" t="str">
            <v>F</v>
          </cell>
        </row>
        <row r="5931">
          <cell r="B5931" t="str">
            <v>F525991</v>
          </cell>
          <cell r="C5931" t="str">
            <v>F525991</v>
          </cell>
          <cell r="D5931">
            <v>11</v>
          </cell>
          <cell r="E5931" t="str">
            <v>F</v>
          </cell>
        </row>
        <row r="5932">
          <cell r="B5932" t="str">
            <v>F525992</v>
          </cell>
          <cell r="C5932" t="str">
            <v>F525992</v>
          </cell>
          <cell r="D5932">
            <v>11</v>
          </cell>
          <cell r="E5932" t="str">
            <v>F</v>
          </cell>
        </row>
        <row r="5933">
          <cell r="B5933" t="str">
            <v>F525993</v>
          </cell>
          <cell r="C5933" t="str">
            <v>F525993</v>
          </cell>
          <cell r="D5933">
            <v>11</v>
          </cell>
          <cell r="E5933" t="str">
            <v>F</v>
          </cell>
        </row>
        <row r="5934">
          <cell r="B5934" t="str">
            <v>F525994</v>
          </cell>
          <cell r="C5934" t="str">
            <v>F525994</v>
          </cell>
          <cell r="D5934">
            <v>11</v>
          </cell>
          <cell r="E5934" t="str">
            <v>F</v>
          </cell>
        </row>
        <row r="5935">
          <cell r="B5935" t="str">
            <v>1000FAMEC</v>
          </cell>
          <cell r="C5935" t="str">
            <v>FAMEC</v>
          </cell>
          <cell r="D5935">
            <v>8</v>
          </cell>
          <cell r="E5935" t="str">
            <v>G</v>
          </cell>
        </row>
        <row r="5936">
          <cell r="B5936" t="str">
            <v>1000FAMMACOPS</v>
          </cell>
          <cell r="C5936" t="str">
            <v>FAMMACOPS</v>
          </cell>
          <cell r="D5936">
            <v>8</v>
          </cell>
          <cell r="E5936" t="str">
            <v>G</v>
          </cell>
        </row>
        <row r="5937">
          <cell r="B5937" t="str">
            <v>F515061</v>
          </cell>
          <cell r="C5937" t="str">
            <v>F515061</v>
          </cell>
          <cell r="D5937">
            <v>9</v>
          </cell>
          <cell r="E5937" t="str">
            <v>F</v>
          </cell>
        </row>
        <row r="5938">
          <cell r="B5938" t="str">
            <v>1000PLANNING</v>
          </cell>
          <cell r="C5938" t="str">
            <v>PLANNING</v>
          </cell>
          <cell r="D5938">
            <v>6</v>
          </cell>
          <cell r="E5938" t="str">
            <v>G</v>
          </cell>
        </row>
        <row r="5939">
          <cell r="B5939" t="str">
            <v>F515081</v>
          </cell>
          <cell r="C5939" t="str">
            <v>F515081</v>
          </cell>
          <cell r="D5939">
            <v>7</v>
          </cell>
          <cell r="E5939" t="str">
            <v>F</v>
          </cell>
        </row>
        <row r="5940">
          <cell r="B5940" t="str">
            <v>F515082</v>
          </cell>
          <cell r="C5940" t="str">
            <v>F515082</v>
          </cell>
          <cell r="D5940">
            <v>7</v>
          </cell>
          <cell r="E5940" t="str">
            <v>F</v>
          </cell>
        </row>
        <row r="5941">
          <cell r="B5941" t="str">
            <v>F515083</v>
          </cell>
          <cell r="C5941" t="str">
            <v>F515083</v>
          </cell>
          <cell r="D5941">
            <v>7</v>
          </cell>
          <cell r="E5941" t="str">
            <v>F</v>
          </cell>
        </row>
        <row r="5942">
          <cell r="B5942" t="str">
            <v>F515084</v>
          </cell>
          <cell r="C5942" t="str">
            <v>F515084</v>
          </cell>
          <cell r="D5942">
            <v>7</v>
          </cell>
          <cell r="E5942" t="str">
            <v>F</v>
          </cell>
        </row>
        <row r="5943">
          <cell r="B5943" t="str">
            <v>1000STRATEGIC</v>
          </cell>
          <cell r="C5943" t="str">
            <v>STRATEGIC</v>
          </cell>
          <cell r="D5943">
            <v>8</v>
          </cell>
          <cell r="E5943" t="str">
            <v>G</v>
          </cell>
        </row>
        <row r="5944">
          <cell r="B5944" t="str">
            <v>F515085</v>
          </cell>
          <cell r="C5944" t="str">
            <v>F515085</v>
          </cell>
          <cell r="D5944">
            <v>9</v>
          </cell>
          <cell r="E5944" t="str">
            <v>F</v>
          </cell>
        </row>
        <row r="5945">
          <cell r="B5945" t="str">
            <v>F515086</v>
          </cell>
          <cell r="C5945" t="str">
            <v>F515086</v>
          </cell>
          <cell r="D5945">
            <v>9</v>
          </cell>
          <cell r="E5945" t="str">
            <v>F</v>
          </cell>
        </row>
        <row r="5946">
          <cell r="B5946" t="str">
            <v>F515087</v>
          </cell>
          <cell r="C5946" t="str">
            <v>F515087</v>
          </cell>
          <cell r="D5946">
            <v>9</v>
          </cell>
          <cell r="E5946" t="str">
            <v>F</v>
          </cell>
        </row>
        <row r="5947">
          <cell r="B5947" t="str">
            <v>F515088</v>
          </cell>
          <cell r="C5947" t="str">
            <v>F515088</v>
          </cell>
          <cell r="D5947">
            <v>9</v>
          </cell>
          <cell r="E5947" t="str">
            <v>F</v>
          </cell>
        </row>
        <row r="5948">
          <cell r="B5948" t="str">
            <v>1000PLANOPS</v>
          </cell>
          <cell r="C5948" t="str">
            <v>PLANOPS</v>
          </cell>
          <cell r="D5948">
            <v>8</v>
          </cell>
          <cell r="E5948" t="str">
            <v>G</v>
          </cell>
        </row>
        <row r="5949">
          <cell r="B5949" t="str">
            <v>F515089</v>
          </cell>
          <cell r="C5949" t="str">
            <v>F515089</v>
          </cell>
          <cell r="D5949">
            <v>9</v>
          </cell>
          <cell r="E5949" t="str">
            <v>F</v>
          </cell>
        </row>
        <row r="5950">
          <cell r="B5950" t="str">
            <v>F515090</v>
          </cell>
          <cell r="C5950" t="str">
            <v>F515090</v>
          </cell>
          <cell r="D5950">
            <v>9</v>
          </cell>
          <cell r="E5950" t="str">
            <v>F</v>
          </cell>
        </row>
        <row r="5951">
          <cell r="B5951" t="str">
            <v>F515091</v>
          </cell>
          <cell r="C5951" t="str">
            <v>F515091</v>
          </cell>
          <cell r="D5951">
            <v>9</v>
          </cell>
          <cell r="E5951" t="str">
            <v>F</v>
          </cell>
        </row>
        <row r="5952">
          <cell r="B5952" t="str">
            <v>F515092</v>
          </cell>
          <cell r="C5952" t="str">
            <v>F515092</v>
          </cell>
          <cell r="D5952">
            <v>9</v>
          </cell>
          <cell r="E5952" t="str">
            <v>F</v>
          </cell>
        </row>
        <row r="5953">
          <cell r="B5953" t="str">
            <v>F515093</v>
          </cell>
          <cell r="C5953" t="str">
            <v>F515093</v>
          </cell>
          <cell r="D5953">
            <v>9</v>
          </cell>
          <cell r="E5953" t="str">
            <v>F</v>
          </cell>
        </row>
        <row r="5954">
          <cell r="B5954" t="str">
            <v>1000BUSSVCS</v>
          </cell>
          <cell r="C5954" t="str">
            <v>BUSSVCS</v>
          </cell>
          <cell r="D5954">
            <v>6</v>
          </cell>
          <cell r="E5954" t="str">
            <v>G</v>
          </cell>
        </row>
        <row r="5955">
          <cell r="B5955" t="str">
            <v>F515094</v>
          </cell>
          <cell r="C5955" t="str">
            <v>F515094</v>
          </cell>
          <cell r="D5955">
            <v>7</v>
          </cell>
          <cell r="E5955" t="str">
            <v>F</v>
          </cell>
        </row>
        <row r="5956">
          <cell r="B5956" t="str">
            <v>F515095</v>
          </cell>
          <cell r="C5956" t="str">
            <v>F515095</v>
          </cell>
          <cell r="D5956">
            <v>7</v>
          </cell>
          <cell r="E5956" t="str">
            <v>F</v>
          </cell>
        </row>
        <row r="5957">
          <cell r="B5957" t="str">
            <v>F525767</v>
          </cell>
          <cell r="C5957" t="str">
            <v>F525767</v>
          </cell>
          <cell r="D5957">
            <v>7</v>
          </cell>
          <cell r="E5957" t="str">
            <v>F</v>
          </cell>
        </row>
        <row r="5958">
          <cell r="B5958" t="str">
            <v>1000PERFORMMGT</v>
          </cell>
          <cell r="C5958" t="str">
            <v>PERFORMMGT</v>
          </cell>
          <cell r="D5958">
            <v>8</v>
          </cell>
          <cell r="E5958" t="str">
            <v>G</v>
          </cell>
        </row>
        <row r="5959">
          <cell r="B5959" t="str">
            <v>F515063</v>
          </cell>
          <cell r="C5959" t="str">
            <v>F515063</v>
          </cell>
          <cell r="D5959">
            <v>9</v>
          </cell>
          <cell r="E5959" t="str">
            <v>F</v>
          </cell>
        </row>
        <row r="5960">
          <cell r="B5960" t="str">
            <v>F515066</v>
          </cell>
          <cell r="C5960" t="str">
            <v>F515066</v>
          </cell>
          <cell r="D5960">
            <v>9</v>
          </cell>
          <cell r="E5960" t="str">
            <v>F</v>
          </cell>
        </row>
        <row r="5961">
          <cell r="B5961" t="str">
            <v>F515096</v>
          </cell>
          <cell r="C5961" t="str">
            <v>F515096</v>
          </cell>
          <cell r="D5961">
            <v>9</v>
          </cell>
          <cell r="E5961" t="str">
            <v>F</v>
          </cell>
        </row>
        <row r="5962">
          <cell r="B5962" t="str">
            <v>F515097</v>
          </cell>
          <cell r="C5962" t="str">
            <v>F515097</v>
          </cell>
          <cell r="D5962">
            <v>9</v>
          </cell>
          <cell r="E5962" t="str">
            <v>F</v>
          </cell>
        </row>
        <row r="5963">
          <cell r="B5963" t="str">
            <v>1000ADMINSVCS</v>
          </cell>
          <cell r="C5963" t="str">
            <v>ADMINSVCS</v>
          </cell>
          <cell r="D5963">
            <v>8</v>
          </cell>
          <cell r="E5963" t="str">
            <v>G</v>
          </cell>
        </row>
        <row r="5964">
          <cell r="B5964" t="str">
            <v>F515098</v>
          </cell>
          <cell r="C5964" t="str">
            <v>F515098</v>
          </cell>
          <cell r="D5964">
            <v>9</v>
          </cell>
          <cell r="E5964" t="str">
            <v>F</v>
          </cell>
        </row>
        <row r="5965">
          <cell r="B5965" t="str">
            <v>F515099</v>
          </cell>
          <cell r="C5965" t="str">
            <v>F515099</v>
          </cell>
          <cell r="D5965">
            <v>9</v>
          </cell>
          <cell r="E5965" t="str">
            <v>F</v>
          </cell>
        </row>
        <row r="5966">
          <cell r="B5966" t="str">
            <v>F515100</v>
          </cell>
          <cell r="C5966" t="str">
            <v>F515100</v>
          </cell>
          <cell r="D5966">
            <v>9</v>
          </cell>
          <cell r="E5966" t="str">
            <v>F</v>
          </cell>
        </row>
        <row r="5967">
          <cell r="B5967" t="str">
            <v>F515117</v>
          </cell>
          <cell r="C5967" t="str">
            <v>F515117</v>
          </cell>
          <cell r="D5967">
            <v>9</v>
          </cell>
          <cell r="E5967" t="str">
            <v>F</v>
          </cell>
        </row>
        <row r="5968">
          <cell r="B5968" t="str">
            <v>F515119</v>
          </cell>
          <cell r="C5968" t="str">
            <v>F515119</v>
          </cell>
          <cell r="D5968">
            <v>9</v>
          </cell>
          <cell r="E5968" t="str">
            <v>F</v>
          </cell>
        </row>
        <row r="5969">
          <cell r="B5969" t="str">
            <v>F515120</v>
          </cell>
          <cell r="C5969" t="str">
            <v>F515120</v>
          </cell>
          <cell r="D5969">
            <v>9</v>
          </cell>
          <cell r="E5969" t="str">
            <v>F</v>
          </cell>
        </row>
        <row r="5970">
          <cell r="B5970" t="str">
            <v>F515121</v>
          </cell>
          <cell r="C5970" t="str">
            <v>F515121</v>
          </cell>
          <cell r="D5970">
            <v>9</v>
          </cell>
          <cell r="E5970" t="str">
            <v>F</v>
          </cell>
        </row>
        <row r="5971">
          <cell r="B5971" t="str">
            <v>F515122</v>
          </cell>
          <cell r="C5971" t="str">
            <v>F515122</v>
          </cell>
          <cell r="D5971">
            <v>9</v>
          </cell>
          <cell r="E5971" t="str">
            <v>F</v>
          </cell>
        </row>
        <row r="5972">
          <cell r="B5972" t="str">
            <v>1000LAM</v>
          </cell>
          <cell r="C5972" t="str">
            <v>LAM</v>
          </cell>
          <cell r="D5972">
            <v>6</v>
          </cell>
          <cell r="E5972" t="str">
            <v>G</v>
          </cell>
        </row>
        <row r="5973">
          <cell r="B5973" t="str">
            <v>F515123</v>
          </cell>
          <cell r="C5973" t="str">
            <v>F515123</v>
          </cell>
          <cell r="D5973">
            <v>7</v>
          </cell>
          <cell r="E5973" t="str">
            <v>F</v>
          </cell>
        </row>
        <row r="5974">
          <cell r="B5974" t="str">
            <v>F515124</v>
          </cell>
          <cell r="C5974" t="str">
            <v>F515124</v>
          </cell>
          <cell r="D5974">
            <v>7</v>
          </cell>
          <cell r="E5974" t="str">
            <v>F</v>
          </cell>
        </row>
        <row r="5975">
          <cell r="B5975" t="str">
            <v>F515125</v>
          </cell>
          <cell r="C5975" t="str">
            <v>F515125</v>
          </cell>
          <cell r="D5975">
            <v>7</v>
          </cell>
          <cell r="E5975" t="str">
            <v>F</v>
          </cell>
        </row>
        <row r="5976">
          <cell r="B5976" t="str">
            <v>F515126</v>
          </cell>
          <cell r="C5976" t="str">
            <v>F515126</v>
          </cell>
          <cell r="D5976">
            <v>7</v>
          </cell>
          <cell r="E5976" t="str">
            <v>F</v>
          </cell>
        </row>
        <row r="5977">
          <cell r="B5977" t="str">
            <v>F515129</v>
          </cell>
          <cell r="C5977" t="str">
            <v>F515129</v>
          </cell>
          <cell r="D5977">
            <v>7</v>
          </cell>
          <cell r="E5977" t="str">
            <v>F</v>
          </cell>
        </row>
        <row r="5978">
          <cell r="B5978" t="str">
            <v>1000LANDOPS</v>
          </cell>
          <cell r="C5978" t="str">
            <v>LANDOPS</v>
          </cell>
          <cell r="D5978">
            <v>8</v>
          </cell>
          <cell r="E5978" t="str">
            <v>G</v>
          </cell>
        </row>
        <row r="5979">
          <cell r="B5979" t="str">
            <v>F515132</v>
          </cell>
          <cell r="C5979" t="str">
            <v>F515132</v>
          </cell>
          <cell r="D5979">
            <v>9</v>
          </cell>
          <cell r="E5979" t="str">
            <v>F</v>
          </cell>
        </row>
        <row r="5980">
          <cell r="B5980" t="str">
            <v>F515133</v>
          </cell>
          <cell r="C5980" t="str">
            <v>F515133</v>
          </cell>
          <cell r="D5980">
            <v>9</v>
          </cell>
          <cell r="E5980" t="str">
            <v>F</v>
          </cell>
        </row>
        <row r="5981">
          <cell r="B5981" t="str">
            <v>F515142</v>
          </cell>
          <cell r="C5981" t="str">
            <v>F515142</v>
          </cell>
          <cell r="D5981">
            <v>9</v>
          </cell>
          <cell r="E5981" t="str">
            <v>F</v>
          </cell>
        </row>
        <row r="5982">
          <cell r="B5982" t="str">
            <v>F515143</v>
          </cell>
          <cell r="C5982" t="str">
            <v>F515143</v>
          </cell>
          <cell r="D5982">
            <v>9</v>
          </cell>
          <cell r="E5982" t="str">
            <v>F</v>
          </cell>
        </row>
        <row r="5983">
          <cell r="B5983" t="str">
            <v>F515144</v>
          </cell>
          <cell r="C5983" t="str">
            <v>F515144</v>
          </cell>
          <cell r="D5983">
            <v>9</v>
          </cell>
          <cell r="E5983" t="str">
            <v>F</v>
          </cell>
        </row>
        <row r="5984">
          <cell r="B5984" t="str">
            <v>1000EASTERNRW</v>
          </cell>
          <cell r="C5984" t="str">
            <v>EASTERNRW</v>
          </cell>
          <cell r="D5984">
            <v>10</v>
          </cell>
          <cell r="E5984" t="str">
            <v>G</v>
          </cell>
        </row>
        <row r="5985">
          <cell r="B5985" t="str">
            <v>F515136</v>
          </cell>
          <cell r="C5985" t="str">
            <v>F515136</v>
          </cell>
          <cell r="D5985">
            <v>11</v>
          </cell>
          <cell r="E5985" t="str">
            <v>F</v>
          </cell>
        </row>
        <row r="5986">
          <cell r="B5986" t="str">
            <v>F515137</v>
          </cell>
          <cell r="C5986" t="str">
            <v>F515137</v>
          </cell>
          <cell r="D5986">
            <v>11</v>
          </cell>
          <cell r="E5986" t="str">
            <v>F</v>
          </cell>
        </row>
        <row r="5987">
          <cell r="B5987" t="str">
            <v>F515173</v>
          </cell>
          <cell r="C5987" t="str">
            <v>F515173</v>
          </cell>
          <cell r="D5987">
            <v>11</v>
          </cell>
          <cell r="E5987" t="str">
            <v>F</v>
          </cell>
        </row>
        <row r="5988">
          <cell r="B5988" t="str">
            <v>F515174</v>
          </cell>
          <cell r="C5988" t="str">
            <v>F515174</v>
          </cell>
          <cell r="D5988">
            <v>11</v>
          </cell>
          <cell r="E5988" t="str">
            <v>F</v>
          </cell>
        </row>
        <row r="5989">
          <cell r="B5989" t="str">
            <v>F515175</v>
          </cell>
          <cell r="C5989" t="str">
            <v>F515175</v>
          </cell>
          <cell r="D5989">
            <v>11</v>
          </cell>
          <cell r="E5989" t="str">
            <v>F</v>
          </cell>
        </row>
        <row r="5990">
          <cell r="B5990" t="str">
            <v>F515176</v>
          </cell>
          <cell r="C5990" t="str">
            <v>F515176</v>
          </cell>
          <cell r="D5990">
            <v>11</v>
          </cell>
          <cell r="E5990" t="str">
            <v>F</v>
          </cell>
        </row>
        <row r="5991">
          <cell r="B5991" t="str">
            <v>F515177</v>
          </cell>
          <cell r="C5991" t="str">
            <v>F515177</v>
          </cell>
          <cell r="D5991">
            <v>11</v>
          </cell>
          <cell r="E5991" t="str">
            <v>F</v>
          </cell>
        </row>
        <row r="5992">
          <cell r="B5992" t="str">
            <v>F515178</v>
          </cell>
          <cell r="C5992" t="str">
            <v>F515178</v>
          </cell>
          <cell r="D5992">
            <v>11</v>
          </cell>
          <cell r="E5992" t="str">
            <v>F</v>
          </cell>
        </row>
        <row r="5993">
          <cell r="B5993" t="str">
            <v>F515179</v>
          </cell>
          <cell r="C5993" t="str">
            <v>F515179</v>
          </cell>
          <cell r="D5993">
            <v>11</v>
          </cell>
          <cell r="E5993" t="str">
            <v>F</v>
          </cell>
        </row>
        <row r="5994">
          <cell r="B5994" t="str">
            <v>F515180</v>
          </cell>
          <cell r="C5994" t="str">
            <v>F515180</v>
          </cell>
          <cell r="D5994">
            <v>11</v>
          </cell>
          <cell r="E5994" t="str">
            <v>F</v>
          </cell>
        </row>
        <row r="5995">
          <cell r="B5995" t="str">
            <v>F515181</v>
          </cell>
          <cell r="C5995" t="str">
            <v>F515181</v>
          </cell>
          <cell r="D5995">
            <v>11</v>
          </cell>
          <cell r="E5995" t="str">
            <v>F</v>
          </cell>
        </row>
        <row r="5996">
          <cell r="B5996" t="str">
            <v>F515182</v>
          </cell>
          <cell r="C5996" t="str">
            <v>F515182</v>
          </cell>
          <cell r="D5996">
            <v>11</v>
          </cell>
          <cell r="E5996" t="str">
            <v>F</v>
          </cell>
        </row>
        <row r="5997">
          <cell r="B5997" t="str">
            <v>F515183</v>
          </cell>
          <cell r="C5997" t="str">
            <v>F515183</v>
          </cell>
          <cell r="D5997">
            <v>11</v>
          </cell>
          <cell r="E5997" t="str">
            <v>F</v>
          </cell>
        </row>
        <row r="5998">
          <cell r="B5998" t="str">
            <v>1000METRORW</v>
          </cell>
          <cell r="C5998" t="str">
            <v>METRORW</v>
          </cell>
          <cell r="D5998">
            <v>10</v>
          </cell>
          <cell r="E5998" t="str">
            <v>G</v>
          </cell>
        </row>
        <row r="5999">
          <cell r="B5999" t="str">
            <v>F515128</v>
          </cell>
          <cell r="C5999" t="str">
            <v>F515128</v>
          </cell>
          <cell r="D5999">
            <v>11</v>
          </cell>
          <cell r="E5999" t="str">
            <v>F</v>
          </cell>
        </row>
        <row r="6000">
          <cell r="B6000" t="str">
            <v>F515138</v>
          </cell>
          <cell r="C6000" t="str">
            <v>F515138</v>
          </cell>
          <cell r="D6000">
            <v>11</v>
          </cell>
          <cell r="E6000" t="str">
            <v>F</v>
          </cell>
        </row>
        <row r="6001">
          <cell r="B6001" t="str">
            <v>F515139</v>
          </cell>
          <cell r="C6001" t="str">
            <v>F515139</v>
          </cell>
          <cell r="D6001">
            <v>11</v>
          </cell>
          <cell r="E6001" t="str">
            <v>F</v>
          </cell>
        </row>
        <row r="6002">
          <cell r="B6002" t="str">
            <v>F515184</v>
          </cell>
          <cell r="C6002" t="str">
            <v>F515184</v>
          </cell>
          <cell r="D6002">
            <v>11</v>
          </cell>
          <cell r="E6002" t="str">
            <v>F</v>
          </cell>
        </row>
        <row r="6003">
          <cell r="B6003" t="str">
            <v>F515185</v>
          </cell>
          <cell r="C6003" t="str">
            <v>F515185</v>
          </cell>
          <cell r="D6003">
            <v>11</v>
          </cell>
          <cell r="E6003" t="str">
            <v>F</v>
          </cell>
        </row>
        <row r="6004">
          <cell r="B6004" t="str">
            <v>F515186</v>
          </cell>
          <cell r="C6004" t="str">
            <v>F515186</v>
          </cell>
          <cell r="D6004">
            <v>11</v>
          </cell>
          <cell r="E6004" t="str">
            <v>F</v>
          </cell>
        </row>
        <row r="6005">
          <cell r="B6005" t="str">
            <v>F515187</v>
          </cell>
          <cell r="C6005" t="str">
            <v>F515187</v>
          </cell>
          <cell r="D6005">
            <v>11</v>
          </cell>
          <cell r="E6005" t="str">
            <v>F</v>
          </cell>
        </row>
        <row r="6006">
          <cell r="B6006" t="str">
            <v>F515188</v>
          </cell>
          <cell r="C6006" t="str">
            <v>F515188</v>
          </cell>
          <cell r="D6006">
            <v>11</v>
          </cell>
          <cell r="E6006" t="str">
            <v>F</v>
          </cell>
        </row>
        <row r="6007">
          <cell r="B6007" t="str">
            <v>F515189</v>
          </cell>
          <cell r="C6007" t="str">
            <v>F515189</v>
          </cell>
          <cell r="D6007">
            <v>11</v>
          </cell>
          <cell r="E6007" t="str">
            <v>F</v>
          </cell>
        </row>
        <row r="6008">
          <cell r="B6008" t="str">
            <v>F515190</v>
          </cell>
          <cell r="C6008" t="str">
            <v>F515190</v>
          </cell>
          <cell r="D6008">
            <v>11</v>
          </cell>
          <cell r="E6008" t="str">
            <v>F</v>
          </cell>
        </row>
        <row r="6009">
          <cell r="B6009" t="str">
            <v>F515191</v>
          </cell>
          <cell r="C6009" t="str">
            <v>F515191</v>
          </cell>
          <cell r="D6009">
            <v>11</v>
          </cell>
          <cell r="E6009" t="str">
            <v>F</v>
          </cell>
        </row>
        <row r="6010">
          <cell r="B6010" t="str">
            <v>F515192</v>
          </cell>
          <cell r="C6010" t="str">
            <v>F515192</v>
          </cell>
          <cell r="D6010">
            <v>11</v>
          </cell>
          <cell r="E6010" t="str">
            <v>F</v>
          </cell>
        </row>
        <row r="6011">
          <cell r="B6011" t="str">
            <v>F515193</v>
          </cell>
          <cell r="C6011" t="str">
            <v>F515193</v>
          </cell>
          <cell r="D6011">
            <v>11</v>
          </cell>
          <cell r="E6011" t="str">
            <v>F</v>
          </cell>
        </row>
        <row r="6012">
          <cell r="B6012" t="str">
            <v>F515194</v>
          </cell>
          <cell r="C6012" t="str">
            <v>F515194</v>
          </cell>
          <cell r="D6012">
            <v>11</v>
          </cell>
          <cell r="E6012" t="str">
            <v>F</v>
          </cell>
        </row>
        <row r="6013">
          <cell r="B6013" t="str">
            <v>1000NORTHERNRW</v>
          </cell>
          <cell r="C6013" t="str">
            <v>NORTHERNRW</v>
          </cell>
          <cell r="D6013">
            <v>10</v>
          </cell>
          <cell r="E6013" t="str">
            <v>G</v>
          </cell>
        </row>
        <row r="6014">
          <cell r="B6014" t="str">
            <v>F515131</v>
          </cell>
          <cell r="C6014" t="str">
            <v>F515131</v>
          </cell>
          <cell r="D6014">
            <v>11</v>
          </cell>
          <cell r="E6014" t="str">
            <v>F</v>
          </cell>
        </row>
        <row r="6015">
          <cell r="B6015" t="str">
            <v>F515134</v>
          </cell>
          <cell r="C6015" t="str">
            <v>F515134</v>
          </cell>
          <cell r="D6015">
            <v>11</v>
          </cell>
          <cell r="E6015" t="str">
            <v>F</v>
          </cell>
        </row>
        <row r="6016">
          <cell r="B6016" t="str">
            <v>F515135</v>
          </cell>
          <cell r="C6016" t="str">
            <v>F515135</v>
          </cell>
          <cell r="D6016">
            <v>11</v>
          </cell>
          <cell r="E6016" t="str">
            <v>F</v>
          </cell>
        </row>
        <row r="6017">
          <cell r="B6017" t="str">
            <v>F515162</v>
          </cell>
          <cell r="C6017" t="str">
            <v>F515162</v>
          </cell>
          <cell r="D6017">
            <v>11</v>
          </cell>
          <cell r="E6017" t="str">
            <v>F</v>
          </cell>
        </row>
        <row r="6018">
          <cell r="B6018" t="str">
            <v>F515163</v>
          </cell>
          <cell r="C6018" t="str">
            <v>F515163</v>
          </cell>
          <cell r="D6018">
            <v>11</v>
          </cell>
          <cell r="E6018" t="str">
            <v>F</v>
          </cell>
        </row>
        <row r="6019">
          <cell r="B6019" t="str">
            <v>F515164</v>
          </cell>
          <cell r="C6019" t="str">
            <v>F515164</v>
          </cell>
          <cell r="D6019">
            <v>11</v>
          </cell>
          <cell r="E6019" t="str">
            <v>F</v>
          </cell>
        </row>
        <row r="6020">
          <cell r="B6020" t="str">
            <v>F515165</v>
          </cell>
          <cell r="C6020" t="str">
            <v>F515165</v>
          </cell>
          <cell r="D6020">
            <v>11</v>
          </cell>
          <cell r="E6020" t="str">
            <v>F</v>
          </cell>
        </row>
        <row r="6021">
          <cell r="B6021" t="str">
            <v>F515166</v>
          </cell>
          <cell r="C6021" t="str">
            <v>F515166</v>
          </cell>
          <cell r="D6021">
            <v>11</v>
          </cell>
          <cell r="E6021" t="str">
            <v>F</v>
          </cell>
        </row>
        <row r="6022">
          <cell r="B6022" t="str">
            <v>F515167</v>
          </cell>
          <cell r="C6022" t="str">
            <v>F515167</v>
          </cell>
          <cell r="D6022">
            <v>11</v>
          </cell>
          <cell r="E6022" t="str">
            <v>F</v>
          </cell>
        </row>
        <row r="6023">
          <cell r="B6023" t="str">
            <v>F515168</v>
          </cell>
          <cell r="C6023" t="str">
            <v>F515168</v>
          </cell>
          <cell r="D6023">
            <v>11</v>
          </cell>
          <cell r="E6023" t="str">
            <v>F</v>
          </cell>
        </row>
        <row r="6024">
          <cell r="B6024" t="str">
            <v>F515169</v>
          </cell>
          <cell r="C6024" t="str">
            <v>F515169</v>
          </cell>
          <cell r="D6024">
            <v>11</v>
          </cell>
          <cell r="E6024" t="str">
            <v>F</v>
          </cell>
        </row>
        <row r="6025">
          <cell r="B6025" t="str">
            <v>F515170</v>
          </cell>
          <cell r="C6025" t="str">
            <v>F515170</v>
          </cell>
          <cell r="D6025">
            <v>11</v>
          </cell>
          <cell r="E6025" t="str">
            <v>F</v>
          </cell>
        </row>
        <row r="6026">
          <cell r="B6026" t="str">
            <v>F515171</v>
          </cell>
          <cell r="C6026" t="str">
            <v>F515171</v>
          </cell>
          <cell r="D6026">
            <v>11</v>
          </cell>
          <cell r="E6026" t="str">
            <v>F</v>
          </cell>
        </row>
        <row r="6027">
          <cell r="B6027" t="str">
            <v>F515172</v>
          </cell>
          <cell r="C6027" t="str">
            <v>F515172</v>
          </cell>
          <cell r="D6027">
            <v>11</v>
          </cell>
          <cell r="E6027" t="str">
            <v>F</v>
          </cell>
        </row>
        <row r="6028">
          <cell r="B6028" t="str">
            <v>1000TRES</v>
          </cell>
          <cell r="C6028" t="str">
            <v>TRES</v>
          </cell>
          <cell r="D6028">
            <v>10</v>
          </cell>
          <cell r="E6028" t="str">
            <v>G</v>
          </cell>
        </row>
        <row r="6029">
          <cell r="B6029" t="str">
            <v>F515130</v>
          </cell>
          <cell r="C6029" t="str">
            <v>F515130</v>
          </cell>
          <cell r="D6029">
            <v>11</v>
          </cell>
          <cell r="E6029" t="str">
            <v>F</v>
          </cell>
        </row>
        <row r="6030">
          <cell r="B6030" t="str">
            <v>F515195</v>
          </cell>
          <cell r="C6030" t="str">
            <v>F515195</v>
          </cell>
          <cell r="D6030">
            <v>11</v>
          </cell>
          <cell r="E6030" t="str">
            <v>F</v>
          </cell>
        </row>
        <row r="6031">
          <cell r="B6031" t="str">
            <v>F515196</v>
          </cell>
          <cell r="C6031" t="str">
            <v>F515196</v>
          </cell>
          <cell r="D6031">
            <v>11</v>
          </cell>
          <cell r="E6031" t="str">
            <v>F</v>
          </cell>
        </row>
        <row r="6032">
          <cell r="B6032" t="str">
            <v>F515197</v>
          </cell>
          <cell r="C6032" t="str">
            <v>F515197</v>
          </cell>
          <cell r="D6032">
            <v>11</v>
          </cell>
          <cell r="E6032" t="str">
            <v>F</v>
          </cell>
        </row>
        <row r="6033">
          <cell r="B6033" t="str">
            <v>F515198</v>
          </cell>
          <cell r="C6033" t="str">
            <v>F515198</v>
          </cell>
          <cell r="D6033">
            <v>11</v>
          </cell>
          <cell r="E6033" t="str">
            <v>F</v>
          </cell>
        </row>
        <row r="6034">
          <cell r="B6034" t="str">
            <v>F515199</v>
          </cell>
          <cell r="C6034" t="str">
            <v>F515199</v>
          </cell>
          <cell r="D6034">
            <v>11</v>
          </cell>
          <cell r="E6034" t="str">
            <v>F</v>
          </cell>
        </row>
        <row r="6035">
          <cell r="B6035" t="str">
            <v>F515200</v>
          </cell>
          <cell r="C6035" t="str">
            <v>F515200</v>
          </cell>
          <cell r="D6035">
            <v>11</v>
          </cell>
          <cell r="E6035" t="str">
            <v>F</v>
          </cell>
        </row>
        <row r="6036">
          <cell r="B6036" t="str">
            <v>1000SURVEYMAP</v>
          </cell>
          <cell r="C6036" t="str">
            <v>SURVEYMAP</v>
          </cell>
          <cell r="D6036">
            <v>10</v>
          </cell>
          <cell r="E6036" t="str">
            <v>G</v>
          </cell>
        </row>
        <row r="6037">
          <cell r="B6037" t="str">
            <v>F515140</v>
          </cell>
          <cell r="C6037" t="str">
            <v>F515140</v>
          </cell>
          <cell r="D6037">
            <v>11</v>
          </cell>
          <cell r="E6037" t="str">
            <v>F</v>
          </cell>
        </row>
        <row r="6038">
          <cell r="B6038" t="str">
            <v>F515141</v>
          </cell>
          <cell r="C6038" t="str">
            <v>F515141</v>
          </cell>
          <cell r="D6038">
            <v>11</v>
          </cell>
          <cell r="E6038" t="str">
            <v>F</v>
          </cell>
        </row>
        <row r="6039">
          <cell r="B6039" t="str">
            <v>F515145</v>
          </cell>
          <cell r="C6039" t="str">
            <v>F515145</v>
          </cell>
          <cell r="D6039">
            <v>11</v>
          </cell>
          <cell r="E6039" t="str">
            <v>F</v>
          </cell>
        </row>
        <row r="6040">
          <cell r="B6040" t="str">
            <v>F515146</v>
          </cell>
          <cell r="C6040" t="str">
            <v>F515146</v>
          </cell>
          <cell r="D6040">
            <v>11</v>
          </cell>
          <cell r="E6040" t="str">
            <v>F</v>
          </cell>
        </row>
        <row r="6041">
          <cell r="B6041" t="str">
            <v>F515147</v>
          </cell>
          <cell r="C6041" t="str">
            <v>F515147</v>
          </cell>
          <cell r="D6041">
            <v>11</v>
          </cell>
          <cell r="E6041" t="str">
            <v>F</v>
          </cell>
        </row>
        <row r="6042">
          <cell r="B6042" t="str">
            <v>F515148</v>
          </cell>
          <cell r="C6042" t="str">
            <v>F515148</v>
          </cell>
          <cell r="D6042">
            <v>11</v>
          </cell>
          <cell r="E6042" t="str">
            <v>F</v>
          </cell>
        </row>
        <row r="6043">
          <cell r="B6043" t="str">
            <v>F515149</v>
          </cell>
          <cell r="C6043" t="str">
            <v>F515149</v>
          </cell>
          <cell r="D6043">
            <v>11</v>
          </cell>
          <cell r="E6043" t="str">
            <v>F</v>
          </cell>
        </row>
        <row r="6044">
          <cell r="B6044" t="str">
            <v>F515150</v>
          </cell>
          <cell r="C6044" t="str">
            <v>F515150</v>
          </cell>
          <cell r="D6044">
            <v>11</v>
          </cell>
          <cell r="E6044" t="str">
            <v>F</v>
          </cell>
        </row>
        <row r="6045">
          <cell r="B6045" t="str">
            <v>F515151</v>
          </cell>
          <cell r="C6045" t="str">
            <v>F515151</v>
          </cell>
          <cell r="D6045">
            <v>11</v>
          </cell>
          <cell r="E6045" t="str">
            <v>F</v>
          </cell>
        </row>
        <row r="6046">
          <cell r="B6046" t="str">
            <v>F515152</v>
          </cell>
          <cell r="C6046" t="str">
            <v>F515152</v>
          </cell>
          <cell r="D6046">
            <v>11</v>
          </cell>
          <cell r="E6046" t="str">
            <v>F</v>
          </cell>
        </row>
        <row r="6047">
          <cell r="B6047" t="str">
            <v>F515153</v>
          </cell>
          <cell r="C6047" t="str">
            <v>F515153</v>
          </cell>
          <cell r="D6047">
            <v>11</v>
          </cell>
          <cell r="E6047" t="str">
            <v>F</v>
          </cell>
        </row>
        <row r="6048">
          <cell r="B6048" t="str">
            <v>F515154</v>
          </cell>
          <cell r="C6048" t="str">
            <v>F515154</v>
          </cell>
          <cell r="D6048">
            <v>11</v>
          </cell>
          <cell r="E6048" t="str">
            <v>F</v>
          </cell>
        </row>
        <row r="6049">
          <cell r="B6049" t="str">
            <v>F515155</v>
          </cell>
          <cell r="C6049" t="str">
            <v>F515155</v>
          </cell>
          <cell r="D6049">
            <v>11</v>
          </cell>
          <cell r="E6049" t="str">
            <v>F</v>
          </cell>
        </row>
        <row r="6050">
          <cell r="B6050" t="str">
            <v>F515156</v>
          </cell>
          <cell r="C6050" t="str">
            <v>F515156</v>
          </cell>
          <cell r="D6050">
            <v>11</v>
          </cell>
          <cell r="E6050" t="str">
            <v>F</v>
          </cell>
        </row>
        <row r="6051">
          <cell r="B6051" t="str">
            <v>F515157</v>
          </cell>
          <cell r="C6051" t="str">
            <v>F515157</v>
          </cell>
          <cell r="D6051">
            <v>11</v>
          </cell>
          <cell r="E6051" t="str">
            <v>F</v>
          </cell>
        </row>
        <row r="6052">
          <cell r="B6052" t="str">
            <v>F515158</v>
          </cell>
          <cell r="C6052" t="str">
            <v>F515158</v>
          </cell>
          <cell r="D6052">
            <v>11</v>
          </cell>
          <cell r="E6052" t="str">
            <v>F</v>
          </cell>
        </row>
        <row r="6053">
          <cell r="B6053" t="str">
            <v>F515159</v>
          </cell>
          <cell r="C6053" t="str">
            <v>F515159</v>
          </cell>
          <cell r="D6053">
            <v>11</v>
          </cell>
          <cell r="E6053" t="str">
            <v>F</v>
          </cell>
        </row>
        <row r="6054">
          <cell r="B6054" t="str">
            <v>F515160</v>
          </cell>
          <cell r="C6054" t="str">
            <v>F515160</v>
          </cell>
          <cell r="D6054">
            <v>11</v>
          </cell>
          <cell r="E6054" t="str">
            <v>F</v>
          </cell>
        </row>
        <row r="6055">
          <cell r="B6055" t="str">
            <v>F515161</v>
          </cell>
          <cell r="C6055" t="str">
            <v>F515161</v>
          </cell>
          <cell r="D6055">
            <v>11</v>
          </cell>
          <cell r="E6055" t="str">
            <v>F</v>
          </cell>
        </row>
        <row r="6056">
          <cell r="B6056" t="str">
            <v>1000PROPACQ</v>
          </cell>
          <cell r="C6056" t="str">
            <v>PROPACQ</v>
          </cell>
          <cell r="D6056">
            <v>8</v>
          </cell>
          <cell r="E6056" t="str">
            <v>G</v>
          </cell>
        </row>
        <row r="6057">
          <cell r="B6057" t="str">
            <v>F515127</v>
          </cell>
          <cell r="C6057" t="str">
            <v>F515127</v>
          </cell>
          <cell r="D6057">
            <v>9</v>
          </cell>
          <cell r="E6057" t="str">
            <v>F</v>
          </cell>
        </row>
        <row r="6058">
          <cell r="B6058" t="str">
            <v>F515201</v>
          </cell>
          <cell r="C6058" t="str">
            <v>F515201</v>
          </cell>
          <cell r="D6058">
            <v>9</v>
          </cell>
          <cell r="E6058" t="str">
            <v>F</v>
          </cell>
        </row>
        <row r="6059">
          <cell r="B6059" t="str">
            <v>F515202</v>
          </cell>
          <cell r="C6059" t="str">
            <v>F515202</v>
          </cell>
          <cell r="D6059">
            <v>9</v>
          </cell>
          <cell r="E6059" t="str">
            <v>F</v>
          </cell>
        </row>
        <row r="6060">
          <cell r="B6060" t="str">
            <v>F515203</v>
          </cell>
          <cell r="C6060" t="str">
            <v>F515203</v>
          </cell>
          <cell r="D6060">
            <v>9</v>
          </cell>
          <cell r="E6060" t="str">
            <v>F</v>
          </cell>
        </row>
        <row r="6061">
          <cell r="B6061" t="str">
            <v>F515204</v>
          </cell>
          <cell r="C6061" t="str">
            <v>F515204</v>
          </cell>
          <cell r="D6061">
            <v>9</v>
          </cell>
          <cell r="E6061" t="str">
            <v>F</v>
          </cell>
        </row>
        <row r="6062">
          <cell r="B6062" t="str">
            <v>F515205</v>
          </cell>
          <cell r="C6062" t="str">
            <v>F515205</v>
          </cell>
          <cell r="D6062">
            <v>9</v>
          </cell>
          <cell r="E6062" t="str">
            <v>F</v>
          </cell>
        </row>
        <row r="6063">
          <cell r="B6063" t="str">
            <v>F515206</v>
          </cell>
          <cell r="C6063" t="str">
            <v>F515206</v>
          </cell>
          <cell r="D6063">
            <v>9</v>
          </cell>
          <cell r="E6063" t="str">
            <v>F</v>
          </cell>
        </row>
        <row r="6064">
          <cell r="B6064" t="str">
            <v>F515207</v>
          </cell>
          <cell r="C6064" t="str">
            <v>F515207</v>
          </cell>
          <cell r="D6064">
            <v>9</v>
          </cell>
          <cell r="E6064" t="str">
            <v>F</v>
          </cell>
        </row>
        <row r="6065">
          <cell r="B6065" t="str">
            <v>F515208</v>
          </cell>
          <cell r="C6065" t="str">
            <v>F515208</v>
          </cell>
          <cell r="D6065">
            <v>9</v>
          </cell>
          <cell r="E6065" t="str">
            <v>F</v>
          </cell>
        </row>
        <row r="6066">
          <cell r="B6066" t="str">
            <v>1000REREVENUE</v>
          </cell>
          <cell r="C6066" t="str">
            <v>REREVENUE</v>
          </cell>
          <cell r="D6066">
            <v>8</v>
          </cell>
          <cell r="E6066" t="str">
            <v>G</v>
          </cell>
        </row>
        <row r="6067">
          <cell r="B6067" t="str">
            <v>F515101</v>
          </cell>
          <cell r="C6067" t="str">
            <v>F515101</v>
          </cell>
          <cell r="D6067">
            <v>9</v>
          </cell>
          <cell r="E6067" t="str">
            <v>F</v>
          </cell>
        </row>
        <row r="6068">
          <cell r="B6068" t="str">
            <v>F515102</v>
          </cell>
          <cell r="C6068" t="str">
            <v>F515102</v>
          </cell>
          <cell r="D6068">
            <v>9</v>
          </cell>
          <cell r="E6068" t="str">
            <v>F</v>
          </cell>
        </row>
        <row r="6069">
          <cell r="B6069" t="str">
            <v>F515103</v>
          </cell>
          <cell r="C6069" t="str">
            <v>F515103</v>
          </cell>
          <cell r="D6069">
            <v>9</v>
          </cell>
          <cell r="E6069" t="str">
            <v>F</v>
          </cell>
        </row>
        <row r="6070">
          <cell r="B6070" t="str">
            <v>F515104</v>
          </cell>
          <cell r="C6070" t="str">
            <v>F515104</v>
          </cell>
          <cell r="D6070">
            <v>9</v>
          </cell>
          <cell r="E6070" t="str">
            <v>F</v>
          </cell>
        </row>
        <row r="6071">
          <cell r="B6071" t="str">
            <v>F515105</v>
          </cell>
          <cell r="C6071" t="str">
            <v>F515105</v>
          </cell>
          <cell r="D6071">
            <v>9</v>
          </cell>
          <cell r="E6071" t="str">
            <v>F</v>
          </cell>
        </row>
        <row r="6072">
          <cell r="B6072" t="str">
            <v>F515106</v>
          </cell>
          <cell r="C6072" t="str">
            <v>F515106</v>
          </cell>
          <cell r="D6072">
            <v>9</v>
          </cell>
          <cell r="E6072" t="str">
            <v>F</v>
          </cell>
        </row>
        <row r="6073">
          <cell r="B6073" t="str">
            <v>F515107</v>
          </cell>
          <cell r="C6073" t="str">
            <v>F515107</v>
          </cell>
          <cell r="D6073">
            <v>9</v>
          </cell>
          <cell r="E6073" t="str">
            <v>F</v>
          </cell>
        </row>
        <row r="6074">
          <cell r="B6074" t="str">
            <v>F515108</v>
          </cell>
          <cell r="C6074" t="str">
            <v>F515108</v>
          </cell>
          <cell r="D6074">
            <v>9</v>
          </cell>
          <cell r="E6074" t="str">
            <v>F</v>
          </cell>
        </row>
        <row r="6075">
          <cell r="B6075" t="str">
            <v>F515109</v>
          </cell>
          <cell r="C6075" t="str">
            <v>F515109</v>
          </cell>
          <cell r="D6075">
            <v>9</v>
          </cell>
          <cell r="E6075" t="str">
            <v>F</v>
          </cell>
        </row>
        <row r="6076">
          <cell r="B6076" t="str">
            <v>F515110</v>
          </cell>
          <cell r="C6076" t="str">
            <v>F515110</v>
          </cell>
          <cell r="D6076">
            <v>9</v>
          </cell>
          <cell r="E6076" t="str">
            <v>F</v>
          </cell>
        </row>
        <row r="6077">
          <cell r="B6077" t="str">
            <v>F515111</v>
          </cell>
          <cell r="C6077" t="str">
            <v>F515111</v>
          </cell>
          <cell r="D6077">
            <v>9</v>
          </cell>
          <cell r="E6077" t="str">
            <v>F</v>
          </cell>
        </row>
        <row r="6078">
          <cell r="B6078" t="str">
            <v>F515112</v>
          </cell>
          <cell r="C6078" t="str">
            <v>F515112</v>
          </cell>
          <cell r="D6078">
            <v>9</v>
          </cell>
          <cell r="E6078" t="str">
            <v>F</v>
          </cell>
        </row>
        <row r="6079">
          <cell r="B6079" t="str">
            <v>F515113</v>
          </cell>
          <cell r="C6079" t="str">
            <v>F515113</v>
          </cell>
          <cell r="D6079">
            <v>9</v>
          </cell>
          <cell r="E6079" t="str">
            <v>F</v>
          </cell>
        </row>
        <row r="6080">
          <cell r="B6080" t="str">
            <v>F515114</v>
          </cell>
          <cell r="C6080" t="str">
            <v>F515114</v>
          </cell>
          <cell r="D6080">
            <v>9</v>
          </cell>
          <cell r="E6080" t="str">
            <v>F</v>
          </cell>
        </row>
        <row r="6081">
          <cell r="B6081" t="str">
            <v>F515115</v>
          </cell>
          <cell r="C6081" t="str">
            <v>F515115</v>
          </cell>
          <cell r="D6081">
            <v>9</v>
          </cell>
          <cell r="E6081" t="str">
            <v>F</v>
          </cell>
        </row>
        <row r="6082">
          <cell r="B6082" t="str">
            <v>F515116</v>
          </cell>
          <cell r="C6082" t="str">
            <v>F515116</v>
          </cell>
          <cell r="D6082">
            <v>9</v>
          </cell>
          <cell r="E6082" t="str">
            <v>F</v>
          </cell>
        </row>
        <row r="6083">
          <cell r="B6083" t="str">
            <v>F515229</v>
          </cell>
          <cell r="C6083" t="str">
            <v>F515229</v>
          </cell>
          <cell r="D6083">
            <v>9</v>
          </cell>
          <cell r="E6083" t="str">
            <v>F</v>
          </cell>
        </row>
        <row r="6084">
          <cell r="B6084" t="str">
            <v>F515230</v>
          </cell>
          <cell r="C6084" t="str">
            <v>F515230</v>
          </cell>
          <cell r="D6084">
            <v>9</v>
          </cell>
          <cell r="E6084" t="str">
            <v>F</v>
          </cell>
        </row>
        <row r="6085">
          <cell r="B6085" t="str">
            <v>F515231</v>
          </cell>
          <cell r="C6085" t="str">
            <v>F515231</v>
          </cell>
          <cell r="D6085">
            <v>9</v>
          </cell>
          <cell r="E6085" t="str">
            <v>F</v>
          </cell>
        </row>
        <row r="6086">
          <cell r="B6086" t="str">
            <v>F515232</v>
          </cell>
          <cell r="C6086" t="str">
            <v>F515232</v>
          </cell>
          <cell r="D6086">
            <v>9</v>
          </cell>
          <cell r="E6086" t="str">
            <v>F</v>
          </cell>
        </row>
        <row r="6087">
          <cell r="B6087" t="str">
            <v>F515233</v>
          </cell>
          <cell r="C6087" t="str">
            <v>F515233</v>
          </cell>
          <cell r="D6087">
            <v>9</v>
          </cell>
          <cell r="E6087" t="str">
            <v>F</v>
          </cell>
        </row>
        <row r="6088">
          <cell r="B6088" t="str">
            <v>F515234</v>
          </cell>
          <cell r="C6088" t="str">
            <v>F515234</v>
          </cell>
          <cell r="D6088">
            <v>9</v>
          </cell>
          <cell r="E6088" t="str">
            <v>F</v>
          </cell>
        </row>
        <row r="6089">
          <cell r="B6089" t="str">
            <v>F515235</v>
          </cell>
          <cell r="C6089" t="str">
            <v>F515235</v>
          </cell>
          <cell r="D6089">
            <v>9</v>
          </cell>
          <cell r="E6089" t="str">
            <v>F</v>
          </cell>
        </row>
        <row r="6090">
          <cell r="B6090" t="str">
            <v>F515236</v>
          </cell>
          <cell r="C6090" t="str">
            <v>F515236</v>
          </cell>
          <cell r="D6090">
            <v>9</v>
          </cell>
          <cell r="E6090" t="str">
            <v>F</v>
          </cell>
        </row>
        <row r="6091">
          <cell r="B6091" t="str">
            <v>F515237</v>
          </cell>
          <cell r="C6091" t="str">
            <v>F515237</v>
          </cell>
          <cell r="D6091">
            <v>9</v>
          </cell>
          <cell r="E6091" t="str">
            <v>F</v>
          </cell>
        </row>
        <row r="6092">
          <cell r="B6092" t="str">
            <v>F515238</v>
          </cell>
          <cell r="C6092" t="str">
            <v>F515238</v>
          </cell>
          <cell r="D6092">
            <v>9</v>
          </cell>
          <cell r="E6092" t="str">
            <v>F</v>
          </cell>
        </row>
        <row r="6093">
          <cell r="B6093" t="str">
            <v>F515239</v>
          </cell>
          <cell r="C6093" t="str">
            <v>F515239</v>
          </cell>
          <cell r="D6093">
            <v>9</v>
          </cell>
          <cell r="E6093" t="str">
            <v>F</v>
          </cell>
        </row>
        <row r="6094">
          <cell r="B6094" t="str">
            <v>F515240</v>
          </cell>
          <cell r="C6094" t="str">
            <v>F515240</v>
          </cell>
          <cell r="D6094">
            <v>9</v>
          </cell>
          <cell r="E6094" t="str">
            <v>F</v>
          </cell>
        </row>
        <row r="6095">
          <cell r="B6095" t="str">
            <v>F515241</v>
          </cell>
          <cell r="C6095" t="str">
            <v>F515241</v>
          </cell>
          <cell r="D6095">
            <v>9</v>
          </cell>
          <cell r="E6095" t="str">
            <v>F</v>
          </cell>
        </row>
        <row r="6096">
          <cell r="B6096" t="str">
            <v>F525695</v>
          </cell>
          <cell r="C6096" t="str">
            <v>F525695</v>
          </cell>
          <cell r="D6096">
            <v>9</v>
          </cell>
          <cell r="E6096" t="str">
            <v>F</v>
          </cell>
        </row>
        <row r="6097">
          <cell r="B6097" t="str">
            <v>F526063</v>
          </cell>
          <cell r="C6097" t="str">
            <v>F526063</v>
          </cell>
          <cell r="D6097">
            <v>9</v>
          </cell>
          <cell r="E6097" t="str">
            <v>F</v>
          </cell>
        </row>
        <row r="6098">
          <cell r="B6098" t="str">
            <v>F526524</v>
          </cell>
          <cell r="C6098" t="str">
            <v>F526524</v>
          </cell>
          <cell r="D6098">
            <v>9</v>
          </cell>
          <cell r="E6098" t="str">
            <v>F</v>
          </cell>
        </row>
        <row r="6099">
          <cell r="B6099" t="str">
            <v>F526535</v>
          </cell>
          <cell r="C6099" t="str">
            <v>F526535</v>
          </cell>
          <cell r="D6099">
            <v>9</v>
          </cell>
          <cell r="E6099" t="str">
            <v>F</v>
          </cell>
        </row>
        <row r="6100">
          <cell r="B6100" t="str">
            <v>1000FORCAMPED</v>
          </cell>
          <cell r="C6100" t="str">
            <v>FORCAMPED</v>
          </cell>
          <cell r="D6100">
            <v>8</v>
          </cell>
          <cell r="E6100" t="str">
            <v>G</v>
          </cell>
        </row>
        <row r="6101">
          <cell r="B6101" t="str">
            <v>F515219</v>
          </cell>
          <cell r="C6101" t="str">
            <v>F515219</v>
          </cell>
          <cell r="D6101">
            <v>9</v>
          </cell>
          <cell r="E6101" t="str">
            <v>F</v>
          </cell>
        </row>
        <row r="6102">
          <cell r="B6102" t="str">
            <v>F515220</v>
          </cell>
          <cell r="C6102" t="str">
            <v>F515220</v>
          </cell>
          <cell r="D6102">
            <v>9</v>
          </cell>
          <cell r="E6102" t="str">
            <v>F</v>
          </cell>
        </row>
        <row r="6103">
          <cell r="B6103" t="str">
            <v>F515221</v>
          </cell>
          <cell r="C6103" t="str">
            <v>F515221</v>
          </cell>
          <cell r="D6103">
            <v>9</v>
          </cell>
          <cell r="E6103" t="str">
            <v>F</v>
          </cell>
        </row>
        <row r="6104">
          <cell r="B6104" t="str">
            <v>F515223</v>
          </cell>
          <cell r="C6104" t="str">
            <v>F515223</v>
          </cell>
          <cell r="D6104">
            <v>9</v>
          </cell>
          <cell r="E6104" t="str">
            <v>F</v>
          </cell>
        </row>
        <row r="6105">
          <cell r="B6105" t="str">
            <v>F515224</v>
          </cell>
          <cell r="C6105" t="str">
            <v>F515224</v>
          </cell>
          <cell r="D6105">
            <v>9</v>
          </cell>
          <cell r="E6105" t="str">
            <v>F</v>
          </cell>
        </row>
        <row r="6106">
          <cell r="B6106" t="str">
            <v>F515225</v>
          </cell>
          <cell r="C6106" t="str">
            <v>F515225</v>
          </cell>
          <cell r="D6106">
            <v>9</v>
          </cell>
          <cell r="E6106" t="str">
            <v>F</v>
          </cell>
        </row>
        <row r="6107">
          <cell r="B6107" t="str">
            <v>F515226</v>
          </cell>
          <cell r="C6107" t="str">
            <v>F515226</v>
          </cell>
          <cell r="D6107">
            <v>9</v>
          </cell>
          <cell r="E6107" t="str">
            <v>F</v>
          </cell>
        </row>
        <row r="6108">
          <cell r="B6108" t="str">
            <v>F515227</v>
          </cell>
          <cell r="C6108" t="str">
            <v>F515227</v>
          </cell>
          <cell r="D6108">
            <v>9</v>
          </cell>
          <cell r="E6108" t="str">
            <v>F</v>
          </cell>
        </row>
        <row r="6109">
          <cell r="B6109" t="str">
            <v>F515228</v>
          </cell>
          <cell r="C6109" t="str">
            <v>F515228</v>
          </cell>
          <cell r="D6109">
            <v>9</v>
          </cell>
          <cell r="E6109" t="str">
            <v>F</v>
          </cell>
        </row>
        <row r="6110">
          <cell r="B6110" t="str">
            <v>F526007</v>
          </cell>
          <cell r="C6110" t="str">
            <v>F526007</v>
          </cell>
          <cell r="D6110">
            <v>9</v>
          </cell>
          <cell r="E6110" t="str">
            <v>F</v>
          </cell>
        </row>
        <row r="6111">
          <cell r="B6111" t="str">
            <v>1000GOVLAND</v>
          </cell>
          <cell r="C6111" t="str">
            <v>GOVLAND</v>
          </cell>
          <cell r="D6111">
            <v>8</v>
          </cell>
          <cell r="E6111" t="str">
            <v>G</v>
          </cell>
        </row>
        <row r="6112">
          <cell r="B6112" t="str">
            <v>F515209</v>
          </cell>
          <cell r="C6112" t="str">
            <v>F515209</v>
          </cell>
          <cell r="D6112">
            <v>9</v>
          </cell>
          <cell r="E6112" t="str">
            <v>F</v>
          </cell>
        </row>
        <row r="6113">
          <cell r="B6113" t="str">
            <v>F515210</v>
          </cell>
          <cell r="C6113" t="str">
            <v>F515210</v>
          </cell>
          <cell r="D6113">
            <v>9</v>
          </cell>
          <cell r="E6113" t="str">
            <v>F</v>
          </cell>
        </row>
        <row r="6114">
          <cell r="B6114" t="str">
            <v>F515211</v>
          </cell>
          <cell r="C6114" t="str">
            <v>F515211</v>
          </cell>
          <cell r="D6114">
            <v>9</v>
          </cell>
          <cell r="E6114" t="str">
            <v>F</v>
          </cell>
        </row>
        <row r="6115">
          <cell r="B6115" t="str">
            <v>F515212</v>
          </cell>
          <cell r="C6115" t="str">
            <v>F515212</v>
          </cell>
          <cell r="D6115">
            <v>9</v>
          </cell>
          <cell r="E6115" t="str">
            <v>F</v>
          </cell>
        </row>
        <row r="6116">
          <cell r="B6116" t="str">
            <v>F515213</v>
          </cell>
          <cell r="C6116" t="str">
            <v>F515213</v>
          </cell>
          <cell r="D6116">
            <v>9</v>
          </cell>
          <cell r="E6116" t="str">
            <v>F</v>
          </cell>
        </row>
        <row r="6117">
          <cell r="B6117" t="str">
            <v>F515214</v>
          </cell>
          <cell r="C6117" t="str">
            <v>F515214</v>
          </cell>
          <cell r="D6117">
            <v>9</v>
          </cell>
          <cell r="E6117" t="str">
            <v>F</v>
          </cell>
        </row>
        <row r="6118">
          <cell r="B6118" t="str">
            <v>F515215</v>
          </cell>
          <cell r="C6118" t="str">
            <v>F515215</v>
          </cell>
          <cell r="D6118">
            <v>9</v>
          </cell>
          <cell r="E6118" t="str">
            <v>F</v>
          </cell>
        </row>
        <row r="6119">
          <cell r="B6119" t="str">
            <v>F515216</v>
          </cell>
          <cell r="C6119" t="str">
            <v>F515216</v>
          </cell>
          <cell r="D6119">
            <v>9</v>
          </cell>
          <cell r="E6119" t="str">
            <v>F</v>
          </cell>
        </row>
        <row r="6120">
          <cell r="B6120" t="str">
            <v>F515217</v>
          </cell>
          <cell r="C6120" t="str">
            <v>F515217</v>
          </cell>
          <cell r="D6120">
            <v>9</v>
          </cell>
          <cell r="E6120" t="str">
            <v>F</v>
          </cell>
        </row>
        <row r="6121">
          <cell r="B6121" t="str">
            <v>F515218</v>
          </cell>
          <cell r="C6121" t="str">
            <v>F515218</v>
          </cell>
          <cell r="D6121">
            <v>9</v>
          </cell>
          <cell r="E6121" t="str">
            <v>F</v>
          </cell>
        </row>
        <row r="6122">
          <cell r="B6122" t="str">
            <v>1000ENGCONSTR</v>
          </cell>
          <cell r="C6122" t="str">
            <v>ENGCONSTR</v>
          </cell>
          <cell r="D6122">
            <v>6</v>
          </cell>
          <cell r="E6122" t="str">
            <v>G</v>
          </cell>
        </row>
        <row r="6123">
          <cell r="B6123" t="str">
            <v>F515052</v>
          </cell>
          <cell r="C6123" t="str">
            <v>F515052</v>
          </cell>
          <cell r="D6123">
            <v>7</v>
          </cell>
          <cell r="E6123" t="str">
            <v>F</v>
          </cell>
        </row>
        <row r="6124">
          <cell r="B6124" t="str">
            <v>F515053</v>
          </cell>
          <cell r="C6124" t="str">
            <v>F515053</v>
          </cell>
          <cell r="D6124">
            <v>7</v>
          </cell>
          <cell r="E6124" t="str">
            <v>F</v>
          </cell>
        </row>
        <row r="6125">
          <cell r="B6125" t="str">
            <v>F515054</v>
          </cell>
          <cell r="C6125" t="str">
            <v>F515054</v>
          </cell>
          <cell r="D6125">
            <v>7</v>
          </cell>
          <cell r="E6125" t="str">
            <v>F</v>
          </cell>
        </row>
        <row r="6126">
          <cell r="B6126" t="str">
            <v>F515055</v>
          </cell>
          <cell r="C6126" t="str">
            <v>F515055</v>
          </cell>
          <cell r="D6126">
            <v>7</v>
          </cell>
          <cell r="E6126" t="str">
            <v>F</v>
          </cell>
        </row>
        <row r="6127">
          <cell r="B6127" t="str">
            <v>F515056</v>
          </cell>
          <cell r="C6127" t="str">
            <v>F515056</v>
          </cell>
          <cell r="D6127">
            <v>7</v>
          </cell>
          <cell r="E6127" t="str">
            <v>F</v>
          </cell>
        </row>
        <row r="6128">
          <cell r="B6128" t="str">
            <v>F515057</v>
          </cell>
          <cell r="C6128" t="str">
            <v>F515057</v>
          </cell>
          <cell r="D6128">
            <v>7</v>
          </cell>
          <cell r="E6128" t="str">
            <v>F</v>
          </cell>
        </row>
        <row r="6129">
          <cell r="B6129" t="str">
            <v>F515058</v>
          </cell>
          <cell r="C6129" t="str">
            <v>F515058</v>
          </cell>
          <cell r="D6129">
            <v>7</v>
          </cell>
          <cell r="E6129" t="str">
            <v>F</v>
          </cell>
        </row>
        <row r="6130">
          <cell r="B6130" t="str">
            <v>F515059</v>
          </cell>
          <cell r="C6130" t="str">
            <v>F515059</v>
          </cell>
          <cell r="D6130">
            <v>7</v>
          </cell>
          <cell r="E6130" t="str">
            <v>F</v>
          </cell>
        </row>
        <row r="6131">
          <cell r="B6131" t="str">
            <v>F515060</v>
          </cell>
          <cell r="C6131" t="str">
            <v>F515060</v>
          </cell>
          <cell r="D6131">
            <v>7</v>
          </cell>
          <cell r="E6131" t="str">
            <v>F</v>
          </cell>
        </row>
        <row r="6132">
          <cell r="B6132" t="str">
            <v>F515062</v>
          </cell>
          <cell r="C6132" t="str">
            <v>F515062</v>
          </cell>
          <cell r="D6132">
            <v>7</v>
          </cell>
          <cell r="E6132" t="str">
            <v>F</v>
          </cell>
        </row>
        <row r="6133">
          <cell r="B6133" t="str">
            <v>F515064</v>
          </cell>
          <cell r="C6133" t="str">
            <v>F515064</v>
          </cell>
          <cell r="D6133">
            <v>7</v>
          </cell>
          <cell r="E6133" t="str">
            <v>F</v>
          </cell>
        </row>
        <row r="6134">
          <cell r="B6134" t="str">
            <v>F515065</v>
          </cell>
          <cell r="C6134" t="str">
            <v>F515065</v>
          </cell>
          <cell r="D6134">
            <v>7</v>
          </cell>
          <cell r="E6134" t="str">
            <v>F</v>
          </cell>
        </row>
        <row r="6135">
          <cell r="B6135" t="str">
            <v>F515067</v>
          </cell>
          <cell r="C6135" t="str">
            <v>F515067</v>
          </cell>
          <cell r="D6135">
            <v>7</v>
          </cell>
          <cell r="E6135" t="str">
            <v>F</v>
          </cell>
        </row>
        <row r="6136">
          <cell r="B6136" t="str">
            <v>F525995</v>
          </cell>
          <cell r="C6136" t="str">
            <v>F525995</v>
          </cell>
          <cell r="D6136">
            <v>7</v>
          </cell>
          <cell r="E6136" t="str">
            <v>F</v>
          </cell>
        </row>
        <row r="6137">
          <cell r="B6137" t="str">
            <v>F525996</v>
          </cell>
          <cell r="C6137" t="str">
            <v>F525996</v>
          </cell>
          <cell r="D6137">
            <v>7</v>
          </cell>
          <cell r="E6137" t="str">
            <v>F</v>
          </cell>
        </row>
        <row r="6138">
          <cell r="B6138" t="str">
            <v>F525997</v>
          </cell>
          <cell r="C6138" t="str">
            <v>F525997</v>
          </cell>
          <cell r="D6138">
            <v>7</v>
          </cell>
          <cell r="E6138" t="str">
            <v>F</v>
          </cell>
        </row>
        <row r="6139">
          <cell r="B6139" t="str">
            <v>F525998</v>
          </cell>
          <cell r="C6139" t="str">
            <v>F525998</v>
          </cell>
          <cell r="D6139">
            <v>7</v>
          </cell>
          <cell r="E6139" t="str">
            <v>F</v>
          </cell>
        </row>
        <row r="6140">
          <cell r="B6140" t="str">
            <v>F525999</v>
          </cell>
          <cell r="C6140" t="str">
            <v>F525999</v>
          </cell>
          <cell r="D6140">
            <v>7</v>
          </cell>
          <cell r="E6140" t="str">
            <v>F</v>
          </cell>
        </row>
        <row r="6141">
          <cell r="B6141" t="str">
            <v>F526000</v>
          </cell>
          <cell r="C6141" t="str">
            <v>F526000</v>
          </cell>
          <cell r="D6141">
            <v>7</v>
          </cell>
          <cell r="E6141" t="str">
            <v>F</v>
          </cell>
        </row>
        <row r="6142">
          <cell r="B6142" t="str">
            <v>F526001</v>
          </cell>
          <cell r="C6142" t="str">
            <v>F526001</v>
          </cell>
          <cell r="D6142">
            <v>7</v>
          </cell>
          <cell r="E6142" t="str">
            <v>F</v>
          </cell>
        </row>
        <row r="6143">
          <cell r="B6143" t="str">
            <v>F526002</v>
          </cell>
          <cell r="C6143" t="str">
            <v>F526002</v>
          </cell>
          <cell r="D6143">
            <v>7</v>
          </cell>
          <cell r="E6143" t="str">
            <v>F</v>
          </cell>
        </row>
        <row r="6144">
          <cell r="B6144" t="str">
            <v>F526003</v>
          </cell>
          <cell r="C6144" t="str">
            <v>F526003</v>
          </cell>
          <cell r="D6144">
            <v>7</v>
          </cell>
          <cell r="E6144" t="str">
            <v>F</v>
          </cell>
        </row>
        <row r="6145">
          <cell r="B6145" t="str">
            <v>F526004</v>
          </cell>
          <cell r="C6145" t="str">
            <v>F526004</v>
          </cell>
          <cell r="D6145">
            <v>7</v>
          </cell>
          <cell r="E6145" t="str">
            <v>F</v>
          </cell>
        </row>
        <row r="6146">
          <cell r="B6146" t="str">
            <v>F526005</v>
          </cell>
          <cell r="C6146" t="str">
            <v>F526005</v>
          </cell>
          <cell r="D6146">
            <v>7</v>
          </cell>
          <cell r="E6146" t="str">
            <v>F</v>
          </cell>
        </row>
        <row r="6147">
          <cell r="B6147" t="str">
            <v>F526006</v>
          </cell>
          <cell r="C6147" t="str">
            <v>F526006</v>
          </cell>
          <cell r="D6147">
            <v>7</v>
          </cell>
          <cell r="E6147" t="str">
            <v>F</v>
          </cell>
        </row>
        <row r="6148">
          <cell r="B6148" t="str">
            <v>F526533</v>
          </cell>
          <cell r="C6148" t="str">
            <v>F526533</v>
          </cell>
          <cell r="D6148">
            <v>7</v>
          </cell>
          <cell r="E6148" t="str">
            <v>F</v>
          </cell>
        </row>
        <row r="6149">
          <cell r="B6149" t="str">
            <v>F526534</v>
          </cell>
          <cell r="C6149" t="str">
            <v>F526534</v>
          </cell>
          <cell r="D6149">
            <v>7</v>
          </cell>
          <cell r="E6149" t="str">
            <v>F</v>
          </cell>
        </row>
        <row r="6150">
          <cell r="B6150" t="str">
            <v>1000CSBCM</v>
          </cell>
          <cell r="C6150" t="str">
            <v>CSBCM</v>
          </cell>
          <cell r="D6150">
            <v>4</v>
          </cell>
          <cell r="E6150" t="str">
            <v>G</v>
          </cell>
        </row>
        <row r="6151">
          <cell r="B6151" t="str">
            <v>F401035</v>
          </cell>
          <cell r="C6151" t="str">
            <v>F401035</v>
          </cell>
          <cell r="D6151">
            <v>5</v>
          </cell>
          <cell r="E6151" t="str">
            <v>F</v>
          </cell>
        </row>
        <row r="6152">
          <cell r="B6152" t="str">
            <v>F513204</v>
          </cell>
          <cell r="C6152" t="str">
            <v>F513204</v>
          </cell>
          <cell r="D6152">
            <v>5</v>
          </cell>
          <cell r="E6152" t="str">
            <v>F</v>
          </cell>
        </row>
        <row r="6153">
          <cell r="B6153" t="str">
            <v>F513209</v>
          </cell>
          <cell r="C6153" t="str">
            <v>F513209</v>
          </cell>
          <cell r="D6153">
            <v>5</v>
          </cell>
          <cell r="E6153" t="str">
            <v>F</v>
          </cell>
        </row>
        <row r="6154">
          <cell r="B6154" t="str">
            <v>F513214</v>
          </cell>
          <cell r="C6154" t="str">
            <v>F513214</v>
          </cell>
          <cell r="D6154">
            <v>5</v>
          </cell>
          <cell r="E6154" t="str">
            <v>F</v>
          </cell>
        </row>
        <row r="6155">
          <cell r="B6155" t="str">
            <v>F525984</v>
          </cell>
          <cell r="C6155" t="str">
            <v>F525984</v>
          </cell>
          <cell r="D6155">
            <v>5</v>
          </cell>
          <cell r="E6155" t="str">
            <v>F</v>
          </cell>
        </row>
        <row r="6156">
          <cell r="B6156" t="str">
            <v>1000CSEPMGMT</v>
          </cell>
          <cell r="C6156" t="str">
            <v>CSEPMGMT</v>
          </cell>
          <cell r="D6156">
            <v>6</v>
          </cell>
          <cell r="E6156" t="str">
            <v>G</v>
          </cell>
        </row>
        <row r="6157">
          <cell r="B6157" t="str">
            <v>F401015</v>
          </cell>
          <cell r="C6157" t="str">
            <v>F401015</v>
          </cell>
          <cell r="D6157">
            <v>7</v>
          </cell>
          <cell r="E6157" t="str">
            <v>F</v>
          </cell>
        </row>
        <row r="6158">
          <cell r="B6158" t="str">
            <v>F401017</v>
          </cell>
          <cell r="C6158" t="str">
            <v>F401017</v>
          </cell>
          <cell r="D6158">
            <v>7</v>
          </cell>
          <cell r="E6158" t="str">
            <v>F</v>
          </cell>
        </row>
        <row r="6159">
          <cell r="B6159" t="str">
            <v>F401018</v>
          </cell>
          <cell r="C6159" t="str">
            <v>F401018</v>
          </cell>
          <cell r="D6159">
            <v>7</v>
          </cell>
          <cell r="E6159" t="str">
            <v>F</v>
          </cell>
        </row>
        <row r="6160">
          <cell r="B6160" t="str">
            <v>F525697</v>
          </cell>
          <cell r="C6160" t="str">
            <v>F525697</v>
          </cell>
          <cell r="D6160">
            <v>7</v>
          </cell>
          <cell r="E6160" t="str">
            <v>F</v>
          </cell>
        </row>
        <row r="6161">
          <cell r="B6161" t="str">
            <v>F525725</v>
          </cell>
          <cell r="C6161" t="str">
            <v>F525725</v>
          </cell>
          <cell r="D6161">
            <v>7</v>
          </cell>
          <cell r="E6161" t="str">
            <v>F</v>
          </cell>
        </row>
        <row r="6162">
          <cell r="B6162" t="str">
            <v>F525985</v>
          </cell>
          <cell r="C6162" t="str">
            <v>F525985</v>
          </cell>
          <cell r="D6162">
            <v>7</v>
          </cell>
          <cell r="E6162" t="str">
            <v>F</v>
          </cell>
        </row>
        <row r="6163">
          <cell r="B6163" t="str">
            <v>1000CORPINVPRO</v>
          </cell>
          <cell r="C6163" t="str">
            <v>CORPINVPRO</v>
          </cell>
          <cell r="D6163">
            <v>6</v>
          </cell>
          <cell r="E6163" t="str">
            <v>G</v>
          </cell>
        </row>
        <row r="6164">
          <cell r="B6164" t="str">
            <v>F401020</v>
          </cell>
          <cell r="C6164" t="str">
            <v>F401020</v>
          </cell>
          <cell r="D6164">
            <v>7</v>
          </cell>
          <cell r="E6164" t="str">
            <v>F</v>
          </cell>
        </row>
        <row r="6165">
          <cell r="B6165" t="str">
            <v>F401021</v>
          </cell>
          <cell r="C6165" t="str">
            <v>F401021</v>
          </cell>
          <cell r="D6165">
            <v>7</v>
          </cell>
          <cell r="E6165" t="str">
            <v>F</v>
          </cell>
        </row>
        <row r="6166">
          <cell r="B6166" t="str">
            <v>F401022</v>
          </cell>
          <cell r="C6166" t="str">
            <v>F401022</v>
          </cell>
          <cell r="D6166">
            <v>7</v>
          </cell>
          <cell r="E6166" t="str">
            <v>F</v>
          </cell>
        </row>
        <row r="6167">
          <cell r="B6167" t="str">
            <v>F401023</v>
          </cell>
          <cell r="C6167" t="str">
            <v>F401023</v>
          </cell>
          <cell r="D6167">
            <v>7</v>
          </cell>
          <cell r="E6167" t="str">
            <v>F</v>
          </cell>
        </row>
        <row r="6168">
          <cell r="B6168" t="str">
            <v>F401024</v>
          </cell>
          <cell r="C6168" t="str">
            <v>F401024</v>
          </cell>
          <cell r="D6168">
            <v>7</v>
          </cell>
          <cell r="E6168" t="str">
            <v>F</v>
          </cell>
        </row>
        <row r="6169">
          <cell r="B6169" t="str">
            <v>F401025</v>
          </cell>
          <cell r="C6169" t="str">
            <v>F401025</v>
          </cell>
          <cell r="D6169">
            <v>7</v>
          </cell>
          <cell r="E6169" t="str">
            <v>F</v>
          </cell>
        </row>
        <row r="6170">
          <cell r="B6170" t="str">
            <v>F401026</v>
          </cell>
          <cell r="C6170" t="str">
            <v>F401026</v>
          </cell>
          <cell r="D6170">
            <v>7</v>
          </cell>
          <cell r="E6170" t="str">
            <v>F</v>
          </cell>
        </row>
        <row r="6171">
          <cell r="B6171" t="str">
            <v>F401027</v>
          </cell>
          <cell r="C6171" t="str">
            <v>F401027</v>
          </cell>
          <cell r="D6171">
            <v>7</v>
          </cell>
          <cell r="E6171" t="str">
            <v>F</v>
          </cell>
        </row>
        <row r="6172">
          <cell r="B6172" t="str">
            <v>F401028</v>
          </cell>
          <cell r="C6172" t="str">
            <v>F401028</v>
          </cell>
          <cell r="D6172">
            <v>7</v>
          </cell>
          <cell r="E6172" t="str">
            <v>F</v>
          </cell>
        </row>
        <row r="6173">
          <cell r="B6173" t="str">
            <v>F401029</v>
          </cell>
          <cell r="C6173" t="str">
            <v>F401029</v>
          </cell>
          <cell r="D6173">
            <v>7</v>
          </cell>
          <cell r="E6173" t="str">
            <v>F</v>
          </cell>
        </row>
        <row r="6174">
          <cell r="B6174" t="str">
            <v>F401030</v>
          </cell>
          <cell r="C6174" t="str">
            <v>F401030</v>
          </cell>
          <cell r="D6174">
            <v>7</v>
          </cell>
          <cell r="E6174" t="str">
            <v>F</v>
          </cell>
        </row>
        <row r="6175">
          <cell r="B6175" t="str">
            <v>F401031</v>
          </cell>
          <cell r="C6175" t="str">
            <v>F401031</v>
          </cell>
          <cell r="D6175">
            <v>7</v>
          </cell>
          <cell r="E6175" t="str">
            <v>F</v>
          </cell>
        </row>
        <row r="6176">
          <cell r="B6176" t="str">
            <v>F401032</v>
          </cell>
          <cell r="C6176" t="str">
            <v>F401032</v>
          </cell>
          <cell r="D6176">
            <v>7</v>
          </cell>
          <cell r="E6176" t="str">
            <v>F</v>
          </cell>
        </row>
        <row r="6177">
          <cell r="B6177" t="str">
            <v>F401033</v>
          </cell>
          <cell r="C6177" t="str">
            <v>F401033</v>
          </cell>
          <cell r="D6177">
            <v>7</v>
          </cell>
          <cell r="E6177" t="str">
            <v>F</v>
          </cell>
        </row>
        <row r="6178">
          <cell r="B6178" t="str">
            <v>F401034</v>
          </cell>
          <cell r="C6178" t="str">
            <v>F401034</v>
          </cell>
          <cell r="D6178">
            <v>7</v>
          </cell>
          <cell r="E6178" t="str">
            <v>F</v>
          </cell>
        </row>
        <row r="6179">
          <cell r="B6179" t="str">
            <v>F525726</v>
          </cell>
          <cell r="C6179" t="str">
            <v>F525726</v>
          </cell>
          <cell r="D6179">
            <v>7</v>
          </cell>
          <cell r="E6179" t="str">
            <v>F</v>
          </cell>
        </row>
        <row r="6180">
          <cell r="B6180" t="str">
            <v>1000SECOPS</v>
          </cell>
          <cell r="C6180" t="str">
            <v>SECOPS</v>
          </cell>
          <cell r="D6180">
            <v>6</v>
          </cell>
          <cell r="E6180" t="str">
            <v>G</v>
          </cell>
        </row>
        <row r="6181">
          <cell r="B6181" t="str">
            <v>F401037</v>
          </cell>
          <cell r="C6181" t="str">
            <v>F401037</v>
          </cell>
          <cell r="D6181">
            <v>7</v>
          </cell>
          <cell r="E6181" t="str">
            <v>F</v>
          </cell>
        </row>
        <row r="6182">
          <cell r="B6182" t="str">
            <v>F401038</v>
          </cell>
          <cell r="C6182" t="str">
            <v>F401038</v>
          </cell>
          <cell r="D6182">
            <v>7</v>
          </cell>
          <cell r="E6182" t="str">
            <v>F</v>
          </cell>
        </row>
        <row r="6183">
          <cell r="B6183" t="str">
            <v>F401039</v>
          </cell>
          <cell r="C6183" t="str">
            <v>F401039</v>
          </cell>
          <cell r="D6183">
            <v>7</v>
          </cell>
          <cell r="E6183" t="str">
            <v>F</v>
          </cell>
        </row>
        <row r="6184">
          <cell r="B6184" t="str">
            <v>1000BUSCONMGMT</v>
          </cell>
          <cell r="C6184" t="str">
            <v>BUSCONMGMT</v>
          </cell>
          <cell r="D6184">
            <v>6</v>
          </cell>
          <cell r="E6184" t="str">
            <v>G</v>
          </cell>
        </row>
        <row r="6185">
          <cell r="B6185" t="str">
            <v>F401040</v>
          </cell>
          <cell r="C6185" t="str">
            <v>F401040</v>
          </cell>
          <cell r="D6185">
            <v>7</v>
          </cell>
          <cell r="E6185" t="str">
            <v>F</v>
          </cell>
        </row>
        <row r="6186">
          <cell r="B6186" t="str">
            <v>F401041</v>
          </cell>
          <cell r="C6186" t="str">
            <v>F401041</v>
          </cell>
          <cell r="D6186">
            <v>7</v>
          </cell>
          <cell r="E6186" t="str">
            <v>F</v>
          </cell>
        </row>
        <row r="6187">
          <cell r="B6187" t="str">
            <v>F401042</v>
          </cell>
          <cell r="C6187" t="str">
            <v>F401042</v>
          </cell>
          <cell r="D6187">
            <v>7</v>
          </cell>
          <cell r="E6187" t="str">
            <v>F</v>
          </cell>
        </row>
        <row r="6188">
          <cell r="B6188" t="str">
            <v>F401043</v>
          </cell>
          <cell r="C6188" t="str">
            <v>F401043</v>
          </cell>
          <cell r="D6188">
            <v>7</v>
          </cell>
          <cell r="E6188" t="str">
            <v>F</v>
          </cell>
        </row>
        <row r="6189">
          <cell r="B6189" t="str">
            <v>F401044</v>
          </cell>
          <cell r="C6189" t="str">
            <v>F401044</v>
          </cell>
          <cell r="D6189">
            <v>7</v>
          </cell>
          <cell r="E6189" t="str">
            <v>F</v>
          </cell>
        </row>
        <row r="6190">
          <cell r="B6190" t="str">
            <v>F401045</v>
          </cell>
          <cell r="C6190" t="str">
            <v>F401045</v>
          </cell>
          <cell r="D6190">
            <v>7</v>
          </cell>
          <cell r="E6190" t="str">
            <v>F</v>
          </cell>
        </row>
        <row r="6191">
          <cell r="B6191" t="str">
            <v>F401046</v>
          </cell>
          <cell r="C6191" t="str">
            <v>F401046</v>
          </cell>
          <cell r="D6191">
            <v>7</v>
          </cell>
          <cell r="E6191" t="str">
            <v>F</v>
          </cell>
        </row>
        <row r="6192">
          <cell r="B6192" t="str">
            <v>F401047</v>
          </cell>
          <cell r="C6192" t="str">
            <v>F401047</v>
          </cell>
          <cell r="D6192">
            <v>7</v>
          </cell>
          <cell r="E6192" t="str">
            <v>F</v>
          </cell>
        </row>
        <row r="6193">
          <cell r="B6193" t="str">
            <v>F401048</v>
          </cell>
          <cell r="C6193" t="str">
            <v>F401048</v>
          </cell>
          <cell r="D6193">
            <v>7</v>
          </cell>
          <cell r="E6193" t="str">
            <v>F</v>
          </cell>
        </row>
        <row r="6194">
          <cell r="B6194" t="str">
            <v>F401049</v>
          </cell>
          <cell r="C6194" t="str">
            <v>F401049</v>
          </cell>
          <cell r="D6194">
            <v>7</v>
          </cell>
          <cell r="E6194" t="str">
            <v>F</v>
          </cell>
        </row>
        <row r="6195">
          <cell r="B6195" t="str">
            <v>F401050</v>
          </cell>
          <cell r="C6195" t="str">
            <v>F401050</v>
          </cell>
          <cell r="D6195">
            <v>7</v>
          </cell>
          <cell r="E6195" t="str">
            <v>F</v>
          </cell>
        </row>
        <row r="6196">
          <cell r="B6196" t="str">
            <v>F401051</v>
          </cell>
          <cell r="C6196" t="str">
            <v>F401051</v>
          </cell>
          <cell r="D6196">
            <v>7</v>
          </cell>
          <cell r="E6196" t="str">
            <v>F</v>
          </cell>
        </row>
        <row r="6197">
          <cell r="B6197" t="str">
            <v>F513242</v>
          </cell>
          <cell r="C6197" t="str">
            <v>F513242</v>
          </cell>
          <cell r="D6197">
            <v>7</v>
          </cell>
          <cell r="E6197" t="str">
            <v>F</v>
          </cell>
        </row>
        <row r="6198">
          <cell r="B6198" t="str">
            <v>1000CEH-S</v>
          </cell>
          <cell r="C6198" t="str">
            <v>CEH-S</v>
          </cell>
          <cell r="D6198">
            <v>4</v>
          </cell>
          <cell r="E6198" t="str">
            <v>G</v>
          </cell>
        </row>
        <row r="6199">
          <cell r="B6199" t="str">
            <v>F525183</v>
          </cell>
          <cell r="C6199" t="str">
            <v>F525183</v>
          </cell>
          <cell r="D6199">
            <v>5</v>
          </cell>
          <cell r="E6199" t="str">
            <v>F</v>
          </cell>
        </row>
        <row r="6200">
          <cell r="B6200" t="str">
            <v>F525423</v>
          </cell>
          <cell r="C6200" t="str">
            <v>F525423</v>
          </cell>
          <cell r="D6200">
            <v>5</v>
          </cell>
          <cell r="E6200" t="str">
            <v>F</v>
          </cell>
        </row>
        <row r="6201">
          <cell r="B6201" t="str">
            <v>1000ENVPROJ</v>
          </cell>
          <cell r="C6201" t="str">
            <v>ENVPROJ</v>
          </cell>
          <cell r="D6201">
            <v>6</v>
          </cell>
          <cell r="E6201" t="str">
            <v>G</v>
          </cell>
        </row>
        <row r="6202">
          <cell r="B6202" t="str">
            <v>F513192</v>
          </cell>
          <cell r="C6202" t="str">
            <v>F513192</v>
          </cell>
          <cell r="D6202">
            <v>7</v>
          </cell>
          <cell r="E6202" t="str">
            <v>F</v>
          </cell>
        </row>
        <row r="6203">
          <cell r="B6203" t="str">
            <v>F513195</v>
          </cell>
          <cell r="C6203" t="str">
            <v>F513195</v>
          </cell>
          <cell r="D6203">
            <v>7</v>
          </cell>
          <cell r="E6203" t="str">
            <v>F</v>
          </cell>
        </row>
        <row r="6204">
          <cell r="B6204" t="str">
            <v>F513196</v>
          </cell>
          <cell r="C6204" t="str">
            <v>F513196</v>
          </cell>
          <cell r="D6204">
            <v>7</v>
          </cell>
          <cell r="E6204" t="str">
            <v>F</v>
          </cell>
        </row>
        <row r="6205">
          <cell r="B6205" t="str">
            <v>F513197</v>
          </cell>
          <cell r="C6205" t="str">
            <v>F513197</v>
          </cell>
          <cell r="D6205">
            <v>7</v>
          </cell>
          <cell r="E6205" t="str">
            <v>F</v>
          </cell>
        </row>
        <row r="6206">
          <cell r="B6206" t="str">
            <v>F513198</v>
          </cell>
          <cell r="C6206" t="str">
            <v>F513198</v>
          </cell>
          <cell r="D6206">
            <v>7</v>
          </cell>
          <cell r="E6206" t="str">
            <v>F</v>
          </cell>
        </row>
        <row r="6207">
          <cell r="B6207" t="str">
            <v>F525700</v>
          </cell>
          <cell r="C6207" t="str">
            <v>F525700</v>
          </cell>
          <cell r="D6207">
            <v>7</v>
          </cell>
          <cell r="E6207" t="str">
            <v>F</v>
          </cell>
        </row>
        <row r="6208">
          <cell r="B6208" t="str">
            <v>1000CORPSAFEMG</v>
          </cell>
          <cell r="C6208" t="str">
            <v>CORPSAFEMG</v>
          </cell>
          <cell r="D6208">
            <v>6</v>
          </cell>
          <cell r="E6208" t="str">
            <v>G</v>
          </cell>
        </row>
        <row r="6209">
          <cell r="B6209" t="str">
            <v>F513151</v>
          </cell>
          <cell r="C6209" t="str">
            <v>F513151</v>
          </cell>
          <cell r="D6209">
            <v>7</v>
          </cell>
          <cell r="E6209" t="str">
            <v>F</v>
          </cell>
        </row>
        <row r="6210">
          <cell r="B6210" t="str">
            <v>F513152</v>
          </cell>
          <cell r="C6210" t="str">
            <v>F513152</v>
          </cell>
          <cell r="D6210">
            <v>7</v>
          </cell>
          <cell r="E6210" t="str">
            <v>F</v>
          </cell>
        </row>
        <row r="6211">
          <cell r="B6211" t="str">
            <v>F513154</v>
          </cell>
          <cell r="C6211" t="str">
            <v>F513154</v>
          </cell>
          <cell r="D6211">
            <v>7</v>
          </cell>
          <cell r="E6211" t="str">
            <v>F</v>
          </cell>
        </row>
        <row r="6212">
          <cell r="B6212" t="str">
            <v>F513155</v>
          </cell>
          <cell r="C6212" t="str">
            <v>F513155</v>
          </cell>
          <cell r="D6212">
            <v>7</v>
          </cell>
          <cell r="E6212" t="str">
            <v>F</v>
          </cell>
        </row>
        <row r="6213">
          <cell r="B6213" t="str">
            <v>F513156</v>
          </cell>
          <cell r="C6213" t="str">
            <v>F513156</v>
          </cell>
          <cell r="D6213">
            <v>7</v>
          </cell>
          <cell r="E6213" t="str">
            <v>F</v>
          </cell>
        </row>
        <row r="6214">
          <cell r="B6214" t="str">
            <v>F513157</v>
          </cell>
          <cell r="C6214" t="str">
            <v>F513157</v>
          </cell>
          <cell r="D6214">
            <v>7</v>
          </cell>
          <cell r="E6214" t="str">
            <v>F</v>
          </cell>
        </row>
        <row r="6215">
          <cell r="B6215" t="str">
            <v>F513158</v>
          </cell>
          <cell r="C6215" t="str">
            <v>F513158</v>
          </cell>
          <cell r="D6215">
            <v>7</v>
          </cell>
          <cell r="E6215" t="str">
            <v>F</v>
          </cell>
        </row>
        <row r="6216">
          <cell r="B6216" t="str">
            <v>F513160</v>
          </cell>
          <cell r="C6216" t="str">
            <v>F513160</v>
          </cell>
          <cell r="D6216">
            <v>7</v>
          </cell>
          <cell r="E6216" t="str">
            <v>F</v>
          </cell>
        </row>
        <row r="6217">
          <cell r="B6217" t="str">
            <v>F513161</v>
          </cell>
          <cell r="C6217" t="str">
            <v>F513161</v>
          </cell>
          <cell r="D6217">
            <v>7</v>
          </cell>
          <cell r="E6217" t="str">
            <v>F</v>
          </cell>
        </row>
        <row r="6218">
          <cell r="B6218" t="str">
            <v>F513162</v>
          </cell>
          <cell r="C6218" t="str">
            <v>F513162</v>
          </cell>
          <cell r="D6218">
            <v>7</v>
          </cell>
          <cell r="E6218" t="str">
            <v>F</v>
          </cell>
        </row>
        <row r="6219">
          <cell r="B6219" t="str">
            <v>F513163</v>
          </cell>
          <cell r="C6219" t="str">
            <v>F513163</v>
          </cell>
          <cell r="D6219">
            <v>7</v>
          </cell>
          <cell r="E6219" t="str">
            <v>F</v>
          </cell>
        </row>
        <row r="6220">
          <cell r="B6220" t="str">
            <v>F513164</v>
          </cell>
          <cell r="C6220" t="str">
            <v>F513164</v>
          </cell>
          <cell r="D6220">
            <v>7</v>
          </cell>
          <cell r="E6220" t="str">
            <v>F</v>
          </cell>
        </row>
        <row r="6221">
          <cell r="B6221" t="str">
            <v>F513165</v>
          </cell>
          <cell r="C6221" t="str">
            <v>F513165</v>
          </cell>
          <cell r="D6221">
            <v>7</v>
          </cell>
          <cell r="E6221" t="str">
            <v>F</v>
          </cell>
        </row>
        <row r="6222">
          <cell r="B6222" t="str">
            <v>F513166</v>
          </cell>
          <cell r="C6222" t="str">
            <v>F513166</v>
          </cell>
          <cell r="D6222">
            <v>7</v>
          </cell>
          <cell r="E6222" t="str">
            <v>F</v>
          </cell>
        </row>
        <row r="6223">
          <cell r="B6223" t="str">
            <v>F513167</v>
          </cell>
          <cell r="C6223" t="str">
            <v>F513167</v>
          </cell>
          <cell r="D6223">
            <v>7</v>
          </cell>
          <cell r="E6223" t="str">
            <v>F</v>
          </cell>
        </row>
        <row r="6224">
          <cell r="B6224" t="str">
            <v>F513168</v>
          </cell>
          <cell r="C6224" t="str">
            <v>F513168</v>
          </cell>
          <cell r="D6224">
            <v>7</v>
          </cell>
          <cell r="E6224" t="str">
            <v>F</v>
          </cell>
        </row>
        <row r="6225">
          <cell r="B6225" t="str">
            <v>F513169</v>
          </cell>
          <cell r="C6225" t="str">
            <v>F513169</v>
          </cell>
          <cell r="D6225">
            <v>7</v>
          </cell>
          <cell r="E6225" t="str">
            <v>F</v>
          </cell>
        </row>
        <row r="6226">
          <cell r="B6226" t="str">
            <v>F513170</v>
          </cell>
          <cell r="C6226" t="str">
            <v>F513170</v>
          </cell>
          <cell r="D6226">
            <v>7</v>
          </cell>
          <cell r="E6226" t="str">
            <v>F</v>
          </cell>
        </row>
        <row r="6227">
          <cell r="B6227" t="str">
            <v>F525402</v>
          </cell>
          <cell r="C6227" t="str">
            <v>F525402</v>
          </cell>
          <cell r="D6227">
            <v>7</v>
          </cell>
          <cell r="E6227" t="str">
            <v>F</v>
          </cell>
        </row>
        <row r="6228">
          <cell r="B6228" t="str">
            <v>F525403</v>
          </cell>
          <cell r="C6228" t="str">
            <v>F525403</v>
          </cell>
          <cell r="D6228">
            <v>7</v>
          </cell>
          <cell r="E6228" t="str">
            <v>F</v>
          </cell>
        </row>
        <row r="6229">
          <cell r="B6229" t="str">
            <v>1000CEHSCOMLI</v>
          </cell>
          <cell r="C6229" t="str">
            <v>CEHSCOMLI</v>
          </cell>
          <cell r="D6229">
            <v>6</v>
          </cell>
          <cell r="E6229" t="str">
            <v>G</v>
          </cell>
        </row>
        <row r="6230">
          <cell r="B6230" t="str">
            <v>F513171</v>
          </cell>
          <cell r="C6230" t="str">
            <v>F513171</v>
          </cell>
          <cell r="D6230">
            <v>7</v>
          </cell>
          <cell r="E6230" t="str">
            <v>F</v>
          </cell>
        </row>
        <row r="6231">
          <cell r="B6231" t="str">
            <v>F513172</v>
          </cell>
          <cell r="C6231" t="str">
            <v>F513172</v>
          </cell>
          <cell r="D6231">
            <v>7</v>
          </cell>
          <cell r="E6231" t="str">
            <v>F</v>
          </cell>
        </row>
        <row r="6232">
          <cell r="B6232" t="str">
            <v>F513173</v>
          </cell>
          <cell r="C6232" t="str">
            <v>F513173</v>
          </cell>
          <cell r="D6232">
            <v>7</v>
          </cell>
          <cell r="E6232" t="str">
            <v>F</v>
          </cell>
        </row>
        <row r="6233">
          <cell r="B6233" t="str">
            <v>F513174</v>
          </cell>
          <cell r="C6233" t="str">
            <v>F513174</v>
          </cell>
          <cell r="D6233">
            <v>7</v>
          </cell>
          <cell r="E6233" t="str">
            <v>F</v>
          </cell>
        </row>
        <row r="6234">
          <cell r="B6234" t="str">
            <v>1000EHSMGMT</v>
          </cell>
          <cell r="C6234" t="str">
            <v>EHSMGMT</v>
          </cell>
          <cell r="D6234">
            <v>6</v>
          </cell>
          <cell r="E6234" t="str">
            <v>G</v>
          </cell>
        </row>
        <row r="6235">
          <cell r="B6235" t="str">
            <v>F513145</v>
          </cell>
          <cell r="C6235" t="str">
            <v>F513145</v>
          </cell>
          <cell r="D6235">
            <v>7</v>
          </cell>
          <cell r="E6235" t="str">
            <v>F</v>
          </cell>
        </row>
        <row r="6236">
          <cell r="B6236" t="str">
            <v>F513146</v>
          </cell>
          <cell r="C6236" t="str">
            <v>F513146</v>
          </cell>
          <cell r="D6236">
            <v>7</v>
          </cell>
          <cell r="E6236" t="str">
            <v>F</v>
          </cell>
        </row>
        <row r="6237">
          <cell r="B6237" t="str">
            <v>F513147</v>
          </cell>
          <cell r="C6237" t="str">
            <v>F513147</v>
          </cell>
          <cell r="D6237">
            <v>7</v>
          </cell>
          <cell r="E6237" t="str">
            <v>F</v>
          </cell>
        </row>
        <row r="6238">
          <cell r="B6238" t="str">
            <v>F513148</v>
          </cell>
          <cell r="C6238" t="str">
            <v>F513148</v>
          </cell>
          <cell r="D6238">
            <v>7</v>
          </cell>
          <cell r="E6238" t="str">
            <v>F</v>
          </cell>
        </row>
        <row r="6239">
          <cell r="B6239" t="str">
            <v>F513149</v>
          </cell>
          <cell r="C6239" t="str">
            <v>F513149</v>
          </cell>
          <cell r="D6239">
            <v>7</v>
          </cell>
          <cell r="E6239" t="str">
            <v>F</v>
          </cell>
        </row>
        <row r="6240">
          <cell r="B6240" t="str">
            <v>F513150</v>
          </cell>
          <cell r="C6240" t="str">
            <v>F513150</v>
          </cell>
          <cell r="D6240">
            <v>7</v>
          </cell>
          <cell r="E6240" t="str">
            <v>F</v>
          </cell>
        </row>
        <row r="6241">
          <cell r="B6241" t="str">
            <v>F513203</v>
          </cell>
          <cell r="C6241" t="str">
            <v>F513203</v>
          </cell>
          <cell r="D6241">
            <v>7</v>
          </cell>
          <cell r="E6241" t="str">
            <v>F</v>
          </cell>
        </row>
        <row r="6242">
          <cell r="B6242" t="str">
            <v>F513208</v>
          </cell>
          <cell r="C6242" t="str">
            <v>F513208</v>
          </cell>
          <cell r="D6242">
            <v>7</v>
          </cell>
          <cell r="E6242" t="str">
            <v>F</v>
          </cell>
        </row>
        <row r="6243">
          <cell r="B6243" t="str">
            <v>F513213</v>
          </cell>
          <cell r="C6243" t="str">
            <v>F513213</v>
          </cell>
          <cell r="D6243">
            <v>7</v>
          </cell>
          <cell r="E6243" t="str">
            <v>F</v>
          </cell>
        </row>
        <row r="6244">
          <cell r="B6244" t="str">
            <v>F525160</v>
          </cell>
          <cell r="C6244" t="str">
            <v>F525160</v>
          </cell>
          <cell r="D6244">
            <v>7</v>
          </cell>
          <cell r="E6244" t="str">
            <v>F</v>
          </cell>
        </row>
        <row r="6245">
          <cell r="B6245" t="str">
            <v>F525161</v>
          </cell>
          <cell r="C6245" t="str">
            <v>F525161</v>
          </cell>
          <cell r="D6245">
            <v>7</v>
          </cell>
          <cell r="E6245" t="str">
            <v>F</v>
          </cell>
        </row>
        <row r="6246">
          <cell r="B6246" t="str">
            <v>1000ENVCONSULT</v>
          </cell>
          <cell r="C6246" t="str">
            <v>ENVCONSULT</v>
          </cell>
          <cell r="D6246">
            <v>6</v>
          </cell>
          <cell r="E6246" t="str">
            <v>G</v>
          </cell>
        </row>
        <row r="6247">
          <cell r="B6247" t="str">
            <v>F513175</v>
          </cell>
          <cell r="C6247" t="str">
            <v>F513175</v>
          </cell>
          <cell r="D6247">
            <v>7</v>
          </cell>
          <cell r="E6247" t="str">
            <v>F</v>
          </cell>
        </row>
        <row r="6248">
          <cell r="B6248" t="str">
            <v>F513176</v>
          </cell>
          <cell r="C6248" t="str">
            <v>F513176</v>
          </cell>
          <cell r="D6248">
            <v>7</v>
          </cell>
          <cell r="E6248" t="str">
            <v>F</v>
          </cell>
        </row>
        <row r="6249">
          <cell r="B6249" t="str">
            <v>F513177</v>
          </cell>
          <cell r="C6249" t="str">
            <v>F513177</v>
          </cell>
          <cell r="D6249">
            <v>7</v>
          </cell>
          <cell r="E6249" t="str">
            <v>F</v>
          </cell>
        </row>
        <row r="6250">
          <cell r="B6250" t="str">
            <v>F513178</v>
          </cell>
          <cell r="C6250" t="str">
            <v>F513178</v>
          </cell>
          <cell r="D6250">
            <v>7</v>
          </cell>
          <cell r="E6250" t="str">
            <v>F</v>
          </cell>
        </row>
        <row r="6251">
          <cell r="B6251" t="str">
            <v>F513179</v>
          </cell>
          <cell r="C6251" t="str">
            <v>F513179</v>
          </cell>
          <cell r="D6251">
            <v>7</v>
          </cell>
          <cell r="E6251" t="str">
            <v>F</v>
          </cell>
        </row>
        <row r="6252">
          <cell r="B6252" t="str">
            <v>F513180</v>
          </cell>
          <cell r="C6252" t="str">
            <v>F513180</v>
          </cell>
          <cell r="D6252">
            <v>7</v>
          </cell>
          <cell r="E6252" t="str">
            <v>F</v>
          </cell>
        </row>
        <row r="6253">
          <cell r="B6253" t="str">
            <v>F513181</v>
          </cell>
          <cell r="C6253" t="str">
            <v>F513181</v>
          </cell>
          <cell r="D6253">
            <v>7</v>
          </cell>
          <cell r="E6253" t="str">
            <v>F</v>
          </cell>
        </row>
        <row r="6254">
          <cell r="B6254" t="str">
            <v>F513182</v>
          </cell>
          <cell r="C6254" t="str">
            <v>F513182</v>
          </cell>
          <cell r="D6254">
            <v>7</v>
          </cell>
          <cell r="E6254" t="str">
            <v>F</v>
          </cell>
        </row>
        <row r="6255">
          <cell r="B6255" t="str">
            <v>F513183</v>
          </cell>
          <cell r="C6255" t="str">
            <v>F513183</v>
          </cell>
          <cell r="D6255">
            <v>7</v>
          </cell>
          <cell r="E6255" t="str">
            <v>F</v>
          </cell>
        </row>
        <row r="6256">
          <cell r="B6256" t="str">
            <v>F513184</v>
          </cell>
          <cell r="C6256" t="str">
            <v>F513184</v>
          </cell>
          <cell r="D6256">
            <v>7</v>
          </cell>
          <cell r="E6256" t="str">
            <v>F</v>
          </cell>
        </row>
        <row r="6257">
          <cell r="B6257" t="str">
            <v>F513185</v>
          </cell>
          <cell r="C6257" t="str">
            <v>F513185</v>
          </cell>
          <cell r="D6257">
            <v>7</v>
          </cell>
          <cell r="E6257" t="str">
            <v>F</v>
          </cell>
        </row>
        <row r="6258">
          <cell r="B6258" t="str">
            <v>F513186</v>
          </cell>
          <cell r="C6258" t="str">
            <v>F513186</v>
          </cell>
          <cell r="D6258">
            <v>7</v>
          </cell>
          <cell r="E6258" t="str">
            <v>F</v>
          </cell>
        </row>
        <row r="6259">
          <cell r="B6259" t="str">
            <v>F513187</v>
          </cell>
          <cell r="C6259" t="str">
            <v>F513187</v>
          </cell>
          <cell r="D6259">
            <v>7</v>
          </cell>
          <cell r="E6259" t="str">
            <v>F</v>
          </cell>
        </row>
        <row r="6260">
          <cell r="B6260" t="str">
            <v>F513188</v>
          </cell>
          <cell r="C6260" t="str">
            <v>F513188</v>
          </cell>
          <cell r="D6260">
            <v>7</v>
          </cell>
          <cell r="E6260" t="str">
            <v>F</v>
          </cell>
        </row>
        <row r="6261">
          <cell r="B6261" t="str">
            <v>F513189</v>
          </cell>
          <cell r="C6261" t="str">
            <v>F513189</v>
          </cell>
          <cell r="D6261">
            <v>7</v>
          </cell>
          <cell r="E6261" t="str">
            <v>F</v>
          </cell>
        </row>
        <row r="6262">
          <cell r="B6262" t="str">
            <v>F513190</v>
          </cell>
          <cell r="C6262" t="str">
            <v>F513190</v>
          </cell>
          <cell r="D6262">
            <v>7</v>
          </cell>
          <cell r="E6262" t="str">
            <v>F</v>
          </cell>
        </row>
        <row r="6263">
          <cell r="B6263" t="str">
            <v>F513191</v>
          </cell>
          <cell r="C6263" t="str">
            <v>F513191</v>
          </cell>
          <cell r="D6263">
            <v>7</v>
          </cell>
          <cell r="E6263" t="str">
            <v>F</v>
          </cell>
        </row>
        <row r="6264">
          <cell r="B6264" t="str">
            <v>F513193</v>
          </cell>
          <cell r="C6264" t="str">
            <v>F513193</v>
          </cell>
          <cell r="D6264">
            <v>7</v>
          </cell>
          <cell r="E6264" t="str">
            <v>F</v>
          </cell>
        </row>
        <row r="6265">
          <cell r="B6265" t="str">
            <v>F513194</v>
          </cell>
          <cell r="C6265" t="str">
            <v>F513194</v>
          </cell>
          <cell r="D6265">
            <v>7</v>
          </cell>
          <cell r="E6265" t="str">
            <v>F</v>
          </cell>
        </row>
        <row r="6266">
          <cell r="B6266" t="str">
            <v>F516658</v>
          </cell>
          <cell r="C6266" t="str">
            <v>F516658</v>
          </cell>
          <cell r="D6266">
            <v>7</v>
          </cell>
          <cell r="E6266" t="str">
            <v>F</v>
          </cell>
        </row>
        <row r="6267">
          <cell r="B6267" t="str">
            <v>F516659</v>
          </cell>
          <cell r="C6267" t="str">
            <v>F516659</v>
          </cell>
          <cell r="D6267">
            <v>7</v>
          </cell>
          <cell r="E6267" t="str">
            <v>F</v>
          </cell>
        </row>
        <row r="6268">
          <cell r="B6268" t="str">
            <v>F516660</v>
          </cell>
          <cell r="C6268" t="str">
            <v>F516660</v>
          </cell>
          <cell r="D6268">
            <v>7</v>
          </cell>
          <cell r="E6268" t="str">
            <v>F</v>
          </cell>
        </row>
        <row r="6269">
          <cell r="B6269" t="str">
            <v>F525044</v>
          </cell>
          <cell r="C6269" t="str">
            <v>F525044</v>
          </cell>
          <cell r="D6269">
            <v>7</v>
          </cell>
          <cell r="E6269" t="str">
            <v>F</v>
          </cell>
        </row>
        <row r="6270">
          <cell r="B6270" t="str">
            <v>F525417</v>
          </cell>
          <cell r="C6270" t="str">
            <v>F525417</v>
          </cell>
          <cell r="D6270">
            <v>7</v>
          </cell>
          <cell r="E6270" t="str">
            <v>F</v>
          </cell>
        </row>
        <row r="6271">
          <cell r="B6271" t="str">
            <v>F525418</v>
          </cell>
          <cell r="C6271" t="str">
            <v>F525418</v>
          </cell>
          <cell r="D6271">
            <v>7</v>
          </cell>
          <cell r="E6271" t="str">
            <v>F</v>
          </cell>
        </row>
        <row r="6272">
          <cell r="B6272" t="str">
            <v>F525419</v>
          </cell>
          <cell r="C6272" t="str">
            <v>F525419</v>
          </cell>
          <cell r="D6272">
            <v>7</v>
          </cell>
          <cell r="E6272" t="str">
            <v>F</v>
          </cell>
        </row>
        <row r="6273">
          <cell r="B6273" t="str">
            <v>1000TSD</v>
          </cell>
          <cell r="C6273" t="str">
            <v>TSD</v>
          </cell>
          <cell r="D6273">
            <v>4</v>
          </cell>
          <cell r="E6273" t="str">
            <v>G</v>
          </cell>
        </row>
        <row r="6274">
          <cell r="B6274" t="str">
            <v>1000FLEET</v>
          </cell>
          <cell r="C6274" t="str">
            <v>FLEET</v>
          </cell>
          <cell r="D6274">
            <v>6</v>
          </cell>
          <cell r="E6274" t="str">
            <v>G</v>
          </cell>
        </row>
        <row r="6275">
          <cell r="B6275" t="str">
            <v>F400281</v>
          </cell>
          <cell r="C6275" t="str">
            <v>F400281</v>
          </cell>
          <cell r="D6275">
            <v>7</v>
          </cell>
          <cell r="E6275" t="str">
            <v>F</v>
          </cell>
        </row>
        <row r="6276">
          <cell r="B6276" t="str">
            <v>F400282</v>
          </cell>
          <cell r="C6276" t="str">
            <v>F400282</v>
          </cell>
          <cell r="D6276">
            <v>7</v>
          </cell>
          <cell r="E6276" t="str">
            <v>F</v>
          </cell>
        </row>
        <row r="6277">
          <cell r="B6277" t="str">
            <v>F516724</v>
          </cell>
          <cell r="C6277" t="str">
            <v>F516724</v>
          </cell>
          <cell r="D6277">
            <v>7</v>
          </cell>
          <cell r="E6277" t="str">
            <v>F</v>
          </cell>
        </row>
        <row r="6278">
          <cell r="B6278" t="str">
            <v>F516725</v>
          </cell>
          <cell r="C6278" t="str">
            <v>F516725</v>
          </cell>
          <cell r="D6278">
            <v>7</v>
          </cell>
          <cell r="E6278" t="str">
            <v>F</v>
          </cell>
        </row>
        <row r="6279">
          <cell r="B6279" t="str">
            <v>F516726</v>
          </cell>
          <cell r="C6279" t="str">
            <v>F516726</v>
          </cell>
          <cell r="D6279">
            <v>7</v>
          </cell>
          <cell r="E6279" t="str">
            <v>F</v>
          </cell>
        </row>
        <row r="6280">
          <cell r="B6280" t="str">
            <v>F525165</v>
          </cell>
          <cell r="C6280" t="str">
            <v>F525165</v>
          </cell>
          <cell r="D6280">
            <v>7</v>
          </cell>
          <cell r="E6280" t="str">
            <v>F</v>
          </cell>
        </row>
        <row r="6281">
          <cell r="B6281" t="str">
            <v>1000AIRCRAFT</v>
          </cell>
          <cell r="C6281" t="str">
            <v>AIRCRAFT</v>
          </cell>
          <cell r="D6281">
            <v>6</v>
          </cell>
          <cell r="E6281" t="str">
            <v>G</v>
          </cell>
        </row>
        <row r="6282">
          <cell r="B6282" t="str">
            <v>1000HERC</v>
          </cell>
          <cell r="C6282" t="str">
            <v>HERC</v>
          </cell>
          <cell r="D6282">
            <v>6</v>
          </cell>
          <cell r="E6282" t="str">
            <v>G</v>
          </cell>
        </row>
        <row r="6283">
          <cell r="B6283" t="str">
            <v>1000OS-SCM</v>
          </cell>
          <cell r="C6283" t="str">
            <v>OS-SCM</v>
          </cell>
          <cell r="D6283">
            <v>4</v>
          </cell>
          <cell r="E6283" t="str">
            <v>G</v>
          </cell>
        </row>
        <row r="6284">
          <cell r="B6284" t="str">
            <v>F401135</v>
          </cell>
          <cell r="C6284" t="str">
            <v>F401135</v>
          </cell>
          <cell r="D6284">
            <v>5</v>
          </cell>
          <cell r="E6284" t="str">
            <v>F</v>
          </cell>
        </row>
        <row r="6285">
          <cell r="B6285" t="str">
            <v>F401136</v>
          </cell>
          <cell r="C6285" t="str">
            <v>F401136</v>
          </cell>
          <cell r="D6285">
            <v>5</v>
          </cell>
          <cell r="E6285" t="str">
            <v>F</v>
          </cell>
        </row>
        <row r="6286">
          <cell r="B6286" t="str">
            <v>F513205</v>
          </cell>
          <cell r="C6286" t="str">
            <v>F513205</v>
          </cell>
          <cell r="D6286">
            <v>5</v>
          </cell>
          <cell r="E6286" t="str">
            <v>F</v>
          </cell>
        </row>
        <row r="6287">
          <cell r="B6287" t="str">
            <v>F513210</v>
          </cell>
          <cell r="C6287" t="str">
            <v>F513210</v>
          </cell>
          <cell r="D6287">
            <v>5</v>
          </cell>
          <cell r="E6287" t="str">
            <v>F</v>
          </cell>
        </row>
        <row r="6288">
          <cell r="B6288" t="str">
            <v>F513215</v>
          </cell>
          <cell r="C6288" t="str">
            <v>F513215</v>
          </cell>
          <cell r="D6288">
            <v>5</v>
          </cell>
          <cell r="E6288" t="str">
            <v>F</v>
          </cell>
        </row>
        <row r="6289">
          <cell r="B6289" t="str">
            <v>F525164</v>
          </cell>
          <cell r="C6289" t="str">
            <v>F525164</v>
          </cell>
          <cell r="D6289">
            <v>5</v>
          </cell>
          <cell r="E6289" t="str">
            <v>F</v>
          </cell>
        </row>
        <row r="6290">
          <cell r="B6290" t="str">
            <v>F525166</v>
          </cell>
          <cell r="C6290" t="str">
            <v>F525166</v>
          </cell>
          <cell r="D6290">
            <v>5</v>
          </cell>
          <cell r="E6290" t="str">
            <v>F</v>
          </cell>
        </row>
        <row r="6291">
          <cell r="B6291" t="str">
            <v>F525822</v>
          </cell>
          <cell r="C6291" t="str">
            <v>F525822</v>
          </cell>
          <cell r="D6291">
            <v>5</v>
          </cell>
          <cell r="E6291" t="str">
            <v>F</v>
          </cell>
        </row>
        <row r="6292">
          <cell r="B6292" t="str">
            <v>F990074</v>
          </cell>
          <cell r="C6292" t="str">
            <v>F990074</v>
          </cell>
          <cell r="D6292">
            <v>5</v>
          </cell>
          <cell r="E6292" t="str">
            <v>F</v>
          </cell>
        </row>
        <row r="6293">
          <cell r="B6293" t="str">
            <v>F990075</v>
          </cell>
          <cell r="C6293" t="str">
            <v>F990075</v>
          </cell>
          <cell r="D6293">
            <v>5</v>
          </cell>
          <cell r="E6293" t="str">
            <v>F</v>
          </cell>
        </row>
        <row r="6294">
          <cell r="B6294" t="str">
            <v>1000SCM-MGMT</v>
          </cell>
          <cell r="C6294" t="str">
            <v>SCM-MGMT</v>
          </cell>
          <cell r="D6294">
            <v>6</v>
          </cell>
          <cell r="E6294" t="str">
            <v>G</v>
          </cell>
        </row>
        <row r="6295">
          <cell r="B6295" t="str">
            <v>D523042</v>
          </cell>
          <cell r="C6295" t="str">
            <v>D523042</v>
          </cell>
          <cell r="D6295">
            <v>7</v>
          </cell>
          <cell r="E6295" t="str">
            <v>D</v>
          </cell>
        </row>
        <row r="6296">
          <cell r="B6296" t="str">
            <v>D523043</v>
          </cell>
          <cell r="C6296" t="str">
            <v>D523043</v>
          </cell>
          <cell r="D6296">
            <v>7</v>
          </cell>
          <cell r="E6296" t="str">
            <v>D</v>
          </cell>
        </row>
        <row r="6297">
          <cell r="B6297" t="str">
            <v>D523044</v>
          </cell>
          <cell r="C6297" t="str">
            <v>D523044</v>
          </cell>
          <cell r="D6297">
            <v>7</v>
          </cell>
          <cell r="E6297" t="str">
            <v>D</v>
          </cell>
        </row>
        <row r="6298">
          <cell r="B6298" t="str">
            <v>D523045</v>
          </cell>
          <cell r="C6298" t="str">
            <v>D523045</v>
          </cell>
          <cell r="D6298">
            <v>7</v>
          </cell>
          <cell r="E6298" t="str">
            <v>D</v>
          </cell>
        </row>
        <row r="6299">
          <cell r="B6299" t="str">
            <v>D523046</v>
          </cell>
          <cell r="C6299" t="str">
            <v>D523046</v>
          </cell>
          <cell r="D6299">
            <v>7</v>
          </cell>
          <cell r="E6299" t="str">
            <v>D</v>
          </cell>
        </row>
        <row r="6300">
          <cell r="B6300" t="str">
            <v>D523047</v>
          </cell>
          <cell r="C6300" t="str">
            <v>D523047</v>
          </cell>
          <cell r="D6300">
            <v>7</v>
          </cell>
          <cell r="E6300" t="str">
            <v>D</v>
          </cell>
        </row>
        <row r="6301">
          <cell r="B6301" t="str">
            <v>D523048</v>
          </cell>
          <cell r="C6301" t="str">
            <v>D523048</v>
          </cell>
          <cell r="D6301">
            <v>7</v>
          </cell>
          <cell r="E6301" t="str">
            <v>D</v>
          </cell>
        </row>
        <row r="6302">
          <cell r="B6302" t="str">
            <v>D523049</v>
          </cell>
          <cell r="C6302" t="str">
            <v>D523049</v>
          </cell>
          <cell r="D6302">
            <v>7</v>
          </cell>
          <cell r="E6302" t="str">
            <v>D</v>
          </cell>
        </row>
        <row r="6303">
          <cell r="B6303" t="str">
            <v>D523050</v>
          </cell>
          <cell r="C6303" t="str">
            <v>D523050</v>
          </cell>
          <cell r="D6303">
            <v>7</v>
          </cell>
          <cell r="E6303" t="str">
            <v>D</v>
          </cell>
        </row>
        <row r="6304">
          <cell r="B6304" t="str">
            <v>D523051</v>
          </cell>
          <cell r="C6304" t="str">
            <v>D523051</v>
          </cell>
          <cell r="D6304">
            <v>7</v>
          </cell>
          <cell r="E6304" t="str">
            <v>D</v>
          </cell>
        </row>
        <row r="6305">
          <cell r="B6305" t="str">
            <v>D523052</v>
          </cell>
          <cell r="C6305" t="str">
            <v>D523052</v>
          </cell>
          <cell r="D6305">
            <v>7</v>
          </cell>
          <cell r="E6305" t="str">
            <v>D</v>
          </cell>
        </row>
        <row r="6306">
          <cell r="B6306" t="str">
            <v>D523053</v>
          </cell>
          <cell r="C6306" t="str">
            <v>D523053</v>
          </cell>
          <cell r="D6306">
            <v>7</v>
          </cell>
          <cell r="E6306" t="str">
            <v>D</v>
          </cell>
        </row>
        <row r="6307">
          <cell r="B6307" t="str">
            <v>D523054</v>
          </cell>
          <cell r="C6307" t="str">
            <v>D523054</v>
          </cell>
          <cell r="D6307">
            <v>7</v>
          </cell>
          <cell r="E6307" t="str">
            <v>D</v>
          </cell>
        </row>
        <row r="6308">
          <cell r="B6308" t="str">
            <v>D523055</v>
          </cell>
          <cell r="C6308" t="str">
            <v>D523055</v>
          </cell>
          <cell r="D6308">
            <v>7</v>
          </cell>
          <cell r="E6308" t="str">
            <v>D</v>
          </cell>
        </row>
        <row r="6309">
          <cell r="B6309" t="str">
            <v>D523056</v>
          </cell>
          <cell r="C6309" t="str">
            <v>D523056</v>
          </cell>
          <cell r="D6309">
            <v>7</v>
          </cell>
          <cell r="E6309" t="str">
            <v>D</v>
          </cell>
        </row>
        <row r="6310">
          <cell r="B6310" t="str">
            <v>D523057</v>
          </cell>
          <cell r="C6310" t="str">
            <v>D523057</v>
          </cell>
          <cell r="D6310">
            <v>7</v>
          </cell>
          <cell r="E6310" t="str">
            <v>D</v>
          </cell>
        </row>
        <row r="6311">
          <cell r="B6311" t="str">
            <v>D523058</v>
          </cell>
          <cell r="C6311" t="str">
            <v>D523058</v>
          </cell>
          <cell r="D6311">
            <v>7</v>
          </cell>
          <cell r="E6311" t="str">
            <v>D</v>
          </cell>
        </row>
        <row r="6312">
          <cell r="B6312" t="str">
            <v>D523059</v>
          </cell>
          <cell r="C6312" t="str">
            <v>D523059</v>
          </cell>
          <cell r="D6312">
            <v>7</v>
          </cell>
          <cell r="E6312" t="str">
            <v>D</v>
          </cell>
        </row>
        <row r="6313">
          <cell r="B6313" t="str">
            <v>D523060</v>
          </cell>
          <cell r="C6313" t="str">
            <v>D523060</v>
          </cell>
          <cell r="D6313">
            <v>7</v>
          </cell>
          <cell r="E6313" t="str">
            <v>D</v>
          </cell>
        </row>
        <row r="6314">
          <cell r="B6314" t="str">
            <v>D523061</v>
          </cell>
          <cell r="C6314" t="str">
            <v>D523061</v>
          </cell>
          <cell r="D6314">
            <v>7</v>
          </cell>
          <cell r="E6314" t="str">
            <v>D</v>
          </cell>
        </row>
        <row r="6315">
          <cell r="B6315" t="str">
            <v>D523062</v>
          </cell>
          <cell r="C6315" t="str">
            <v>D523062</v>
          </cell>
          <cell r="D6315">
            <v>7</v>
          </cell>
          <cell r="E6315" t="str">
            <v>D</v>
          </cell>
        </row>
        <row r="6316">
          <cell r="B6316" t="str">
            <v>D523063</v>
          </cell>
          <cell r="C6316" t="str">
            <v>D523063</v>
          </cell>
          <cell r="D6316">
            <v>7</v>
          </cell>
          <cell r="E6316" t="str">
            <v>D</v>
          </cell>
        </row>
        <row r="6317">
          <cell r="B6317" t="str">
            <v>D523064</v>
          </cell>
          <cell r="C6317" t="str">
            <v>D523064</v>
          </cell>
          <cell r="D6317">
            <v>7</v>
          </cell>
          <cell r="E6317" t="str">
            <v>D</v>
          </cell>
        </row>
        <row r="6318">
          <cell r="B6318" t="str">
            <v>D523065</v>
          </cell>
          <cell r="C6318" t="str">
            <v>D523065</v>
          </cell>
          <cell r="D6318">
            <v>7</v>
          </cell>
          <cell r="E6318" t="str">
            <v>D</v>
          </cell>
        </row>
        <row r="6319">
          <cell r="B6319" t="str">
            <v>D523066</v>
          </cell>
          <cell r="C6319" t="str">
            <v>D523066</v>
          </cell>
          <cell r="D6319">
            <v>7</v>
          </cell>
          <cell r="E6319" t="str">
            <v>D</v>
          </cell>
        </row>
        <row r="6320">
          <cell r="B6320" t="str">
            <v>D523067</v>
          </cell>
          <cell r="C6320" t="str">
            <v>D523067</v>
          </cell>
          <cell r="D6320">
            <v>7</v>
          </cell>
          <cell r="E6320" t="str">
            <v>D</v>
          </cell>
        </row>
        <row r="6321">
          <cell r="B6321" t="str">
            <v>D523068</v>
          </cell>
          <cell r="C6321" t="str">
            <v>D523068</v>
          </cell>
          <cell r="D6321">
            <v>7</v>
          </cell>
          <cell r="E6321" t="str">
            <v>D</v>
          </cell>
        </row>
        <row r="6322">
          <cell r="B6322" t="str">
            <v>D523069</v>
          </cell>
          <cell r="C6322" t="str">
            <v>D523069</v>
          </cell>
          <cell r="D6322">
            <v>7</v>
          </cell>
          <cell r="E6322" t="str">
            <v>D</v>
          </cell>
        </row>
        <row r="6323">
          <cell r="B6323" t="str">
            <v>D523070</v>
          </cell>
          <cell r="C6323" t="str">
            <v>D523070</v>
          </cell>
          <cell r="D6323">
            <v>7</v>
          </cell>
          <cell r="E6323" t="str">
            <v>D</v>
          </cell>
        </row>
        <row r="6324">
          <cell r="B6324" t="str">
            <v>D523071</v>
          </cell>
          <cell r="C6324" t="str">
            <v>D523071</v>
          </cell>
          <cell r="D6324">
            <v>7</v>
          </cell>
          <cell r="E6324" t="str">
            <v>D</v>
          </cell>
        </row>
        <row r="6325">
          <cell r="B6325" t="str">
            <v>D523072</v>
          </cell>
          <cell r="C6325" t="str">
            <v>D523072</v>
          </cell>
          <cell r="D6325">
            <v>7</v>
          </cell>
          <cell r="E6325" t="str">
            <v>D</v>
          </cell>
        </row>
        <row r="6326">
          <cell r="B6326" t="str">
            <v>D523073</v>
          </cell>
          <cell r="C6326" t="str">
            <v>D523073</v>
          </cell>
          <cell r="D6326">
            <v>7</v>
          </cell>
          <cell r="E6326" t="str">
            <v>D</v>
          </cell>
        </row>
        <row r="6327">
          <cell r="B6327" t="str">
            <v>D523074</v>
          </cell>
          <cell r="C6327" t="str">
            <v>D523074</v>
          </cell>
          <cell r="D6327">
            <v>7</v>
          </cell>
          <cell r="E6327" t="str">
            <v>D</v>
          </cell>
        </row>
        <row r="6328">
          <cell r="B6328" t="str">
            <v>D523075</v>
          </cell>
          <cell r="C6328" t="str">
            <v>D523075</v>
          </cell>
          <cell r="D6328">
            <v>7</v>
          </cell>
          <cell r="E6328" t="str">
            <v>D</v>
          </cell>
        </row>
        <row r="6329">
          <cell r="B6329" t="str">
            <v>D523076</v>
          </cell>
          <cell r="C6329" t="str">
            <v>D523076</v>
          </cell>
          <cell r="D6329">
            <v>7</v>
          </cell>
          <cell r="E6329" t="str">
            <v>D</v>
          </cell>
        </row>
        <row r="6330">
          <cell r="B6330" t="str">
            <v>D523077</v>
          </cell>
          <cell r="C6330" t="str">
            <v>D523077</v>
          </cell>
          <cell r="D6330">
            <v>7</v>
          </cell>
          <cell r="E6330" t="str">
            <v>D</v>
          </cell>
        </row>
        <row r="6331">
          <cell r="B6331" t="str">
            <v>D523078</v>
          </cell>
          <cell r="C6331" t="str">
            <v>D523078</v>
          </cell>
          <cell r="D6331">
            <v>7</v>
          </cell>
          <cell r="E6331" t="str">
            <v>D</v>
          </cell>
        </row>
        <row r="6332">
          <cell r="B6332" t="str">
            <v>D523079</v>
          </cell>
          <cell r="C6332" t="str">
            <v>D523079</v>
          </cell>
          <cell r="D6332">
            <v>7</v>
          </cell>
          <cell r="E6332" t="str">
            <v>D</v>
          </cell>
        </row>
        <row r="6333">
          <cell r="B6333" t="str">
            <v>D523080</v>
          </cell>
          <cell r="C6333" t="str">
            <v>D523080</v>
          </cell>
          <cell r="D6333">
            <v>7</v>
          </cell>
          <cell r="E6333" t="str">
            <v>D</v>
          </cell>
        </row>
        <row r="6334">
          <cell r="B6334" t="str">
            <v>D523081</v>
          </cell>
          <cell r="C6334" t="str">
            <v>D523081</v>
          </cell>
          <cell r="D6334">
            <v>7</v>
          </cell>
          <cell r="E6334" t="str">
            <v>D</v>
          </cell>
        </row>
        <row r="6335">
          <cell r="B6335" t="str">
            <v>D523082</v>
          </cell>
          <cell r="C6335" t="str">
            <v>D523082</v>
          </cell>
          <cell r="D6335">
            <v>7</v>
          </cell>
          <cell r="E6335" t="str">
            <v>D</v>
          </cell>
        </row>
        <row r="6336">
          <cell r="B6336" t="str">
            <v>D523134</v>
          </cell>
          <cell r="C6336" t="str">
            <v>D523134</v>
          </cell>
          <cell r="D6336">
            <v>7</v>
          </cell>
          <cell r="E6336" t="str">
            <v>D</v>
          </cell>
        </row>
        <row r="6337">
          <cell r="B6337" t="str">
            <v>D523136</v>
          </cell>
          <cell r="C6337" t="str">
            <v>D523136</v>
          </cell>
          <cell r="D6337">
            <v>7</v>
          </cell>
          <cell r="E6337" t="str">
            <v>D</v>
          </cell>
        </row>
        <row r="6338">
          <cell r="B6338" t="str">
            <v>D523137</v>
          </cell>
          <cell r="C6338" t="str">
            <v>D523137</v>
          </cell>
          <cell r="D6338">
            <v>7</v>
          </cell>
          <cell r="E6338" t="str">
            <v>D</v>
          </cell>
        </row>
        <row r="6339">
          <cell r="B6339" t="str">
            <v>D523138</v>
          </cell>
          <cell r="C6339" t="str">
            <v>D523138</v>
          </cell>
          <cell r="D6339">
            <v>7</v>
          </cell>
          <cell r="E6339" t="str">
            <v>D</v>
          </cell>
        </row>
        <row r="6340">
          <cell r="B6340" t="str">
            <v>D523139</v>
          </cell>
          <cell r="C6340" t="str">
            <v>D523139</v>
          </cell>
          <cell r="D6340">
            <v>7</v>
          </cell>
          <cell r="E6340" t="str">
            <v>D</v>
          </cell>
        </row>
        <row r="6341">
          <cell r="B6341" t="str">
            <v>1000OS-SS</v>
          </cell>
          <cell r="C6341" t="str">
            <v>OS-SS</v>
          </cell>
          <cell r="D6341">
            <v>4</v>
          </cell>
          <cell r="E6341" t="str">
            <v>G</v>
          </cell>
        </row>
        <row r="6342">
          <cell r="B6342" t="str">
            <v>F513133</v>
          </cell>
          <cell r="C6342" t="str">
            <v>F513133</v>
          </cell>
          <cell r="D6342">
            <v>5</v>
          </cell>
          <cell r="E6342" t="str">
            <v>F</v>
          </cell>
        </row>
        <row r="6343">
          <cell r="B6343" t="str">
            <v>F513134</v>
          </cell>
          <cell r="C6343" t="str">
            <v>F513134</v>
          </cell>
          <cell r="D6343">
            <v>5</v>
          </cell>
          <cell r="E6343" t="str">
            <v>F</v>
          </cell>
        </row>
        <row r="6344">
          <cell r="B6344" t="str">
            <v>F513135</v>
          </cell>
          <cell r="C6344" t="str">
            <v>F513135</v>
          </cell>
          <cell r="D6344">
            <v>5</v>
          </cell>
          <cell r="E6344" t="str">
            <v>F</v>
          </cell>
        </row>
        <row r="6345">
          <cell r="B6345" t="str">
            <v>F513136</v>
          </cell>
          <cell r="C6345" t="str">
            <v>F513136</v>
          </cell>
          <cell r="D6345">
            <v>5</v>
          </cell>
          <cell r="E6345" t="str">
            <v>F</v>
          </cell>
        </row>
        <row r="6346">
          <cell r="B6346" t="str">
            <v>F513137</v>
          </cell>
          <cell r="C6346" t="str">
            <v>F513137</v>
          </cell>
          <cell r="D6346">
            <v>5</v>
          </cell>
          <cell r="E6346" t="str">
            <v>F</v>
          </cell>
        </row>
        <row r="6347">
          <cell r="B6347" t="str">
            <v>F513138</v>
          </cell>
          <cell r="C6347" t="str">
            <v>F513138</v>
          </cell>
          <cell r="D6347">
            <v>5</v>
          </cell>
          <cell r="E6347" t="str">
            <v>F</v>
          </cell>
        </row>
        <row r="6348">
          <cell r="B6348" t="str">
            <v>F513139</v>
          </cell>
          <cell r="C6348" t="str">
            <v>F513139</v>
          </cell>
          <cell r="D6348">
            <v>5</v>
          </cell>
          <cell r="E6348" t="str">
            <v>F</v>
          </cell>
        </row>
        <row r="6349">
          <cell r="B6349" t="str">
            <v>F513140</v>
          </cell>
          <cell r="C6349" t="str">
            <v>F513140</v>
          </cell>
          <cell r="D6349">
            <v>5</v>
          </cell>
          <cell r="E6349" t="str">
            <v>F</v>
          </cell>
        </row>
        <row r="6350">
          <cell r="B6350" t="str">
            <v>1000TDBU</v>
          </cell>
          <cell r="C6350" t="str">
            <v>TDBU</v>
          </cell>
          <cell r="D6350">
            <v>2</v>
          </cell>
          <cell r="E6350" t="str">
            <v>G</v>
          </cell>
        </row>
        <row r="6351">
          <cell r="B6351" t="str">
            <v>F500108</v>
          </cell>
          <cell r="C6351" t="str">
            <v>F500108</v>
          </cell>
          <cell r="D6351">
            <v>3</v>
          </cell>
          <cell r="E6351" t="str">
            <v>F</v>
          </cell>
        </row>
        <row r="6352">
          <cell r="B6352" t="str">
            <v>F516605</v>
          </cell>
          <cell r="C6352" t="str">
            <v>F516605</v>
          </cell>
          <cell r="D6352">
            <v>3</v>
          </cell>
          <cell r="E6352" t="str">
            <v>F</v>
          </cell>
        </row>
        <row r="6353">
          <cell r="B6353" t="str">
            <v>F516620</v>
          </cell>
          <cell r="C6353" t="str">
            <v>F516620</v>
          </cell>
          <cell r="D6353">
            <v>3</v>
          </cell>
          <cell r="E6353" t="str">
            <v>F</v>
          </cell>
        </row>
        <row r="6354">
          <cell r="B6354" t="str">
            <v>F516622</v>
          </cell>
          <cell r="C6354" t="str">
            <v>F516622</v>
          </cell>
          <cell r="D6354">
            <v>3</v>
          </cell>
          <cell r="E6354" t="str">
            <v>F</v>
          </cell>
        </row>
        <row r="6355">
          <cell r="B6355" t="str">
            <v>F516624</v>
          </cell>
          <cell r="C6355" t="str">
            <v>F516624</v>
          </cell>
          <cell r="D6355">
            <v>3</v>
          </cell>
          <cell r="E6355" t="str">
            <v>F</v>
          </cell>
        </row>
        <row r="6356">
          <cell r="B6356" t="str">
            <v>F516625</v>
          </cell>
          <cell r="C6356" t="str">
            <v>F516625</v>
          </cell>
          <cell r="D6356">
            <v>3</v>
          </cell>
          <cell r="E6356" t="str">
            <v>F</v>
          </cell>
        </row>
        <row r="6357">
          <cell r="B6357" t="str">
            <v>F516627</v>
          </cell>
          <cell r="C6357" t="str">
            <v>F516627</v>
          </cell>
          <cell r="D6357">
            <v>3</v>
          </cell>
          <cell r="E6357" t="str">
            <v>F</v>
          </cell>
        </row>
        <row r="6358">
          <cell r="B6358" t="str">
            <v>F516628</v>
          </cell>
          <cell r="C6358" t="str">
            <v>F516628</v>
          </cell>
          <cell r="D6358">
            <v>3</v>
          </cell>
          <cell r="E6358" t="str">
            <v>F</v>
          </cell>
        </row>
        <row r="6359">
          <cell r="B6359" t="str">
            <v>F516629</v>
          </cell>
          <cell r="C6359" t="str">
            <v>F516629</v>
          </cell>
          <cell r="D6359">
            <v>3</v>
          </cell>
          <cell r="E6359" t="str">
            <v>F</v>
          </cell>
        </row>
        <row r="6360">
          <cell r="B6360" t="str">
            <v>F516632</v>
          </cell>
          <cell r="C6360" t="str">
            <v>F516632</v>
          </cell>
          <cell r="D6360">
            <v>3</v>
          </cell>
          <cell r="E6360" t="str">
            <v>F</v>
          </cell>
        </row>
        <row r="6361">
          <cell r="B6361" t="str">
            <v>F516633</v>
          </cell>
          <cell r="C6361" t="str">
            <v>F516633</v>
          </cell>
          <cell r="D6361">
            <v>3</v>
          </cell>
          <cell r="E6361" t="str">
            <v>F</v>
          </cell>
        </row>
        <row r="6362">
          <cell r="B6362" t="str">
            <v>F516634</v>
          </cell>
          <cell r="C6362" t="str">
            <v>F516634</v>
          </cell>
          <cell r="D6362">
            <v>3</v>
          </cell>
          <cell r="E6362" t="str">
            <v>F</v>
          </cell>
        </row>
        <row r="6363">
          <cell r="B6363" t="str">
            <v>F516636</v>
          </cell>
          <cell r="C6363" t="str">
            <v>F516636</v>
          </cell>
          <cell r="D6363">
            <v>3</v>
          </cell>
          <cell r="E6363" t="str">
            <v>F</v>
          </cell>
        </row>
        <row r="6364">
          <cell r="B6364" t="str">
            <v>F520708</v>
          </cell>
          <cell r="C6364" t="str">
            <v>F520708</v>
          </cell>
          <cell r="D6364">
            <v>3</v>
          </cell>
          <cell r="E6364" t="str">
            <v>F</v>
          </cell>
        </row>
        <row r="6365">
          <cell r="B6365" t="str">
            <v>F520858</v>
          </cell>
          <cell r="C6365" t="str">
            <v>F520858</v>
          </cell>
          <cell r="D6365">
            <v>3</v>
          </cell>
          <cell r="E6365" t="str">
            <v>F</v>
          </cell>
        </row>
        <row r="6366">
          <cell r="B6366" t="str">
            <v>F521218</v>
          </cell>
          <cell r="C6366" t="str">
            <v>F521218</v>
          </cell>
          <cell r="D6366">
            <v>3</v>
          </cell>
          <cell r="E6366" t="str">
            <v>F</v>
          </cell>
        </row>
        <row r="6367">
          <cell r="B6367" t="str">
            <v>F521578</v>
          </cell>
          <cell r="C6367" t="str">
            <v>F521578</v>
          </cell>
          <cell r="D6367">
            <v>3</v>
          </cell>
          <cell r="E6367" t="str">
            <v>F</v>
          </cell>
        </row>
        <row r="6368">
          <cell r="B6368" t="str">
            <v>F521938</v>
          </cell>
          <cell r="C6368" t="str">
            <v>F521938</v>
          </cell>
          <cell r="D6368">
            <v>3</v>
          </cell>
          <cell r="E6368" t="str">
            <v>F</v>
          </cell>
        </row>
        <row r="6369">
          <cell r="B6369" t="str">
            <v>F522298</v>
          </cell>
          <cell r="C6369" t="str">
            <v>F522298</v>
          </cell>
          <cell r="D6369">
            <v>3</v>
          </cell>
          <cell r="E6369" t="str">
            <v>F</v>
          </cell>
        </row>
        <row r="6370">
          <cell r="B6370" t="str">
            <v>F523327</v>
          </cell>
          <cell r="C6370" t="str">
            <v>F523327</v>
          </cell>
          <cell r="D6370">
            <v>3</v>
          </cell>
          <cell r="E6370" t="str">
            <v>F</v>
          </cell>
        </row>
        <row r="6371">
          <cell r="B6371" t="str">
            <v>F523328</v>
          </cell>
          <cell r="C6371" t="str">
            <v>F523328</v>
          </cell>
          <cell r="D6371">
            <v>3</v>
          </cell>
          <cell r="E6371" t="str">
            <v>F</v>
          </cell>
        </row>
        <row r="6372">
          <cell r="B6372" t="str">
            <v>F523329</v>
          </cell>
          <cell r="C6372" t="str">
            <v>F523329</v>
          </cell>
          <cell r="D6372">
            <v>3</v>
          </cell>
          <cell r="E6372" t="str">
            <v>F</v>
          </cell>
        </row>
        <row r="6373">
          <cell r="B6373" t="str">
            <v>F523330</v>
          </cell>
          <cell r="C6373" t="str">
            <v>F523330</v>
          </cell>
          <cell r="D6373">
            <v>3</v>
          </cell>
          <cell r="E6373" t="str">
            <v>F</v>
          </cell>
        </row>
        <row r="6374">
          <cell r="B6374" t="str">
            <v>F523358</v>
          </cell>
          <cell r="C6374" t="str">
            <v>F523358</v>
          </cell>
          <cell r="D6374">
            <v>3</v>
          </cell>
          <cell r="E6374" t="str">
            <v>F</v>
          </cell>
        </row>
        <row r="6375">
          <cell r="B6375" t="str">
            <v>F525202</v>
          </cell>
          <cell r="C6375" t="str">
            <v>F525202</v>
          </cell>
          <cell r="D6375">
            <v>3</v>
          </cell>
          <cell r="E6375" t="str">
            <v>F</v>
          </cell>
        </row>
        <row r="6376">
          <cell r="B6376" t="str">
            <v>F525203</v>
          </cell>
          <cell r="C6376" t="str">
            <v>F525203</v>
          </cell>
          <cell r="D6376">
            <v>3</v>
          </cell>
          <cell r="E6376" t="str">
            <v>F</v>
          </cell>
        </row>
        <row r="6377">
          <cell r="B6377" t="str">
            <v>F525205</v>
          </cell>
          <cell r="C6377" t="str">
            <v>F525205</v>
          </cell>
          <cell r="D6377">
            <v>3</v>
          </cell>
          <cell r="E6377" t="str">
            <v>F</v>
          </cell>
        </row>
        <row r="6378">
          <cell r="B6378" t="str">
            <v>F525206</v>
          </cell>
          <cell r="C6378" t="str">
            <v>F525206</v>
          </cell>
          <cell r="D6378">
            <v>3</v>
          </cell>
          <cell r="E6378" t="str">
            <v>F</v>
          </cell>
        </row>
        <row r="6379">
          <cell r="B6379" t="str">
            <v>F525207</v>
          </cell>
          <cell r="C6379" t="str">
            <v>F525207</v>
          </cell>
          <cell r="D6379">
            <v>3</v>
          </cell>
          <cell r="E6379" t="str">
            <v>F</v>
          </cell>
        </row>
        <row r="6380">
          <cell r="B6380" t="str">
            <v>F525208</v>
          </cell>
          <cell r="C6380" t="str">
            <v>F525208</v>
          </cell>
          <cell r="D6380">
            <v>3</v>
          </cell>
          <cell r="E6380" t="str">
            <v>F</v>
          </cell>
        </row>
        <row r="6381">
          <cell r="B6381" t="str">
            <v>F526618</v>
          </cell>
          <cell r="C6381" t="str">
            <v>F526618</v>
          </cell>
          <cell r="D6381">
            <v>3</v>
          </cell>
          <cell r="E6381" t="str">
            <v>F</v>
          </cell>
        </row>
        <row r="6382">
          <cell r="B6382" t="str">
            <v>1000BBRP</v>
          </cell>
          <cell r="C6382" t="str">
            <v>BBRP</v>
          </cell>
          <cell r="D6382">
            <v>4</v>
          </cell>
          <cell r="E6382" t="str">
            <v>G</v>
          </cell>
        </row>
        <row r="6383">
          <cell r="B6383" t="str">
            <v>F520920</v>
          </cell>
          <cell r="C6383" t="str">
            <v>F520920</v>
          </cell>
          <cell r="D6383">
            <v>5</v>
          </cell>
          <cell r="E6383" t="str">
            <v>F</v>
          </cell>
        </row>
        <row r="6384">
          <cell r="B6384" t="str">
            <v>F521280</v>
          </cell>
          <cell r="C6384" t="str">
            <v>F521280</v>
          </cell>
          <cell r="D6384">
            <v>5</v>
          </cell>
          <cell r="E6384" t="str">
            <v>F</v>
          </cell>
        </row>
        <row r="6385">
          <cell r="B6385" t="str">
            <v>F521640</v>
          </cell>
          <cell r="C6385" t="str">
            <v>F521640</v>
          </cell>
          <cell r="D6385">
            <v>5</v>
          </cell>
          <cell r="E6385" t="str">
            <v>F</v>
          </cell>
        </row>
        <row r="6386">
          <cell r="B6386" t="str">
            <v>F522000</v>
          </cell>
          <cell r="C6386" t="str">
            <v>F522000</v>
          </cell>
          <cell r="D6386">
            <v>5</v>
          </cell>
          <cell r="E6386" t="str">
            <v>F</v>
          </cell>
        </row>
        <row r="6387">
          <cell r="B6387" t="str">
            <v>F522360</v>
          </cell>
          <cell r="C6387" t="str">
            <v>F522360</v>
          </cell>
          <cell r="D6387">
            <v>5</v>
          </cell>
          <cell r="E6387" t="str">
            <v>F</v>
          </cell>
        </row>
        <row r="6388">
          <cell r="B6388" t="str">
            <v>F525790</v>
          </cell>
          <cell r="C6388" t="str">
            <v>F525790</v>
          </cell>
          <cell r="D6388">
            <v>5</v>
          </cell>
          <cell r="E6388" t="str">
            <v>F</v>
          </cell>
        </row>
        <row r="6389">
          <cell r="B6389" t="str">
            <v>F525791</v>
          </cell>
          <cell r="C6389" t="str">
            <v>F525791</v>
          </cell>
          <cell r="D6389">
            <v>5</v>
          </cell>
          <cell r="E6389" t="str">
            <v>F</v>
          </cell>
        </row>
        <row r="6390">
          <cell r="B6390" t="str">
            <v>F525792</v>
          </cell>
          <cell r="C6390" t="str">
            <v>F525792</v>
          </cell>
          <cell r="D6390">
            <v>5</v>
          </cell>
          <cell r="E6390" t="str">
            <v>F</v>
          </cell>
        </row>
        <row r="6391">
          <cell r="B6391" t="str">
            <v>F525793</v>
          </cell>
          <cell r="C6391" t="str">
            <v>F525793</v>
          </cell>
          <cell r="D6391">
            <v>5</v>
          </cell>
          <cell r="E6391" t="str">
            <v>F</v>
          </cell>
        </row>
        <row r="6392">
          <cell r="B6392" t="str">
            <v>F525794</v>
          </cell>
          <cell r="C6392" t="str">
            <v>F525794</v>
          </cell>
          <cell r="D6392">
            <v>5</v>
          </cell>
          <cell r="E6392" t="str">
            <v>F</v>
          </cell>
        </row>
        <row r="6393">
          <cell r="B6393" t="str">
            <v>F525795</v>
          </cell>
          <cell r="C6393" t="str">
            <v>F525795</v>
          </cell>
          <cell r="D6393">
            <v>5</v>
          </cell>
          <cell r="E6393" t="str">
            <v>F</v>
          </cell>
        </row>
        <row r="6394">
          <cell r="B6394" t="str">
            <v>F525796</v>
          </cell>
          <cell r="C6394" t="str">
            <v>F525796</v>
          </cell>
          <cell r="D6394">
            <v>5</v>
          </cell>
          <cell r="E6394" t="str">
            <v>F</v>
          </cell>
        </row>
        <row r="6395">
          <cell r="B6395" t="str">
            <v>F525797</v>
          </cell>
          <cell r="C6395" t="str">
            <v>F525797</v>
          </cell>
          <cell r="D6395">
            <v>5</v>
          </cell>
          <cell r="E6395" t="str">
            <v>F</v>
          </cell>
        </row>
        <row r="6396">
          <cell r="B6396" t="str">
            <v>F525798</v>
          </cell>
          <cell r="C6396" t="str">
            <v>F525798</v>
          </cell>
          <cell r="D6396">
            <v>5</v>
          </cell>
          <cell r="E6396" t="str">
            <v>F</v>
          </cell>
        </row>
        <row r="6397">
          <cell r="B6397" t="str">
            <v>F525799</v>
          </cell>
          <cell r="C6397" t="str">
            <v>F525799</v>
          </cell>
          <cell r="D6397">
            <v>5</v>
          </cell>
          <cell r="E6397" t="str">
            <v>F</v>
          </cell>
        </row>
        <row r="6398">
          <cell r="B6398" t="str">
            <v>F525800</v>
          </cell>
          <cell r="C6398" t="str">
            <v>F525800</v>
          </cell>
          <cell r="D6398">
            <v>5</v>
          </cell>
          <cell r="E6398" t="str">
            <v>F</v>
          </cell>
        </row>
        <row r="6399">
          <cell r="B6399" t="str">
            <v>F525801</v>
          </cell>
          <cell r="C6399" t="str">
            <v>F525801</v>
          </cell>
          <cell r="D6399">
            <v>5</v>
          </cell>
          <cell r="E6399" t="str">
            <v>F</v>
          </cell>
        </row>
        <row r="6400">
          <cell r="B6400" t="str">
            <v>F525802</v>
          </cell>
          <cell r="C6400" t="str">
            <v>F525802</v>
          </cell>
          <cell r="D6400">
            <v>5</v>
          </cell>
          <cell r="E6400" t="str">
            <v>F</v>
          </cell>
        </row>
        <row r="6401">
          <cell r="B6401" t="str">
            <v>F525803</v>
          </cell>
          <cell r="C6401" t="str">
            <v>F525803</v>
          </cell>
          <cell r="D6401">
            <v>5</v>
          </cell>
          <cell r="E6401" t="str">
            <v>F</v>
          </cell>
        </row>
        <row r="6402">
          <cell r="B6402" t="str">
            <v>F525804</v>
          </cell>
          <cell r="C6402" t="str">
            <v>F525804</v>
          </cell>
          <cell r="D6402">
            <v>5</v>
          </cell>
          <cell r="E6402" t="str">
            <v>F</v>
          </cell>
        </row>
        <row r="6403">
          <cell r="B6403" t="str">
            <v>F525805</v>
          </cell>
          <cell r="C6403" t="str">
            <v>F525805</v>
          </cell>
          <cell r="D6403">
            <v>5</v>
          </cell>
          <cell r="E6403" t="str">
            <v>F</v>
          </cell>
        </row>
        <row r="6404">
          <cell r="B6404" t="str">
            <v>F525806</v>
          </cell>
          <cell r="C6404" t="str">
            <v>F525806</v>
          </cell>
          <cell r="D6404">
            <v>5</v>
          </cell>
          <cell r="E6404" t="str">
            <v>F</v>
          </cell>
        </row>
        <row r="6405">
          <cell r="B6405" t="str">
            <v>F525807</v>
          </cell>
          <cell r="C6405" t="str">
            <v>F525807</v>
          </cell>
          <cell r="D6405">
            <v>5</v>
          </cell>
          <cell r="E6405" t="str">
            <v>F</v>
          </cell>
        </row>
        <row r="6406">
          <cell r="B6406" t="str">
            <v>F525808</v>
          </cell>
          <cell r="C6406" t="str">
            <v>F525808</v>
          </cell>
          <cell r="D6406">
            <v>5</v>
          </cell>
          <cell r="E6406" t="str">
            <v>F</v>
          </cell>
        </row>
        <row r="6407">
          <cell r="B6407" t="str">
            <v>F525818</v>
          </cell>
          <cell r="C6407" t="str">
            <v>F525818</v>
          </cell>
          <cell r="D6407">
            <v>5</v>
          </cell>
          <cell r="E6407" t="str">
            <v>F</v>
          </cell>
        </row>
        <row r="6408">
          <cell r="B6408" t="str">
            <v>F525819</v>
          </cell>
          <cell r="C6408" t="str">
            <v>F525819</v>
          </cell>
          <cell r="D6408">
            <v>5</v>
          </cell>
          <cell r="E6408" t="str">
            <v>F</v>
          </cell>
        </row>
        <row r="6409">
          <cell r="B6409" t="str">
            <v>F525820</v>
          </cell>
          <cell r="C6409" t="str">
            <v>F525820</v>
          </cell>
          <cell r="D6409">
            <v>5</v>
          </cell>
          <cell r="E6409" t="str">
            <v>F</v>
          </cell>
        </row>
        <row r="6410">
          <cell r="B6410" t="str">
            <v>F525821</v>
          </cell>
          <cell r="C6410" t="str">
            <v>F525821</v>
          </cell>
          <cell r="D6410">
            <v>5</v>
          </cell>
          <cell r="E6410" t="str">
            <v>F</v>
          </cell>
        </row>
        <row r="6411">
          <cell r="B6411" t="str">
            <v>F525823</v>
          </cell>
          <cell r="C6411" t="str">
            <v>F525823</v>
          </cell>
          <cell r="D6411">
            <v>5</v>
          </cell>
          <cell r="E6411" t="str">
            <v>F</v>
          </cell>
        </row>
        <row r="6412">
          <cell r="B6412" t="str">
            <v>F525824</v>
          </cell>
          <cell r="C6412" t="str">
            <v>F525824</v>
          </cell>
          <cell r="D6412">
            <v>5</v>
          </cell>
          <cell r="E6412" t="str">
            <v>F</v>
          </cell>
        </row>
        <row r="6413">
          <cell r="B6413" t="str">
            <v>F525825</v>
          </cell>
          <cell r="C6413" t="str">
            <v>F525825</v>
          </cell>
          <cell r="D6413">
            <v>5</v>
          </cell>
          <cell r="E6413" t="str">
            <v>F</v>
          </cell>
        </row>
        <row r="6414">
          <cell r="B6414" t="str">
            <v>F525826</v>
          </cell>
          <cell r="C6414" t="str">
            <v>F525826</v>
          </cell>
          <cell r="D6414">
            <v>5</v>
          </cell>
          <cell r="E6414" t="str">
            <v>F</v>
          </cell>
        </row>
        <row r="6415">
          <cell r="B6415" t="str">
            <v>F525827</v>
          </cell>
          <cell r="C6415" t="str">
            <v>F525827</v>
          </cell>
          <cell r="D6415">
            <v>5</v>
          </cell>
          <cell r="E6415" t="str">
            <v>F</v>
          </cell>
        </row>
        <row r="6416">
          <cell r="B6416" t="str">
            <v>F525828</v>
          </cell>
          <cell r="C6416" t="str">
            <v>F525828</v>
          </cell>
          <cell r="D6416">
            <v>5</v>
          </cell>
          <cell r="E6416" t="str">
            <v>F</v>
          </cell>
        </row>
        <row r="6417">
          <cell r="B6417" t="str">
            <v>F525829</v>
          </cell>
          <cell r="C6417" t="str">
            <v>F525829</v>
          </cell>
          <cell r="D6417">
            <v>5</v>
          </cell>
          <cell r="E6417" t="str">
            <v>F</v>
          </cell>
        </row>
        <row r="6418">
          <cell r="B6418" t="str">
            <v>F525830</v>
          </cell>
          <cell r="C6418" t="str">
            <v>F525830</v>
          </cell>
          <cell r="D6418">
            <v>5</v>
          </cell>
          <cell r="E6418" t="str">
            <v>F</v>
          </cell>
        </row>
        <row r="6419">
          <cell r="B6419" t="str">
            <v>F525831</v>
          </cell>
          <cell r="C6419" t="str">
            <v>F525831</v>
          </cell>
          <cell r="D6419">
            <v>5</v>
          </cell>
          <cell r="E6419" t="str">
            <v>F</v>
          </cell>
        </row>
        <row r="6420">
          <cell r="B6420" t="str">
            <v>F525832</v>
          </cell>
          <cell r="C6420" t="str">
            <v>F525832</v>
          </cell>
          <cell r="D6420">
            <v>5</v>
          </cell>
          <cell r="E6420" t="str">
            <v>F</v>
          </cell>
        </row>
        <row r="6421">
          <cell r="B6421" t="str">
            <v>F525833</v>
          </cell>
          <cell r="C6421" t="str">
            <v>F525833</v>
          </cell>
          <cell r="D6421">
            <v>5</v>
          </cell>
          <cell r="E6421" t="str">
            <v>F</v>
          </cell>
        </row>
        <row r="6422">
          <cell r="B6422" t="str">
            <v>F525834</v>
          </cell>
          <cell r="C6422" t="str">
            <v>F525834</v>
          </cell>
          <cell r="D6422">
            <v>5</v>
          </cell>
          <cell r="E6422" t="str">
            <v>F</v>
          </cell>
        </row>
        <row r="6423">
          <cell r="B6423" t="str">
            <v>F525835</v>
          </cell>
          <cell r="C6423" t="str">
            <v>F525835</v>
          </cell>
          <cell r="D6423">
            <v>5</v>
          </cell>
          <cell r="E6423" t="str">
            <v>F</v>
          </cell>
        </row>
        <row r="6424">
          <cell r="B6424" t="str">
            <v>F525836</v>
          </cell>
          <cell r="C6424" t="str">
            <v>F525836</v>
          </cell>
          <cell r="D6424">
            <v>5</v>
          </cell>
          <cell r="E6424" t="str">
            <v>F</v>
          </cell>
        </row>
        <row r="6425">
          <cell r="B6425" t="str">
            <v>F525837</v>
          </cell>
          <cell r="C6425" t="str">
            <v>F525837</v>
          </cell>
          <cell r="D6425">
            <v>5</v>
          </cell>
          <cell r="E6425" t="str">
            <v>F</v>
          </cell>
        </row>
        <row r="6426">
          <cell r="B6426" t="str">
            <v>F525838</v>
          </cell>
          <cell r="C6426" t="str">
            <v>F525838</v>
          </cell>
          <cell r="D6426">
            <v>5</v>
          </cell>
          <cell r="E6426" t="str">
            <v>F</v>
          </cell>
        </row>
        <row r="6427">
          <cell r="B6427" t="str">
            <v>F52F819</v>
          </cell>
          <cell r="C6427" t="str">
            <v>F52F819</v>
          </cell>
          <cell r="D6427">
            <v>5</v>
          </cell>
          <cell r="E6427" t="str">
            <v>F</v>
          </cell>
        </row>
        <row r="6428">
          <cell r="B6428" t="str">
            <v>F52F820</v>
          </cell>
          <cell r="C6428" t="str">
            <v>F52F820</v>
          </cell>
          <cell r="D6428">
            <v>5</v>
          </cell>
          <cell r="E6428" t="str">
            <v>F</v>
          </cell>
        </row>
        <row r="6429">
          <cell r="B6429" t="str">
            <v>F52F823</v>
          </cell>
          <cell r="C6429" t="str">
            <v>F52F823</v>
          </cell>
          <cell r="D6429">
            <v>5</v>
          </cell>
          <cell r="E6429" t="str">
            <v>F</v>
          </cell>
        </row>
        <row r="6430">
          <cell r="B6430" t="str">
            <v>F52F824</v>
          </cell>
          <cell r="C6430" t="str">
            <v>F52F824</v>
          </cell>
          <cell r="D6430">
            <v>5</v>
          </cell>
          <cell r="E6430" t="str">
            <v>F</v>
          </cell>
        </row>
        <row r="6431">
          <cell r="B6431" t="str">
            <v>F52F825</v>
          </cell>
          <cell r="C6431" t="str">
            <v>F52F825</v>
          </cell>
          <cell r="D6431">
            <v>5</v>
          </cell>
          <cell r="E6431" t="str">
            <v>F</v>
          </cell>
        </row>
        <row r="6432">
          <cell r="B6432" t="str">
            <v>F52F826</v>
          </cell>
          <cell r="C6432" t="str">
            <v>F52F826</v>
          </cell>
          <cell r="D6432">
            <v>5</v>
          </cell>
          <cell r="E6432" t="str">
            <v>F</v>
          </cell>
        </row>
        <row r="6433">
          <cell r="B6433" t="str">
            <v>F52F827</v>
          </cell>
          <cell r="C6433" t="str">
            <v>F52F827</v>
          </cell>
          <cell r="D6433">
            <v>5</v>
          </cell>
          <cell r="E6433" t="str">
            <v>F</v>
          </cell>
        </row>
        <row r="6434">
          <cell r="B6434" t="str">
            <v>1000BPFM</v>
          </cell>
          <cell r="C6434" t="str">
            <v>BPFM</v>
          </cell>
          <cell r="D6434">
            <v>4</v>
          </cell>
          <cell r="E6434" t="str">
            <v>G</v>
          </cell>
        </row>
        <row r="6435">
          <cell r="B6435" t="str">
            <v>F520649</v>
          </cell>
          <cell r="C6435" t="str">
            <v>F520649</v>
          </cell>
          <cell r="D6435">
            <v>5</v>
          </cell>
          <cell r="E6435" t="str">
            <v>F</v>
          </cell>
        </row>
        <row r="6436">
          <cell r="B6436" t="str">
            <v>F521175</v>
          </cell>
          <cell r="C6436" t="str">
            <v>F521175</v>
          </cell>
          <cell r="D6436">
            <v>5</v>
          </cell>
          <cell r="E6436" t="str">
            <v>F</v>
          </cell>
        </row>
        <row r="6437">
          <cell r="B6437" t="str">
            <v>F521535</v>
          </cell>
          <cell r="C6437" t="str">
            <v>F521535</v>
          </cell>
          <cell r="D6437">
            <v>5</v>
          </cell>
          <cell r="E6437" t="str">
            <v>F</v>
          </cell>
        </row>
        <row r="6438">
          <cell r="B6438" t="str">
            <v>F521895</v>
          </cell>
          <cell r="C6438" t="str">
            <v>F521895</v>
          </cell>
          <cell r="D6438">
            <v>5</v>
          </cell>
          <cell r="E6438" t="str">
            <v>F</v>
          </cell>
        </row>
        <row r="6439">
          <cell r="B6439" t="str">
            <v>F522255</v>
          </cell>
          <cell r="C6439" t="str">
            <v>F522255</v>
          </cell>
          <cell r="D6439">
            <v>5</v>
          </cell>
          <cell r="E6439" t="str">
            <v>F</v>
          </cell>
        </row>
        <row r="6440">
          <cell r="B6440" t="str">
            <v>F522615</v>
          </cell>
          <cell r="C6440" t="str">
            <v>F522615</v>
          </cell>
          <cell r="D6440">
            <v>5</v>
          </cell>
          <cell r="E6440" t="str">
            <v>F</v>
          </cell>
        </row>
        <row r="6441">
          <cell r="B6441" t="str">
            <v>F523396</v>
          </cell>
          <cell r="C6441" t="str">
            <v>F523396</v>
          </cell>
          <cell r="D6441">
            <v>5</v>
          </cell>
          <cell r="E6441" t="str">
            <v>F</v>
          </cell>
        </row>
        <row r="6442">
          <cell r="B6442" t="str">
            <v>F523405</v>
          </cell>
          <cell r="C6442" t="str">
            <v>F523405</v>
          </cell>
          <cell r="D6442">
            <v>5</v>
          </cell>
          <cell r="E6442" t="str">
            <v>F</v>
          </cell>
        </row>
        <row r="6443">
          <cell r="B6443" t="str">
            <v>F523411</v>
          </cell>
          <cell r="C6443" t="str">
            <v>F523411</v>
          </cell>
          <cell r="D6443">
            <v>5</v>
          </cell>
          <cell r="E6443" t="str">
            <v>F</v>
          </cell>
        </row>
        <row r="6444">
          <cell r="B6444" t="str">
            <v>F523416</v>
          </cell>
          <cell r="C6444" t="str">
            <v>F523416</v>
          </cell>
          <cell r="D6444">
            <v>5</v>
          </cell>
          <cell r="E6444" t="str">
            <v>F</v>
          </cell>
        </row>
        <row r="6445">
          <cell r="B6445" t="str">
            <v>F523420</v>
          </cell>
          <cell r="C6445" t="str">
            <v>F523420</v>
          </cell>
          <cell r="D6445">
            <v>5</v>
          </cell>
          <cell r="E6445" t="str">
            <v>F</v>
          </cell>
        </row>
        <row r="6446">
          <cell r="B6446" t="str">
            <v>F523421</v>
          </cell>
          <cell r="C6446" t="str">
            <v>F523421</v>
          </cell>
          <cell r="D6446">
            <v>5</v>
          </cell>
          <cell r="E6446" t="str">
            <v>F</v>
          </cell>
        </row>
        <row r="6447">
          <cell r="B6447" t="str">
            <v>F526055</v>
          </cell>
          <cell r="C6447" t="str">
            <v>F526055</v>
          </cell>
          <cell r="D6447">
            <v>5</v>
          </cell>
          <cell r="E6447" t="str">
            <v>F</v>
          </cell>
        </row>
        <row r="6448">
          <cell r="B6448" t="str">
            <v>F526056</v>
          </cell>
          <cell r="C6448" t="str">
            <v>F526056</v>
          </cell>
          <cell r="D6448">
            <v>5</v>
          </cell>
          <cell r="E6448" t="str">
            <v>F</v>
          </cell>
        </row>
        <row r="6449">
          <cell r="B6449" t="str">
            <v>1000BLTPLNG</v>
          </cell>
          <cell r="C6449" t="str">
            <v>BLTPLNG</v>
          </cell>
          <cell r="D6449">
            <v>6</v>
          </cell>
          <cell r="E6449" t="str">
            <v>G</v>
          </cell>
        </row>
        <row r="6450">
          <cell r="B6450" t="str">
            <v>F526597</v>
          </cell>
          <cell r="C6450" t="str">
            <v>F526597</v>
          </cell>
          <cell r="D6450">
            <v>7</v>
          </cell>
          <cell r="E6450" t="str">
            <v>F</v>
          </cell>
        </row>
        <row r="6451">
          <cell r="B6451" t="str">
            <v>F526598</v>
          </cell>
          <cell r="C6451" t="str">
            <v>F526598</v>
          </cell>
          <cell r="D6451">
            <v>7</v>
          </cell>
          <cell r="E6451" t="str">
            <v>F</v>
          </cell>
        </row>
        <row r="6452">
          <cell r="B6452" t="str">
            <v>F526599</v>
          </cell>
          <cell r="C6452" t="str">
            <v>F526599</v>
          </cell>
          <cell r="D6452">
            <v>7</v>
          </cell>
          <cell r="E6452" t="str">
            <v>F</v>
          </cell>
        </row>
        <row r="6453">
          <cell r="B6453" t="str">
            <v>F526600</v>
          </cell>
          <cell r="C6453" t="str">
            <v>F526600</v>
          </cell>
          <cell r="D6453">
            <v>7</v>
          </cell>
          <cell r="E6453" t="str">
            <v>F</v>
          </cell>
        </row>
        <row r="6454">
          <cell r="B6454" t="str">
            <v>1000BCOESTETS</v>
          </cell>
          <cell r="C6454" t="str">
            <v>BCOESTETS</v>
          </cell>
          <cell r="D6454">
            <v>8</v>
          </cell>
          <cell r="E6454" t="str">
            <v>G</v>
          </cell>
        </row>
        <row r="6455">
          <cell r="B6455" t="str">
            <v>F500256</v>
          </cell>
          <cell r="C6455" t="str">
            <v>F500256</v>
          </cell>
          <cell r="D6455">
            <v>9</v>
          </cell>
          <cell r="E6455" t="str">
            <v>F</v>
          </cell>
        </row>
        <row r="6456">
          <cell r="B6456" t="str">
            <v>F500258</v>
          </cell>
          <cell r="C6456" t="str">
            <v>F500258</v>
          </cell>
          <cell r="D6456">
            <v>9</v>
          </cell>
          <cell r="E6456" t="str">
            <v>F</v>
          </cell>
        </row>
        <row r="6457">
          <cell r="B6457" t="str">
            <v>F500259</v>
          </cell>
          <cell r="C6457" t="str">
            <v>F500259</v>
          </cell>
          <cell r="D6457">
            <v>9</v>
          </cell>
          <cell r="E6457" t="str">
            <v>F</v>
          </cell>
        </row>
        <row r="6458">
          <cell r="B6458" t="str">
            <v>F520133</v>
          </cell>
          <cell r="C6458" t="str">
            <v>F520133</v>
          </cell>
          <cell r="D6458">
            <v>9</v>
          </cell>
          <cell r="E6458" t="str">
            <v>F</v>
          </cell>
        </row>
        <row r="6459">
          <cell r="B6459" t="str">
            <v>F520903</v>
          </cell>
          <cell r="C6459" t="str">
            <v>F520903</v>
          </cell>
          <cell r="D6459">
            <v>9</v>
          </cell>
          <cell r="E6459" t="str">
            <v>F</v>
          </cell>
        </row>
        <row r="6460">
          <cell r="B6460" t="str">
            <v>F521263</v>
          </cell>
          <cell r="C6460" t="str">
            <v>F521263</v>
          </cell>
          <cell r="D6460">
            <v>9</v>
          </cell>
          <cell r="E6460" t="str">
            <v>F</v>
          </cell>
        </row>
        <row r="6461">
          <cell r="B6461" t="str">
            <v>F521623</v>
          </cell>
          <cell r="C6461" t="str">
            <v>F521623</v>
          </cell>
          <cell r="D6461">
            <v>9</v>
          </cell>
          <cell r="E6461" t="str">
            <v>F</v>
          </cell>
        </row>
        <row r="6462">
          <cell r="B6462" t="str">
            <v>F521983</v>
          </cell>
          <cell r="C6462" t="str">
            <v>F521983</v>
          </cell>
          <cell r="D6462">
            <v>9</v>
          </cell>
          <cell r="E6462" t="str">
            <v>F</v>
          </cell>
        </row>
        <row r="6463">
          <cell r="B6463" t="str">
            <v>F522343</v>
          </cell>
          <cell r="C6463" t="str">
            <v>F522343</v>
          </cell>
          <cell r="D6463">
            <v>9</v>
          </cell>
          <cell r="E6463" t="str">
            <v>F</v>
          </cell>
        </row>
        <row r="6464">
          <cell r="B6464" t="str">
            <v>F523311</v>
          </cell>
          <cell r="C6464" t="str">
            <v>F523311</v>
          </cell>
          <cell r="D6464">
            <v>9</v>
          </cell>
          <cell r="E6464" t="str">
            <v>F</v>
          </cell>
        </row>
        <row r="6465">
          <cell r="B6465" t="str">
            <v>1000BBILLMGMT</v>
          </cell>
          <cell r="C6465" t="str">
            <v>BBILLMGMT</v>
          </cell>
          <cell r="D6465">
            <v>6</v>
          </cell>
          <cell r="E6465" t="str">
            <v>G</v>
          </cell>
        </row>
        <row r="6466">
          <cell r="B6466" t="str">
            <v>1000RGRIDC</v>
          </cell>
          <cell r="C6466" t="str">
            <v>RGRIDC</v>
          </cell>
          <cell r="D6466">
            <v>8</v>
          </cell>
          <cell r="E6466" t="str">
            <v>G</v>
          </cell>
        </row>
        <row r="6467">
          <cell r="B6467" t="str">
            <v>F500022</v>
          </cell>
          <cell r="C6467" t="str">
            <v>F500022</v>
          </cell>
          <cell r="D6467">
            <v>9</v>
          </cell>
          <cell r="E6467" t="str">
            <v>F</v>
          </cell>
        </row>
        <row r="6468">
          <cell r="B6468" t="str">
            <v>F500309</v>
          </cell>
          <cell r="C6468" t="str">
            <v>F500309</v>
          </cell>
          <cell r="D6468">
            <v>9</v>
          </cell>
          <cell r="E6468" t="str">
            <v>F</v>
          </cell>
        </row>
        <row r="6469">
          <cell r="B6469" t="str">
            <v>F500310</v>
          </cell>
          <cell r="C6469" t="str">
            <v>F500310</v>
          </cell>
          <cell r="D6469">
            <v>9</v>
          </cell>
          <cell r="E6469" t="str">
            <v>F</v>
          </cell>
        </row>
        <row r="6470">
          <cell r="B6470" t="str">
            <v>F500312</v>
          </cell>
          <cell r="C6470" t="str">
            <v>F500312</v>
          </cell>
          <cell r="D6470">
            <v>9</v>
          </cell>
          <cell r="E6470" t="str">
            <v>F</v>
          </cell>
        </row>
        <row r="6471">
          <cell r="B6471" t="str">
            <v>F520121</v>
          </cell>
          <cell r="C6471" t="str">
            <v>F520121</v>
          </cell>
          <cell r="D6471">
            <v>9</v>
          </cell>
          <cell r="E6471" t="str">
            <v>F</v>
          </cell>
        </row>
        <row r="6472">
          <cell r="B6472" t="str">
            <v>F520135</v>
          </cell>
          <cell r="C6472" t="str">
            <v>F520135</v>
          </cell>
          <cell r="D6472">
            <v>9</v>
          </cell>
          <cell r="E6472" t="str">
            <v>F</v>
          </cell>
        </row>
        <row r="6473">
          <cell r="B6473" t="str">
            <v>F520152</v>
          </cell>
          <cell r="C6473" t="str">
            <v>F520152</v>
          </cell>
          <cell r="D6473">
            <v>9</v>
          </cell>
          <cell r="E6473" t="str">
            <v>F</v>
          </cell>
        </row>
        <row r="6474">
          <cell r="B6474" t="str">
            <v>F520841</v>
          </cell>
          <cell r="C6474" t="str">
            <v>F520841</v>
          </cell>
          <cell r="D6474">
            <v>9</v>
          </cell>
          <cell r="E6474" t="str">
            <v>F</v>
          </cell>
        </row>
        <row r="6475">
          <cell r="B6475" t="str">
            <v>F521201</v>
          </cell>
          <cell r="C6475" t="str">
            <v>F521201</v>
          </cell>
          <cell r="D6475">
            <v>9</v>
          </cell>
          <cell r="E6475" t="str">
            <v>F</v>
          </cell>
        </row>
        <row r="6476">
          <cell r="B6476" t="str">
            <v>F521561</v>
          </cell>
          <cell r="C6476" t="str">
            <v>F521561</v>
          </cell>
          <cell r="D6476">
            <v>9</v>
          </cell>
          <cell r="E6476" t="str">
            <v>F</v>
          </cell>
        </row>
        <row r="6477">
          <cell r="B6477" t="str">
            <v>F521921</v>
          </cell>
          <cell r="C6477" t="str">
            <v>F521921</v>
          </cell>
          <cell r="D6477">
            <v>9</v>
          </cell>
          <cell r="E6477" t="str">
            <v>F</v>
          </cell>
        </row>
        <row r="6478">
          <cell r="B6478" t="str">
            <v>F522281</v>
          </cell>
          <cell r="C6478" t="str">
            <v>F522281</v>
          </cell>
          <cell r="D6478">
            <v>9</v>
          </cell>
          <cell r="E6478" t="str">
            <v>F</v>
          </cell>
        </row>
        <row r="6479">
          <cell r="B6479" t="str">
            <v>F523400</v>
          </cell>
          <cell r="C6479" t="str">
            <v>F523400</v>
          </cell>
          <cell r="D6479">
            <v>9</v>
          </cell>
          <cell r="E6479" t="str">
            <v>F</v>
          </cell>
        </row>
        <row r="6480">
          <cell r="B6480" t="str">
            <v>F523419</v>
          </cell>
          <cell r="C6480" t="str">
            <v>F523419</v>
          </cell>
          <cell r="D6480">
            <v>9</v>
          </cell>
          <cell r="E6480" t="str">
            <v>F</v>
          </cell>
        </row>
        <row r="6481">
          <cell r="B6481" t="str">
            <v>1000GCOADBILS</v>
          </cell>
          <cell r="C6481" t="str">
            <v>GCOADBILS</v>
          </cell>
          <cell r="D6481">
            <v>10</v>
          </cell>
          <cell r="E6481" t="str">
            <v>G</v>
          </cell>
        </row>
        <row r="6482">
          <cell r="B6482" t="str">
            <v>1000GCNTADMBL</v>
          </cell>
          <cell r="C6482" t="str">
            <v>GCNTADMBL</v>
          </cell>
          <cell r="D6482">
            <v>12</v>
          </cell>
          <cell r="E6482" t="str">
            <v>G</v>
          </cell>
        </row>
        <row r="6483">
          <cell r="B6483" t="str">
            <v>F500016</v>
          </cell>
          <cell r="C6483" t="str">
            <v>F500016</v>
          </cell>
          <cell r="D6483">
            <v>13</v>
          </cell>
          <cell r="E6483" t="str">
            <v>F</v>
          </cell>
        </row>
        <row r="6484">
          <cell r="B6484" t="str">
            <v>F500017</v>
          </cell>
          <cell r="C6484" t="str">
            <v>F500017</v>
          </cell>
          <cell r="D6484">
            <v>13</v>
          </cell>
          <cell r="E6484" t="str">
            <v>F</v>
          </cell>
        </row>
        <row r="6485">
          <cell r="B6485" t="str">
            <v>F500018</v>
          </cell>
          <cell r="C6485" t="str">
            <v>F500018</v>
          </cell>
          <cell r="D6485">
            <v>13</v>
          </cell>
          <cell r="E6485" t="str">
            <v>F</v>
          </cell>
        </row>
        <row r="6486">
          <cell r="B6486" t="str">
            <v>F500020</v>
          </cell>
          <cell r="C6486" t="str">
            <v>F500020</v>
          </cell>
          <cell r="D6486">
            <v>13</v>
          </cell>
          <cell r="E6486" t="str">
            <v>F</v>
          </cell>
        </row>
        <row r="6487">
          <cell r="B6487" t="str">
            <v>F520112</v>
          </cell>
          <cell r="C6487" t="str">
            <v>F520112</v>
          </cell>
          <cell r="D6487">
            <v>13</v>
          </cell>
          <cell r="E6487" t="str">
            <v>F</v>
          </cell>
        </row>
        <row r="6488">
          <cell r="B6488" t="str">
            <v>F520115</v>
          </cell>
          <cell r="C6488" t="str">
            <v>F520115</v>
          </cell>
          <cell r="D6488">
            <v>13</v>
          </cell>
          <cell r="E6488" t="str">
            <v>F</v>
          </cell>
        </row>
        <row r="6489">
          <cell r="B6489" t="str">
            <v>F520118</v>
          </cell>
          <cell r="C6489" t="str">
            <v>F520118</v>
          </cell>
          <cell r="D6489">
            <v>13</v>
          </cell>
          <cell r="E6489" t="str">
            <v>F</v>
          </cell>
        </row>
        <row r="6490">
          <cell r="B6490" t="str">
            <v>F520124</v>
          </cell>
          <cell r="C6490" t="str">
            <v>F520124</v>
          </cell>
          <cell r="D6490">
            <v>13</v>
          </cell>
          <cell r="E6490" t="str">
            <v>F</v>
          </cell>
        </row>
        <row r="6491">
          <cell r="B6491" t="str">
            <v>F520840</v>
          </cell>
          <cell r="C6491" t="str">
            <v>F520840</v>
          </cell>
          <cell r="D6491">
            <v>13</v>
          </cell>
          <cell r="E6491" t="str">
            <v>F</v>
          </cell>
        </row>
        <row r="6492">
          <cell r="B6492" t="str">
            <v>F521200</v>
          </cell>
          <cell r="C6492" t="str">
            <v>F521200</v>
          </cell>
          <cell r="D6492">
            <v>13</v>
          </cell>
          <cell r="E6492" t="str">
            <v>F</v>
          </cell>
        </row>
        <row r="6493">
          <cell r="B6493" t="str">
            <v>F521560</v>
          </cell>
          <cell r="C6493" t="str">
            <v>F521560</v>
          </cell>
          <cell r="D6493">
            <v>13</v>
          </cell>
          <cell r="E6493" t="str">
            <v>F</v>
          </cell>
        </row>
        <row r="6494">
          <cell r="B6494" t="str">
            <v>F521920</v>
          </cell>
          <cell r="C6494" t="str">
            <v>F521920</v>
          </cell>
          <cell r="D6494">
            <v>13</v>
          </cell>
          <cell r="E6494" t="str">
            <v>F</v>
          </cell>
        </row>
        <row r="6495">
          <cell r="B6495" t="str">
            <v>F522280</v>
          </cell>
          <cell r="C6495" t="str">
            <v>F522280</v>
          </cell>
          <cell r="D6495">
            <v>13</v>
          </cell>
          <cell r="E6495" t="str">
            <v>F</v>
          </cell>
        </row>
        <row r="6496">
          <cell r="B6496" t="str">
            <v>F523266</v>
          </cell>
          <cell r="C6496" t="str">
            <v>F523266</v>
          </cell>
          <cell r="D6496">
            <v>13</v>
          </cell>
          <cell r="E6496" t="str">
            <v>F</v>
          </cell>
        </row>
        <row r="6497">
          <cell r="B6497" t="str">
            <v>1000BACCGOV</v>
          </cell>
          <cell r="C6497" t="str">
            <v>BACCGOV</v>
          </cell>
          <cell r="D6497">
            <v>8</v>
          </cell>
          <cell r="E6497" t="str">
            <v>G</v>
          </cell>
        </row>
        <row r="6498">
          <cell r="B6498" t="str">
            <v>F500192</v>
          </cell>
          <cell r="C6498" t="str">
            <v>F500192</v>
          </cell>
          <cell r="D6498">
            <v>9</v>
          </cell>
          <cell r="E6498" t="str">
            <v>F</v>
          </cell>
        </row>
        <row r="6499">
          <cell r="B6499" t="str">
            <v>F520132</v>
          </cell>
          <cell r="C6499" t="str">
            <v>F520132</v>
          </cell>
          <cell r="D6499">
            <v>9</v>
          </cell>
          <cell r="E6499" t="str">
            <v>F</v>
          </cell>
        </row>
        <row r="6500">
          <cell r="B6500" t="str">
            <v>F520879</v>
          </cell>
          <cell r="C6500" t="str">
            <v>F520879</v>
          </cell>
          <cell r="D6500">
            <v>9</v>
          </cell>
          <cell r="E6500" t="str">
            <v>F</v>
          </cell>
        </row>
        <row r="6501">
          <cell r="B6501" t="str">
            <v>F521239</v>
          </cell>
          <cell r="C6501" t="str">
            <v>F521239</v>
          </cell>
          <cell r="D6501">
            <v>9</v>
          </cell>
          <cell r="E6501" t="str">
            <v>F</v>
          </cell>
        </row>
        <row r="6502">
          <cell r="B6502" t="str">
            <v>F521599</v>
          </cell>
          <cell r="C6502" t="str">
            <v>F521599</v>
          </cell>
          <cell r="D6502">
            <v>9</v>
          </cell>
          <cell r="E6502" t="str">
            <v>F</v>
          </cell>
        </row>
        <row r="6503">
          <cell r="B6503" t="str">
            <v>F521959</v>
          </cell>
          <cell r="C6503" t="str">
            <v>F521959</v>
          </cell>
          <cell r="D6503">
            <v>9</v>
          </cell>
          <cell r="E6503" t="str">
            <v>F</v>
          </cell>
        </row>
        <row r="6504">
          <cell r="B6504" t="str">
            <v>F522319</v>
          </cell>
          <cell r="C6504" t="str">
            <v>F522319</v>
          </cell>
          <cell r="D6504">
            <v>9</v>
          </cell>
          <cell r="E6504" t="str">
            <v>F</v>
          </cell>
        </row>
        <row r="6505">
          <cell r="B6505" t="str">
            <v>1000BBLLMGSTF</v>
          </cell>
          <cell r="C6505" t="str">
            <v>BBLLMGSTF</v>
          </cell>
          <cell r="D6505">
            <v>8</v>
          </cell>
          <cell r="E6505" t="str">
            <v>G</v>
          </cell>
        </row>
        <row r="6506">
          <cell r="B6506" t="str">
            <v>F520882</v>
          </cell>
          <cell r="C6506" t="str">
            <v>F520882</v>
          </cell>
          <cell r="D6506">
            <v>9</v>
          </cell>
          <cell r="E6506" t="str">
            <v>F</v>
          </cell>
        </row>
        <row r="6507">
          <cell r="B6507" t="str">
            <v>F521242</v>
          </cell>
          <cell r="C6507" t="str">
            <v>F521242</v>
          </cell>
          <cell r="D6507">
            <v>9</v>
          </cell>
          <cell r="E6507" t="str">
            <v>F</v>
          </cell>
        </row>
        <row r="6508">
          <cell r="B6508" t="str">
            <v>F521602</v>
          </cell>
          <cell r="C6508" t="str">
            <v>F521602</v>
          </cell>
          <cell r="D6508">
            <v>9</v>
          </cell>
          <cell r="E6508" t="str">
            <v>F</v>
          </cell>
        </row>
        <row r="6509">
          <cell r="B6509" t="str">
            <v>F521962</v>
          </cell>
          <cell r="C6509" t="str">
            <v>F521962</v>
          </cell>
          <cell r="D6509">
            <v>9</v>
          </cell>
          <cell r="E6509" t="str">
            <v>F</v>
          </cell>
        </row>
        <row r="6510">
          <cell r="B6510" t="str">
            <v>F522322</v>
          </cell>
          <cell r="C6510" t="str">
            <v>F522322</v>
          </cell>
          <cell r="D6510">
            <v>9</v>
          </cell>
          <cell r="E6510" t="str">
            <v>F</v>
          </cell>
        </row>
        <row r="6511">
          <cell r="B6511" t="str">
            <v>1000BCONTADM</v>
          </cell>
          <cell r="C6511" t="str">
            <v>BCONTADM</v>
          </cell>
          <cell r="D6511">
            <v>8</v>
          </cell>
          <cell r="E6511" t="str">
            <v>G</v>
          </cell>
        </row>
        <row r="6512">
          <cell r="B6512" t="str">
            <v>F500185</v>
          </cell>
          <cell r="C6512" t="str">
            <v>F500185</v>
          </cell>
          <cell r="D6512">
            <v>9</v>
          </cell>
          <cell r="E6512" t="str">
            <v>F</v>
          </cell>
        </row>
        <row r="6513">
          <cell r="B6513" t="str">
            <v>F520877</v>
          </cell>
          <cell r="C6513" t="str">
            <v>F520877</v>
          </cell>
          <cell r="D6513">
            <v>9</v>
          </cell>
          <cell r="E6513" t="str">
            <v>F</v>
          </cell>
        </row>
        <row r="6514">
          <cell r="B6514" t="str">
            <v>F521237</v>
          </cell>
          <cell r="C6514" t="str">
            <v>F521237</v>
          </cell>
          <cell r="D6514">
            <v>9</v>
          </cell>
          <cell r="E6514" t="str">
            <v>F</v>
          </cell>
        </row>
        <row r="6515">
          <cell r="B6515" t="str">
            <v>F521597</v>
          </cell>
          <cell r="C6515" t="str">
            <v>F521597</v>
          </cell>
          <cell r="D6515">
            <v>9</v>
          </cell>
          <cell r="E6515" t="str">
            <v>F</v>
          </cell>
        </row>
        <row r="6516">
          <cell r="B6516" t="str">
            <v>F521957</v>
          </cell>
          <cell r="C6516" t="str">
            <v>F521957</v>
          </cell>
          <cell r="D6516">
            <v>9</v>
          </cell>
          <cell r="E6516" t="str">
            <v>F</v>
          </cell>
        </row>
        <row r="6517">
          <cell r="B6517" t="str">
            <v>F522317</v>
          </cell>
          <cell r="C6517" t="str">
            <v>F522317</v>
          </cell>
          <cell r="D6517">
            <v>9</v>
          </cell>
          <cell r="E6517" t="str">
            <v>F</v>
          </cell>
        </row>
        <row r="6518">
          <cell r="B6518" t="str">
            <v>1000BLEDGERS</v>
          </cell>
          <cell r="C6518" t="str">
            <v>BLEDGERS</v>
          </cell>
          <cell r="D6518">
            <v>8</v>
          </cell>
          <cell r="E6518" t="str">
            <v>G</v>
          </cell>
        </row>
        <row r="6519">
          <cell r="B6519" t="str">
            <v>F500220</v>
          </cell>
          <cell r="C6519" t="str">
            <v>F500220</v>
          </cell>
          <cell r="D6519">
            <v>9</v>
          </cell>
          <cell r="E6519" t="str">
            <v>F</v>
          </cell>
        </row>
        <row r="6520">
          <cell r="B6520" t="str">
            <v>F500222</v>
          </cell>
          <cell r="C6520" t="str">
            <v>F500222</v>
          </cell>
          <cell r="D6520">
            <v>9</v>
          </cell>
          <cell r="E6520" t="str">
            <v>F</v>
          </cell>
        </row>
        <row r="6521">
          <cell r="B6521" t="str">
            <v>F520052</v>
          </cell>
          <cell r="C6521" t="str">
            <v>F520052</v>
          </cell>
          <cell r="D6521">
            <v>9</v>
          </cell>
          <cell r="E6521" t="str">
            <v>F</v>
          </cell>
        </row>
        <row r="6522">
          <cell r="B6522" t="str">
            <v>F520886</v>
          </cell>
          <cell r="C6522" t="str">
            <v>F520886</v>
          </cell>
          <cell r="D6522">
            <v>9</v>
          </cell>
          <cell r="E6522" t="str">
            <v>F</v>
          </cell>
        </row>
        <row r="6523">
          <cell r="B6523" t="str">
            <v>F521246</v>
          </cell>
          <cell r="C6523" t="str">
            <v>F521246</v>
          </cell>
          <cell r="D6523">
            <v>9</v>
          </cell>
          <cell r="E6523" t="str">
            <v>F</v>
          </cell>
        </row>
        <row r="6524">
          <cell r="B6524" t="str">
            <v>F521606</v>
          </cell>
          <cell r="C6524" t="str">
            <v>F521606</v>
          </cell>
          <cell r="D6524">
            <v>9</v>
          </cell>
          <cell r="E6524" t="str">
            <v>F</v>
          </cell>
        </row>
        <row r="6525">
          <cell r="B6525" t="str">
            <v>F521966</v>
          </cell>
          <cell r="C6525" t="str">
            <v>F521966</v>
          </cell>
          <cell r="D6525">
            <v>9</v>
          </cell>
          <cell r="E6525" t="str">
            <v>F</v>
          </cell>
        </row>
        <row r="6526">
          <cell r="B6526" t="str">
            <v>F522326</v>
          </cell>
          <cell r="C6526" t="str">
            <v>F522326</v>
          </cell>
          <cell r="D6526">
            <v>9</v>
          </cell>
          <cell r="E6526" t="str">
            <v>F</v>
          </cell>
        </row>
        <row r="6527">
          <cell r="B6527" t="str">
            <v>F523253</v>
          </cell>
          <cell r="C6527" t="str">
            <v>F523253</v>
          </cell>
          <cell r="D6527">
            <v>9</v>
          </cell>
          <cell r="E6527" t="str">
            <v>F</v>
          </cell>
        </row>
        <row r="6528">
          <cell r="B6528" t="str">
            <v>F523308</v>
          </cell>
          <cell r="C6528" t="str">
            <v>F523308</v>
          </cell>
          <cell r="D6528">
            <v>9</v>
          </cell>
          <cell r="E6528" t="str">
            <v>F</v>
          </cell>
        </row>
        <row r="6529">
          <cell r="B6529" t="str">
            <v>1000BBUSPLNG</v>
          </cell>
          <cell r="C6529" t="str">
            <v>BBUSPLNG</v>
          </cell>
          <cell r="D6529">
            <v>6</v>
          </cell>
          <cell r="E6529" t="str">
            <v>G</v>
          </cell>
        </row>
        <row r="6530">
          <cell r="B6530" t="str">
            <v>F500010</v>
          </cell>
          <cell r="C6530" t="str">
            <v>F500010</v>
          </cell>
          <cell r="D6530">
            <v>7</v>
          </cell>
          <cell r="E6530" t="str">
            <v>F</v>
          </cell>
        </row>
        <row r="6531">
          <cell r="B6531" t="str">
            <v>F500012</v>
          </cell>
          <cell r="C6531" t="str">
            <v>F500012</v>
          </cell>
          <cell r="D6531">
            <v>7</v>
          </cell>
          <cell r="E6531" t="str">
            <v>F</v>
          </cell>
        </row>
        <row r="6532">
          <cell r="B6532" t="str">
            <v>F520151</v>
          </cell>
          <cell r="C6532" t="str">
            <v>F520151</v>
          </cell>
          <cell r="D6532">
            <v>7</v>
          </cell>
          <cell r="E6532" t="str">
            <v>F</v>
          </cell>
        </row>
        <row r="6533">
          <cell r="B6533" t="str">
            <v>F520839</v>
          </cell>
          <cell r="C6533" t="str">
            <v>F520839</v>
          </cell>
          <cell r="D6533">
            <v>7</v>
          </cell>
          <cell r="E6533" t="str">
            <v>F</v>
          </cell>
        </row>
        <row r="6534">
          <cell r="B6534" t="str">
            <v>F521199</v>
          </cell>
          <cell r="C6534" t="str">
            <v>F521199</v>
          </cell>
          <cell r="D6534">
            <v>7</v>
          </cell>
          <cell r="E6534" t="str">
            <v>F</v>
          </cell>
        </row>
        <row r="6535">
          <cell r="B6535" t="str">
            <v>F521559</v>
          </cell>
          <cell r="C6535" t="str">
            <v>F521559</v>
          </cell>
          <cell r="D6535">
            <v>7</v>
          </cell>
          <cell r="E6535" t="str">
            <v>F</v>
          </cell>
        </row>
        <row r="6536">
          <cell r="B6536" t="str">
            <v>F521919</v>
          </cell>
          <cell r="C6536" t="str">
            <v>F521919</v>
          </cell>
          <cell r="D6536">
            <v>7</v>
          </cell>
          <cell r="E6536" t="str">
            <v>F</v>
          </cell>
        </row>
        <row r="6537">
          <cell r="B6537" t="str">
            <v>F522279</v>
          </cell>
          <cell r="C6537" t="str">
            <v>F522279</v>
          </cell>
          <cell r="D6537">
            <v>7</v>
          </cell>
          <cell r="E6537" t="str">
            <v>F</v>
          </cell>
        </row>
        <row r="6538">
          <cell r="B6538" t="str">
            <v>1000BPFMFPA</v>
          </cell>
          <cell r="C6538" t="str">
            <v>BPFMFPA</v>
          </cell>
          <cell r="D6538">
            <v>8</v>
          </cell>
          <cell r="E6538" t="str">
            <v>G</v>
          </cell>
        </row>
        <row r="6539">
          <cell r="B6539" t="str">
            <v>F520141</v>
          </cell>
          <cell r="C6539" t="str">
            <v>F520141</v>
          </cell>
          <cell r="D6539">
            <v>9</v>
          </cell>
          <cell r="E6539" t="str">
            <v>F</v>
          </cell>
        </row>
        <row r="6540">
          <cell r="B6540" t="str">
            <v>F521083</v>
          </cell>
          <cell r="C6540" t="str">
            <v>F521083</v>
          </cell>
          <cell r="D6540">
            <v>9</v>
          </cell>
          <cell r="E6540" t="str">
            <v>F</v>
          </cell>
        </row>
        <row r="6541">
          <cell r="B6541" t="str">
            <v>F521443</v>
          </cell>
          <cell r="C6541" t="str">
            <v>F521443</v>
          </cell>
          <cell r="D6541">
            <v>9</v>
          </cell>
          <cell r="E6541" t="str">
            <v>F</v>
          </cell>
        </row>
        <row r="6542">
          <cell r="B6542" t="str">
            <v>F521803</v>
          </cell>
          <cell r="C6542" t="str">
            <v>F521803</v>
          </cell>
          <cell r="D6542">
            <v>9</v>
          </cell>
          <cell r="E6542" t="str">
            <v>F</v>
          </cell>
        </row>
        <row r="6543">
          <cell r="B6543" t="str">
            <v>F522163</v>
          </cell>
          <cell r="C6543" t="str">
            <v>F522163</v>
          </cell>
          <cell r="D6543">
            <v>9</v>
          </cell>
          <cell r="E6543" t="str">
            <v>F</v>
          </cell>
        </row>
        <row r="6544">
          <cell r="B6544" t="str">
            <v>F522523</v>
          </cell>
          <cell r="C6544" t="str">
            <v>F522523</v>
          </cell>
          <cell r="D6544">
            <v>9</v>
          </cell>
          <cell r="E6544" t="str">
            <v>F</v>
          </cell>
        </row>
        <row r="6545">
          <cell r="B6545" t="str">
            <v>1000BPFMPM</v>
          </cell>
          <cell r="C6545" t="str">
            <v>BPFMPM</v>
          </cell>
          <cell r="D6545">
            <v>8</v>
          </cell>
          <cell r="E6545" t="str">
            <v>G</v>
          </cell>
        </row>
        <row r="6546">
          <cell r="B6546" t="str">
            <v>F520128</v>
          </cell>
          <cell r="C6546" t="str">
            <v>F520128</v>
          </cell>
          <cell r="D6546">
            <v>9</v>
          </cell>
          <cell r="E6546" t="str">
            <v>F</v>
          </cell>
        </row>
        <row r="6547">
          <cell r="B6547" t="str">
            <v>F521080</v>
          </cell>
          <cell r="C6547" t="str">
            <v>F521080</v>
          </cell>
          <cell r="D6547">
            <v>9</v>
          </cell>
          <cell r="E6547" t="str">
            <v>F</v>
          </cell>
        </row>
        <row r="6548">
          <cell r="B6548" t="str">
            <v>F521440</v>
          </cell>
          <cell r="C6548" t="str">
            <v>F521440</v>
          </cell>
          <cell r="D6548">
            <v>9</v>
          </cell>
          <cell r="E6548" t="str">
            <v>F</v>
          </cell>
        </row>
        <row r="6549">
          <cell r="B6549" t="str">
            <v>F521800</v>
          </cell>
          <cell r="C6549" t="str">
            <v>F521800</v>
          </cell>
          <cell r="D6549">
            <v>9</v>
          </cell>
          <cell r="E6549" t="str">
            <v>F</v>
          </cell>
        </row>
        <row r="6550">
          <cell r="B6550" t="str">
            <v>F522160</v>
          </cell>
          <cell r="C6550" t="str">
            <v>F522160</v>
          </cell>
          <cell r="D6550">
            <v>9</v>
          </cell>
          <cell r="E6550" t="str">
            <v>F</v>
          </cell>
        </row>
        <row r="6551">
          <cell r="B6551" t="str">
            <v>F522520</v>
          </cell>
          <cell r="C6551" t="str">
            <v>F522520</v>
          </cell>
          <cell r="D6551">
            <v>9</v>
          </cell>
          <cell r="E6551" t="str">
            <v>F</v>
          </cell>
        </row>
        <row r="6552">
          <cell r="B6552" t="str">
            <v>1000BCOSTMGMT</v>
          </cell>
          <cell r="C6552" t="str">
            <v>BCOSTMGMT</v>
          </cell>
          <cell r="D6552">
            <v>6</v>
          </cell>
          <cell r="E6552" t="str">
            <v>G</v>
          </cell>
        </row>
        <row r="6553">
          <cell r="B6553" t="str">
            <v>1000BFIS</v>
          </cell>
          <cell r="C6553" t="str">
            <v>BFIS</v>
          </cell>
          <cell r="D6553">
            <v>8</v>
          </cell>
          <cell r="E6553" t="str">
            <v>G</v>
          </cell>
        </row>
        <row r="6554">
          <cell r="B6554" t="str">
            <v>F500124</v>
          </cell>
          <cell r="C6554" t="str">
            <v>F500124</v>
          </cell>
          <cell r="D6554">
            <v>9</v>
          </cell>
          <cell r="E6554" t="str">
            <v>F</v>
          </cell>
        </row>
        <row r="6555">
          <cell r="B6555" t="str">
            <v>F520137</v>
          </cell>
          <cell r="C6555" t="str">
            <v>F520137</v>
          </cell>
          <cell r="D6555">
            <v>9</v>
          </cell>
          <cell r="E6555" t="str">
            <v>F</v>
          </cell>
        </row>
        <row r="6556">
          <cell r="B6556" t="str">
            <v>F520863</v>
          </cell>
          <cell r="C6556" t="str">
            <v>F520863</v>
          </cell>
          <cell r="D6556">
            <v>9</v>
          </cell>
          <cell r="E6556" t="str">
            <v>F</v>
          </cell>
        </row>
        <row r="6557">
          <cell r="B6557" t="str">
            <v>F521223</v>
          </cell>
          <cell r="C6557" t="str">
            <v>F521223</v>
          </cell>
          <cell r="D6557">
            <v>9</v>
          </cell>
          <cell r="E6557" t="str">
            <v>F</v>
          </cell>
        </row>
        <row r="6558">
          <cell r="B6558" t="str">
            <v>F521583</v>
          </cell>
          <cell r="C6558" t="str">
            <v>F521583</v>
          </cell>
          <cell r="D6558">
            <v>9</v>
          </cell>
          <cell r="E6558" t="str">
            <v>F</v>
          </cell>
        </row>
        <row r="6559">
          <cell r="B6559" t="str">
            <v>F521943</v>
          </cell>
          <cell r="C6559" t="str">
            <v>F521943</v>
          </cell>
          <cell r="D6559">
            <v>9</v>
          </cell>
          <cell r="E6559" t="str">
            <v>F</v>
          </cell>
        </row>
        <row r="6560">
          <cell r="B6560" t="str">
            <v>F522303</v>
          </cell>
          <cell r="C6560" t="str">
            <v>F522303</v>
          </cell>
          <cell r="D6560">
            <v>9</v>
          </cell>
          <cell r="E6560" t="str">
            <v>F</v>
          </cell>
        </row>
        <row r="6561">
          <cell r="B6561" t="str">
            <v>1000BIMMOBLB</v>
          </cell>
          <cell r="C6561" t="str">
            <v>BIMMOBLB</v>
          </cell>
          <cell r="D6561">
            <v>8</v>
          </cell>
          <cell r="E6561" t="str">
            <v>G</v>
          </cell>
        </row>
        <row r="6562">
          <cell r="B6562" t="str">
            <v>F500173</v>
          </cell>
          <cell r="C6562" t="str">
            <v>F500173</v>
          </cell>
          <cell r="D6562">
            <v>9</v>
          </cell>
          <cell r="E6562" t="str">
            <v>F</v>
          </cell>
        </row>
        <row r="6563">
          <cell r="B6563" t="str">
            <v>F500174</v>
          </cell>
          <cell r="C6563" t="str">
            <v>F500174</v>
          </cell>
          <cell r="D6563">
            <v>9</v>
          </cell>
          <cell r="E6563" t="str">
            <v>F</v>
          </cell>
        </row>
        <row r="6564">
          <cell r="B6564" t="str">
            <v>F500175</v>
          </cell>
          <cell r="C6564" t="str">
            <v>F500175</v>
          </cell>
          <cell r="D6564">
            <v>9</v>
          </cell>
          <cell r="E6564" t="str">
            <v>F</v>
          </cell>
        </row>
        <row r="6565">
          <cell r="B6565" t="str">
            <v>F520149</v>
          </cell>
          <cell r="C6565" t="str">
            <v>F520149</v>
          </cell>
          <cell r="D6565">
            <v>9</v>
          </cell>
          <cell r="E6565" t="str">
            <v>F</v>
          </cell>
        </row>
        <row r="6566">
          <cell r="B6566" t="str">
            <v>F520874</v>
          </cell>
          <cell r="C6566" t="str">
            <v>F520874</v>
          </cell>
          <cell r="D6566">
            <v>9</v>
          </cell>
          <cell r="E6566" t="str">
            <v>F</v>
          </cell>
        </row>
        <row r="6567">
          <cell r="B6567" t="str">
            <v>F521234</v>
          </cell>
          <cell r="C6567" t="str">
            <v>F521234</v>
          </cell>
          <cell r="D6567">
            <v>9</v>
          </cell>
          <cell r="E6567" t="str">
            <v>F</v>
          </cell>
        </row>
        <row r="6568">
          <cell r="B6568" t="str">
            <v>F521594</v>
          </cell>
          <cell r="C6568" t="str">
            <v>F521594</v>
          </cell>
          <cell r="D6568">
            <v>9</v>
          </cell>
          <cell r="E6568" t="str">
            <v>F</v>
          </cell>
        </row>
        <row r="6569">
          <cell r="B6569" t="str">
            <v>F521954</v>
          </cell>
          <cell r="C6569" t="str">
            <v>F521954</v>
          </cell>
          <cell r="D6569">
            <v>9</v>
          </cell>
          <cell r="E6569" t="str">
            <v>F</v>
          </cell>
        </row>
        <row r="6570">
          <cell r="B6570" t="str">
            <v>F522314</v>
          </cell>
          <cell r="C6570" t="str">
            <v>F522314</v>
          </cell>
          <cell r="D6570">
            <v>9</v>
          </cell>
          <cell r="E6570" t="str">
            <v>F</v>
          </cell>
        </row>
        <row r="6571">
          <cell r="B6571" t="str">
            <v>1000BPMOCOMG</v>
          </cell>
          <cell r="C6571" t="str">
            <v>BPMOCOMG</v>
          </cell>
          <cell r="D6571">
            <v>8</v>
          </cell>
          <cell r="E6571" t="str">
            <v>G</v>
          </cell>
        </row>
        <row r="6572">
          <cell r="B6572" t="str">
            <v>F500151</v>
          </cell>
          <cell r="C6572" t="str">
            <v>F500151</v>
          </cell>
          <cell r="D6572">
            <v>9</v>
          </cell>
          <cell r="E6572" t="str">
            <v>F</v>
          </cell>
        </row>
        <row r="6573">
          <cell r="B6573" t="str">
            <v>F500153</v>
          </cell>
          <cell r="C6573" t="str">
            <v>F500153</v>
          </cell>
          <cell r="D6573">
            <v>9</v>
          </cell>
          <cell r="E6573" t="str">
            <v>F</v>
          </cell>
        </row>
        <row r="6574">
          <cell r="B6574" t="str">
            <v>F520143</v>
          </cell>
          <cell r="C6574" t="str">
            <v>F520143</v>
          </cell>
          <cell r="D6574">
            <v>9</v>
          </cell>
          <cell r="E6574" t="str">
            <v>F</v>
          </cell>
        </row>
        <row r="6575">
          <cell r="B6575" t="str">
            <v>F520867</v>
          </cell>
          <cell r="C6575" t="str">
            <v>F520867</v>
          </cell>
          <cell r="D6575">
            <v>9</v>
          </cell>
          <cell r="E6575" t="str">
            <v>F</v>
          </cell>
        </row>
        <row r="6576">
          <cell r="B6576" t="str">
            <v>F521227</v>
          </cell>
          <cell r="C6576" t="str">
            <v>F521227</v>
          </cell>
          <cell r="D6576">
            <v>9</v>
          </cell>
          <cell r="E6576" t="str">
            <v>F</v>
          </cell>
        </row>
        <row r="6577">
          <cell r="B6577" t="str">
            <v>F521587</v>
          </cell>
          <cell r="C6577" t="str">
            <v>F521587</v>
          </cell>
          <cell r="D6577">
            <v>9</v>
          </cell>
          <cell r="E6577" t="str">
            <v>F</v>
          </cell>
        </row>
        <row r="6578">
          <cell r="B6578" t="str">
            <v>F521947</v>
          </cell>
          <cell r="C6578" t="str">
            <v>F521947</v>
          </cell>
          <cell r="D6578">
            <v>9</v>
          </cell>
          <cell r="E6578" t="str">
            <v>F</v>
          </cell>
        </row>
        <row r="6579">
          <cell r="B6579" t="str">
            <v>F522307</v>
          </cell>
          <cell r="C6579" t="str">
            <v>F522307</v>
          </cell>
          <cell r="D6579">
            <v>9</v>
          </cell>
          <cell r="E6579" t="str">
            <v>F</v>
          </cell>
        </row>
        <row r="6580">
          <cell r="B6580" t="str">
            <v>F523285</v>
          </cell>
          <cell r="C6580" t="str">
            <v>F523285</v>
          </cell>
          <cell r="D6580">
            <v>9</v>
          </cell>
          <cell r="E6580" t="str">
            <v>F</v>
          </cell>
        </row>
        <row r="6581">
          <cell r="B6581" t="str">
            <v>1000BPWDFMGMT</v>
          </cell>
          <cell r="C6581" t="str">
            <v>BPWDFMGMT</v>
          </cell>
          <cell r="D6581">
            <v>8</v>
          </cell>
          <cell r="E6581" t="str">
            <v>G</v>
          </cell>
        </row>
        <row r="6582">
          <cell r="B6582" t="str">
            <v>F500112</v>
          </cell>
          <cell r="C6582" t="str">
            <v>F500112</v>
          </cell>
          <cell r="D6582">
            <v>9</v>
          </cell>
          <cell r="E6582" t="str">
            <v>F</v>
          </cell>
        </row>
        <row r="6583">
          <cell r="B6583" t="str">
            <v>F500113</v>
          </cell>
          <cell r="C6583" t="str">
            <v>F500113</v>
          </cell>
          <cell r="D6583">
            <v>9</v>
          </cell>
          <cell r="E6583" t="str">
            <v>F</v>
          </cell>
        </row>
        <row r="6584">
          <cell r="B6584" t="str">
            <v>F500114</v>
          </cell>
          <cell r="C6584" t="str">
            <v>F500114</v>
          </cell>
          <cell r="D6584">
            <v>9</v>
          </cell>
          <cell r="E6584" t="str">
            <v>F</v>
          </cell>
        </row>
        <row r="6585">
          <cell r="B6585" t="str">
            <v>F500115</v>
          </cell>
          <cell r="C6585" t="str">
            <v>F500115</v>
          </cell>
          <cell r="D6585">
            <v>9</v>
          </cell>
          <cell r="E6585" t="str">
            <v>F</v>
          </cell>
        </row>
        <row r="6586">
          <cell r="B6586" t="str">
            <v>F520136</v>
          </cell>
          <cell r="C6586" t="str">
            <v>F520136</v>
          </cell>
          <cell r="D6586">
            <v>9</v>
          </cell>
          <cell r="E6586" t="str">
            <v>F</v>
          </cell>
        </row>
        <row r="6587">
          <cell r="B6587" t="str">
            <v>F520859</v>
          </cell>
          <cell r="C6587" t="str">
            <v>F520859</v>
          </cell>
          <cell r="D6587">
            <v>9</v>
          </cell>
          <cell r="E6587" t="str">
            <v>F</v>
          </cell>
        </row>
        <row r="6588">
          <cell r="B6588" t="str">
            <v>F521219</v>
          </cell>
          <cell r="C6588" t="str">
            <v>F521219</v>
          </cell>
          <cell r="D6588">
            <v>9</v>
          </cell>
          <cell r="E6588" t="str">
            <v>F</v>
          </cell>
        </row>
        <row r="6589">
          <cell r="B6589" t="str">
            <v>F521579</v>
          </cell>
          <cell r="C6589" t="str">
            <v>F521579</v>
          </cell>
          <cell r="D6589">
            <v>9</v>
          </cell>
          <cell r="E6589" t="str">
            <v>F</v>
          </cell>
        </row>
        <row r="6590">
          <cell r="B6590" t="str">
            <v>F521939</v>
          </cell>
          <cell r="C6590" t="str">
            <v>F521939</v>
          </cell>
          <cell r="D6590">
            <v>9</v>
          </cell>
          <cell r="E6590" t="str">
            <v>F</v>
          </cell>
        </row>
        <row r="6591">
          <cell r="B6591" t="str">
            <v>F522299</v>
          </cell>
          <cell r="C6591" t="str">
            <v>F522299</v>
          </cell>
          <cell r="D6591">
            <v>9</v>
          </cell>
          <cell r="E6591" t="str">
            <v>F</v>
          </cell>
        </row>
        <row r="6592">
          <cell r="B6592" t="str">
            <v>1000BPWNWSEFM</v>
          </cell>
          <cell r="C6592" t="str">
            <v>BPWNWSEFM</v>
          </cell>
          <cell r="D6592">
            <v>10</v>
          </cell>
          <cell r="E6592" t="str">
            <v>G</v>
          </cell>
        </row>
        <row r="6593">
          <cell r="B6593" t="str">
            <v>F520144</v>
          </cell>
          <cell r="C6593" t="str">
            <v>F520144</v>
          </cell>
          <cell r="D6593">
            <v>11</v>
          </cell>
          <cell r="E6593" t="str">
            <v>F</v>
          </cell>
        </row>
        <row r="6594">
          <cell r="B6594" t="str">
            <v>F520155</v>
          </cell>
          <cell r="C6594" t="str">
            <v>F520155</v>
          </cell>
          <cell r="D6594">
            <v>11</v>
          </cell>
          <cell r="E6594" t="str">
            <v>F</v>
          </cell>
        </row>
        <row r="6595">
          <cell r="B6595" t="str">
            <v>F521084</v>
          </cell>
          <cell r="C6595" t="str">
            <v>F521084</v>
          </cell>
          <cell r="D6595">
            <v>11</v>
          </cell>
          <cell r="E6595" t="str">
            <v>F</v>
          </cell>
        </row>
        <row r="6596">
          <cell r="B6596" t="str">
            <v>F521444</v>
          </cell>
          <cell r="C6596" t="str">
            <v>F521444</v>
          </cell>
          <cell r="D6596">
            <v>11</v>
          </cell>
          <cell r="E6596" t="str">
            <v>F</v>
          </cell>
        </row>
        <row r="6597">
          <cell r="B6597" t="str">
            <v>F521804</v>
          </cell>
          <cell r="C6597" t="str">
            <v>F521804</v>
          </cell>
          <cell r="D6597">
            <v>11</v>
          </cell>
          <cell r="E6597" t="str">
            <v>F</v>
          </cell>
        </row>
        <row r="6598">
          <cell r="B6598" t="str">
            <v>F522164</v>
          </cell>
          <cell r="C6598" t="str">
            <v>F522164</v>
          </cell>
          <cell r="D6598">
            <v>11</v>
          </cell>
          <cell r="E6598" t="str">
            <v>F</v>
          </cell>
        </row>
        <row r="6599">
          <cell r="B6599" t="str">
            <v>F522524</v>
          </cell>
          <cell r="C6599" t="str">
            <v>F522524</v>
          </cell>
          <cell r="D6599">
            <v>11</v>
          </cell>
          <cell r="E6599" t="str">
            <v>F</v>
          </cell>
        </row>
        <row r="6600">
          <cell r="B6600" t="str">
            <v>1000CCMFINMG</v>
          </cell>
          <cell r="C6600" t="str">
            <v>CCMFINMG</v>
          </cell>
          <cell r="D6600">
            <v>10</v>
          </cell>
          <cell r="E6600" t="str">
            <v>G</v>
          </cell>
        </row>
        <row r="6601">
          <cell r="B6601" t="str">
            <v>1000PWDOOFM</v>
          </cell>
          <cell r="C6601" t="str">
            <v>PWDOOFM</v>
          </cell>
          <cell r="D6601">
            <v>10</v>
          </cell>
          <cell r="E6601" t="str">
            <v>G</v>
          </cell>
        </row>
        <row r="6602">
          <cell r="B6602" t="str">
            <v>1000TDCORSUP</v>
          </cell>
          <cell r="C6602" t="str">
            <v>TDCORSUP</v>
          </cell>
          <cell r="D6602">
            <v>10</v>
          </cell>
          <cell r="E6602" t="str">
            <v>G</v>
          </cell>
        </row>
        <row r="6603">
          <cell r="B6603" t="str">
            <v>1000BTDCOSSUP</v>
          </cell>
          <cell r="C6603" t="str">
            <v>BTDCOSSUP</v>
          </cell>
          <cell r="D6603">
            <v>8</v>
          </cell>
          <cell r="E6603" t="str">
            <v>G</v>
          </cell>
        </row>
        <row r="6604">
          <cell r="B6604" t="str">
            <v>F500269</v>
          </cell>
          <cell r="C6604" t="str">
            <v>F500269</v>
          </cell>
          <cell r="D6604">
            <v>9</v>
          </cell>
          <cell r="E6604" t="str">
            <v>F</v>
          </cell>
        </row>
        <row r="6605">
          <cell r="B6605" t="str">
            <v>F520156</v>
          </cell>
          <cell r="C6605" t="str">
            <v>F520156</v>
          </cell>
          <cell r="D6605">
            <v>9</v>
          </cell>
          <cell r="E6605" t="str">
            <v>F</v>
          </cell>
        </row>
        <row r="6606">
          <cell r="B6606" t="str">
            <v>F520909</v>
          </cell>
          <cell r="C6606" t="str">
            <v>F520909</v>
          </cell>
          <cell r="D6606">
            <v>9</v>
          </cell>
          <cell r="E6606" t="str">
            <v>F</v>
          </cell>
        </row>
        <row r="6607">
          <cell r="B6607" t="str">
            <v>F521269</v>
          </cell>
          <cell r="C6607" t="str">
            <v>F521269</v>
          </cell>
          <cell r="D6607">
            <v>9</v>
          </cell>
          <cell r="E6607" t="str">
            <v>F</v>
          </cell>
        </row>
        <row r="6608">
          <cell r="B6608" t="str">
            <v>F521629</v>
          </cell>
          <cell r="C6608" t="str">
            <v>F521629</v>
          </cell>
          <cell r="D6608">
            <v>9</v>
          </cell>
          <cell r="E6608" t="str">
            <v>F</v>
          </cell>
        </row>
        <row r="6609">
          <cell r="B6609" t="str">
            <v>F521989</v>
          </cell>
          <cell r="C6609" t="str">
            <v>F521989</v>
          </cell>
          <cell r="D6609">
            <v>9</v>
          </cell>
          <cell r="E6609" t="str">
            <v>F</v>
          </cell>
        </row>
        <row r="6610">
          <cell r="B6610" t="str">
            <v>F522349</v>
          </cell>
          <cell r="C6610" t="str">
            <v>F522349</v>
          </cell>
          <cell r="D6610">
            <v>9</v>
          </cell>
          <cell r="E6610" t="str">
            <v>F</v>
          </cell>
        </row>
        <row r="6611">
          <cell r="B6611" t="str">
            <v>F523316</v>
          </cell>
          <cell r="C6611" t="str">
            <v>F523316</v>
          </cell>
          <cell r="D6611">
            <v>9</v>
          </cell>
          <cell r="E6611" t="str">
            <v>F</v>
          </cell>
        </row>
        <row r="6612">
          <cell r="B6612" t="str">
            <v>1000CSTMGSTFF</v>
          </cell>
          <cell r="C6612" t="str">
            <v>CSTMGSTFF</v>
          </cell>
          <cell r="D6612">
            <v>8</v>
          </cell>
          <cell r="E6612" t="str">
            <v>G</v>
          </cell>
        </row>
        <row r="6613">
          <cell r="B6613" t="str">
            <v>1000BFACMGMT</v>
          </cell>
          <cell r="C6613" t="str">
            <v>BFACMGMT</v>
          </cell>
          <cell r="D6613">
            <v>6</v>
          </cell>
          <cell r="E6613" t="str">
            <v>G</v>
          </cell>
        </row>
        <row r="6614">
          <cell r="B6614" t="str">
            <v>F500273</v>
          </cell>
          <cell r="C6614" t="str">
            <v>F500273</v>
          </cell>
          <cell r="D6614">
            <v>7</v>
          </cell>
          <cell r="E6614" t="str">
            <v>F</v>
          </cell>
        </row>
        <row r="6615">
          <cell r="B6615" t="str">
            <v>F500274</v>
          </cell>
          <cell r="C6615" t="str">
            <v>F500274</v>
          </cell>
          <cell r="D6615">
            <v>7</v>
          </cell>
          <cell r="E6615" t="str">
            <v>F</v>
          </cell>
        </row>
        <row r="6616">
          <cell r="B6616" t="str">
            <v>F500275</v>
          </cell>
          <cell r="C6616" t="str">
            <v>F500275</v>
          </cell>
          <cell r="D6616">
            <v>7</v>
          </cell>
          <cell r="E6616" t="str">
            <v>F</v>
          </cell>
        </row>
        <row r="6617">
          <cell r="B6617" t="str">
            <v>F500276</v>
          </cell>
          <cell r="C6617" t="str">
            <v>F500276</v>
          </cell>
          <cell r="D6617">
            <v>7</v>
          </cell>
          <cell r="E6617" t="str">
            <v>F</v>
          </cell>
        </row>
        <row r="6618">
          <cell r="B6618" t="str">
            <v>F500278</v>
          </cell>
          <cell r="C6618" t="str">
            <v>F500278</v>
          </cell>
          <cell r="D6618">
            <v>7</v>
          </cell>
          <cell r="E6618" t="str">
            <v>F</v>
          </cell>
        </row>
        <row r="6619">
          <cell r="B6619" t="str">
            <v>F520024</v>
          </cell>
          <cell r="C6619" t="str">
            <v>F520024</v>
          </cell>
          <cell r="D6619">
            <v>7</v>
          </cell>
          <cell r="E6619" t="str">
            <v>F</v>
          </cell>
        </row>
        <row r="6620">
          <cell r="B6620" t="str">
            <v>F520034</v>
          </cell>
          <cell r="C6620" t="str">
            <v>F520034</v>
          </cell>
          <cell r="D6620">
            <v>7</v>
          </cell>
          <cell r="E6620" t="str">
            <v>F</v>
          </cell>
        </row>
        <row r="6621">
          <cell r="B6621" t="str">
            <v>F520145</v>
          </cell>
          <cell r="C6621" t="str">
            <v>F520145</v>
          </cell>
          <cell r="D6621">
            <v>7</v>
          </cell>
          <cell r="E6621" t="str">
            <v>F</v>
          </cell>
        </row>
        <row r="6622">
          <cell r="B6622" t="str">
            <v>F520146</v>
          </cell>
          <cell r="C6622" t="str">
            <v>F520146</v>
          </cell>
          <cell r="D6622">
            <v>7</v>
          </cell>
          <cell r="E6622" t="str">
            <v>F</v>
          </cell>
        </row>
        <row r="6623">
          <cell r="B6623" t="str">
            <v>F520910</v>
          </cell>
          <cell r="C6623" t="str">
            <v>F520910</v>
          </cell>
          <cell r="D6623">
            <v>7</v>
          </cell>
          <cell r="E6623" t="str">
            <v>F</v>
          </cell>
        </row>
        <row r="6624">
          <cell r="B6624" t="str">
            <v>F521270</v>
          </cell>
          <cell r="C6624" t="str">
            <v>F521270</v>
          </cell>
          <cell r="D6624">
            <v>7</v>
          </cell>
          <cell r="E6624" t="str">
            <v>F</v>
          </cell>
        </row>
        <row r="6625">
          <cell r="B6625" t="str">
            <v>F521630</v>
          </cell>
          <cell r="C6625" t="str">
            <v>F521630</v>
          </cell>
          <cell r="D6625">
            <v>7</v>
          </cell>
          <cell r="E6625" t="str">
            <v>F</v>
          </cell>
        </row>
        <row r="6626">
          <cell r="B6626" t="str">
            <v>F521990</v>
          </cell>
          <cell r="C6626" t="str">
            <v>F521990</v>
          </cell>
          <cell r="D6626">
            <v>7</v>
          </cell>
          <cell r="E6626" t="str">
            <v>F</v>
          </cell>
        </row>
        <row r="6627">
          <cell r="B6627" t="str">
            <v>F522350</v>
          </cell>
          <cell r="C6627" t="str">
            <v>F522350</v>
          </cell>
          <cell r="D6627">
            <v>7</v>
          </cell>
          <cell r="E6627" t="str">
            <v>F</v>
          </cell>
        </row>
        <row r="6628">
          <cell r="B6628" t="str">
            <v>F522705</v>
          </cell>
          <cell r="C6628" t="str">
            <v>F522705</v>
          </cell>
          <cell r="D6628">
            <v>7</v>
          </cell>
          <cell r="E6628" t="str">
            <v>F</v>
          </cell>
        </row>
        <row r="6629">
          <cell r="B6629" t="str">
            <v>1000BMANAGMT</v>
          </cell>
          <cell r="C6629" t="str">
            <v>BMANAGMT</v>
          </cell>
          <cell r="D6629">
            <v>6</v>
          </cell>
          <cell r="E6629" t="str">
            <v>G</v>
          </cell>
        </row>
        <row r="6630">
          <cell r="B6630" t="str">
            <v>F500011</v>
          </cell>
          <cell r="C6630" t="str">
            <v>F500011</v>
          </cell>
          <cell r="D6630">
            <v>7</v>
          </cell>
          <cell r="E6630" t="str">
            <v>F</v>
          </cell>
        </row>
        <row r="6631">
          <cell r="B6631" t="str">
            <v>F500109</v>
          </cell>
          <cell r="C6631" t="str">
            <v>F500109</v>
          </cell>
          <cell r="D6631">
            <v>7</v>
          </cell>
          <cell r="E6631" t="str">
            <v>F</v>
          </cell>
        </row>
        <row r="6632">
          <cell r="B6632" t="str">
            <v>F500123</v>
          </cell>
          <cell r="C6632" t="str">
            <v>F500123</v>
          </cell>
          <cell r="D6632">
            <v>7</v>
          </cell>
          <cell r="E6632" t="str">
            <v>F</v>
          </cell>
        </row>
        <row r="6633">
          <cell r="B6633" t="str">
            <v>F500145</v>
          </cell>
          <cell r="C6633" t="str">
            <v>F500145</v>
          </cell>
          <cell r="D6633">
            <v>7</v>
          </cell>
          <cell r="E6633" t="str">
            <v>F</v>
          </cell>
        </row>
        <row r="6634">
          <cell r="B6634" t="str">
            <v>F500146</v>
          </cell>
          <cell r="C6634" t="str">
            <v>F500146</v>
          </cell>
          <cell r="D6634">
            <v>7</v>
          </cell>
          <cell r="E6634" t="str">
            <v>F</v>
          </cell>
        </row>
        <row r="6635">
          <cell r="B6635" t="str">
            <v>F500147</v>
          </cell>
          <cell r="C6635" t="str">
            <v>F500147</v>
          </cell>
          <cell r="D6635">
            <v>7</v>
          </cell>
          <cell r="E6635" t="str">
            <v>F</v>
          </cell>
        </row>
        <row r="6636">
          <cell r="B6636" t="str">
            <v>F500149</v>
          </cell>
          <cell r="C6636" t="str">
            <v>F500149</v>
          </cell>
          <cell r="D6636">
            <v>7</v>
          </cell>
          <cell r="E6636" t="str">
            <v>F</v>
          </cell>
        </row>
        <row r="6637">
          <cell r="B6637" t="str">
            <v>F500179</v>
          </cell>
          <cell r="C6637" t="str">
            <v>F500179</v>
          </cell>
          <cell r="D6637">
            <v>7</v>
          </cell>
          <cell r="E6637" t="str">
            <v>F</v>
          </cell>
        </row>
        <row r="6638">
          <cell r="B6638" t="str">
            <v>F520142</v>
          </cell>
          <cell r="C6638" t="str">
            <v>F520142</v>
          </cell>
          <cell r="D6638">
            <v>7</v>
          </cell>
          <cell r="E6638" t="str">
            <v>F</v>
          </cell>
        </row>
        <row r="6639">
          <cell r="B6639" t="str">
            <v>F520148</v>
          </cell>
          <cell r="C6639" t="str">
            <v>F520148</v>
          </cell>
          <cell r="D6639">
            <v>7</v>
          </cell>
          <cell r="E6639" t="str">
            <v>F</v>
          </cell>
        </row>
        <row r="6640">
          <cell r="B6640" t="str">
            <v>F520154</v>
          </cell>
          <cell r="C6640" t="str">
            <v>F520154</v>
          </cell>
          <cell r="D6640">
            <v>7</v>
          </cell>
          <cell r="E6640" t="str">
            <v>F</v>
          </cell>
        </row>
        <row r="6641">
          <cell r="B6641" t="str">
            <v>F520837</v>
          </cell>
          <cell r="C6641" t="str">
            <v>F520837</v>
          </cell>
          <cell r="D6641">
            <v>7</v>
          </cell>
          <cell r="E6641" t="str">
            <v>F</v>
          </cell>
        </row>
        <row r="6642">
          <cell r="B6642" t="str">
            <v>F521197</v>
          </cell>
          <cell r="C6642" t="str">
            <v>F521197</v>
          </cell>
          <cell r="D6642">
            <v>7</v>
          </cell>
          <cell r="E6642" t="str">
            <v>F</v>
          </cell>
        </row>
        <row r="6643">
          <cell r="B6643" t="str">
            <v>F521557</v>
          </cell>
          <cell r="C6643" t="str">
            <v>F521557</v>
          </cell>
          <cell r="D6643">
            <v>7</v>
          </cell>
          <cell r="E6643" t="str">
            <v>F</v>
          </cell>
        </row>
        <row r="6644">
          <cell r="B6644" t="str">
            <v>F521917</v>
          </cell>
          <cell r="C6644" t="str">
            <v>F521917</v>
          </cell>
          <cell r="D6644">
            <v>7</v>
          </cell>
          <cell r="E6644" t="str">
            <v>F</v>
          </cell>
        </row>
        <row r="6645">
          <cell r="B6645" t="str">
            <v>F522277</v>
          </cell>
          <cell r="C6645" t="str">
            <v>F522277</v>
          </cell>
          <cell r="D6645">
            <v>7</v>
          </cell>
          <cell r="E6645" t="str">
            <v>F</v>
          </cell>
        </row>
        <row r="6646">
          <cell r="B6646" t="str">
            <v>1000BPYRLADM</v>
          </cell>
          <cell r="C6646" t="str">
            <v>BPYRLADM</v>
          </cell>
          <cell r="D6646">
            <v>6</v>
          </cell>
          <cell r="E6646" t="str">
            <v>G</v>
          </cell>
        </row>
        <row r="6647">
          <cell r="B6647" t="str">
            <v>F520911</v>
          </cell>
          <cell r="C6647" t="str">
            <v>F520911</v>
          </cell>
          <cell r="D6647">
            <v>7</v>
          </cell>
          <cell r="E6647" t="str">
            <v>F</v>
          </cell>
        </row>
        <row r="6648">
          <cell r="B6648" t="str">
            <v>F521271</v>
          </cell>
          <cell r="C6648" t="str">
            <v>F521271</v>
          </cell>
          <cell r="D6648">
            <v>7</v>
          </cell>
          <cell r="E6648" t="str">
            <v>F</v>
          </cell>
        </row>
        <row r="6649">
          <cell r="B6649" t="str">
            <v>F521631</v>
          </cell>
          <cell r="C6649" t="str">
            <v>F521631</v>
          </cell>
          <cell r="D6649">
            <v>7</v>
          </cell>
          <cell r="E6649" t="str">
            <v>F</v>
          </cell>
        </row>
        <row r="6650">
          <cell r="B6650" t="str">
            <v>F521991</v>
          </cell>
          <cell r="C6650" t="str">
            <v>F521991</v>
          </cell>
          <cell r="D6650">
            <v>7</v>
          </cell>
          <cell r="E6650" t="str">
            <v>F</v>
          </cell>
        </row>
        <row r="6651">
          <cell r="B6651" t="str">
            <v>F522351</v>
          </cell>
          <cell r="C6651" t="str">
            <v>F522351</v>
          </cell>
          <cell r="D6651">
            <v>7</v>
          </cell>
          <cell r="E6651" t="str">
            <v>F</v>
          </cell>
        </row>
        <row r="6652">
          <cell r="B6652" t="str">
            <v>F523401</v>
          </cell>
          <cell r="C6652" t="str">
            <v>F523401</v>
          </cell>
          <cell r="D6652">
            <v>7</v>
          </cell>
          <cell r="E6652" t="str">
            <v>F</v>
          </cell>
        </row>
        <row r="6653">
          <cell r="B6653" t="str">
            <v>F523424</v>
          </cell>
          <cell r="C6653" t="str">
            <v>F523424</v>
          </cell>
          <cell r="D6653">
            <v>7</v>
          </cell>
          <cell r="E6653" t="str">
            <v>F</v>
          </cell>
        </row>
        <row r="6654">
          <cell r="B6654" t="str">
            <v>1000ERPJMGTSUP</v>
          </cell>
          <cell r="C6654" t="str">
            <v>ERPJMGTSUP</v>
          </cell>
          <cell r="D6654">
            <v>8</v>
          </cell>
          <cell r="E6654" t="str">
            <v>G</v>
          </cell>
        </row>
        <row r="6655">
          <cell r="B6655" t="str">
            <v>F526580</v>
          </cell>
          <cell r="C6655" t="str">
            <v>F526580</v>
          </cell>
          <cell r="D6655">
            <v>9</v>
          </cell>
          <cell r="E6655" t="str">
            <v>F</v>
          </cell>
        </row>
        <row r="6656">
          <cell r="B6656" t="str">
            <v>F526581</v>
          </cell>
          <cell r="C6656" t="str">
            <v>F526581</v>
          </cell>
          <cell r="D6656">
            <v>9</v>
          </cell>
          <cell r="E6656" t="str">
            <v>F</v>
          </cell>
        </row>
        <row r="6657">
          <cell r="B6657" t="str">
            <v>F526582</v>
          </cell>
          <cell r="C6657" t="str">
            <v>F526582</v>
          </cell>
          <cell r="D6657">
            <v>9</v>
          </cell>
          <cell r="E6657" t="str">
            <v>F</v>
          </cell>
        </row>
        <row r="6658">
          <cell r="B6658" t="str">
            <v>F526583</v>
          </cell>
          <cell r="C6658" t="str">
            <v>F526583</v>
          </cell>
          <cell r="D6658">
            <v>9</v>
          </cell>
          <cell r="E6658" t="str">
            <v>F</v>
          </cell>
        </row>
        <row r="6659">
          <cell r="B6659" t="str">
            <v>1000BADMIN</v>
          </cell>
          <cell r="C6659" t="str">
            <v>BADMIN</v>
          </cell>
          <cell r="D6659">
            <v>8</v>
          </cell>
          <cell r="E6659" t="str">
            <v>G</v>
          </cell>
        </row>
        <row r="6660">
          <cell r="B6660" t="str">
            <v>F500227</v>
          </cell>
          <cell r="C6660" t="str">
            <v>F500227</v>
          </cell>
          <cell r="D6660">
            <v>9</v>
          </cell>
          <cell r="E6660" t="str">
            <v>F</v>
          </cell>
        </row>
        <row r="6661">
          <cell r="B6661" t="str">
            <v>F520888</v>
          </cell>
          <cell r="C6661" t="str">
            <v>F520888</v>
          </cell>
          <cell r="D6661">
            <v>9</v>
          </cell>
          <cell r="E6661" t="str">
            <v>F</v>
          </cell>
        </row>
        <row r="6662">
          <cell r="B6662" t="str">
            <v>F521248</v>
          </cell>
          <cell r="C6662" t="str">
            <v>F521248</v>
          </cell>
          <cell r="D6662">
            <v>9</v>
          </cell>
          <cell r="E6662" t="str">
            <v>F</v>
          </cell>
        </row>
        <row r="6663">
          <cell r="B6663" t="str">
            <v>F521608</v>
          </cell>
          <cell r="C6663" t="str">
            <v>F521608</v>
          </cell>
          <cell r="D6663">
            <v>9</v>
          </cell>
          <cell r="E6663" t="str">
            <v>F</v>
          </cell>
        </row>
        <row r="6664">
          <cell r="B6664" t="str">
            <v>F521968</v>
          </cell>
          <cell r="C6664" t="str">
            <v>F521968</v>
          </cell>
          <cell r="D6664">
            <v>9</v>
          </cell>
          <cell r="E6664" t="str">
            <v>F</v>
          </cell>
        </row>
        <row r="6665">
          <cell r="B6665" t="str">
            <v>F522328</v>
          </cell>
          <cell r="C6665" t="str">
            <v>F522328</v>
          </cell>
          <cell r="D6665">
            <v>9</v>
          </cell>
          <cell r="E6665" t="str">
            <v>F</v>
          </cell>
        </row>
        <row r="6666">
          <cell r="B6666" t="str">
            <v>1000BPASMGST</v>
          </cell>
          <cell r="C6666" t="str">
            <v>BPASMGST</v>
          </cell>
          <cell r="D6666">
            <v>8</v>
          </cell>
          <cell r="E6666" t="str">
            <v>G</v>
          </cell>
        </row>
        <row r="6667">
          <cell r="B6667" t="str">
            <v>F500239</v>
          </cell>
          <cell r="C6667" t="str">
            <v>F500239</v>
          </cell>
          <cell r="D6667">
            <v>9</v>
          </cell>
          <cell r="E6667" t="str">
            <v>F</v>
          </cell>
        </row>
        <row r="6668">
          <cell r="B6668" t="str">
            <v>F500240</v>
          </cell>
          <cell r="C6668" t="str">
            <v>F500240</v>
          </cell>
          <cell r="D6668">
            <v>9</v>
          </cell>
          <cell r="E6668" t="str">
            <v>F</v>
          </cell>
        </row>
        <row r="6669">
          <cell r="B6669" t="str">
            <v>F520892</v>
          </cell>
          <cell r="C6669" t="str">
            <v>F520892</v>
          </cell>
          <cell r="D6669">
            <v>9</v>
          </cell>
          <cell r="E6669" t="str">
            <v>F</v>
          </cell>
        </row>
        <row r="6670">
          <cell r="B6670" t="str">
            <v>F521252</v>
          </cell>
          <cell r="C6670" t="str">
            <v>F521252</v>
          </cell>
          <cell r="D6670">
            <v>9</v>
          </cell>
          <cell r="E6670" t="str">
            <v>F</v>
          </cell>
        </row>
        <row r="6671">
          <cell r="B6671" t="str">
            <v>F521612</v>
          </cell>
          <cell r="C6671" t="str">
            <v>F521612</v>
          </cell>
          <cell r="D6671">
            <v>9</v>
          </cell>
          <cell r="E6671" t="str">
            <v>F</v>
          </cell>
        </row>
        <row r="6672">
          <cell r="B6672" t="str">
            <v>F521972</v>
          </cell>
          <cell r="C6672" t="str">
            <v>F521972</v>
          </cell>
          <cell r="D6672">
            <v>9</v>
          </cell>
          <cell r="E6672" t="str">
            <v>F</v>
          </cell>
        </row>
        <row r="6673">
          <cell r="B6673" t="str">
            <v>F522332</v>
          </cell>
          <cell r="C6673" t="str">
            <v>F522332</v>
          </cell>
          <cell r="D6673">
            <v>9</v>
          </cell>
          <cell r="E6673" t="str">
            <v>F</v>
          </cell>
        </row>
        <row r="6674">
          <cell r="B6674" t="str">
            <v>1000BPAYROLL</v>
          </cell>
          <cell r="C6674" t="str">
            <v>BPAYROLL</v>
          </cell>
          <cell r="D6674">
            <v>8</v>
          </cell>
          <cell r="E6674" t="str">
            <v>G</v>
          </cell>
        </row>
        <row r="6675">
          <cell r="B6675" t="str">
            <v>F520887</v>
          </cell>
          <cell r="C6675" t="str">
            <v>F520887</v>
          </cell>
          <cell r="D6675">
            <v>9</v>
          </cell>
          <cell r="E6675" t="str">
            <v>F</v>
          </cell>
        </row>
        <row r="6676">
          <cell r="B6676" t="str">
            <v>F521247</v>
          </cell>
          <cell r="C6676" t="str">
            <v>F521247</v>
          </cell>
          <cell r="D6676">
            <v>9</v>
          </cell>
          <cell r="E6676" t="str">
            <v>F</v>
          </cell>
        </row>
        <row r="6677">
          <cell r="B6677" t="str">
            <v>F521607</v>
          </cell>
          <cell r="C6677" t="str">
            <v>F521607</v>
          </cell>
          <cell r="D6677">
            <v>9</v>
          </cell>
          <cell r="E6677" t="str">
            <v>F</v>
          </cell>
        </row>
        <row r="6678">
          <cell r="B6678" t="str">
            <v>F521967</v>
          </cell>
          <cell r="C6678" t="str">
            <v>F521967</v>
          </cell>
          <cell r="D6678">
            <v>9</v>
          </cell>
          <cell r="E6678" t="str">
            <v>F</v>
          </cell>
        </row>
        <row r="6679">
          <cell r="B6679" t="str">
            <v>F522327</v>
          </cell>
          <cell r="C6679" t="str">
            <v>F522327</v>
          </cell>
          <cell r="D6679">
            <v>9</v>
          </cell>
          <cell r="E6679" t="str">
            <v>F</v>
          </cell>
        </row>
        <row r="6680">
          <cell r="B6680" t="str">
            <v>1000BTDEVEPL</v>
          </cell>
          <cell r="C6680" t="str">
            <v>BTDEVEPL</v>
          </cell>
          <cell r="D6680">
            <v>8</v>
          </cell>
          <cell r="E6680" t="str">
            <v>G</v>
          </cell>
        </row>
        <row r="6681">
          <cell r="B6681" t="str">
            <v>F500231</v>
          </cell>
          <cell r="C6681" t="str">
            <v>F500231</v>
          </cell>
          <cell r="D6681">
            <v>9</v>
          </cell>
          <cell r="E6681" t="str">
            <v>F</v>
          </cell>
        </row>
        <row r="6682">
          <cell r="B6682" t="str">
            <v>F500232</v>
          </cell>
          <cell r="C6682" t="str">
            <v>F500232</v>
          </cell>
          <cell r="D6682">
            <v>9</v>
          </cell>
          <cell r="E6682" t="str">
            <v>F</v>
          </cell>
        </row>
        <row r="6683">
          <cell r="B6683" t="str">
            <v>F500233</v>
          </cell>
          <cell r="C6683" t="str">
            <v>F500233</v>
          </cell>
          <cell r="D6683">
            <v>9</v>
          </cell>
          <cell r="E6683" t="str">
            <v>F</v>
          </cell>
        </row>
        <row r="6684">
          <cell r="B6684" t="str">
            <v>F520889</v>
          </cell>
          <cell r="C6684" t="str">
            <v>F520889</v>
          </cell>
          <cell r="D6684">
            <v>9</v>
          </cell>
          <cell r="E6684" t="str">
            <v>F</v>
          </cell>
        </row>
        <row r="6685">
          <cell r="B6685" t="str">
            <v>F521249</v>
          </cell>
          <cell r="C6685" t="str">
            <v>F521249</v>
          </cell>
          <cell r="D6685">
            <v>9</v>
          </cell>
          <cell r="E6685" t="str">
            <v>F</v>
          </cell>
        </row>
        <row r="6686">
          <cell r="B6686" t="str">
            <v>F521609</v>
          </cell>
          <cell r="C6686" t="str">
            <v>F521609</v>
          </cell>
          <cell r="D6686">
            <v>9</v>
          </cell>
          <cell r="E6686" t="str">
            <v>F</v>
          </cell>
        </row>
        <row r="6687">
          <cell r="B6687" t="str">
            <v>F521969</v>
          </cell>
          <cell r="C6687" t="str">
            <v>F521969</v>
          </cell>
          <cell r="D6687">
            <v>9</v>
          </cell>
          <cell r="E6687" t="str">
            <v>F</v>
          </cell>
        </row>
        <row r="6688">
          <cell r="B6688" t="str">
            <v>F522329</v>
          </cell>
          <cell r="C6688" t="str">
            <v>F522329</v>
          </cell>
          <cell r="D6688">
            <v>9</v>
          </cell>
          <cell r="E6688" t="str">
            <v>F</v>
          </cell>
        </row>
        <row r="6689">
          <cell r="B6689" t="str">
            <v>1000REVSHAR</v>
          </cell>
          <cell r="C6689" t="str">
            <v>REVSHAR</v>
          </cell>
          <cell r="D6689">
            <v>6</v>
          </cell>
          <cell r="E6689" t="str">
            <v>G</v>
          </cell>
        </row>
        <row r="6690">
          <cell r="B6690" t="str">
            <v>1000RDISREGPC</v>
          </cell>
          <cell r="C6690" t="str">
            <v>RDISREGPC</v>
          </cell>
          <cell r="D6690">
            <v>6</v>
          </cell>
          <cell r="E6690" t="str">
            <v>G</v>
          </cell>
        </row>
        <row r="6691">
          <cell r="B6691" t="str">
            <v>F520131</v>
          </cell>
          <cell r="C6691" t="str">
            <v>F520131</v>
          </cell>
          <cell r="D6691">
            <v>7</v>
          </cell>
          <cell r="E6691" t="str">
            <v>F</v>
          </cell>
        </row>
        <row r="6692">
          <cell r="B6692" t="str">
            <v>F520140</v>
          </cell>
          <cell r="C6692" t="str">
            <v>F520140</v>
          </cell>
          <cell r="D6692">
            <v>7</v>
          </cell>
          <cell r="E6692" t="str">
            <v>F</v>
          </cell>
        </row>
        <row r="6693">
          <cell r="B6693" t="str">
            <v>F520153</v>
          </cell>
          <cell r="C6693" t="str">
            <v>F520153</v>
          </cell>
          <cell r="D6693">
            <v>7</v>
          </cell>
          <cell r="E6693" t="str">
            <v>F</v>
          </cell>
        </row>
        <row r="6694">
          <cell r="B6694" t="str">
            <v>F521082</v>
          </cell>
          <cell r="C6694" t="str">
            <v>F521082</v>
          </cell>
          <cell r="D6694">
            <v>7</v>
          </cell>
          <cell r="E6694" t="str">
            <v>F</v>
          </cell>
        </row>
        <row r="6695">
          <cell r="B6695" t="str">
            <v>F521442</v>
          </cell>
          <cell r="C6695" t="str">
            <v>F521442</v>
          </cell>
          <cell r="D6695">
            <v>7</v>
          </cell>
          <cell r="E6695" t="str">
            <v>F</v>
          </cell>
        </row>
        <row r="6696">
          <cell r="B6696" t="str">
            <v>F521802</v>
          </cell>
          <cell r="C6696" t="str">
            <v>F521802</v>
          </cell>
          <cell r="D6696">
            <v>7</v>
          </cell>
          <cell r="E6696" t="str">
            <v>F</v>
          </cell>
        </row>
        <row r="6697">
          <cell r="B6697" t="str">
            <v>F522162</v>
          </cell>
          <cell r="C6697" t="str">
            <v>F522162</v>
          </cell>
          <cell r="D6697">
            <v>7</v>
          </cell>
          <cell r="E6697" t="str">
            <v>F</v>
          </cell>
        </row>
        <row r="6698">
          <cell r="B6698" t="str">
            <v>F522522</v>
          </cell>
          <cell r="C6698" t="str">
            <v>F522522</v>
          </cell>
          <cell r="D6698">
            <v>7</v>
          </cell>
          <cell r="E6698" t="str">
            <v>F</v>
          </cell>
        </row>
        <row r="6699">
          <cell r="B6699" t="str">
            <v>1000BOPSPLNG</v>
          </cell>
          <cell r="C6699" t="str">
            <v>BOPSPLNG</v>
          </cell>
          <cell r="D6699">
            <v>8</v>
          </cell>
          <cell r="E6699" t="str">
            <v>G</v>
          </cell>
        </row>
        <row r="6700">
          <cell r="B6700" t="str">
            <v>F526601</v>
          </cell>
          <cell r="C6700" t="str">
            <v>F526601</v>
          </cell>
          <cell r="D6700">
            <v>9</v>
          </cell>
          <cell r="E6700" t="str">
            <v>F</v>
          </cell>
        </row>
        <row r="6701">
          <cell r="B6701" t="str">
            <v>F526602</v>
          </cell>
          <cell r="C6701" t="str">
            <v>F526602</v>
          </cell>
          <cell r="D6701">
            <v>9</v>
          </cell>
          <cell r="E6701" t="str">
            <v>F</v>
          </cell>
        </row>
        <row r="6702">
          <cell r="B6702" t="str">
            <v>F526603</v>
          </cell>
          <cell r="C6702" t="str">
            <v>F526603</v>
          </cell>
          <cell r="D6702">
            <v>9</v>
          </cell>
          <cell r="E6702" t="str">
            <v>F</v>
          </cell>
        </row>
        <row r="6703">
          <cell r="B6703" t="str">
            <v>F526604</v>
          </cell>
          <cell r="C6703" t="str">
            <v>F526604</v>
          </cell>
          <cell r="D6703">
            <v>9</v>
          </cell>
          <cell r="E6703" t="str">
            <v>F</v>
          </cell>
        </row>
        <row r="6704">
          <cell r="B6704" t="str">
            <v>1000ETS</v>
          </cell>
          <cell r="C6704" t="str">
            <v>ETS</v>
          </cell>
          <cell r="D6704">
            <v>4</v>
          </cell>
          <cell r="E6704" t="str">
            <v>G</v>
          </cell>
        </row>
        <row r="6705">
          <cell r="B6705" t="str">
            <v>1000EGENINTCON</v>
          </cell>
          <cell r="C6705" t="str">
            <v>EGENINTCON</v>
          </cell>
          <cell r="D6705">
            <v>6</v>
          </cell>
          <cell r="E6705" t="str">
            <v>G</v>
          </cell>
        </row>
        <row r="6706">
          <cell r="B6706" t="str">
            <v>F526553</v>
          </cell>
          <cell r="C6706" t="str">
            <v>F526553</v>
          </cell>
          <cell r="D6706">
            <v>7</v>
          </cell>
          <cell r="E6706" t="str">
            <v>F</v>
          </cell>
        </row>
        <row r="6707">
          <cell r="B6707" t="str">
            <v>F526554</v>
          </cell>
          <cell r="C6707" t="str">
            <v>F526554</v>
          </cell>
          <cell r="D6707">
            <v>7</v>
          </cell>
          <cell r="E6707" t="str">
            <v>F</v>
          </cell>
        </row>
        <row r="6708">
          <cell r="B6708" t="str">
            <v>F526555</v>
          </cell>
          <cell r="C6708" t="str">
            <v>F526555</v>
          </cell>
          <cell r="D6708">
            <v>7</v>
          </cell>
          <cell r="E6708" t="str">
            <v>F</v>
          </cell>
        </row>
        <row r="6709">
          <cell r="B6709" t="str">
            <v>F526556</v>
          </cell>
          <cell r="C6709" t="str">
            <v>F526556</v>
          </cell>
          <cell r="D6709">
            <v>7</v>
          </cell>
          <cell r="E6709" t="str">
            <v>F</v>
          </cell>
        </row>
        <row r="6710">
          <cell r="B6710" t="str">
            <v>F526557</v>
          </cell>
          <cell r="C6710" t="str">
            <v>F526557</v>
          </cell>
          <cell r="D6710">
            <v>7</v>
          </cell>
          <cell r="E6710" t="str">
            <v>F</v>
          </cell>
        </row>
        <row r="6711">
          <cell r="B6711" t="str">
            <v>F526558</v>
          </cell>
          <cell r="C6711" t="str">
            <v>F526558</v>
          </cell>
          <cell r="D6711">
            <v>7</v>
          </cell>
          <cell r="E6711" t="str">
            <v>F</v>
          </cell>
        </row>
        <row r="6712">
          <cell r="B6712" t="str">
            <v>F526606</v>
          </cell>
          <cell r="C6712" t="str">
            <v>F526606</v>
          </cell>
          <cell r="D6712">
            <v>7</v>
          </cell>
          <cell r="E6712" t="str">
            <v>F</v>
          </cell>
        </row>
        <row r="6713">
          <cell r="B6713" t="str">
            <v>F526613</v>
          </cell>
          <cell r="C6713" t="str">
            <v>F526613</v>
          </cell>
          <cell r="D6713">
            <v>7</v>
          </cell>
          <cell r="E6713" t="str">
            <v>F</v>
          </cell>
        </row>
        <row r="6714">
          <cell r="B6714" t="str">
            <v>1000EBUSMGMT</v>
          </cell>
          <cell r="C6714" t="str">
            <v>EBUSMGMT</v>
          </cell>
          <cell r="D6714">
            <v>6</v>
          </cell>
          <cell r="E6714" t="str">
            <v>G</v>
          </cell>
        </row>
        <row r="6715">
          <cell r="B6715" t="str">
            <v>F525917</v>
          </cell>
          <cell r="C6715" t="str">
            <v>F525917</v>
          </cell>
          <cell r="D6715">
            <v>7</v>
          </cell>
          <cell r="E6715" t="str">
            <v>F</v>
          </cell>
        </row>
        <row r="6716">
          <cell r="B6716" t="str">
            <v>F525918</v>
          </cell>
          <cell r="C6716" t="str">
            <v>F525918</v>
          </cell>
          <cell r="D6716">
            <v>7</v>
          </cell>
          <cell r="E6716" t="str">
            <v>F</v>
          </cell>
        </row>
        <row r="6717">
          <cell r="B6717" t="str">
            <v>F525919</v>
          </cell>
          <cell r="C6717" t="str">
            <v>F525919</v>
          </cell>
          <cell r="D6717">
            <v>7</v>
          </cell>
          <cell r="E6717" t="str">
            <v>F</v>
          </cell>
        </row>
        <row r="6718">
          <cell r="B6718" t="str">
            <v>F525920</v>
          </cell>
          <cell r="C6718" t="str">
            <v>F525920</v>
          </cell>
          <cell r="D6718">
            <v>7</v>
          </cell>
          <cell r="E6718" t="str">
            <v>F</v>
          </cell>
        </row>
        <row r="6719">
          <cell r="B6719" t="str">
            <v>F525921</v>
          </cell>
          <cell r="C6719" t="str">
            <v>F525921</v>
          </cell>
          <cell r="D6719">
            <v>7</v>
          </cell>
          <cell r="E6719" t="str">
            <v>F</v>
          </cell>
        </row>
        <row r="6720">
          <cell r="B6720" t="str">
            <v>F525922</v>
          </cell>
          <cell r="C6720" t="str">
            <v>F525922</v>
          </cell>
          <cell r="D6720">
            <v>7</v>
          </cell>
          <cell r="E6720" t="str">
            <v>F</v>
          </cell>
        </row>
        <row r="6721">
          <cell r="B6721" t="str">
            <v>F525923</v>
          </cell>
          <cell r="C6721" t="str">
            <v>F525923</v>
          </cell>
          <cell r="D6721">
            <v>7</v>
          </cell>
          <cell r="E6721" t="str">
            <v>F</v>
          </cell>
        </row>
        <row r="6722">
          <cell r="B6722" t="str">
            <v>F526605</v>
          </cell>
          <cell r="C6722" t="str">
            <v>F526605</v>
          </cell>
          <cell r="D6722">
            <v>7</v>
          </cell>
          <cell r="E6722" t="str">
            <v>F</v>
          </cell>
        </row>
        <row r="6723">
          <cell r="B6723" t="str">
            <v>1000ERSRCPLAN</v>
          </cell>
          <cell r="C6723" t="str">
            <v>ERSRCPLAN</v>
          </cell>
          <cell r="D6723">
            <v>8</v>
          </cell>
          <cell r="E6723" t="str">
            <v>G</v>
          </cell>
        </row>
        <row r="6724">
          <cell r="B6724" t="str">
            <v>F526559</v>
          </cell>
          <cell r="C6724" t="str">
            <v>F526559</v>
          </cell>
          <cell r="D6724">
            <v>9</v>
          </cell>
          <cell r="E6724" t="str">
            <v>F</v>
          </cell>
        </row>
        <row r="6725">
          <cell r="B6725" t="str">
            <v>F526560</v>
          </cell>
          <cell r="C6725" t="str">
            <v>F526560</v>
          </cell>
          <cell r="D6725">
            <v>9</v>
          </cell>
          <cell r="E6725" t="str">
            <v>F</v>
          </cell>
        </row>
        <row r="6726">
          <cell r="B6726" t="str">
            <v>F526561</v>
          </cell>
          <cell r="C6726" t="str">
            <v>F526561</v>
          </cell>
          <cell r="D6726">
            <v>9</v>
          </cell>
          <cell r="E6726" t="str">
            <v>F</v>
          </cell>
        </row>
        <row r="6727">
          <cell r="B6727" t="str">
            <v>F526562</v>
          </cell>
          <cell r="C6727" t="str">
            <v>F526562</v>
          </cell>
          <cell r="D6727">
            <v>9</v>
          </cell>
          <cell r="E6727" t="str">
            <v>F</v>
          </cell>
        </row>
        <row r="6728">
          <cell r="B6728" t="str">
            <v>F526563</v>
          </cell>
          <cell r="C6728" t="str">
            <v>F526563</v>
          </cell>
          <cell r="D6728">
            <v>9</v>
          </cell>
          <cell r="E6728" t="str">
            <v>F</v>
          </cell>
        </row>
        <row r="6729">
          <cell r="B6729" t="str">
            <v>F526564</v>
          </cell>
          <cell r="C6729" t="str">
            <v>F526564</v>
          </cell>
          <cell r="D6729">
            <v>9</v>
          </cell>
          <cell r="E6729" t="str">
            <v>F</v>
          </cell>
        </row>
        <row r="6730">
          <cell r="B6730" t="str">
            <v>F526614</v>
          </cell>
          <cell r="C6730" t="str">
            <v>F526614</v>
          </cell>
          <cell r="D6730">
            <v>9</v>
          </cell>
          <cell r="E6730" t="str">
            <v>F</v>
          </cell>
        </row>
        <row r="6731">
          <cell r="B6731" t="str">
            <v>1000EELESYPLN</v>
          </cell>
          <cell r="C6731" t="str">
            <v>EELESYPLN</v>
          </cell>
          <cell r="D6731">
            <v>6</v>
          </cell>
          <cell r="E6731" t="str">
            <v>G</v>
          </cell>
        </row>
        <row r="6732">
          <cell r="B6732" t="str">
            <v>F520656</v>
          </cell>
          <cell r="C6732" t="str">
            <v>F520656</v>
          </cell>
          <cell r="D6732">
            <v>7</v>
          </cell>
          <cell r="E6732" t="str">
            <v>F</v>
          </cell>
        </row>
        <row r="6733">
          <cell r="B6733" t="str">
            <v>F521178</v>
          </cell>
          <cell r="C6733" t="str">
            <v>F521178</v>
          </cell>
          <cell r="D6733">
            <v>7</v>
          </cell>
          <cell r="E6733" t="str">
            <v>F</v>
          </cell>
        </row>
        <row r="6734">
          <cell r="B6734" t="str">
            <v>F521538</v>
          </cell>
          <cell r="C6734" t="str">
            <v>F521538</v>
          </cell>
          <cell r="D6734">
            <v>7</v>
          </cell>
          <cell r="E6734" t="str">
            <v>F</v>
          </cell>
        </row>
        <row r="6735">
          <cell r="B6735" t="str">
            <v>F521898</v>
          </cell>
          <cell r="C6735" t="str">
            <v>F521898</v>
          </cell>
          <cell r="D6735">
            <v>7</v>
          </cell>
          <cell r="E6735" t="str">
            <v>F</v>
          </cell>
        </row>
        <row r="6736">
          <cell r="B6736" t="str">
            <v>F522258</v>
          </cell>
          <cell r="C6736" t="str">
            <v>F522258</v>
          </cell>
          <cell r="D6736">
            <v>7</v>
          </cell>
          <cell r="E6736" t="str">
            <v>F</v>
          </cell>
        </row>
        <row r="6737">
          <cell r="B6737" t="str">
            <v>F522618</v>
          </cell>
          <cell r="C6737" t="str">
            <v>F522618</v>
          </cell>
          <cell r="D6737">
            <v>7</v>
          </cell>
          <cell r="E6737" t="str">
            <v>F</v>
          </cell>
        </row>
        <row r="6738">
          <cell r="B6738" t="str">
            <v>F523385</v>
          </cell>
          <cell r="C6738" t="str">
            <v>F523385</v>
          </cell>
          <cell r="D6738">
            <v>7</v>
          </cell>
          <cell r="E6738" t="str">
            <v>F</v>
          </cell>
        </row>
        <row r="6739">
          <cell r="B6739" t="str">
            <v>F523407</v>
          </cell>
          <cell r="C6739" t="str">
            <v>F523407</v>
          </cell>
          <cell r="D6739">
            <v>7</v>
          </cell>
          <cell r="E6739" t="str">
            <v>F</v>
          </cell>
        </row>
        <row r="6740">
          <cell r="B6740" t="str">
            <v>F523422</v>
          </cell>
          <cell r="C6740" t="str">
            <v>F523422</v>
          </cell>
          <cell r="D6740">
            <v>7</v>
          </cell>
          <cell r="E6740" t="str">
            <v>F</v>
          </cell>
        </row>
        <row r="6741">
          <cell r="B6741" t="str">
            <v>F526199</v>
          </cell>
          <cell r="C6741" t="str">
            <v>F526199</v>
          </cell>
          <cell r="D6741">
            <v>7</v>
          </cell>
          <cell r="E6741" t="str">
            <v>F</v>
          </cell>
        </row>
        <row r="6742">
          <cell r="B6742" t="str">
            <v>1000EDISENGMG</v>
          </cell>
          <cell r="C6742" t="str">
            <v>EDISENGMG</v>
          </cell>
          <cell r="D6742">
            <v>8</v>
          </cell>
          <cell r="E6742" t="str">
            <v>G</v>
          </cell>
        </row>
        <row r="6743">
          <cell r="B6743" t="str">
            <v>F500215</v>
          </cell>
          <cell r="C6743" t="str">
            <v>F500215</v>
          </cell>
          <cell r="D6743">
            <v>9</v>
          </cell>
          <cell r="E6743" t="str">
            <v>F</v>
          </cell>
        </row>
        <row r="6744">
          <cell r="B6744" t="str">
            <v>F500216</v>
          </cell>
          <cell r="C6744" t="str">
            <v>F500216</v>
          </cell>
          <cell r="D6744">
            <v>9</v>
          </cell>
          <cell r="E6744" t="str">
            <v>F</v>
          </cell>
        </row>
        <row r="6745">
          <cell r="B6745" t="str">
            <v>F500217</v>
          </cell>
          <cell r="C6745" t="str">
            <v>F500217</v>
          </cell>
          <cell r="D6745">
            <v>9</v>
          </cell>
          <cell r="E6745" t="str">
            <v>F</v>
          </cell>
        </row>
        <row r="6746">
          <cell r="B6746" t="str">
            <v>F500218</v>
          </cell>
          <cell r="C6746" t="str">
            <v>F500218</v>
          </cell>
          <cell r="D6746">
            <v>9</v>
          </cell>
          <cell r="E6746" t="str">
            <v>F</v>
          </cell>
        </row>
        <row r="6747">
          <cell r="B6747" t="str">
            <v>F520094</v>
          </cell>
          <cell r="C6747" t="str">
            <v>F520094</v>
          </cell>
          <cell r="D6747">
            <v>9</v>
          </cell>
          <cell r="E6747" t="str">
            <v>F</v>
          </cell>
        </row>
        <row r="6748">
          <cell r="B6748" t="str">
            <v>F520437</v>
          </cell>
          <cell r="C6748" t="str">
            <v>F520437</v>
          </cell>
          <cell r="D6748">
            <v>9</v>
          </cell>
          <cell r="E6748" t="str">
            <v>F</v>
          </cell>
        </row>
        <row r="6749">
          <cell r="B6749" t="str">
            <v>F520885</v>
          </cell>
          <cell r="C6749" t="str">
            <v>F520885</v>
          </cell>
          <cell r="D6749">
            <v>9</v>
          </cell>
          <cell r="E6749" t="str">
            <v>F</v>
          </cell>
        </row>
        <row r="6750">
          <cell r="B6750" t="str">
            <v>F521245</v>
          </cell>
          <cell r="C6750" t="str">
            <v>F521245</v>
          </cell>
          <cell r="D6750">
            <v>9</v>
          </cell>
          <cell r="E6750" t="str">
            <v>F</v>
          </cell>
        </row>
        <row r="6751">
          <cell r="B6751" t="str">
            <v>F521605</v>
          </cell>
          <cell r="C6751" t="str">
            <v>F521605</v>
          </cell>
          <cell r="D6751">
            <v>9</v>
          </cell>
          <cell r="E6751" t="str">
            <v>F</v>
          </cell>
        </row>
        <row r="6752">
          <cell r="B6752" t="str">
            <v>F521965</v>
          </cell>
          <cell r="C6752" t="str">
            <v>F521965</v>
          </cell>
          <cell r="D6752">
            <v>9</v>
          </cell>
          <cell r="E6752" t="str">
            <v>F</v>
          </cell>
        </row>
        <row r="6753">
          <cell r="B6753" t="str">
            <v>F522325</v>
          </cell>
          <cell r="C6753" t="str">
            <v>F522325</v>
          </cell>
          <cell r="D6753">
            <v>9</v>
          </cell>
          <cell r="E6753" t="str">
            <v>F</v>
          </cell>
        </row>
        <row r="6754">
          <cell r="B6754" t="str">
            <v>F526200</v>
          </cell>
          <cell r="C6754" t="str">
            <v>F526200</v>
          </cell>
          <cell r="D6754">
            <v>9</v>
          </cell>
          <cell r="E6754" t="str">
            <v>F</v>
          </cell>
        </row>
        <row r="6755">
          <cell r="B6755" t="str">
            <v>1000EASSMGSYR</v>
          </cell>
          <cell r="C6755" t="str">
            <v>EASSMGSYR</v>
          </cell>
          <cell r="D6755">
            <v>10</v>
          </cell>
          <cell r="E6755" t="str">
            <v>G</v>
          </cell>
        </row>
        <row r="6756">
          <cell r="B6756" t="str">
            <v>F520875</v>
          </cell>
          <cell r="C6756" t="str">
            <v>F520875</v>
          </cell>
          <cell r="D6756">
            <v>11</v>
          </cell>
          <cell r="E6756" t="str">
            <v>F</v>
          </cell>
        </row>
        <row r="6757">
          <cell r="B6757" t="str">
            <v>F521235</v>
          </cell>
          <cell r="C6757" t="str">
            <v>F521235</v>
          </cell>
          <cell r="D6757">
            <v>11</v>
          </cell>
          <cell r="E6757" t="str">
            <v>F</v>
          </cell>
        </row>
        <row r="6758">
          <cell r="B6758" t="str">
            <v>F521595</v>
          </cell>
          <cell r="C6758" t="str">
            <v>F521595</v>
          </cell>
          <cell r="D6758">
            <v>11</v>
          </cell>
          <cell r="E6758" t="str">
            <v>F</v>
          </cell>
        </row>
        <row r="6759">
          <cell r="B6759" t="str">
            <v>F521955</v>
          </cell>
          <cell r="C6759" t="str">
            <v>F521955</v>
          </cell>
          <cell r="D6759">
            <v>11</v>
          </cell>
          <cell r="E6759" t="str">
            <v>F</v>
          </cell>
        </row>
        <row r="6760">
          <cell r="B6760" t="str">
            <v>F522315</v>
          </cell>
          <cell r="C6760" t="str">
            <v>F522315</v>
          </cell>
          <cell r="D6760">
            <v>11</v>
          </cell>
          <cell r="E6760" t="str">
            <v>F</v>
          </cell>
        </row>
        <row r="6761">
          <cell r="B6761" t="str">
            <v>1000EFLENGSTG</v>
          </cell>
          <cell r="C6761" t="str">
            <v>EFLENGSTG</v>
          </cell>
          <cell r="D6761">
            <v>10</v>
          </cell>
          <cell r="E6761" t="str">
            <v>G</v>
          </cell>
        </row>
        <row r="6762">
          <cell r="B6762" t="str">
            <v>F520898</v>
          </cell>
          <cell r="C6762" t="str">
            <v>F520898</v>
          </cell>
          <cell r="D6762">
            <v>11</v>
          </cell>
          <cell r="E6762" t="str">
            <v>F</v>
          </cell>
        </row>
        <row r="6763">
          <cell r="B6763" t="str">
            <v>F521258</v>
          </cell>
          <cell r="C6763" t="str">
            <v>F521258</v>
          </cell>
          <cell r="D6763">
            <v>11</v>
          </cell>
          <cell r="E6763" t="str">
            <v>F</v>
          </cell>
        </row>
        <row r="6764">
          <cell r="B6764" t="str">
            <v>F521618</v>
          </cell>
          <cell r="C6764" t="str">
            <v>F521618</v>
          </cell>
          <cell r="D6764">
            <v>11</v>
          </cell>
          <cell r="E6764" t="str">
            <v>F</v>
          </cell>
        </row>
        <row r="6765">
          <cell r="B6765" t="str">
            <v>F521978</v>
          </cell>
          <cell r="C6765" t="str">
            <v>F521978</v>
          </cell>
          <cell r="D6765">
            <v>11</v>
          </cell>
          <cell r="E6765" t="str">
            <v>F</v>
          </cell>
        </row>
        <row r="6766">
          <cell r="B6766" t="str">
            <v>F522338</v>
          </cell>
          <cell r="C6766" t="str">
            <v>F522338</v>
          </cell>
          <cell r="D6766">
            <v>11</v>
          </cell>
          <cell r="E6766" t="str">
            <v>F</v>
          </cell>
        </row>
        <row r="6767">
          <cell r="B6767" t="str">
            <v>1000EPWRSYSST</v>
          </cell>
          <cell r="C6767" t="str">
            <v>EPWRSYSST</v>
          </cell>
          <cell r="D6767">
            <v>12</v>
          </cell>
          <cell r="E6767" t="str">
            <v>G</v>
          </cell>
        </row>
        <row r="6768">
          <cell r="B6768" t="str">
            <v>F520899</v>
          </cell>
          <cell r="C6768" t="str">
            <v>F520899</v>
          </cell>
          <cell r="D6768">
            <v>13</v>
          </cell>
          <cell r="E6768" t="str">
            <v>F</v>
          </cell>
        </row>
        <row r="6769">
          <cell r="B6769" t="str">
            <v>F521259</v>
          </cell>
          <cell r="C6769" t="str">
            <v>F521259</v>
          </cell>
          <cell r="D6769">
            <v>13</v>
          </cell>
          <cell r="E6769" t="str">
            <v>F</v>
          </cell>
        </row>
        <row r="6770">
          <cell r="B6770" t="str">
            <v>F521619</v>
          </cell>
          <cell r="C6770" t="str">
            <v>F521619</v>
          </cell>
          <cell r="D6770">
            <v>13</v>
          </cell>
          <cell r="E6770" t="str">
            <v>F</v>
          </cell>
        </row>
        <row r="6771">
          <cell r="B6771" t="str">
            <v>F521979</v>
          </cell>
          <cell r="C6771" t="str">
            <v>F521979</v>
          </cell>
          <cell r="D6771">
            <v>13</v>
          </cell>
          <cell r="E6771" t="str">
            <v>F</v>
          </cell>
        </row>
        <row r="6772">
          <cell r="B6772" t="str">
            <v>F522339</v>
          </cell>
          <cell r="C6772" t="str">
            <v>F522339</v>
          </cell>
          <cell r="D6772">
            <v>13</v>
          </cell>
          <cell r="E6772" t="str">
            <v>F</v>
          </cell>
        </row>
        <row r="6773">
          <cell r="B6773" t="str">
            <v>1000ERQRTVISU</v>
          </cell>
          <cell r="C6773" t="str">
            <v>ERQRTVISU</v>
          </cell>
          <cell r="D6773">
            <v>12</v>
          </cell>
          <cell r="E6773" t="str">
            <v>G</v>
          </cell>
        </row>
        <row r="6774">
          <cell r="B6774" t="str">
            <v>F500118</v>
          </cell>
          <cell r="C6774" t="str">
            <v>F500118</v>
          </cell>
          <cell r="D6774">
            <v>13</v>
          </cell>
          <cell r="E6774" t="str">
            <v>F</v>
          </cell>
        </row>
        <row r="6775">
          <cell r="B6775" t="str">
            <v>F500119</v>
          </cell>
          <cell r="C6775" t="str">
            <v>F500119</v>
          </cell>
          <cell r="D6775">
            <v>13</v>
          </cell>
          <cell r="E6775" t="str">
            <v>F</v>
          </cell>
        </row>
        <row r="6776">
          <cell r="B6776" t="str">
            <v>F500121</v>
          </cell>
          <cell r="C6776" t="str">
            <v>F500121</v>
          </cell>
          <cell r="D6776">
            <v>13</v>
          </cell>
          <cell r="E6776" t="str">
            <v>F</v>
          </cell>
        </row>
        <row r="6777">
          <cell r="B6777" t="str">
            <v>F520035</v>
          </cell>
          <cell r="C6777" t="str">
            <v>F520035</v>
          </cell>
          <cell r="D6777">
            <v>13</v>
          </cell>
          <cell r="E6777" t="str">
            <v>F</v>
          </cell>
        </row>
        <row r="6778">
          <cell r="B6778" t="str">
            <v>F520862</v>
          </cell>
          <cell r="C6778" t="str">
            <v>F520862</v>
          </cell>
          <cell r="D6778">
            <v>13</v>
          </cell>
          <cell r="E6778" t="str">
            <v>F</v>
          </cell>
        </row>
        <row r="6779">
          <cell r="B6779" t="str">
            <v>F521222</v>
          </cell>
          <cell r="C6779" t="str">
            <v>F521222</v>
          </cell>
          <cell r="D6779">
            <v>13</v>
          </cell>
          <cell r="E6779" t="str">
            <v>F</v>
          </cell>
        </row>
        <row r="6780">
          <cell r="B6780" t="str">
            <v>F521582</v>
          </cell>
          <cell r="C6780" t="str">
            <v>F521582</v>
          </cell>
          <cell r="D6780">
            <v>13</v>
          </cell>
          <cell r="E6780" t="str">
            <v>F</v>
          </cell>
        </row>
        <row r="6781">
          <cell r="B6781" t="str">
            <v>F521942</v>
          </cell>
          <cell r="C6781" t="str">
            <v>F521942</v>
          </cell>
          <cell r="D6781">
            <v>13</v>
          </cell>
          <cell r="E6781" t="str">
            <v>F</v>
          </cell>
        </row>
        <row r="6782">
          <cell r="B6782" t="str">
            <v>F522302</v>
          </cell>
          <cell r="C6782" t="str">
            <v>F522302</v>
          </cell>
          <cell r="D6782">
            <v>13</v>
          </cell>
          <cell r="E6782" t="str">
            <v>F</v>
          </cell>
        </row>
        <row r="6783">
          <cell r="B6783" t="str">
            <v>1000EPOWQLTY</v>
          </cell>
          <cell r="C6783" t="str">
            <v>EPOWQLTY</v>
          </cell>
          <cell r="D6783">
            <v>14</v>
          </cell>
          <cell r="E6783" t="str">
            <v>G</v>
          </cell>
        </row>
        <row r="6784">
          <cell r="B6784" t="str">
            <v>F500156</v>
          </cell>
          <cell r="C6784" t="str">
            <v>F500156</v>
          </cell>
          <cell r="D6784">
            <v>15</v>
          </cell>
          <cell r="E6784" t="str">
            <v>F</v>
          </cell>
        </row>
        <row r="6785">
          <cell r="B6785" t="str">
            <v>F500158</v>
          </cell>
          <cell r="C6785" t="str">
            <v>F500158</v>
          </cell>
          <cell r="D6785">
            <v>15</v>
          </cell>
          <cell r="E6785" t="str">
            <v>F</v>
          </cell>
        </row>
        <row r="6786">
          <cell r="B6786" t="str">
            <v>F520868</v>
          </cell>
          <cell r="C6786" t="str">
            <v>F520868</v>
          </cell>
          <cell r="D6786">
            <v>15</v>
          </cell>
          <cell r="E6786" t="str">
            <v>F</v>
          </cell>
        </row>
        <row r="6787">
          <cell r="B6787" t="str">
            <v>F521228</v>
          </cell>
          <cell r="C6787" t="str">
            <v>F521228</v>
          </cell>
          <cell r="D6787">
            <v>15</v>
          </cell>
          <cell r="E6787" t="str">
            <v>F</v>
          </cell>
        </row>
        <row r="6788">
          <cell r="B6788" t="str">
            <v>F521588</v>
          </cell>
          <cell r="C6788" t="str">
            <v>F521588</v>
          </cell>
          <cell r="D6788">
            <v>15</v>
          </cell>
          <cell r="E6788" t="str">
            <v>F</v>
          </cell>
        </row>
        <row r="6789">
          <cell r="B6789" t="str">
            <v>F521948</v>
          </cell>
          <cell r="C6789" t="str">
            <v>F521948</v>
          </cell>
          <cell r="D6789">
            <v>15</v>
          </cell>
          <cell r="E6789" t="str">
            <v>F</v>
          </cell>
        </row>
        <row r="6790">
          <cell r="B6790" t="str">
            <v>F522308</v>
          </cell>
          <cell r="C6790" t="str">
            <v>F522308</v>
          </cell>
          <cell r="D6790">
            <v>15</v>
          </cell>
          <cell r="E6790" t="str">
            <v>F</v>
          </cell>
        </row>
        <row r="6791">
          <cell r="B6791" t="str">
            <v>1000ERADTVIN</v>
          </cell>
          <cell r="C6791" t="str">
            <v>ERADTVIN</v>
          </cell>
          <cell r="D6791">
            <v>14</v>
          </cell>
          <cell r="E6791" t="str">
            <v>G</v>
          </cell>
        </row>
        <row r="6792">
          <cell r="B6792" t="str">
            <v>F500161</v>
          </cell>
          <cell r="C6792" t="str">
            <v>F500161</v>
          </cell>
          <cell r="D6792">
            <v>15</v>
          </cell>
          <cell r="E6792" t="str">
            <v>F</v>
          </cell>
        </row>
        <row r="6793">
          <cell r="B6793" t="str">
            <v>F500163</v>
          </cell>
          <cell r="C6793" t="str">
            <v>F500163</v>
          </cell>
          <cell r="D6793">
            <v>15</v>
          </cell>
          <cell r="E6793" t="str">
            <v>F</v>
          </cell>
        </row>
        <row r="6794">
          <cell r="B6794" t="str">
            <v>F520870</v>
          </cell>
          <cell r="C6794" t="str">
            <v>F520870</v>
          </cell>
          <cell r="D6794">
            <v>15</v>
          </cell>
          <cell r="E6794" t="str">
            <v>F</v>
          </cell>
        </row>
        <row r="6795">
          <cell r="B6795" t="str">
            <v>F521230</v>
          </cell>
          <cell r="C6795" t="str">
            <v>F521230</v>
          </cell>
          <cell r="D6795">
            <v>15</v>
          </cell>
          <cell r="E6795" t="str">
            <v>F</v>
          </cell>
        </row>
        <row r="6796">
          <cell r="B6796" t="str">
            <v>F521590</v>
          </cell>
          <cell r="C6796" t="str">
            <v>F521590</v>
          </cell>
          <cell r="D6796">
            <v>15</v>
          </cell>
          <cell r="E6796" t="str">
            <v>F</v>
          </cell>
        </row>
        <row r="6797">
          <cell r="B6797" t="str">
            <v>F521950</v>
          </cell>
          <cell r="C6797" t="str">
            <v>F521950</v>
          </cell>
          <cell r="D6797">
            <v>15</v>
          </cell>
          <cell r="E6797" t="str">
            <v>F</v>
          </cell>
        </row>
        <row r="6798">
          <cell r="B6798" t="str">
            <v>F522310</v>
          </cell>
          <cell r="C6798" t="str">
            <v>F522310</v>
          </cell>
          <cell r="D6798">
            <v>15</v>
          </cell>
          <cell r="E6798" t="str">
            <v>F</v>
          </cell>
        </row>
        <row r="6799">
          <cell r="B6799" t="str">
            <v>1000ENWFLDESU</v>
          </cell>
          <cell r="C6799" t="str">
            <v>ENWFLDESU</v>
          </cell>
          <cell r="D6799">
            <v>10</v>
          </cell>
          <cell r="E6799" t="str">
            <v>G</v>
          </cell>
        </row>
        <row r="6800">
          <cell r="B6800" t="str">
            <v>F520861</v>
          </cell>
          <cell r="C6800" t="str">
            <v>F520861</v>
          </cell>
          <cell r="D6800">
            <v>11</v>
          </cell>
          <cell r="E6800" t="str">
            <v>F</v>
          </cell>
        </row>
        <row r="6801">
          <cell r="B6801" t="str">
            <v>F521221</v>
          </cell>
          <cell r="C6801" t="str">
            <v>F521221</v>
          </cell>
          <cell r="D6801">
            <v>11</v>
          </cell>
          <cell r="E6801" t="str">
            <v>F</v>
          </cell>
        </row>
        <row r="6802">
          <cell r="B6802" t="str">
            <v>F521581</v>
          </cell>
          <cell r="C6802" t="str">
            <v>F521581</v>
          </cell>
          <cell r="D6802">
            <v>11</v>
          </cell>
          <cell r="E6802" t="str">
            <v>F</v>
          </cell>
        </row>
        <row r="6803">
          <cell r="B6803" t="str">
            <v>F521941</v>
          </cell>
          <cell r="C6803" t="str">
            <v>F521941</v>
          </cell>
          <cell r="D6803">
            <v>11</v>
          </cell>
          <cell r="E6803" t="str">
            <v>F</v>
          </cell>
        </row>
        <row r="6804">
          <cell r="B6804" t="str">
            <v>F522301</v>
          </cell>
          <cell r="C6804" t="str">
            <v>F522301</v>
          </cell>
          <cell r="D6804">
            <v>11</v>
          </cell>
          <cell r="E6804" t="str">
            <v>F</v>
          </cell>
        </row>
        <row r="6805">
          <cell r="B6805" t="str">
            <v>1000ENODISENG</v>
          </cell>
          <cell r="C6805" t="str">
            <v>ENODISENG</v>
          </cell>
          <cell r="D6805">
            <v>12</v>
          </cell>
          <cell r="E6805" t="str">
            <v>G</v>
          </cell>
        </row>
        <row r="6806">
          <cell r="B6806" t="str">
            <v>F520897</v>
          </cell>
          <cell r="C6806" t="str">
            <v>F520897</v>
          </cell>
          <cell r="D6806">
            <v>13</v>
          </cell>
          <cell r="E6806" t="str">
            <v>F</v>
          </cell>
        </row>
        <row r="6807">
          <cell r="B6807" t="str">
            <v>F521257</v>
          </cell>
          <cell r="C6807" t="str">
            <v>F521257</v>
          </cell>
          <cell r="D6807">
            <v>13</v>
          </cell>
          <cell r="E6807" t="str">
            <v>F</v>
          </cell>
        </row>
        <row r="6808">
          <cell r="B6808" t="str">
            <v>F521617</v>
          </cell>
          <cell r="C6808" t="str">
            <v>F521617</v>
          </cell>
          <cell r="D6808">
            <v>13</v>
          </cell>
          <cell r="E6808" t="str">
            <v>F</v>
          </cell>
        </row>
        <row r="6809">
          <cell r="B6809" t="str">
            <v>F521977</v>
          </cell>
          <cell r="C6809" t="str">
            <v>F521977</v>
          </cell>
          <cell r="D6809">
            <v>13</v>
          </cell>
          <cell r="E6809" t="str">
            <v>F</v>
          </cell>
        </row>
        <row r="6810">
          <cell r="B6810" t="str">
            <v>F522337</v>
          </cell>
          <cell r="C6810" t="str">
            <v>F522337</v>
          </cell>
          <cell r="D6810">
            <v>13</v>
          </cell>
          <cell r="E6810" t="str">
            <v>F</v>
          </cell>
        </row>
        <row r="6811">
          <cell r="B6811" t="str">
            <v>1000EWSDISENG</v>
          </cell>
          <cell r="C6811" t="str">
            <v>EWSDISENG</v>
          </cell>
          <cell r="D6811">
            <v>12</v>
          </cell>
          <cell r="E6811" t="str">
            <v>G</v>
          </cell>
        </row>
        <row r="6812">
          <cell r="B6812" t="str">
            <v>F520896</v>
          </cell>
          <cell r="C6812" t="str">
            <v>F520896</v>
          </cell>
          <cell r="D6812">
            <v>13</v>
          </cell>
          <cell r="E6812" t="str">
            <v>F</v>
          </cell>
        </row>
        <row r="6813">
          <cell r="B6813" t="str">
            <v>F521256</v>
          </cell>
          <cell r="C6813" t="str">
            <v>F521256</v>
          </cell>
          <cell r="D6813">
            <v>13</v>
          </cell>
          <cell r="E6813" t="str">
            <v>F</v>
          </cell>
        </row>
        <row r="6814">
          <cell r="B6814" t="str">
            <v>F521616</v>
          </cell>
          <cell r="C6814" t="str">
            <v>F521616</v>
          </cell>
          <cell r="D6814">
            <v>13</v>
          </cell>
          <cell r="E6814" t="str">
            <v>F</v>
          </cell>
        </row>
        <row r="6815">
          <cell r="B6815" t="str">
            <v>F521976</v>
          </cell>
          <cell r="C6815" t="str">
            <v>F521976</v>
          </cell>
          <cell r="D6815">
            <v>13</v>
          </cell>
          <cell r="E6815" t="str">
            <v>F</v>
          </cell>
        </row>
        <row r="6816">
          <cell r="B6816" t="str">
            <v>F522336</v>
          </cell>
          <cell r="C6816" t="str">
            <v>F522336</v>
          </cell>
          <cell r="D6816">
            <v>13</v>
          </cell>
          <cell r="E6816" t="str">
            <v>F</v>
          </cell>
        </row>
        <row r="6817">
          <cell r="B6817" t="str">
            <v>1000ESEFLDESU</v>
          </cell>
          <cell r="C6817" t="str">
            <v>ESEFLDESU</v>
          </cell>
          <cell r="D6817">
            <v>10</v>
          </cell>
          <cell r="E6817" t="str">
            <v>G</v>
          </cell>
        </row>
        <row r="6818">
          <cell r="B6818" t="str">
            <v>F520860</v>
          </cell>
          <cell r="C6818" t="str">
            <v>F520860</v>
          </cell>
          <cell r="D6818">
            <v>11</v>
          </cell>
          <cell r="E6818" t="str">
            <v>F</v>
          </cell>
        </row>
        <row r="6819">
          <cell r="B6819" t="str">
            <v>F521220</v>
          </cell>
          <cell r="C6819" t="str">
            <v>F521220</v>
          </cell>
          <cell r="D6819">
            <v>11</v>
          </cell>
          <cell r="E6819" t="str">
            <v>F</v>
          </cell>
        </row>
        <row r="6820">
          <cell r="B6820" t="str">
            <v>F521580</v>
          </cell>
          <cell r="C6820" t="str">
            <v>F521580</v>
          </cell>
          <cell r="D6820">
            <v>11</v>
          </cell>
          <cell r="E6820" t="str">
            <v>F</v>
          </cell>
        </row>
        <row r="6821">
          <cell r="B6821" t="str">
            <v>F521940</v>
          </cell>
          <cell r="C6821" t="str">
            <v>F521940</v>
          </cell>
          <cell r="D6821">
            <v>11</v>
          </cell>
          <cell r="E6821" t="str">
            <v>F</v>
          </cell>
        </row>
        <row r="6822">
          <cell r="B6822" t="str">
            <v>F522300</v>
          </cell>
          <cell r="C6822" t="str">
            <v>F522300</v>
          </cell>
          <cell r="D6822">
            <v>11</v>
          </cell>
          <cell r="E6822" t="str">
            <v>F</v>
          </cell>
        </row>
        <row r="6823">
          <cell r="B6823" t="str">
            <v>1000EESDISENG</v>
          </cell>
          <cell r="C6823" t="str">
            <v>EESDISENG</v>
          </cell>
          <cell r="D6823">
            <v>12</v>
          </cell>
          <cell r="E6823" t="str">
            <v>G</v>
          </cell>
        </row>
        <row r="6824">
          <cell r="B6824" t="str">
            <v>F520895</v>
          </cell>
          <cell r="C6824" t="str">
            <v>F520895</v>
          </cell>
          <cell r="D6824">
            <v>13</v>
          </cell>
          <cell r="E6824" t="str">
            <v>F</v>
          </cell>
        </row>
        <row r="6825">
          <cell r="B6825" t="str">
            <v>F521255</v>
          </cell>
          <cell r="C6825" t="str">
            <v>F521255</v>
          </cell>
          <cell r="D6825">
            <v>13</v>
          </cell>
          <cell r="E6825" t="str">
            <v>F</v>
          </cell>
        </row>
        <row r="6826">
          <cell r="B6826" t="str">
            <v>F521615</v>
          </cell>
          <cell r="C6826" t="str">
            <v>F521615</v>
          </cell>
          <cell r="D6826">
            <v>13</v>
          </cell>
          <cell r="E6826" t="str">
            <v>F</v>
          </cell>
        </row>
        <row r="6827">
          <cell r="B6827" t="str">
            <v>F521975</v>
          </cell>
          <cell r="C6827" t="str">
            <v>F521975</v>
          </cell>
          <cell r="D6827">
            <v>13</v>
          </cell>
          <cell r="E6827" t="str">
            <v>F</v>
          </cell>
        </row>
        <row r="6828">
          <cell r="B6828" t="str">
            <v>F522335</v>
          </cell>
          <cell r="C6828" t="str">
            <v>F522335</v>
          </cell>
          <cell r="D6828">
            <v>13</v>
          </cell>
          <cell r="E6828" t="str">
            <v>F</v>
          </cell>
        </row>
        <row r="6829">
          <cell r="B6829" t="str">
            <v>1000ESODISENG</v>
          </cell>
          <cell r="C6829" t="str">
            <v>ESODISENG</v>
          </cell>
          <cell r="D6829">
            <v>12</v>
          </cell>
          <cell r="E6829" t="str">
            <v>G</v>
          </cell>
        </row>
        <row r="6830">
          <cell r="B6830" t="str">
            <v>F520894</v>
          </cell>
          <cell r="C6830" t="str">
            <v>F520894</v>
          </cell>
          <cell r="D6830">
            <v>13</v>
          </cell>
          <cell r="E6830" t="str">
            <v>F</v>
          </cell>
        </row>
        <row r="6831">
          <cell r="B6831" t="str">
            <v>F521254</v>
          </cell>
          <cell r="C6831" t="str">
            <v>F521254</v>
          </cell>
          <cell r="D6831">
            <v>13</v>
          </cell>
          <cell r="E6831" t="str">
            <v>F</v>
          </cell>
        </row>
        <row r="6832">
          <cell r="B6832" t="str">
            <v>F521614</v>
          </cell>
          <cell r="C6832" t="str">
            <v>F521614</v>
          </cell>
          <cell r="D6832">
            <v>13</v>
          </cell>
          <cell r="E6832" t="str">
            <v>F</v>
          </cell>
        </row>
        <row r="6833">
          <cell r="B6833" t="str">
            <v>F521974</v>
          </cell>
          <cell r="C6833" t="str">
            <v>F521974</v>
          </cell>
          <cell r="D6833">
            <v>13</v>
          </cell>
          <cell r="E6833" t="str">
            <v>F</v>
          </cell>
        </row>
        <row r="6834">
          <cell r="B6834" t="str">
            <v>F522334</v>
          </cell>
          <cell r="C6834" t="str">
            <v>F522334</v>
          </cell>
          <cell r="D6834">
            <v>13</v>
          </cell>
          <cell r="E6834" t="str">
            <v>F</v>
          </cell>
        </row>
        <row r="6835">
          <cell r="B6835" t="str">
            <v>1000EELSYPLST</v>
          </cell>
          <cell r="C6835" t="str">
            <v>EELSYPLST</v>
          </cell>
          <cell r="D6835">
            <v>8</v>
          </cell>
          <cell r="E6835" t="str">
            <v>G</v>
          </cell>
        </row>
        <row r="6836">
          <cell r="B6836" t="str">
            <v>F500253</v>
          </cell>
          <cell r="C6836" t="str">
            <v>F500253</v>
          </cell>
          <cell r="D6836">
            <v>9</v>
          </cell>
          <cell r="E6836" t="str">
            <v>F</v>
          </cell>
        </row>
        <row r="6837">
          <cell r="B6837" t="str">
            <v>F500254</v>
          </cell>
          <cell r="C6837" t="str">
            <v>F500254</v>
          </cell>
          <cell r="D6837">
            <v>9</v>
          </cell>
          <cell r="E6837" t="str">
            <v>F</v>
          </cell>
        </row>
        <row r="6838">
          <cell r="B6838" t="str">
            <v>F520032</v>
          </cell>
          <cell r="C6838" t="str">
            <v>F520032</v>
          </cell>
          <cell r="D6838">
            <v>9</v>
          </cell>
          <cell r="E6838" t="str">
            <v>F</v>
          </cell>
        </row>
        <row r="6839">
          <cell r="B6839" t="str">
            <v>F520639</v>
          </cell>
          <cell r="C6839" t="str">
            <v>F520639</v>
          </cell>
          <cell r="D6839">
            <v>9</v>
          </cell>
          <cell r="E6839" t="str">
            <v>F</v>
          </cell>
        </row>
        <row r="6840">
          <cell r="B6840" t="str">
            <v>F520902</v>
          </cell>
          <cell r="C6840" t="str">
            <v>F520902</v>
          </cell>
          <cell r="D6840">
            <v>9</v>
          </cell>
          <cell r="E6840" t="str">
            <v>F</v>
          </cell>
        </row>
        <row r="6841">
          <cell r="B6841" t="str">
            <v>F521262</v>
          </cell>
          <cell r="C6841" t="str">
            <v>F521262</v>
          </cell>
          <cell r="D6841">
            <v>9</v>
          </cell>
          <cell r="E6841" t="str">
            <v>F</v>
          </cell>
        </row>
        <row r="6842">
          <cell r="B6842" t="str">
            <v>F521622</v>
          </cell>
          <cell r="C6842" t="str">
            <v>F521622</v>
          </cell>
          <cell r="D6842">
            <v>9</v>
          </cell>
          <cell r="E6842" t="str">
            <v>F</v>
          </cell>
        </row>
        <row r="6843">
          <cell r="B6843" t="str">
            <v>F521982</v>
          </cell>
          <cell r="C6843" t="str">
            <v>F521982</v>
          </cell>
          <cell r="D6843">
            <v>9</v>
          </cell>
          <cell r="E6843" t="str">
            <v>F</v>
          </cell>
        </row>
        <row r="6844">
          <cell r="B6844" t="str">
            <v>F522342</v>
          </cell>
          <cell r="C6844" t="str">
            <v>F522342</v>
          </cell>
          <cell r="D6844">
            <v>9</v>
          </cell>
          <cell r="E6844" t="str">
            <v>F</v>
          </cell>
        </row>
        <row r="6845">
          <cell r="B6845" t="str">
            <v>1000ELNUSPLN</v>
          </cell>
          <cell r="C6845" t="str">
            <v>ELNUSPLN</v>
          </cell>
          <cell r="D6845">
            <v>8</v>
          </cell>
          <cell r="E6845" t="str">
            <v>G</v>
          </cell>
        </row>
        <row r="6846">
          <cell r="B6846" t="str">
            <v>F520891</v>
          </cell>
          <cell r="C6846" t="str">
            <v>F520891</v>
          </cell>
          <cell r="D6846">
            <v>9</v>
          </cell>
          <cell r="E6846" t="str">
            <v>F</v>
          </cell>
        </row>
        <row r="6847">
          <cell r="B6847" t="str">
            <v>F521251</v>
          </cell>
          <cell r="C6847" t="str">
            <v>F521251</v>
          </cell>
          <cell r="D6847">
            <v>9</v>
          </cell>
          <cell r="E6847" t="str">
            <v>F</v>
          </cell>
        </row>
        <row r="6848">
          <cell r="B6848" t="str">
            <v>F521611</v>
          </cell>
          <cell r="C6848" t="str">
            <v>F521611</v>
          </cell>
          <cell r="D6848">
            <v>9</v>
          </cell>
          <cell r="E6848" t="str">
            <v>F</v>
          </cell>
        </row>
        <row r="6849">
          <cell r="B6849" t="str">
            <v>F521971</v>
          </cell>
          <cell r="C6849" t="str">
            <v>F521971</v>
          </cell>
          <cell r="D6849">
            <v>9</v>
          </cell>
          <cell r="E6849" t="str">
            <v>F</v>
          </cell>
        </row>
        <row r="6850">
          <cell r="B6850" t="str">
            <v>F522331</v>
          </cell>
          <cell r="C6850" t="str">
            <v>F522331</v>
          </cell>
          <cell r="D6850">
            <v>9</v>
          </cell>
          <cell r="E6850" t="str">
            <v>F</v>
          </cell>
        </row>
        <row r="6851">
          <cell r="B6851" t="str">
            <v>F526201</v>
          </cell>
          <cell r="C6851" t="str">
            <v>F526201</v>
          </cell>
          <cell r="D6851">
            <v>9</v>
          </cell>
          <cell r="E6851" t="str">
            <v>F</v>
          </cell>
        </row>
        <row r="6852">
          <cell r="B6852" t="str">
            <v>1000ESYSPLINT</v>
          </cell>
          <cell r="C6852" t="str">
            <v>ESYSPLINT</v>
          </cell>
          <cell r="D6852">
            <v>8</v>
          </cell>
          <cell r="E6852" t="str">
            <v>G</v>
          </cell>
        </row>
        <row r="6853">
          <cell r="B6853" t="str">
            <v>F520890</v>
          </cell>
          <cell r="C6853" t="str">
            <v>F520890</v>
          </cell>
          <cell r="D6853">
            <v>9</v>
          </cell>
          <cell r="E6853" t="str">
            <v>F</v>
          </cell>
        </row>
        <row r="6854">
          <cell r="B6854" t="str">
            <v>F521250</v>
          </cell>
          <cell r="C6854" t="str">
            <v>F521250</v>
          </cell>
          <cell r="D6854">
            <v>9</v>
          </cell>
          <cell r="E6854" t="str">
            <v>F</v>
          </cell>
        </row>
        <row r="6855">
          <cell r="B6855" t="str">
            <v>F521610</v>
          </cell>
          <cell r="C6855" t="str">
            <v>F521610</v>
          </cell>
          <cell r="D6855">
            <v>9</v>
          </cell>
          <cell r="E6855" t="str">
            <v>F</v>
          </cell>
        </row>
        <row r="6856">
          <cell r="B6856" t="str">
            <v>F521970</v>
          </cell>
          <cell r="C6856" t="str">
            <v>F521970</v>
          </cell>
          <cell r="D6856">
            <v>9</v>
          </cell>
          <cell r="E6856" t="str">
            <v>F</v>
          </cell>
        </row>
        <row r="6857">
          <cell r="B6857" t="str">
            <v>F522330</v>
          </cell>
          <cell r="C6857" t="str">
            <v>F522330</v>
          </cell>
          <cell r="D6857">
            <v>9</v>
          </cell>
          <cell r="E6857" t="str">
            <v>F</v>
          </cell>
        </row>
        <row r="6858">
          <cell r="B6858" t="str">
            <v>F523406</v>
          </cell>
          <cell r="C6858" t="str">
            <v>F523406</v>
          </cell>
          <cell r="D6858">
            <v>9</v>
          </cell>
          <cell r="E6858" t="str">
            <v>F</v>
          </cell>
        </row>
        <row r="6859">
          <cell r="B6859" t="str">
            <v>F526202</v>
          </cell>
          <cell r="C6859" t="str">
            <v>F526202</v>
          </cell>
          <cell r="D6859">
            <v>9</v>
          </cell>
          <cell r="E6859" t="str">
            <v>F</v>
          </cell>
        </row>
        <row r="6860">
          <cell r="B6860" t="str">
            <v>1000EOPMGMT</v>
          </cell>
          <cell r="C6860" t="str">
            <v>EOPMGMT</v>
          </cell>
          <cell r="D6860">
            <v>10</v>
          </cell>
          <cell r="E6860" t="str">
            <v>G</v>
          </cell>
        </row>
        <row r="6861">
          <cell r="B6861" t="str">
            <v>F500091</v>
          </cell>
          <cell r="C6861" t="str">
            <v>F500091</v>
          </cell>
          <cell r="D6861">
            <v>11</v>
          </cell>
          <cell r="E6861" t="str">
            <v>F</v>
          </cell>
        </row>
        <row r="6862">
          <cell r="B6862" t="str">
            <v>F520033</v>
          </cell>
          <cell r="C6862" t="str">
            <v>F520033</v>
          </cell>
          <cell r="D6862">
            <v>11</v>
          </cell>
          <cell r="E6862" t="str">
            <v>F</v>
          </cell>
        </row>
        <row r="6863">
          <cell r="B6863" t="str">
            <v>F520852</v>
          </cell>
          <cell r="C6863" t="str">
            <v>F520852</v>
          </cell>
          <cell r="D6863">
            <v>11</v>
          </cell>
          <cell r="E6863" t="str">
            <v>F</v>
          </cell>
        </row>
        <row r="6864">
          <cell r="B6864" t="str">
            <v>F521212</v>
          </cell>
          <cell r="C6864" t="str">
            <v>F521212</v>
          </cell>
          <cell r="D6864">
            <v>11</v>
          </cell>
          <cell r="E6864" t="str">
            <v>F</v>
          </cell>
        </row>
        <row r="6865">
          <cell r="B6865" t="str">
            <v>F521572</v>
          </cell>
          <cell r="C6865" t="str">
            <v>F521572</v>
          </cell>
          <cell r="D6865">
            <v>11</v>
          </cell>
          <cell r="E6865" t="str">
            <v>F</v>
          </cell>
        </row>
        <row r="6866">
          <cell r="B6866" t="str">
            <v>F521932</v>
          </cell>
          <cell r="C6866" t="str">
            <v>F521932</v>
          </cell>
          <cell r="D6866">
            <v>11</v>
          </cell>
          <cell r="E6866" t="str">
            <v>F</v>
          </cell>
        </row>
        <row r="6867">
          <cell r="B6867" t="str">
            <v>F522292</v>
          </cell>
          <cell r="C6867" t="str">
            <v>F522292</v>
          </cell>
          <cell r="D6867">
            <v>11</v>
          </cell>
          <cell r="E6867" t="str">
            <v>F</v>
          </cell>
        </row>
        <row r="6868">
          <cell r="B6868" t="str">
            <v>1000INTWRKPL</v>
          </cell>
          <cell r="C6868" t="str">
            <v>INTWRKPL</v>
          </cell>
          <cell r="D6868">
            <v>10</v>
          </cell>
          <cell r="E6868" t="str">
            <v>G</v>
          </cell>
        </row>
        <row r="6869">
          <cell r="B6869" t="str">
            <v>1000ETRNINTPL</v>
          </cell>
          <cell r="C6869" t="str">
            <v>ETRNINTPL</v>
          </cell>
          <cell r="D6869">
            <v>8</v>
          </cell>
          <cell r="E6869" t="str">
            <v>G</v>
          </cell>
        </row>
        <row r="6870">
          <cell r="B6870" t="str">
            <v>F500002</v>
          </cell>
          <cell r="C6870" t="str">
            <v>F500002</v>
          </cell>
          <cell r="D6870">
            <v>9</v>
          </cell>
          <cell r="E6870" t="str">
            <v>F</v>
          </cell>
        </row>
        <row r="6871">
          <cell r="B6871" t="str">
            <v>F500005</v>
          </cell>
          <cell r="C6871" t="str">
            <v>F500005</v>
          </cell>
          <cell r="D6871">
            <v>9</v>
          </cell>
          <cell r="E6871" t="str">
            <v>F</v>
          </cell>
        </row>
        <row r="6872">
          <cell r="B6872" t="str">
            <v>F500006</v>
          </cell>
          <cell r="C6872" t="str">
            <v>F500006</v>
          </cell>
          <cell r="D6872">
            <v>9</v>
          </cell>
          <cell r="E6872" t="str">
            <v>F</v>
          </cell>
        </row>
        <row r="6873">
          <cell r="B6873" t="str">
            <v>F500007</v>
          </cell>
          <cell r="C6873" t="str">
            <v>F500007</v>
          </cell>
          <cell r="D6873">
            <v>9</v>
          </cell>
          <cell r="E6873" t="str">
            <v>F</v>
          </cell>
        </row>
        <row r="6874">
          <cell r="B6874" t="str">
            <v>F500008</v>
          </cell>
          <cell r="C6874" t="str">
            <v>F500008</v>
          </cell>
          <cell r="D6874">
            <v>9</v>
          </cell>
          <cell r="E6874" t="str">
            <v>F</v>
          </cell>
        </row>
        <row r="6875">
          <cell r="B6875" t="str">
            <v>F520838</v>
          </cell>
          <cell r="C6875" t="str">
            <v>F520838</v>
          </cell>
          <cell r="D6875">
            <v>9</v>
          </cell>
          <cell r="E6875" t="str">
            <v>F</v>
          </cell>
        </row>
        <row r="6876">
          <cell r="B6876" t="str">
            <v>F521198</v>
          </cell>
          <cell r="C6876" t="str">
            <v>F521198</v>
          </cell>
          <cell r="D6876">
            <v>9</v>
          </cell>
          <cell r="E6876" t="str">
            <v>F</v>
          </cell>
        </row>
        <row r="6877">
          <cell r="B6877" t="str">
            <v>F521558</v>
          </cell>
          <cell r="C6877" t="str">
            <v>F521558</v>
          </cell>
          <cell r="D6877">
            <v>9</v>
          </cell>
          <cell r="E6877" t="str">
            <v>F</v>
          </cell>
        </row>
        <row r="6878">
          <cell r="B6878" t="str">
            <v>F521918</v>
          </cell>
          <cell r="C6878" t="str">
            <v>F521918</v>
          </cell>
          <cell r="D6878">
            <v>9</v>
          </cell>
          <cell r="E6878" t="str">
            <v>F</v>
          </cell>
        </row>
        <row r="6879">
          <cell r="B6879" t="str">
            <v>F522278</v>
          </cell>
          <cell r="C6879" t="str">
            <v>F522278</v>
          </cell>
          <cell r="D6879">
            <v>9</v>
          </cell>
          <cell r="E6879" t="str">
            <v>F</v>
          </cell>
        </row>
        <row r="6880">
          <cell r="B6880" t="str">
            <v>F526203</v>
          </cell>
          <cell r="C6880" t="str">
            <v>F526203</v>
          </cell>
          <cell r="D6880">
            <v>9</v>
          </cell>
          <cell r="E6880" t="str">
            <v>F</v>
          </cell>
        </row>
        <row r="6881">
          <cell r="B6881" t="str">
            <v>1000EENGG</v>
          </cell>
          <cell r="C6881" t="str">
            <v>EENGG</v>
          </cell>
          <cell r="D6881">
            <v>6</v>
          </cell>
          <cell r="E6881" t="str">
            <v>G</v>
          </cell>
        </row>
        <row r="6882">
          <cell r="B6882" t="str">
            <v>F520655</v>
          </cell>
          <cell r="C6882" t="str">
            <v>F520655</v>
          </cell>
          <cell r="D6882">
            <v>7</v>
          </cell>
          <cell r="E6882" t="str">
            <v>F</v>
          </cell>
        </row>
        <row r="6883">
          <cell r="B6883" t="str">
            <v>F521177</v>
          </cell>
          <cell r="C6883" t="str">
            <v>F521177</v>
          </cell>
          <cell r="D6883">
            <v>7</v>
          </cell>
          <cell r="E6883" t="str">
            <v>F</v>
          </cell>
        </row>
        <row r="6884">
          <cell r="B6884" t="str">
            <v>F521537</v>
          </cell>
          <cell r="C6884" t="str">
            <v>F521537</v>
          </cell>
          <cell r="D6884">
            <v>7</v>
          </cell>
          <cell r="E6884" t="str">
            <v>F</v>
          </cell>
        </row>
        <row r="6885">
          <cell r="B6885" t="str">
            <v>F521897</v>
          </cell>
          <cell r="C6885" t="str">
            <v>F521897</v>
          </cell>
          <cell r="D6885">
            <v>7</v>
          </cell>
          <cell r="E6885" t="str">
            <v>F</v>
          </cell>
        </row>
        <row r="6886">
          <cell r="B6886" t="str">
            <v>F522257</v>
          </cell>
          <cell r="C6886" t="str">
            <v>F522257</v>
          </cell>
          <cell r="D6886">
            <v>7</v>
          </cell>
          <cell r="E6886" t="str">
            <v>F</v>
          </cell>
        </row>
        <row r="6887">
          <cell r="B6887" t="str">
            <v>F522617</v>
          </cell>
          <cell r="C6887" t="str">
            <v>F522617</v>
          </cell>
          <cell r="D6887">
            <v>7</v>
          </cell>
          <cell r="E6887" t="str">
            <v>F</v>
          </cell>
        </row>
        <row r="6888">
          <cell r="B6888" t="str">
            <v>1000ETSENGG</v>
          </cell>
          <cell r="C6888" t="str">
            <v>ETSENGG</v>
          </cell>
          <cell r="D6888">
            <v>8</v>
          </cell>
          <cell r="E6888" t="str">
            <v>G</v>
          </cell>
        </row>
        <row r="6889">
          <cell r="B6889" t="str">
            <v>1000ECOMPQUAL</v>
          </cell>
          <cell r="C6889" t="str">
            <v>ECOMPQUAL</v>
          </cell>
          <cell r="D6889">
            <v>10</v>
          </cell>
          <cell r="E6889" t="str">
            <v>G</v>
          </cell>
        </row>
        <row r="6890">
          <cell r="B6890" t="str">
            <v>F525687</v>
          </cell>
          <cell r="C6890" t="str">
            <v>F525687</v>
          </cell>
          <cell r="D6890">
            <v>11</v>
          </cell>
          <cell r="E6890" t="str">
            <v>F</v>
          </cell>
        </row>
        <row r="6891">
          <cell r="B6891" t="str">
            <v>F525688</v>
          </cell>
          <cell r="C6891" t="str">
            <v>F525688</v>
          </cell>
          <cell r="D6891">
            <v>11</v>
          </cell>
          <cell r="E6891" t="str">
            <v>F</v>
          </cell>
        </row>
        <row r="6892">
          <cell r="B6892" t="str">
            <v>F525689</v>
          </cell>
          <cell r="C6892" t="str">
            <v>F525689</v>
          </cell>
          <cell r="D6892">
            <v>11</v>
          </cell>
          <cell r="E6892" t="str">
            <v>F</v>
          </cell>
        </row>
        <row r="6893">
          <cell r="B6893" t="str">
            <v>F525690</v>
          </cell>
          <cell r="C6893" t="str">
            <v>F525690</v>
          </cell>
          <cell r="D6893">
            <v>11</v>
          </cell>
          <cell r="E6893" t="str">
            <v>F</v>
          </cell>
        </row>
        <row r="6894">
          <cell r="B6894" t="str">
            <v>F525691</v>
          </cell>
          <cell r="C6894" t="str">
            <v>F525691</v>
          </cell>
          <cell r="D6894">
            <v>11</v>
          </cell>
          <cell r="E6894" t="str">
            <v>F</v>
          </cell>
        </row>
        <row r="6895">
          <cell r="B6895" t="str">
            <v>F525692</v>
          </cell>
          <cell r="C6895" t="str">
            <v>F525692</v>
          </cell>
          <cell r="D6895">
            <v>11</v>
          </cell>
          <cell r="E6895" t="str">
            <v>F</v>
          </cell>
        </row>
        <row r="6896">
          <cell r="B6896" t="str">
            <v>F525693</v>
          </cell>
          <cell r="C6896" t="str">
            <v>F525693</v>
          </cell>
          <cell r="D6896">
            <v>11</v>
          </cell>
          <cell r="E6896" t="str">
            <v>F</v>
          </cell>
        </row>
        <row r="6897">
          <cell r="B6897" t="str">
            <v>F525694</v>
          </cell>
          <cell r="C6897" t="str">
            <v>F525694</v>
          </cell>
          <cell r="D6897">
            <v>11</v>
          </cell>
          <cell r="E6897" t="str">
            <v>F</v>
          </cell>
        </row>
        <row r="6898">
          <cell r="B6898" t="str">
            <v>F525846</v>
          </cell>
          <cell r="C6898" t="str">
            <v>F525846</v>
          </cell>
          <cell r="D6898">
            <v>11</v>
          </cell>
          <cell r="E6898" t="str">
            <v>F</v>
          </cell>
        </row>
        <row r="6899">
          <cell r="B6899" t="str">
            <v>F526193</v>
          </cell>
          <cell r="C6899" t="str">
            <v>F526193</v>
          </cell>
          <cell r="D6899">
            <v>11</v>
          </cell>
          <cell r="E6899" t="str">
            <v>F</v>
          </cell>
        </row>
        <row r="6900">
          <cell r="B6900" t="str">
            <v>1000EAPPSTNDS</v>
          </cell>
          <cell r="C6900" t="str">
            <v>EAPPSTNDS</v>
          </cell>
          <cell r="D6900">
            <v>10</v>
          </cell>
          <cell r="E6900" t="str">
            <v>G</v>
          </cell>
        </row>
        <row r="6901">
          <cell r="B6901" t="str">
            <v>1000EAPPRATS</v>
          </cell>
          <cell r="C6901" t="str">
            <v>EAPPRATS</v>
          </cell>
          <cell r="D6901">
            <v>12</v>
          </cell>
          <cell r="E6901" t="str">
            <v>G</v>
          </cell>
        </row>
        <row r="6902">
          <cell r="B6902" t="str">
            <v>F500305</v>
          </cell>
          <cell r="C6902" t="str">
            <v>F500305</v>
          </cell>
          <cell r="D6902">
            <v>13</v>
          </cell>
          <cell r="E6902" t="str">
            <v>F</v>
          </cell>
        </row>
        <row r="6903">
          <cell r="B6903" t="str">
            <v>F500306</v>
          </cell>
          <cell r="C6903" t="str">
            <v>F500306</v>
          </cell>
          <cell r="D6903">
            <v>13</v>
          </cell>
          <cell r="E6903" t="str">
            <v>F</v>
          </cell>
        </row>
        <row r="6904">
          <cell r="B6904" t="str">
            <v>F500308</v>
          </cell>
          <cell r="C6904" t="str">
            <v>F500308</v>
          </cell>
          <cell r="D6904">
            <v>13</v>
          </cell>
          <cell r="E6904" t="str">
            <v>F</v>
          </cell>
        </row>
        <row r="6905">
          <cell r="B6905" t="str">
            <v>F520060</v>
          </cell>
          <cell r="C6905" t="str">
            <v>F520060</v>
          </cell>
          <cell r="D6905">
            <v>13</v>
          </cell>
          <cell r="E6905" t="str">
            <v>F</v>
          </cell>
        </row>
        <row r="6906">
          <cell r="B6906" t="str">
            <v>F520111</v>
          </cell>
          <cell r="C6906" t="str">
            <v>F520111</v>
          </cell>
          <cell r="D6906">
            <v>13</v>
          </cell>
          <cell r="E6906" t="str">
            <v>F</v>
          </cell>
        </row>
        <row r="6907">
          <cell r="B6907" t="str">
            <v>F520576</v>
          </cell>
          <cell r="C6907" t="str">
            <v>F520576</v>
          </cell>
          <cell r="D6907">
            <v>13</v>
          </cell>
          <cell r="E6907" t="str">
            <v>F</v>
          </cell>
        </row>
        <row r="6908">
          <cell r="B6908" t="str">
            <v>F520919</v>
          </cell>
          <cell r="C6908" t="str">
            <v>F520919</v>
          </cell>
          <cell r="D6908">
            <v>13</v>
          </cell>
          <cell r="E6908" t="str">
            <v>F</v>
          </cell>
        </row>
        <row r="6909">
          <cell r="B6909" t="str">
            <v>F521279</v>
          </cell>
          <cell r="C6909" t="str">
            <v>F521279</v>
          </cell>
          <cell r="D6909">
            <v>13</v>
          </cell>
          <cell r="E6909" t="str">
            <v>F</v>
          </cell>
        </row>
        <row r="6910">
          <cell r="B6910" t="str">
            <v>F521639</v>
          </cell>
          <cell r="C6910" t="str">
            <v>F521639</v>
          </cell>
          <cell r="D6910">
            <v>13</v>
          </cell>
          <cell r="E6910" t="str">
            <v>F</v>
          </cell>
        </row>
        <row r="6911">
          <cell r="B6911" t="str">
            <v>F521999</v>
          </cell>
          <cell r="C6911" t="str">
            <v>F521999</v>
          </cell>
          <cell r="D6911">
            <v>13</v>
          </cell>
          <cell r="E6911" t="str">
            <v>F</v>
          </cell>
        </row>
        <row r="6912">
          <cell r="B6912" t="str">
            <v>F522359</v>
          </cell>
          <cell r="C6912" t="str">
            <v>F522359</v>
          </cell>
          <cell r="D6912">
            <v>13</v>
          </cell>
          <cell r="E6912" t="str">
            <v>F</v>
          </cell>
        </row>
        <row r="6913">
          <cell r="B6913" t="str">
            <v>F523326</v>
          </cell>
          <cell r="C6913" t="str">
            <v>F523326</v>
          </cell>
          <cell r="D6913">
            <v>13</v>
          </cell>
          <cell r="E6913" t="str">
            <v>F</v>
          </cell>
        </row>
        <row r="6914">
          <cell r="B6914" t="str">
            <v>F525722</v>
          </cell>
          <cell r="C6914" t="str">
            <v>F525722</v>
          </cell>
          <cell r="D6914">
            <v>13</v>
          </cell>
          <cell r="E6914" t="str">
            <v>F</v>
          </cell>
        </row>
        <row r="6915">
          <cell r="B6915" t="str">
            <v>F525723</v>
          </cell>
          <cell r="C6915" t="str">
            <v>F525723</v>
          </cell>
          <cell r="D6915">
            <v>13</v>
          </cell>
          <cell r="E6915" t="str">
            <v>F</v>
          </cell>
        </row>
        <row r="6916">
          <cell r="B6916" t="str">
            <v>F526183</v>
          </cell>
          <cell r="C6916" t="str">
            <v>F526183</v>
          </cell>
          <cell r="D6916">
            <v>13</v>
          </cell>
          <cell r="E6916" t="str">
            <v>F</v>
          </cell>
        </row>
        <row r="6917">
          <cell r="B6917" t="str">
            <v>1000ESTDPUB</v>
          </cell>
          <cell r="C6917" t="str">
            <v>ESTDPUB</v>
          </cell>
          <cell r="D6917">
            <v>12</v>
          </cell>
          <cell r="E6917" t="str">
            <v>G</v>
          </cell>
        </row>
        <row r="6918">
          <cell r="B6918" t="str">
            <v>F500264</v>
          </cell>
          <cell r="C6918" t="str">
            <v>F500264</v>
          </cell>
          <cell r="D6918">
            <v>13</v>
          </cell>
          <cell r="E6918" t="str">
            <v>F</v>
          </cell>
        </row>
        <row r="6919">
          <cell r="B6919" t="str">
            <v>F520907</v>
          </cell>
          <cell r="C6919" t="str">
            <v>F520907</v>
          </cell>
          <cell r="D6919">
            <v>13</v>
          </cell>
          <cell r="E6919" t="str">
            <v>F</v>
          </cell>
        </row>
        <row r="6920">
          <cell r="B6920" t="str">
            <v>F521267</v>
          </cell>
          <cell r="C6920" t="str">
            <v>F521267</v>
          </cell>
          <cell r="D6920">
            <v>13</v>
          </cell>
          <cell r="E6920" t="str">
            <v>F</v>
          </cell>
        </row>
        <row r="6921">
          <cell r="B6921" t="str">
            <v>F521627</v>
          </cell>
          <cell r="C6921" t="str">
            <v>F521627</v>
          </cell>
          <cell r="D6921">
            <v>13</v>
          </cell>
          <cell r="E6921" t="str">
            <v>F</v>
          </cell>
        </row>
        <row r="6922">
          <cell r="B6922" t="str">
            <v>F521987</v>
          </cell>
          <cell r="C6922" t="str">
            <v>F521987</v>
          </cell>
          <cell r="D6922">
            <v>13</v>
          </cell>
          <cell r="E6922" t="str">
            <v>F</v>
          </cell>
        </row>
        <row r="6923">
          <cell r="B6923" t="str">
            <v>F522347</v>
          </cell>
          <cell r="C6923" t="str">
            <v>F522347</v>
          </cell>
          <cell r="D6923">
            <v>13</v>
          </cell>
          <cell r="E6923" t="str">
            <v>F</v>
          </cell>
        </row>
        <row r="6924">
          <cell r="B6924" t="str">
            <v>F523314</v>
          </cell>
          <cell r="C6924" t="str">
            <v>F523314</v>
          </cell>
          <cell r="D6924">
            <v>13</v>
          </cell>
          <cell r="E6924" t="str">
            <v>F</v>
          </cell>
        </row>
        <row r="6925">
          <cell r="B6925" t="str">
            <v>F526192</v>
          </cell>
          <cell r="C6925" t="str">
            <v>F526192</v>
          </cell>
          <cell r="D6925">
            <v>13</v>
          </cell>
          <cell r="E6925" t="str">
            <v>F</v>
          </cell>
        </row>
        <row r="6926">
          <cell r="B6926" t="str">
            <v>1000EENGSTFF</v>
          </cell>
          <cell r="C6926" t="str">
            <v>EENGSTFF</v>
          </cell>
          <cell r="D6926">
            <v>10</v>
          </cell>
          <cell r="E6926" t="str">
            <v>G</v>
          </cell>
        </row>
        <row r="6927">
          <cell r="B6927" t="str">
            <v>F500248</v>
          </cell>
          <cell r="C6927" t="str">
            <v>F500248</v>
          </cell>
          <cell r="D6927">
            <v>11</v>
          </cell>
          <cell r="E6927" t="str">
            <v>F</v>
          </cell>
        </row>
        <row r="6928">
          <cell r="B6928" t="str">
            <v>F520900</v>
          </cell>
          <cell r="C6928" t="str">
            <v>F520900</v>
          </cell>
          <cell r="D6928">
            <v>11</v>
          </cell>
          <cell r="E6928" t="str">
            <v>F</v>
          </cell>
        </row>
        <row r="6929">
          <cell r="B6929" t="str">
            <v>F521260</v>
          </cell>
          <cell r="C6929" t="str">
            <v>F521260</v>
          </cell>
          <cell r="D6929">
            <v>11</v>
          </cell>
          <cell r="E6929" t="str">
            <v>F</v>
          </cell>
        </row>
        <row r="6930">
          <cell r="B6930" t="str">
            <v>F521620</v>
          </cell>
          <cell r="C6930" t="str">
            <v>F521620</v>
          </cell>
          <cell r="D6930">
            <v>11</v>
          </cell>
          <cell r="E6930" t="str">
            <v>F</v>
          </cell>
        </row>
        <row r="6931">
          <cell r="B6931" t="str">
            <v>F521980</v>
          </cell>
          <cell r="C6931" t="str">
            <v>F521980</v>
          </cell>
          <cell r="D6931">
            <v>11</v>
          </cell>
          <cell r="E6931" t="str">
            <v>F</v>
          </cell>
        </row>
        <row r="6932">
          <cell r="B6932" t="str">
            <v>F522340</v>
          </cell>
          <cell r="C6932" t="str">
            <v>F522340</v>
          </cell>
          <cell r="D6932">
            <v>11</v>
          </cell>
          <cell r="E6932" t="str">
            <v>F</v>
          </cell>
        </row>
        <row r="6933">
          <cell r="B6933" t="str">
            <v>F523309</v>
          </cell>
          <cell r="C6933" t="str">
            <v>F523309</v>
          </cell>
          <cell r="D6933">
            <v>11</v>
          </cell>
          <cell r="E6933" t="str">
            <v>F</v>
          </cell>
        </row>
        <row r="6934">
          <cell r="B6934" t="str">
            <v>F526186</v>
          </cell>
          <cell r="C6934" t="str">
            <v>F526186</v>
          </cell>
          <cell r="D6934">
            <v>11</v>
          </cell>
          <cell r="E6934" t="str">
            <v>F</v>
          </cell>
        </row>
        <row r="6935">
          <cell r="B6935" t="str">
            <v>1000EPRJADSUP</v>
          </cell>
          <cell r="C6935" t="str">
            <v>EPRJADSUP</v>
          </cell>
          <cell r="D6935">
            <v>10</v>
          </cell>
          <cell r="E6935" t="str">
            <v>G</v>
          </cell>
        </row>
        <row r="6936">
          <cell r="B6936" t="str">
            <v>F500279</v>
          </cell>
          <cell r="C6936" t="str">
            <v>F500279</v>
          </cell>
          <cell r="D6936">
            <v>11</v>
          </cell>
          <cell r="E6936" t="str">
            <v>F</v>
          </cell>
        </row>
        <row r="6937">
          <cell r="B6937" t="str">
            <v>F500281</v>
          </cell>
          <cell r="C6937" t="str">
            <v>F500281</v>
          </cell>
          <cell r="D6937">
            <v>11</v>
          </cell>
          <cell r="E6937" t="str">
            <v>F</v>
          </cell>
        </row>
        <row r="6938">
          <cell r="B6938" t="str">
            <v>F520055</v>
          </cell>
          <cell r="C6938" t="str">
            <v>F520055</v>
          </cell>
          <cell r="D6938">
            <v>11</v>
          </cell>
          <cell r="E6938" t="str">
            <v>F</v>
          </cell>
        </row>
        <row r="6939">
          <cell r="B6939" t="str">
            <v>F520912</v>
          </cell>
          <cell r="C6939" t="str">
            <v>F520912</v>
          </cell>
          <cell r="D6939">
            <v>11</v>
          </cell>
          <cell r="E6939" t="str">
            <v>F</v>
          </cell>
        </row>
        <row r="6940">
          <cell r="B6940" t="str">
            <v>F521272</v>
          </cell>
          <cell r="C6940" t="str">
            <v>F521272</v>
          </cell>
          <cell r="D6940">
            <v>11</v>
          </cell>
          <cell r="E6940" t="str">
            <v>F</v>
          </cell>
        </row>
        <row r="6941">
          <cell r="B6941" t="str">
            <v>F521632</v>
          </cell>
          <cell r="C6941" t="str">
            <v>F521632</v>
          </cell>
          <cell r="D6941">
            <v>11</v>
          </cell>
          <cell r="E6941" t="str">
            <v>F</v>
          </cell>
        </row>
        <row r="6942">
          <cell r="B6942" t="str">
            <v>F521992</v>
          </cell>
          <cell r="C6942" t="str">
            <v>F521992</v>
          </cell>
          <cell r="D6942">
            <v>11</v>
          </cell>
          <cell r="E6942" t="str">
            <v>F</v>
          </cell>
        </row>
        <row r="6943">
          <cell r="B6943" t="str">
            <v>F522352</v>
          </cell>
          <cell r="C6943" t="str">
            <v>F522352</v>
          </cell>
          <cell r="D6943">
            <v>11</v>
          </cell>
          <cell r="E6943" t="str">
            <v>F</v>
          </cell>
        </row>
        <row r="6944">
          <cell r="B6944" t="str">
            <v>F523321</v>
          </cell>
          <cell r="C6944" t="str">
            <v>F523321</v>
          </cell>
          <cell r="D6944">
            <v>11</v>
          </cell>
          <cell r="E6944" t="str">
            <v>F</v>
          </cell>
        </row>
        <row r="6945">
          <cell r="B6945" t="str">
            <v>F526187</v>
          </cell>
          <cell r="C6945" t="str">
            <v>F526187</v>
          </cell>
          <cell r="D6945">
            <v>11</v>
          </cell>
          <cell r="E6945" t="str">
            <v>F</v>
          </cell>
        </row>
        <row r="6946">
          <cell r="B6946" t="str">
            <v>1000ESUBENGG</v>
          </cell>
          <cell r="C6946" t="str">
            <v>ESUBENGG</v>
          </cell>
          <cell r="D6946">
            <v>10</v>
          </cell>
          <cell r="E6946" t="str">
            <v>G</v>
          </cell>
        </row>
        <row r="6947">
          <cell r="B6947" t="str">
            <v>1000ESUBSENGG</v>
          </cell>
          <cell r="C6947" t="str">
            <v>ESUBSENGG</v>
          </cell>
          <cell r="D6947">
            <v>10</v>
          </cell>
          <cell r="E6947" t="str">
            <v>G</v>
          </cell>
        </row>
        <row r="6948">
          <cell r="B6948" t="str">
            <v>1000EPROTENG</v>
          </cell>
          <cell r="C6948" t="str">
            <v>EPROTENG</v>
          </cell>
          <cell r="D6948">
            <v>12</v>
          </cell>
          <cell r="E6948" t="str">
            <v>G</v>
          </cell>
        </row>
        <row r="6949">
          <cell r="B6949" t="str">
            <v>F500094</v>
          </cell>
          <cell r="C6949" t="str">
            <v>F500094</v>
          </cell>
          <cell r="D6949">
            <v>13</v>
          </cell>
          <cell r="E6949" t="str">
            <v>F</v>
          </cell>
        </row>
        <row r="6950">
          <cell r="B6950" t="str">
            <v>F500096</v>
          </cell>
          <cell r="C6950" t="str">
            <v>F500096</v>
          </cell>
          <cell r="D6950">
            <v>13</v>
          </cell>
          <cell r="E6950" t="str">
            <v>F</v>
          </cell>
        </row>
        <row r="6951">
          <cell r="B6951" t="str">
            <v>F500097</v>
          </cell>
          <cell r="C6951" t="str">
            <v>F500097</v>
          </cell>
          <cell r="D6951">
            <v>13</v>
          </cell>
          <cell r="E6951" t="str">
            <v>F</v>
          </cell>
        </row>
        <row r="6952">
          <cell r="B6952" t="str">
            <v>F520101</v>
          </cell>
          <cell r="C6952" t="str">
            <v>F520101</v>
          </cell>
          <cell r="D6952">
            <v>13</v>
          </cell>
          <cell r="E6952" t="str">
            <v>F</v>
          </cell>
        </row>
        <row r="6953">
          <cell r="B6953" t="str">
            <v>F520108</v>
          </cell>
          <cell r="C6953" t="str">
            <v>F520108</v>
          </cell>
          <cell r="D6953">
            <v>13</v>
          </cell>
          <cell r="E6953" t="str">
            <v>F</v>
          </cell>
        </row>
        <row r="6954">
          <cell r="B6954" t="str">
            <v>F520855</v>
          </cell>
          <cell r="C6954" t="str">
            <v>F520855</v>
          </cell>
          <cell r="D6954">
            <v>13</v>
          </cell>
          <cell r="E6954" t="str">
            <v>F</v>
          </cell>
        </row>
        <row r="6955">
          <cell r="B6955" t="str">
            <v>F521215</v>
          </cell>
          <cell r="C6955" t="str">
            <v>F521215</v>
          </cell>
          <cell r="D6955">
            <v>13</v>
          </cell>
          <cell r="E6955" t="str">
            <v>F</v>
          </cell>
        </row>
        <row r="6956">
          <cell r="B6956" t="str">
            <v>F521575</v>
          </cell>
          <cell r="C6956" t="str">
            <v>F521575</v>
          </cell>
          <cell r="D6956">
            <v>13</v>
          </cell>
          <cell r="E6956" t="str">
            <v>F</v>
          </cell>
        </row>
        <row r="6957">
          <cell r="B6957" t="str">
            <v>F521935</v>
          </cell>
          <cell r="C6957" t="str">
            <v>F521935</v>
          </cell>
          <cell r="D6957">
            <v>13</v>
          </cell>
          <cell r="E6957" t="str">
            <v>F</v>
          </cell>
        </row>
        <row r="6958">
          <cell r="B6958" t="str">
            <v>F522295</v>
          </cell>
          <cell r="C6958" t="str">
            <v>F522295</v>
          </cell>
          <cell r="D6958">
            <v>13</v>
          </cell>
          <cell r="E6958" t="str">
            <v>F</v>
          </cell>
        </row>
        <row r="6959">
          <cell r="B6959" t="str">
            <v>F523269</v>
          </cell>
          <cell r="C6959" t="str">
            <v>F523269</v>
          </cell>
          <cell r="D6959">
            <v>13</v>
          </cell>
          <cell r="E6959" t="str">
            <v>F</v>
          </cell>
        </row>
        <row r="6960">
          <cell r="B6960" t="str">
            <v>F526188</v>
          </cell>
          <cell r="C6960" t="str">
            <v>F526188</v>
          </cell>
          <cell r="D6960">
            <v>13</v>
          </cell>
          <cell r="E6960" t="str">
            <v>F</v>
          </cell>
        </row>
        <row r="6961">
          <cell r="B6961" t="str">
            <v>1000ESUBSAUT</v>
          </cell>
          <cell r="C6961" t="str">
            <v>ESUBSAUT</v>
          </cell>
          <cell r="D6961">
            <v>12</v>
          </cell>
          <cell r="E6961" t="str">
            <v>G</v>
          </cell>
        </row>
        <row r="6962">
          <cell r="B6962" t="str">
            <v>F500294</v>
          </cell>
          <cell r="C6962" t="str">
            <v>F500294</v>
          </cell>
          <cell r="D6962">
            <v>13</v>
          </cell>
          <cell r="E6962" t="str">
            <v>F</v>
          </cell>
        </row>
        <row r="6963">
          <cell r="B6963" t="str">
            <v>F500295</v>
          </cell>
          <cell r="C6963" t="str">
            <v>F500295</v>
          </cell>
          <cell r="D6963">
            <v>13</v>
          </cell>
          <cell r="E6963" t="str">
            <v>F</v>
          </cell>
        </row>
        <row r="6964">
          <cell r="B6964" t="str">
            <v>F500297</v>
          </cell>
          <cell r="C6964" t="str">
            <v>F500297</v>
          </cell>
          <cell r="D6964">
            <v>13</v>
          </cell>
          <cell r="E6964" t="str">
            <v>F</v>
          </cell>
        </row>
        <row r="6965">
          <cell r="B6965" t="str">
            <v>F520057</v>
          </cell>
          <cell r="C6965" t="str">
            <v>F520057</v>
          </cell>
          <cell r="D6965">
            <v>13</v>
          </cell>
          <cell r="E6965" t="str">
            <v>F</v>
          </cell>
        </row>
        <row r="6966">
          <cell r="B6966" t="str">
            <v>F520104</v>
          </cell>
          <cell r="C6966" t="str">
            <v>F520104</v>
          </cell>
          <cell r="D6966">
            <v>13</v>
          </cell>
          <cell r="E6966" t="str">
            <v>F</v>
          </cell>
        </row>
        <row r="6967">
          <cell r="B6967" t="str">
            <v>F520916</v>
          </cell>
          <cell r="C6967" t="str">
            <v>F520916</v>
          </cell>
          <cell r="D6967">
            <v>13</v>
          </cell>
          <cell r="E6967" t="str">
            <v>F</v>
          </cell>
        </row>
        <row r="6968">
          <cell r="B6968" t="str">
            <v>F521276</v>
          </cell>
          <cell r="C6968" t="str">
            <v>F521276</v>
          </cell>
          <cell r="D6968">
            <v>13</v>
          </cell>
          <cell r="E6968" t="str">
            <v>F</v>
          </cell>
        </row>
        <row r="6969">
          <cell r="B6969" t="str">
            <v>F521636</v>
          </cell>
          <cell r="C6969" t="str">
            <v>F521636</v>
          </cell>
          <cell r="D6969">
            <v>13</v>
          </cell>
          <cell r="E6969" t="str">
            <v>F</v>
          </cell>
        </row>
        <row r="6970">
          <cell r="B6970" t="str">
            <v>F521996</v>
          </cell>
          <cell r="C6970" t="str">
            <v>F521996</v>
          </cell>
          <cell r="D6970">
            <v>13</v>
          </cell>
          <cell r="E6970" t="str">
            <v>F</v>
          </cell>
        </row>
        <row r="6971">
          <cell r="B6971" t="str">
            <v>F522356</v>
          </cell>
          <cell r="C6971" t="str">
            <v>F522356</v>
          </cell>
          <cell r="D6971">
            <v>13</v>
          </cell>
          <cell r="E6971" t="str">
            <v>F</v>
          </cell>
        </row>
        <row r="6972">
          <cell r="B6972" t="str">
            <v>F523324</v>
          </cell>
          <cell r="C6972" t="str">
            <v>F523324</v>
          </cell>
          <cell r="D6972">
            <v>13</v>
          </cell>
          <cell r="E6972" t="str">
            <v>F</v>
          </cell>
        </row>
        <row r="6973">
          <cell r="B6973" t="str">
            <v>F525721</v>
          </cell>
          <cell r="C6973" t="str">
            <v>F525721</v>
          </cell>
          <cell r="D6973">
            <v>13</v>
          </cell>
          <cell r="E6973" t="str">
            <v>F</v>
          </cell>
        </row>
        <row r="6974">
          <cell r="B6974" t="str">
            <v>F526189</v>
          </cell>
          <cell r="C6974" t="str">
            <v>F526189</v>
          </cell>
          <cell r="D6974">
            <v>13</v>
          </cell>
          <cell r="E6974" t="str">
            <v>F</v>
          </cell>
        </row>
        <row r="6975">
          <cell r="B6975" t="str">
            <v>1000GSUBSPRJS</v>
          </cell>
          <cell r="C6975" t="str">
            <v>GSUBSPRJS</v>
          </cell>
          <cell r="D6975">
            <v>12</v>
          </cell>
          <cell r="E6975" t="str">
            <v>G</v>
          </cell>
        </row>
        <row r="6976">
          <cell r="B6976" t="str">
            <v>F500301</v>
          </cell>
          <cell r="C6976" t="str">
            <v>F500301</v>
          </cell>
          <cell r="D6976">
            <v>13</v>
          </cell>
          <cell r="E6976" t="str">
            <v>F</v>
          </cell>
        </row>
        <row r="6977">
          <cell r="B6977" t="str">
            <v>F500302</v>
          </cell>
          <cell r="C6977" t="str">
            <v>F500302</v>
          </cell>
          <cell r="D6977">
            <v>13</v>
          </cell>
          <cell r="E6977" t="str">
            <v>F</v>
          </cell>
        </row>
        <row r="6978">
          <cell r="B6978" t="str">
            <v>F500304</v>
          </cell>
          <cell r="C6978" t="str">
            <v>F500304</v>
          </cell>
          <cell r="D6978">
            <v>13</v>
          </cell>
          <cell r="E6978" t="str">
            <v>F</v>
          </cell>
        </row>
        <row r="6979">
          <cell r="B6979" t="str">
            <v>F520059</v>
          </cell>
          <cell r="C6979" t="str">
            <v>F520059</v>
          </cell>
          <cell r="D6979">
            <v>13</v>
          </cell>
          <cell r="E6979" t="str">
            <v>F</v>
          </cell>
        </row>
        <row r="6980">
          <cell r="B6980" t="str">
            <v>F520106</v>
          </cell>
          <cell r="C6980" t="str">
            <v>F520106</v>
          </cell>
          <cell r="D6980">
            <v>13</v>
          </cell>
          <cell r="E6980" t="str">
            <v>F</v>
          </cell>
        </row>
        <row r="6981">
          <cell r="B6981" t="str">
            <v>F520918</v>
          </cell>
          <cell r="C6981" t="str">
            <v>F520918</v>
          </cell>
          <cell r="D6981">
            <v>13</v>
          </cell>
          <cell r="E6981" t="str">
            <v>F</v>
          </cell>
        </row>
        <row r="6982">
          <cell r="B6982" t="str">
            <v>F521278</v>
          </cell>
          <cell r="C6982" t="str">
            <v>F521278</v>
          </cell>
          <cell r="D6982">
            <v>13</v>
          </cell>
          <cell r="E6982" t="str">
            <v>F</v>
          </cell>
        </row>
        <row r="6983">
          <cell r="B6983" t="str">
            <v>F521638</v>
          </cell>
          <cell r="C6983" t="str">
            <v>F521638</v>
          </cell>
          <cell r="D6983">
            <v>13</v>
          </cell>
          <cell r="E6983" t="str">
            <v>F</v>
          </cell>
        </row>
        <row r="6984">
          <cell r="B6984" t="str">
            <v>F521998</v>
          </cell>
          <cell r="C6984" t="str">
            <v>F521998</v>
          </cell>
          <cell r="D6984">
            <v>13</v>
          </cell>
          <cell r="E6984" t="str">
            <v>F</v>
          </cell>
        </row>
        <row r="6985">
          <cell r="B6985" t="str">
            <v>F522358</v>
          </cell>
          <cell r="C6985" t="str">
            <v>F522358</v>
          </cell>
          <cell r="D6985">
            <v>13</v>
          </cell>
          <cell r="E6985" t="str">
            <v>F</v>
          </cell>
        </row>
        <row r="6986">
          <cell r="B6986" t="str">
            <v>F523325</v>
          </cell>
          <cell r="C6986" t="str">
            <v>F523325</v>
          </cell>
          <cell r="D6986">
            <v>13</v>
          </cell>
          <cell r="E6986" t="str">
            <v>F</v>
          </cell>
        </row>
        <row r="6987">
          <cell r="B6987" t="str">
            <v>F523399</v>
          </cell>
          <cell r="C6987" t="str">
            <v>F523399</v>
          </cell>
          <cell r="D6987">
            <v>13</v>
          </cell>
          <cell r="E6987" t="str">
            <v>F</v>
          </cell>
        </row>
        <row r="6988">
          <cell r="B6988" t="str">
            <v>F526190</v>
          </cell>
          <cell r="C6988" t="str">
            <v>F526190</v>
          </cell>
          <cell r="D6988">
            <v>13</v>
          </cell>
          <cell r="E6988" t="str">
            <v>F</v>
          </cell>
        </row>
        <row r="6989">
          <cell r="B6989" t="str">
            <v>1000GPRJDESI</v>
          </cell>
          <cell r="C6989" t="str">
            <v>GPRJDESI</v>
          </cell>
          <cell r="D6989">
            <v>14</v>
          </cell>
          <cell r="E6989" t="str">
            <v>G</v>
          </cell>
        </row>
        <row r="6990">
          <cell r="B6990" t="str">
            <v>F500290</v>
          </cell>
          <cell r="C6990" t="str">
            <v>F500290</v>
          </cell>
          <cell r="D6990">
            <v>15</v>
          </cell>
          <cell r="E6990" t="str">
            <v>F</v>
          </cell>
        </row>
        <row r="6991">
          <cell r="B6991" t="str">
            <v>F500291</v>
          </cell>
          <cell r="C6991" t="str">
            <v>F500291</v>
          </cell>
          <cell r="D6991">
            <v>15</v>
          </cell>
          <cell r="E6991" t="str">
            <v>F</v>
          </cell>
        </row>
        <row r="6992">
          <cell r="B6992" t="str">
            <v>F500293</v>
          </cell>
          <cell r="C6992" t="str">
            <v>F500293</v>
          </cell>
          <cell r="D6992">
            <v>15</v>
          </cell>
          <cell r="E6992" t="str">
            <v>F</v>
          </cell>
        </row>
        <row r="6993">
          <cell r="B6993" t="str">
            <v>F520915</v>
          </cell>
          <cell r="C6993" t="str">
            <v>F520915</v>
          </cell>
          <cell r="D6993">
            <v>15</v>
          </cell>
          <cell r="E6993" t="str">
            <v>F</v>
          </cell>
        </row>
        <row r="6994">
          <cell r="B6994" t="str">
            <v>F521275</v>
          </cell>
          <cell r="C6994" t="str">
            <v>F521275</v>
          </cell>
          <cell r="D6994">
            <v>15</v>
          </cell>
          <cell r="E6994" t="str">
            <v>F</v>
          </cell>
        </row>
        <row r="6995">
          <cell r="B6995" t="str">
            <v>F521635</v>
          </cell>
          <cell r="C6995" t="str">
            <v>F521635</v>
          </cell>
          <cell r="D6995">
            <v>15</v>
          </cell>
          <cell r="E6995" t="str">
            <v>F</v>
          </cell>
        </row>
        <row r="6996">
          <cell r="B6996" t="str">
            <v>F521995</v>
          </cell>
          <cell r="C6996" t="str">
            <v>F521995</v>
          </cell>
          <cell r="D6996">
            <v>15</v>
          </cell>
          <cell r="E6996" t="str">
            <v>F</v>
          </cell>
        </row>
        <row r="6997">
          <cell r="B6997" t="str">
            <v>F522355</v>
          </cell>
          <cell r="C6997" t="str">
            <v>F522355</v>
          </cell>
          <cell r="D6997">
            <v>15</v>
          </cell>
          <cell r="E6997" t="str">
            <v>F</v>
          </cell>
        </row>
        <row r="6998">
          <cell r="B6998" t="str">
            <v>F525845</v>
          </cell>
          <cell r="C6998" t="str">
            <v>F525845</v>
          </cell>
          <cell r="D6998">
            <v>15</v>
          </cell>
          <cell r="E6998" t="str">
            <v>F</v>
          </cell>
        </row>
        <row r="6999">
          <cell r="B6999" t="str">
            <v>F526191</v>
          </cell>
          <cell r="C6999" t="str">
            <v>F526191</v>
          </cell>
          <cell r="D6999">
            <v>15</v>
          </cell>
          <cell r="E6999" t="str">
            <v>F</v>
          </cell>
        </row>
        <row r="7000">
          <cell r="B7000" t="str">
            <v>1000ETNSENGG</v>
          </cell>
          <cell r="C7000" t="str">
            <v>ETNSENGG</v>
          </cell>
          <cell r="D7000">
            <v>10</v>
          </cell>
          <cell r="E7000" t="str">
            <v>G</v>
          </cell>
        </row>
        <row r="7001">
          <cell r="B7001" t="str">
            <v>1000ECIVSTRUC</v>
          </cell>
          <cell r="C7001" t="str">
            <v>ECIVSTRUC</v>
          </cell>
          <cell r="D7001">
            <v>12</v>
          </cell>
          <cell r="E7001" t="str">
            <v>G</v>
          </cell>
        </row>
        <row r="7002">
          <cell r="B7002" t="str">
            <v>F500282</v>
          </cell>
          <cell r="C7002" t="str">
            <v>F500282</v>
          </cell>
          <cell r="D7002">
            <v>13</v>
          </cell>
          <cell r="E7002" t="str">
            <v>F</v>
          </cell>
        </row>
        <row r="7003">
          <cell r="B7003" t="str">
            <v>F500284</v>
          </cell>
          <cell r="C7003" t="str">
            <v>F500284</v>
          </cell>
          <cell r="D7003">
            <v>13</v>
          </cell>
          <cell r="E7003" t="str">
            <v>F</v>
          </cell>
        </row>
        <row r="7004">
          <cell r="B7004" t="str">
            <v>F500285</v>
          </cell>
          <cell r="C7004" t="str">
            <v>F500285</v>
          </cell>
          <cell r="D7004">
            <v>13</v>
          </cell>
          <cell r="E7004" t="str">
            <v>F</v>
          </cell>
        </row>
        <row r="7005">
          <cell r="B7005" t="str">
            <v>F520913</v>
          </cell>
          <cell r="C7005" t="str">
            <v>F520913</v>
          </cell>
          <cell r="D7005">
            <v>13</v>
          </cell>
          <cell r="E7005" t="str">
            <v>F</v>
          </cell>
        </row>
        <row r="7006">
          <cell r="B7006" t="str">
            <v>F521273</v>
          </cell>
          <cell r="C7006" t="str">
            <v>F521273</v>
          </cell>
          <cell r="D7006">
            <v>13</v>
          </cell>
          <cell r="E7006" t="str">
            <v>F</v>
          </cell>
        </row>
        <row r="7007">
          <cell r="B7007" t="str">
            <v>F521633</v>
          </cell>
          <cell r="C7007" t="str">
            <v>F521633</v>
          </cell>
          <cell r="D7007">
            <v>13</v>
          </cell>
          <cell r="E7007" t="str">
            <v>F</v>
          </cell>
        </row>
        <row r="7008">
          <cell r="B7008" t="str">
            <v>F521993</v>
          </cell>
          <cell r="C7008" t="str">
            <v>F521993</v>
          </cell>
          <cell r="D7008">
            <v>13</v>
          </cell>
          <cell r="E7008" t="str">
            <v>F</v>
          </cell>
        </row>
        <row r="7009">
          <cell r="B7009" t="str">
            <v>F522353</v>
          </cell>
          <cell r="C7009" t="str">
            <v>F522353</v>
          </cell>
          <cell r="D7009">
            <v>13</v>
          </cell>
          <cell r="E7009" t="str">
            <v>F</v>
          </cell>
        </row>
        <row r="7010">
          <cell r="B7010" t="str">
            <v>F525848</v>
          </cell>
          <cell r="C7010" t="str">
            <v>F525848</v>
          </cell>
          <cell r="D7010">
            <v>13</v>
          </cell>
          <cell r="E7010" t="str">
            <v>F</v>
          </cell>
        </row>
        <row r="7011">
          <cell r="B7011" t="str">
            <v>F525849</v>
          </cell>
          <cell r="C7011" t="str">
            <v>F525849</v>
          </cell>
          <cell r="D7011">
            <v>13</v>
          </cell>
          <cell r="E7011" t="str">
            <v>F</v>
          </cell>
        </row>
        <row r="7012">
          <cell r="B7012" t="str">
            <v>F525850</v>
          </cell>
          <cell r="C7012" t="str">
            <v>F525850</v>
          </cell>
          <cell r="D7012">
            <v>13</v>
          </cell>
          <cell r="E7012" t="str">
            <v>F</v>
          </cell>
        </row>
        <row r="7013">
          <cell r="B7013" t="str">
            <v>F525851</v>
          </cell>
          <cell r="C7013" t="str">
            <v>F525851</v>
          </cell>
          <cell r="D7013">
            <v>13</v>
          </cell>
          <cell r="E7013" t="str">
            <v>F</v>
          </cell>
        </row>
        <row r="7014">
          <cell r="B7014" t="str">
            <v>F526185</v>
          </cell>
          <cell r="C7014" t="str">
            <v>F526185</v>
          </cell>
          <cell r="D7014">
            <v>13</v>
          </cell>
          <cell r="E7014" t="str">
            <v>F</v>
          </cell>
        </row>
        <row r="7015">
          <cell r="B7015" t="str">
            <v>1000ETRNPRJS</v>
          </cell>
          <cell r="C7015" t="str">
            <v>ETRNPRJS</v>
          </cell>
          <cell r="D7015">
            <v>12</v>
          </cell>
          <cell r="E7015" t="str">
            <v>G</v>
          </cell>
        </row>
        <row r="7016">
          <cell r="B7016" t="str">
            <v>F500286</v>
          </cell>
          <cell r="C7016" t="str">
            <v>F500286</v>
          </cell>
          <cell r="D7016">
            <v>13</v>
          </cell>
          <cell r="E7016" t="str">
            <v>F</v>
          </cell>
        </row>
        <row r="7017">
          <cell r="B7017" t="str">
            <v>F500287</v>
          </cell>
          <cell r="C7017" t="str">
            <v>F500287</v>
          </cell>
          <cell r="D7017">
            <v>13</v>
          </cell>
          <cell r="E7017" t="str">
            <v>F</v>
          </cell>
        </row>
        <row r="7018">
          <cell r="B7018" t="str">
            <v>F500289</v>
          </cell>
          <cell r="C7018" t="str">
            <v>F500289</v>
          </cell>
          <cell r="D7018">
            <v>13</v>
          </cell>
          <cell r="E7018" t="str">
            <v>F</v>
          </cell>
        </row>
        <row r="7019">
          <cell r="B7019" t="str">
            <v>F520056</v>
          </cell>
          <cell r="C7019" t="str">
            <v>F520056</v>
          </cell>
          <cell r="D7019">
            <v>13</v>
          </cell>
          <cell r="E7019" t="str">
            <v>F</v>
          </cell>
        </row>
        <row r="7020">
          <cell r="B7020" t="str">
            <v>F520109</v>
          </cell>
          <cell r="C7020" t="str">
            <v>F520109</v>
          </cell>
          <cell r="D7020">
            <v>13</v>
          </cell>
          <cell r="E7020" t="str">
            <v>F</v>
          </cell>
        </row>
        <row r="7021">
          <cell r="B7021" t="str">
            <v>F520914</v>
          </cell>
          <cell r="C7021" t="str">
            <v>F520914</v>
          </cell>
          <cell r="D7021">
            <v>13</v>
          </cell>
          <cell r="E7021" t="str">
            <v>F</v>
          </cell>
        </row>
        <row r="7022">
          <cell r="B7022" t="str">
            <v>F521274</v>
          </cell>
          <cell r="C7022" t="str">
            <v>F521274</v>
          </cell>
          <cell r="D7022">
            <v>13</v>
          </cell>
          <cell r="E7022" t="str">
            <v>F</v>
          </cell>
        </row>
        <row r="7023">
          <cell r="B7023" t="str">
            <v>F521634</v>
          </cell>
          <cell r="C7023" t="str">
            <v>F521634</v>
          </cell>
          <cell r="D7023">
            <v>13</v>
          </cell>
          <cell r="E7023" t="str">
            <v>F</v>
          </cell>
        </row>
        <row r="7024">
          <cell r="B7024" t="str">
            <v>F521994</v>
          </cell>
          <cell r="C7024" t="str">
            <v>F521994</v>
          </cell>
          <cell r="D7024">
            <v>13</v>
          </cell>
          <cell r="E7024" t="str">
            <v>F</v>
          </cell>
        </row>
        <row r="7025">
          <cell r="B7025" t="str">
            <v>F522354</v>
          </cell>
          <cell r="C7025" t="str">
            <v>F522354</v>
          </cell>
          <cell r="D7025">
            <v>13</v>
          </cell>
          <cell r="E7025" t="str">
            <v>F</v>
          </cell>
        </row>
        <row r="7026">
          <cell r="B7026" t="str">
            <v>F523322</v>
          </cell>
          <cell r="C7026" t="str">
            <v>F523322</v>
          </cell>
          <cell r="D7026">
            <v>13</v>
          </cell>
          <cell r="E7026" t="str">
            <v>F</v>
          </cell>
        </row>
        <row r="7027">
          <cell r="B7027" t="str">
            <v>F525719</v>
          </cell>
          <cell r="C7027" t="str">
            <v>F525719</v>
          </cell>
          <cell r="D7027">
            <v>13</v>
          </cell>
          <cell r="E7027" t="str">
            <v>F</v>
          </cell>
        </row>
        <row r="7028">
          <cell r="B7028" t="str">
            <v>F525720</v>
          </cell>
          <cell r="C7028" t="str">
            <v>F525720</v>
          </cell>
          <cell r="D7028">
            <v>13</v>
          </cell>
          <cell r="E7028" t="str">
            <v>F</v>
          </cell>
        </row>
        <row r="7029">
          <cell r="B7029" t="str">
            <v>F526184</v>
          </cell>
          <cell r="C7029" t="str">
            <v>F526184</v>
          </cell>
          <cell r="D7029">
            <v>13</v>
          </cell>
          <cell r="E7029" t="str">
            <v>F</v>
          </cell>
        </row>
        <row r="7030">
          <cell r="B7030" t="str">
            <v>1000EADDINTFAC</v>
          </cell>
          <cell r="C7030" t="str">
            <v>EADDINTFAC</v>
          </cell>
          <cell r="D7030">
            <v>10</v>
          </cell>
          <cell r="E7030" t="str">
            <v>G</v>
          </cell>
        </row>
        <row r="7031">
          <cell r="B7031" t="str">
            <v>F525701</v>
          </cell>
          <cell r="C7031" t="str">
            <v>F525701</v>
          </cell>
          <cell r="D7031">
            <v>11</v>
          </cell>
          <cell r="E7031" t="str">
            <v>F</v>
          </cell>
        </row>
        <row r="7032">
          <cell r="B7032" t="str">
            <v>F525702</v>
          </cell>
          <cell r="C7032" t="str">
            <v>F525702</v>
          </cell>
          <cell r="D7032">
            <v>11</v>
          </cell>
          <cell r="E7032" t="str">
            <v>F</v>
          </cell>
        </row>
        <row r="7033">
          <cell r="B7033" t="str">
            <v>F525703</v>
          </cell>
          <cell r="C7033" t="str">
            <v>F525703</v>
          </cell>
          <cell r="D7033">
            <v>11</v>
          </cell>
          <cell r="E7033" t="str">
            <v>F</v>
          </cell>
        </row>
        <row r="7034">
          <cell r="B7034" t="str">
            <v>F525704</v>
          </cell>
          <cell r="C7034" t="str">
            <v>F525704</v>
          </cell>
          <cell r="D7034">
            <v>11</v>
          </cell>
          <cell r="E7034" t="str">
            <v>F</v>
          </cell>
        </row>
        <row r="7035">
          <cell r="B7035" t="str">
            <v>F525705</v>
          </cell>
          <cell r="C7035" t="str">
            <v>F525705</v>
          </cell>
          <cell r="D7035">
            <v>11</v>
          </cell>
          <cell r="E7035" t="str">
            <v>F</v>
          </cell>
        </row>
        <row r="7036">
          <cell r="B7036" t="str">
            <v>F525706</v>
          </cell>
          <cell r="C7036" t="str">
            <v>F525706</v>
          </cell>
          <cell r="D7036">
            <v>11</v>
          </cell>
          <cell r="E7036" t="str">
            <v>F</v>
          </cell>
        </row>
        <row r="7037">
          <cell r="B7037" t="str">
            <v>F525707</v>
          </cell>
          <cell r="C7037" t="str">
            <v>F525707</v>
          </cell>
          <cell r="D7037">
            <v>11</v>
          </cell>
          <cell r="E7037" t="str">
            <v>F</v>
          </cell>
        </row>
        <row r="7038">
          <cell r="B7038" t="str">
            <v>F525708</v>
          </cell>
          <cell r="C7038" t="str">
            <v>F525708</v>
          </cell>
          <cell r="D7038">
            <v>11</v>
          </cell>
          <cell r="E7038" t="str">
            <v>F</v>
          </cell>
        </row>
        <row r="7039">
          <cell r="B7039" t="str">
            <v>F525847</v>
          </cell>
          <cell r="C7039" t="str">
            <v>F525847</v>
          </cell>
          <cell r="D7039">
            <v>11</v>
          </cell>
          <cell r="E7039" t="str">
            <v>F</v>
          </cell>
        </row>
        <row r="7040">
          <cell r="B7040" t="str">
            <v>F526194</v>
          </cell>
          <cell r="C7040" t="str">
            <v>F526194</v>
          </cell>
          <cell r="D7040">
            <v>11</v>
          </cell>
          <cell r="E7040" t="str">
            <v>F</v>
          </cell>
        </row>
        <row r="7041">
          <cell r="B7041" t="str">
            <v>1000EEXECSUPP</v>
          </cell>
          <cell r="C7041" t="str">
            <v>EEXECSUPP</v>
          </cell>
          <cell r="D7041">
            <v>6</v>
          </cell>
          <cell r="E7041" t="str">
            <v>G</v>
          </cell>
        </row>
        <row r="7042">
          <cell r="B7042" t="str">
            <v>F500058</v>
          </cell>
          <cell r="C7042" t="str">
            <v>F500058</v>
          </cell>
          <cell r="D7042">
            <v>7</v>
          </cell>
          <cell r="E7042" t="str">
            <v>F</v>
          </cell>
        </row>
        <row r="7043">
          <cell r="B7043" t="str">
            <v>F500059</v>
          </cell>
          <cell r="C7043" t="str">
            <v>F500059</v>
          </cell>
          <cell r="D7043">
            <v>7</v>
          </cell>
          <cell r="E7043" t="str">
            <v>F</v>
          </cell>
        </row>
        <row r="7044">
          <cell r="B7044" t="str">
            <v>F500060</v>
          </cell>
          <cell r="C7044" t="str">
            <v>F500060</v>
          </cell>
          <cell r="D7044">
            <v>7</v>
          </cell>
          <cell r="E7044" t="str">
            <v>F</v>
          </cell>
        </row>
        <row r="7045">
          <cell r="B7045" t="str">
            <v>F500061</v>
          </cell>
          <cell r="C7045" t="str">
            <v>F500061</v>
          </cell>
          <cell r="D7045">
            <v>7</v>
          </cell>
          <cell r="E7045" t="str">
            <v>F</v>
          </cell>
        </row>
        <row r="7046">
          <cell r="B7046" t="str">
            <v>F500062</v>
          </cell>
          <cell r="C7046" t="str">
            <v>F500062</v>
          </cell>
          <cell r="D7046">
            <v>7</v>
          </cell>
          <cell r="E7046" t="str">
            <v>F</v>
          </cell>
        </row>
        <row r="7047">
          <cell r="B7047" t="str">
            <v>F500098</v>
          </cell>
          <cell r="C7047" t="str">
            <v>F500098</v>
          </cell>
          <cell r="D7047">
            <v>7</v>
          </cell>
          <cell r="E7047" t="str">
            <v>F</v>
          </cell>
        </row>
        <row r="7048">
          <cell r="B7048" t="str">
            <v>F500099</v>
          </cell>
          <cell r="C7048" t="str">
            <v>F500099</v>
          </cell>
          <cell r="D7048">
            <v>7</v>
          </cell>
          <cell r="E7048" t="str">
            <v>F</v>
          </cell>
        </row>
        <row r="7049">
          <cell r="B7049" t="str">
            <v>F500100</v>
          </cell>
          <cell r="C7049" t="str">
            <v>F500100</v>
          </cell>
          <cell r="D7049">
            <v>7</v>
          </cell>
          <cell r="E7049" t="str">
            <v>F</v>
          </cell>
        </row>
        <row r="7050">
          <cell r="B7050" t="str">
            <v>F500101</v>
          </cell>
          <cell r="C7050" t="str">
            <v>F500101</v>
          </cell>
          <cell r="D7050">
            <v>7</v>
          </cell>
          <cell r="E7050" t="str">
            <v>F</v>
          </cell>
        </row>
        <row r="7051">
          <cell r="B7051" t="str">
            <v>F500102</v>
          </cell>
          <cell r="C7051" t="str">
            <v>F500102</v>
          </cell>
          <cell r="D7051">
            <v>7</v>
          </cell>
          <cell r="E7051" t="str">
            <v>F</v>
          </cell>
        </row>
        <row r="7052">
          <cell r="B7052" t="str">
            <v>F500127</v>
          </cell>
          <cell r="C7052" t="str">
            <v>F500127</v>
          </cell>
          <cell r="D7052">
            <v>7</v>
          </cell>
          <cell r="E7052" t="str">
            <v>F</v>
          </cell>
        </row>
        <row r="7053">
          <cell r="B7053" t="str">
            <v>F500129</v>
          </cell>
          <cell r="C7053" t="str">
            <v>F500129</v>
          </cell>
          <cell r="D7053">
            <v>7</v>
          </cell>
          <cell r="E7053" t="str">
            <v>F</v>
          </cell>
        </row>
        <row r="7054">
          <cell r="B7054" t="str">
            <v>F500130</v>
          </cell>
          <cell r="C7054" t="str">
            <v>F500130</v>
          </cell>
          <cell r="D7054">
            <v>7</v>
          </cell>
          <cell r="E7054" t="str">
            <v>F</v>
          </cell>
        </row>
        <row r="7055">
          <cell r="B7055" t="str">
            <v>F500131</v>
          </cell>
          <cell r="C7055" t="str">
            <v>F500131</v>
          </cell>
          <cell r="D7055">
            <v>7</v>
          </cell>
          <cell r="E7055" t="str">
            <v>F</v>
          </cell>
        </row>
        <row r="7056">
          <cell r="B7056" t="str">
            <v>F520100</v>
          </cell>
          <cell r="C7056" t="str">
            <v>F520100</v>
          </cell>
          <cell r="D7056">
            <v>7</v>
          </cell>
          <cell r="E7056" t="str">
            <v>F</v>
          </cell>
        </row>
        <row r="7057">
          <cell r="B7057" t="str">
            <v>F520107</v>
          </cell>
          <cell r="C7057" t="str">
            <v>F520107</v>
          </cell>
          <cell r="D7057">
            <v>7</v>
          </cell>
          <cell r="E7057" t="str">
            <v>F</v>
          </cell>
        </row>
        <row r="7058">
          <cell r="B7058" t="str">
            <v>F520575</v>
          </cell>
          <cell r="C7058" t="str">
            <v>F520575</v>
          </cell>
          <cell r="D7058">
            <v>7</v>
          </cell>
          <cell r="E7058" t="str">
            <v>F</v>
          </cell>
        </row>
        <row r="7059">
          <cell r="B7059" t="str">
            <v>F520849</v>
          </cell>
          <cell r="C7059" t="str">
            <v>F520849</v>
          </cell>
          <cell r="D7059">
            <v>7</v>
          </cell>
          <cell r="E7059" t="str">
            <v>F</v>
          </cell>
        </row>
        <row r="7060">
          <cell r="B7060" t="str">
            <v>F521209</v>
          </cell>
          <cell r="C7060" t="str">
            <v>F521209</v>
          </cell>
          <cell r="D7060">
            <v>7</v>
          </cell>
          <cell r="E7060" t="str">
            <v>F</v>
          </cell>
        </row>
        <row r="7061">
          <cell r="B7061" t="str">
            <v>F521569</v>
          </cell>
          <cell r="C7061" t="str">
            <v>F521569</v>
          </cell>
          <cell r="D7061">
            <v>7</v>
          </cell>
          <cell r="E7061" t="str">
            <v>F</v>
          </cell>
        </row>
        <row r="7062">
          <cell r="B7062" t="str">
            <v>F521929</v>
          </cell>
          <cell r="C7062" t="str">
            <v>F521929</v>
          </cell>
          <cell r="D7062">
            <v>7</v>
          </cell>
          <cell r="E7062" t="str">
            <v>F</v>
          </cell>
        </row>
        <row r="7063">
          <cell r="B7063" t="str">
            <v>F522289</v>
          </cell>
          <cell r="C7063" t="str">
            <v>F522289</v>
          </cell>
          <cell r="D7063">
            <v>7</v>
          </cell>
          <cell r="E7063" t="str">
            <v>F</v>
          </cell>
        </row>
        <row r="7064">
          <cell r="B7064" t="str">
            <v>F522706</v>
          </cell>
          <cell r="C7064" t="str">
            <v>F522706</v>
          </cell>
          <cell r="D7064">
            <v>7</v>
          </cell>
          <cell r="E7064" t="str">
            <v>F</v>
          </cell>
        </row>
        <row r="7065">
          <cell r="B7065" t="str">
            <v>F523254</v>
          </cell>
          <cell r="C7065" t="str">
            <v>F523254</v>
          </cell>
          <cell r="D7065">
            <v>7</v>
          </cell>
          <cell r="E7065" t="str">
            <v>F</v>
          </cell>
        </row>
        <row r="7066">
          <cell r="B7066" t="str">
            <v>F523268</v>
          </cell>
          <cell r="C7066" t="str">
            <v>F523268</v>
          </cell>
          <cell r="D7066">
            <v>7</v>
          </cell>
          <cell r="E7066" t="str">
            <v>F</v>
          </cell>
        </row>
        <row r="7067">
          <cell r="B7067" t="str">
            <v>F523430</v>
          </cell>
          <cell r="C7067" t="str">
            <v>F523430</v>
          </cell>
          <cell r="D7067">
            <v>7</v>
          </cell>
          <cell r="E7067" t="str">
            <v>F</v>
          </cell>
        </row>
        <row r="7068">
          <cell r="B7068" t="str">
            <v>F526565</v>
          </cell>
          <cell r="C7068" t="str">
            <v>F526565</v>
          </cell>
          <cell r="D7068">
            <v>7</v>
          </cell>
          <cell r="E7068" t="str">
            <v>F</v>
          </cell>
        </row>
        <row r="7069">
          <cell r="B7069" t="str">
            <v>F526609</v>
          </cell>
          <cell r="C7069" t="str">
            <v>F526609</v>
          </cell>
          <cell r="D7069">
            <v>7</v>
          </cell>
          <cell r="E7069" t="str">
            <v>F</v>
          </cell>
        </row>
        <row r="7070">
          <cell r="B7070" t="str">
            <v>1000EDRWOWO</v>
          </cell>
          <cell r="C7070" t="str">
            <v>EDRWOWO</v>
          </cell>
          <cell r="D7070">
            <v>8</v>
          </cell>
          <cell r="E7070" t="str">
            <v>G</v>
          </cell>
        </row>
        <row r="7071">
          <cell r="B7071" t="str">
            <v>F500093</v>
          </cell>
          <cell r="C7071" t="str">
            <v>F500093</v>
          </cell>
          <cell r="D7071">
            <v>9</v>
          </cell>
          <cell r="E7071" t="str">
            <v>F</v>
          </cell>
        </row>
        <row r="7072">
          <cell r="B7072" t="str">
            <v>F520854</v>
          </cell>
          <cell r="C7072" t="str">
            <v>F520854</v>
          </cell>
          <cell r="D7072">
            <v>9</v>
          </cell>
          <cell r="E7072" t="str">
            <v>F</v>
          </cell>
        </row>
        <row r="7073">
          <cell r="B7073" t="str">
            <v>F521214</v>
          </cell>
          <cell r="C7073" t="str">
            <v>F521214</v>
          </cell>
          <cell r="D7073">
            <v>9</v>
          </cell>
          <cell r="E7073" t="str">
            <v>F</v>
          </cell>
        </row>
        <row r="7074">
          <cell r="B7074" t="str">
            <v>F521574</v>
          </cell>
          <cell r="C7074" t="str">
            <v>F521574</v>
          </cell>
          <cell r="D7074">
            <v>9</v>
          </cell>
          <cell r="E7074" t="str">
            <v>F</v>
          </cell>
        </row>
        <row r="7075">
          <cell r="B7075" t="str">
            <v>F521934</v>
          </cell>
          <cell r="C7075" t="str">
            <v>F521934</v>
          </cell>
          <cell r="D7075">
            <v>9</v>
          </cell>
          <cell r="E7075" t="str">
            <v>F</v>
          </cell>
        </row>
        <row r="7076">
          <cell r="B7076" t="str">
            <v>F522294</v>
          </cell>
          <cell r="C7076" t="str">
            <v>F522294</v>
          </cell>
          <cell r="D7076">
            <v>9</v>
          </cell>
          <cell r="E7076" t="str">
            <v>F</v>
          </cell>
        </row>
        <row r="7077">
          <cell r="B7077" t="str">
            <v>1000ETRWOWO</v>
          </cell>
          <cell r="C7077" t="str">
            <v>ETRWOWO</v>
          </cell>
          <cell r="D7077">
            <v>8</v>
          </cell>
          <cell r="E7077" t="str">
            <v>G</v>
          </cell>
        </row>
        <row r="7078">
          <cell r="B7078" t="str">
            <v>F500092</v>
          </cell>
          <cell r="C7078" t="str">
            <v>F500092</v>
          </cell>
          <cell r="D7078">
            <v>9</v>
          </cell>
          <cell r="E7078" t="str">
            <v>F</v>
          </cell>
        </row>
        <row r="7079">
          <cell r="B7079" t="str">
            <v>F520853</v>
          </cell>
          <cell r="C7079" t="str">
            <v>F520853</v>
          </cell>
          <cell r="D7079">
            <v>9</v>
          </cell>
          <cell r="E7079" t="str">
            <v>F</v>
          </cell>
        </row>
        <row r="7080">
          <cell r="B7080" t="str">
            <v>F521213</v>
          </cell>
          <cell r="C7080" t="str">
            <v>F521213</v>
          </cell>
          <cell r="D7080">
            <v>9</v>
          </cell>
          <cell r="E7080" t="str">
            <v>F</v>
          </cell>
        </row>
        <row r="7081">
          <cell r="B7081" t="str">
            <v>F521573</v>
          </cell>
          <cell r="C7081" t="str">
            <v>F521573</v>
          </cell>
          <cell r="D7081">
            <v>9</v>
          </cell>
          <cell r="E7081" t="str">
            <v>F</v>
          </cell>
        </row>
        <row r="7082">
          <cell r="B7082" t="str">
            <v>F521933</v>
          </cell>
          <cell r="C7082" t="str">
            <v>F521933</v>
          </cell>
          <cell r="D7082">
            <v>9</v>
          </cell>
          <cell r="E7082" t="str">
            <v>F</v>
          </cell>
        </row>
        <row r="7083">
          <cell r="B7083" t="str">
            <v>F522293</v>
          </cell>
          <cell r="C7083" t="str">
            <v>F522293</v>
          </cell>
          <cell r="D7083">
            <v>9</v>
          </cell>
          <cell r="E7083" t="str">
            <v>F</v>
          </cell>
        </row>
        <row r="7084">
          <cell r="B7084" t="str">
            <v>1000ENETENGR</v>
          </cell>
          <cell r="C7084" t="str">
            <v>ENETENGR</v>
          </cell>
          <cell r="D7084">
            <v>6</v>
          </cell>
          <cell r="E7084" t="str">
            <v>G</v>
          </cell>
        </row>
        <row r="7085">
          <cell r="B7085" t="str">
            <v>F525924</v>
          </cell>
          <cell r="C7085" t="str">
            <v>F525924</v>
          </cell>
          <cell r="D7085">
            <v>7</v>
          </cell>
          <cell r="E7085" t="str">
            <v>F</v>
          </cell>
        </row>
        <row r="7086">
          <cell r="B7086" t="str">
            <v>F525925</v>
          </cell>
          <cell r="C7086" t="str">
            <v>F525925</v>
          </cell>
          <cell r="D7086">
            <v>7</v>
          </cell>
          <cell r="E7086" t="str">
            <v>F</v>
          </cell>
        </row>
        <row r="7087">
          <cell r="B7087" t="str">
            <v>F525926</v>
          </cell>
          <cell r="C7087" t="str">
            <v>F525926</v>
          </cell>
          <cell r="D7087">
            <v>7</v>
          </cell>
          <cell r="E7087" t="str">
            <v>F</v>
          </cell>
        </row>
        <row r="7088">
          <cell r="B7088" t="str">
            <v>F525927</v>
          </cell>
          <cell r="C7088" t="str">
            <v>F525927</v>
          </cell>
          <cell r="D7088">
            <v>7</v>
          </cell>
          <cell r="E7088" t="str">
            <v>F</v>
          </cell>
        </row>
        <row r="7089">
          <cell r="B7089" t="str">
            <v>F525928</v>
          </cell>
          <cell r="C7089" t="str">
            <v>F525928</v>
          </cell>
          <cell r="D7089">
            <v>7</v>
          </cell>
          <cell r="E7089" t="str">
            <v>F</v>
          </cell>
        </row>
        <row r="7090">
          <cell r="B7090" t="str">
            <v>F525929</v>
          </cell>
          <cell r="C7090" t="str">
            <v>F525929</v>
          </cell>
          <cell r="D7090">
            <v>7</v>
          </cell>
          <cell r="E7090" t="str">
            <v>F</v>
          </cell>
        </row>
        <row r="7091">
          <cell r="B7091" t="str">
            <v>F525930</v>
          </cell>
          <cell r="C7091" t="str">
            <v>F525930</v>
          </cell>
          <cell r="D7091">
            <v>7</v>
          </cell>
          <cell r="E7091" t="str">
            <v>F</v>
          </cell>
        </row>
        <row r="7092">
          <cell r="B7092" t="str">
            <v>F526607</v>
          </cell>
          <cell r="C7092" t="str">
            <v>F526607</v>
          </cell>
          <cell r="D7092">
            <v>7</v>
          </cell>
          <cell r="E7092" t="str">
            <v>F</v>
          </cell>
        </row>
        <row r="7093">
          <cell r="B7093" t="str">
            <v>1000ECOMPUNITS</v>
          </cell>
          <cell r="C7093" t="str">
            <v>ECOMPUNITS</v>
          </cell>
          <cell r="D7093">
            <v>8</v>
          </cell>
          <cell r="E7093" t="str">
            <v>G</v>
          </cell>
        </row>
        <row r="7094">
          <cell r="B7094" t="str">
            <v>F525931</v>
          </cell>
          <cell r="C7094" t="str">
            <v>F525931</v>
          </cell>
          <cell r="D7094">
            <v>9</v>
          </cell>
          <cell r="E7094" t="str">
            <v>F</v>
          </cell>
        </row>
        <row r="7095">
          <cell r="B7095" t="str">
            <v>F525932</v>
          </cell>
          <cell r="C7095" t="str">
            <v>F525932</v>
          </cell>
          <cell r="D7095">
            <v>9</v>
          </cell>
          <cell r="E7095" t="str">
            <v>F</v>
          </cell>
        </row>
        <row r="7096">
          <cell r="B7096" t="str">
            <v>F525933</v>
          </cell>
          <cell r="C7096" t="str">
            <v>F525933</v>
          </cell>
          <cell r="D7096">
            <v>9</v>
          </cell>
          <cell r="E7096" t="str">
            <v>F</v>
          </cell>
        </row>
        <row r="7097">
          <cell r="B7097" t="str">
            <v>F525934</v>
          </cell>
          <cell r="C7097" t="str">
            <v>F525934</v>
          </cell>
          <cell r="D7097">
            <v>9</v>
          </cell>
          <cell r="E7097" t="str">
            <v>F</v>
          </cell>
        </row>
        <row r="7098">
          <cell r="B7098" t="str">
            <v>F525935</v>
          </cell>
          <cell r="C7098" t="str">
            <v>F525935</v>
          </cell>
          <cell r="D7098">
            <v>9</v>
          </cell>
          <cell r="E7098" t="str">
            <v>F</v>
          </cell>
        </row>
        <row r="7099">
          <cell r="B7099" t="str">
            <v>F525936</v>
          </cell>
          <cell r="C7099" t="str">
            <v>F525936</v>
          </cell>
          <cell r="D7099">
            <v>9</v>
          </cell>
          <cell r="E7099" t="str">
            <v>F</v>
          </cell>
        </row>
        <row r="7100">
          <cell r="B7100" t="str">
            <v>F525937</v>
          </cell>
          <cell r="C7100" t="str">
            <v>F525937</v>
          </cell>
          <cell r="D7100">
            <v>9</v>
          </cell>
          <cell r="E7100" t="str">
            <v>F</v>
          </cell>
        </row>
        <row r="7101">
          <cell r="B7101" t="str">
            <v>F526608</v>
          </cell>
          <cell r="C7101" t="str">
            <v>F526608</v>
          </cell>
          <cell r="D7101">
            <v>9</v>
          </cell>
          <cell r="E7101" t="str">
            <v>F</v>
          </cell>
        </row>
        <row r="7102">
          <cell r="B7102" t="str">
            <v>1000EPRJMGSUP</v>
          </cell>
          <cell r="C7102" t="str">
            <v>EPRJMGSUP</v>
          </cell>
          <cell r="D7102">
            <v>6</v>
          </cell>
          <cell r="E7102" t="str">
            <v>G</v>
          </cell>
        </row>
        <row r="7103">
          <cell r="B7103" t="str">
            <v>F520025</v>
          </cell>
          <cell r="C7103" t="str">
            <v>F520025</v>
          </cell>
          <cell r="D7103">
            <v>7</v>
          </cell>
          <cell r="E7103" t="str">
            <v>F</v>
          </cell>
        </row>
        <row r="7104">
          <cell r="B7104" t="str">
            <v>F520026</v>
          </cell>
          <cell r="C7104" t="str">
            <v>F520026</v>
          </cell>
          <cell r="D7104">
            <v>7</v>
          </cell>
          <cell r="E7104" t="str">
            <v>F</v>
          </cell>
        </row>
        <row r="7105">
          <cell r="B7105" t="str">
            <v>F520027</v>
          </cell>
          <cell r="C7105" t="str">
            <v>F520027</v>
          </cell>
          <cell r="D7105">
            <v>7</v>
          </cell>
          <cell r="E7105" t="str">
            <v>F</v>
          </cell>
        </row>
        <row r="7106">
          <cell r="B7106" t="str">
            <v>F520028</v>
          </cell>
          <cell r="C7106" t="str">
            <v>F520028</v>
          </cell>
          <cell r="D7106">
            <v>7</v>
          </cell>
          <cell r="E7106" t="str">
            <v>F</v>
          </cell>
        </row>
        <row r="7107">
          <cell r="B7107" t="str">
            <v>F520053</v>
          </cell>
          <cell r="C7107" t="str">
            <v>F520053</v>
          </cell>
          <cell r="D7107">
            <v>7</v>
          </cell>
          <cell r="E7107" t="str">
            <v>F</v>
          </cell>
        </row>
        <row r="7108">
          <cell r="B7108" t="str">
            <v>F520652</v>
          </cell>
          <cell r="C7108" t="str">
            <v>F520652</v>
          </cell>
          <cell r="D7108">
            <v>7</v>
          </cell>
          <cell r="E7108" t="str">
            <v>F</v>
          </cell>
        </row>
        <row r="7109">
          <cell r="B7109" t="str">
            <v>F521043</v>
          </cell>
          <cell r="C7109" t="str">
            <v>F521043</v>
          </cell>
          <cell r="D7109">
            <v>7</v>
          </cell>
          <cell r="E7109" t="str">
            <v>F</v>
          </cell>
        </row>
        <row r="7110">
          <cell r="B7110" t="str">
            <v>F521403</v>
          </cell>
          <cell r="C7110" t="str">
            <v>F521403</v>
          </cell>
          <cell r="D7110">
            <v>7</v>
          </cell>
          <cell r="E7110" t="str">
            <v>F</v>
          </cell>
        </row>
        <row r="7111">
          <cell r="B7111" t="str">
            <v>F521763</v>
          </cell>
          <cell r="C7111" t="str">
            <v>F521763</v>
          </cell>
          <cell r="D7111">
            <v>7</v>
          </cell>
          <cell r="E7111" t="str">
            <v>F</v>
          </cell>
        </row>
        <row r="7112">
          <cell r="B7112" t="str">
            <v>F522123</v>
          </cell>
          <cell r="C7112" t="str">
            <v>F522123</v>
          </cell>
          <cell r="D7112">
            <v>7</v>
          </cell>
          <cell r="E7112" t="str">
            <v>F</v>
          </cell>
        </row>
        <row r="7113">
          <cell r="B7113" t="str">
            <v>F522483</v>
          </cell>
          <cell r="C7113" t="str">
            <v>F522483</v>
          </cell>
          <cell r="D7113">
            <v>7</v>
          </cell>
          <cell r="E7113" t="str">
            <v>F</v>
          </cell>
        </row>
        <row r="7114">
          <cell r="B7114" t="str">
            <v>F523392</v>
          </cell>
          <cell r="C7114" t="str">
            <v>F523392</v>
          </cell>
          <cell r="D7114">
            <v>7</v>
          </cell>
          <cell r="E7114" t="str">
            <v>F</v>
          </cell>
        </row>
        <row r="7115">
          <cell r="B7115" t="str">
            <v>F526566</v>
          </cell>
          <cell r="C7115" t="str">
            <v>F526566</v>
          </cell>
          <cell r="D7115">
            <v>7</v>
          </cell>
          <cell r="E7115" t="str">
            <v>F</v>
          </cell>
        </row>
        <row r="7116">
          <cell r="B7116" t="str">
            <v>1000EPROJMGMT</v>
          </cell>
          <cell r="C7116" t="str">
            <v>EPROJMGMT</v>
          </cell>
          <cell r="D7116">
            <v>8</v>
          </cell>
          <cell r="E7116" t="str">
            <v>G</v>
          </cell>
        </row>
        <row r="7117">
          <cell r="B7117" t="str">
            <v>F520054</v>
          </cell>
          <cell r="C7117" t="str">
            <v>F520054</v>
          </cell>
          <cell r="D7117">
            <v>9</v>
          </cell>
          <cell r="E7117" t="str">
            <v>F</v>
          </cell>
        </row>
        <row r="7118">
          <cell r="B7118" t="str">
            <v>F520901</v>
          </cell>
          <cell r="C7118" t="str">
            <v>F520901</v>
          </cell>
          <cell r="D7118">
            <v>9</v>
          </cell>
          <cell r="E7118" t="str">
            <v>F</v>
          </cell>
        </row>
        <row r="7119">
          <cell r="B7119" t="str">
            <v>F521261</v>
          </cell>
          <cell r="C7119" t="str">
            <v>F521261</v>
          </cell>
          <cell r="D7119">
            <v>9</v>
          </cell>
          <cell r="E7119" t="str">
            <v>F</v>
          </cell>
        </row>
        <row r="7120">
          <cell r="B7120" t="str">
            <v>F521621</v>
          </cell>
          <cell r="C7120" t="str">
            <v>F521621</v>
          </cell>
          <cell r="D7120">
            <v>9</v>
          </cell>
          <cell r="E7120" t="str">
            <v>F</v>
          </cell>
        </row>
        <row r="7121">
          <cell r="B7121" t="str">
            <v>F521981</v>
          </cell>
          <cell r="C7121" t="str">
            <v>F521981</v>
          </cell>
          <cell r="D7121">
            <v>9</v>
          </cell>
          <cell r="E7121" t="str">
            <v>F</v>
          </cell>
        </row>
        <row r="7122">
          <cell r="B7122" t="str">
            <v>F522341</v>
          </cell>
          <cell r="C7122" t="str">
            <v>F522341</v>
          </cell>
          <cell r="D7122">
            <v>9</v>
          </cell>
          <cell r="E7122" t="str">
            <v>F</v>
          </cell>
        </row>
        <row r="7123">
          <cell r="B7123" t="str">
            <v>F523203</v>
          </cell>
          <cell r="C7123" t="str">
            <v>F523203</v>
          </cell>
          <cell r="D7123">
            <v>9</v>
          </cell>
          <cell r="E7123" t="str">
            <v>F</v>
          </cell>
        </row>
        <row r="7124">
          <cell r="B7124" t="str">
            <v>F523208</v>
          </cell>
          <cell r="C7124" t="str">
            <v>F523208</v>
          </cell>
          <cell r="D7124">
            <v>9</v>
          </cell>
          <cell r="E7124" t="str">
            <v>F</v>
          </cell>
        </row>
        <row r="7125">
          <cell r="B7125" t="str">
            <v>F523213</v>
          </cell>
          <cell r="C7125" t="str">
            <v>F523213</v>
          </cell>
          <cell r="D7125">
            <v>9</v>
          </cell>
          <cell r="E7125" t="str">
            <v>F</v>
          </cell>
        </row>
        <row r="7126">
          <cell r="B7126" t="str">
            <v>F523218</v>
          </cell>
          <cell r="C7126" t="str">
            <v>F523218</v>
          </cell>
          <cell r="D7126">
            <v>9</v>
          </cell>
          <cell r="E7126" t="str">
            <v>F</v>
          </cell>
        </row>
        <row r="7127">
          <cell r="B7127" t="str">
            <v>F523223</v>
          </cell>
          <cell r="C7127" t="str">
            <v>F523223</v>
          </cell>
          <cell r="D7127">
            <v>9</v>
          </cell>
          <cell r="E7127" t="str">
            <v>F</v>
          </cell>
        </row>
        <row r="7128">
          <cell r="B7128" t="str">
            <v>F523255</v>
          </cell>
          <cell r="C7128" t="str">
            <v>F523255</v>
          </cell>
          <cell r="D7128">
            <v>9</v>
          </cell>
          <cell r="E7128" t="str">
            <v>F</v>
          </cell>
        </row>
        <row r="7129">
          <cell r="B7129" t="str">
            <v>F523310</v>
          </cell>
          <cell r="C7129" t="str">
            <v>F523310</v>
          </cell>
          <cell r="D7129">
            <v>9</v>
          </cell>
          <cell r="E7129" t="str">
            <v>F</v>
          </cell>
        </row>
        <row r="7130">
          <cell r="B7130" t="str">
            <v>1000PRJMGSUP</v>
          </cell>
          <cell r="C7130" t="str">
            <v>PRJMGSUP</v>
          </cell>
          <cell r="D7130">
            <v>8</v>
          </cell>
          <cell r="E7130" t="str">
            <v>G</v>
          </cell>
        </row>
        <row r="7131">
          <cell r="B7131" t="str">
            <v>1000ETECHSVC</v>
          </cell>
          <cell r="C7131" t="str">
            <v>ETECHSVC</v>
          </cell>
          <cell r="D7131">
            <v>6</v>
          </cell>
          <cell r="E7131" t="str">
            <v>G</v>
          </cell>
        </row>
        <row r="7132">
          <cell r="B7132" t="str">
            <v>F520653</v>
          </cell>
          <cell r="C7132" t="str">
            <v>F520653</v>
          </cell>
          <cell r="D7132">
            <v>7</v>
          </cell>
          <cell r="E7132" t="str">
            <v>F</v>
          </cell>
        </row>
        <row r="7133">
          <cell r="B7133" t="str">
            <v>F521176</v>
          </cell>
          <cell r="C7133" t="str">
            <v>F521176</v>
          </cell>
          <cell r="D7133">
            <v>7</v>
          </cell>
          <cell r="E7133" t="str">
            <v>F</v>
          </cell>
        </row>
        <row r="7134">
          <cell r="B7134" t="str">
            <v>F521536</v>
          </cell>
          <cell r="C7134" t="str">
            <v>F521536</v>
          </cell>
          <cell r="D7134">
            <v>7</v>
          </cell>
          <cell r="E7134" t="str">
            <v>F</v>
          </cell>
        </row>
        <row r="7135">
          <cell r="B7135" t="str">
            <v>F521896</v>
          </cell>
          <cell r="C7135" t="str">
            <v>F521896</v>
          </cell>
          <cell r="D7135">
            <v>7</v>
          </cell>
          <cell r="E7135" t="str">
            <v>F</v>
          </cell>
        </row>
        <row r="7136">
          <cell r="B7136" t="str">
            <v>F522256</v>
          </cell>
          <cell r="C7136" t="str">
            <v>F522256</v>
          </cell>
          <cell r="D7136">
            <v>7</v>
          </cell>
          <cell r="E7136" t="str">
            <v>F</v>
          </cell>
        </row>
        <row r="7137">
          <cell r="B7137" t="str">
            <v>F522616</v>
          </cell>
          <cell r="C7137" t="str">
            <v>F522616</v>
          </cell>
          <cell r="D7137">
            <v>7</v>
          </cell>
          <cell r="E7137" t="str">
            <v>F</v>
          </cell>
        </row>
        <row r="7138">
          <cell r="B7138" t="str">
            <v>F526057</v>
          </cell>
          <cell r="C7138" t="str">
            <v>F526057</v>
          </cell>
          <cell r="D7138">
            <v>7</v>
          </cell>
          <cell r="E7138" t="str">
            <v>F</v>
          </cell>
        </row>
        <row r="7139">
          <cell r="B7139" t="str">
            <v>F526058</v>
          </cell>
          <cell r="C7139" t="str">
            <v>F526058</v>
          </cell>
          <cell r="D7139">
            <v>7</v>
          </cell>
          <cell r="E7139" t="str">
            <v>F</v>
          </cell>
        </row>
        <row r="7140">
          <cell r="B7140" t="str">
            <v>1000EOVQUASS</v>
          </cell>
          <cell r="C7140" t="str">
            <v>EOVQUASS</v>
          </cell>
          <cell r="D7140">
            <v>8</v>
          </cell>
          <cell r="E7140" t="str">
            <v>G</v>
          </cell>
        </row>
        <row r="7141">
          <cell r="B7141" t="str">
            <v>F500159</v>
          </cell>
          <cell r="C7141" t="str">
            <v>F500159</v>
          </cell>
          <cell r="D7141">
            <v>9</v>
          </cell>
          <cell r="E7141" t="str">
            <v>F</v>
          </cell>
        </row>
        <row r="7142">
          <cell r="B7142" t="str">
            <v>F520654</v>
          </cell>
          <cell r="C7142" t="str">
            <v>F520654</v>
          </cell>
          <cell r="D7142">
            <v>9</v>
          </cell>
          <cell r="E7142" t="str">
            <v>F</v>
          </cell>
        </row>
        <row r="7143">
          <cell r="B7143" t="str">
            <v>F520869</v>
          </cell>
          <cell r="C7143" t="str">
            <v>F520869</v>
          </cell>
          <cell r="D7143">
            <v>9</v>
          </cell>
          <cell r="E7143" t="str">
            <v>F</v>
          </cell>
        </row>
        <row r="7144">
          <cell r="B7144" t="str">
            <v>F521229</v>
          </cell>
          <cell r="C7144" t="str">
            <v>F521229</v>
          </cell>
          <cell r="D7144">
            <v>9</v>
          </cell>
          <cell r="E7144" t="str">
            <v>F</v>
          </cell>
        </row>
        <row r="7145">
          <cell r="B7145" t="str">
            <v>F521589</v>
          </cell>
          <cell r="C7145" t="str">
            <v>F521589</v>
          </cell>
          <cell r="D7145">
            <v>9</v>
          </cell>
          <cell r="E7145" t="str">
            <v>F</v>
          </cell>
        </row>
        <row r="7146">
          <cell r="B7146" t="str">
            <v>F521949</v>
          </cell>
          <cell r="C7146" t="str">
            <v>F521949</v>
          </cell>
          <cell r="D7146">
            <v>9</v>
          </cell>
          <cell r="E7146" t="str">
            <v>F</v>
          </cell>
        </row>
        <row r="7147">
          <cell r="B7147" t="str">
            <v>F522309</v>
          </cell>
          <cell r="C7147" t="str">
            <v>F522309</v>
          </cell>
          <cell r="D7147">
            <v>9</v>
          </cell>
          <cell r="E7147" t="str">
            <v>F</v>
          </cell>
        </row>
        <row r="7148">
          <cell r="B7148" t="str">
            <v>1000EINTCONTL</v>
          </cell>
          <cell r="C7148" t="str">
            <v>EINTCONTL</v>
          </cell>
          <cell r="D7148">
            <v>10</v>
          </cell>
          <cell r="E7148" t="str">
            <v>G</v>
          </cell>
        </row>
        <row r="7149">
          <cell r="B7149" t="str">
            <v>F520130</v>
          </cell>
          <cell r="C7149" t="str">
            <v>F520130</v>
          </cell>
          <cell r="D7149">
            <v>11</v>
          </cell>
          <cell r="E7149" t="str">
            <v>F</v>
          </cell>
        </row>
        <row r="7150">
          <cell r="B7150" t="str">
            <v>F520139</v>
          </cell>
          <cell r="C7150" t="str">
            <v>F520139</v>
          </cell>
          <cell r="D7150">
            <v>11</v>
          </cell>
          <cell r="E7150" t="str">
            <v>F</v>
          </cell>
        </row>
        <row r="7151">
          <cell r="B7151" t="str">
            <v>F521081</v>
          </cell>
          <cell r="C7151" t="str">
            <v>F521081</v>
          </cell>
          <cell r="D7151">
            <v>11</v>
          </cell>
          <cell r="E7151" t="str">
            <v>F</v>
          </cell>
        </row>
        <row r="7152">
          <cell r="B7152" t="str">
            <v>F521441</v>
          </cell>
          <cell r="C7152" t="str">
            <v>F521441</v>
          </cell>
          <cell r="D7152">
            <v>11</v>
          </cell>
          <cell r="E7152" t="str">
            <v>F</v>
          </cell>
        </row>
        <row r="7153">
          <cell r="B7153" t="str">
            <v>F521801</v>
          </cell>
          <cell r="C7153" t="str">
            <v>F521801</v>
          </cell>
          <cell r="D7153">
            <v>11</v>
          </cell>
          <cell r="E7153" t="str">
            <v>F</v>
          </cell>
        </row>
        <row r="7154">
          <cell r="B7154" t="str">
            <v>F522161</v>
          </cell>
          <cell r="C7154" t="str">
            <v>F522161</v>
          </cell>
          <cell r="D7154">
            <v>11</v>
          </cell>
          <cell r="E7154" t="str">
            <v>F</v>
          </cell>
        </row>
        <row r="7155">
          <cell r="B7155" t="str">
            <v>F522521</v>
          </cell>
          <cell r="C7155" t="str">
            <v>F522521</v>
          </cell>
          <cell r="D7155">
            <v>11</v>
          </cell>
          <cell r="E7155" t="str">
            <v>F</v>
          </cell>
        </row>
        <row r="7156">
          <cell r="B7156" t="str">
            <v>1000EQLTYCNTL</v>
          </cell>
          <cell r="C7156" t="str">
            <v>EQLTYCNTL</v>
          </cell>
          <cell r="D7156">
            <v>10</v>
          </cell>
          <cell r="E7156" t="str">
            <v>G</v>
          </cell>
        </row>
        <row r="7157">
          <cell r="B7157" t="str">
            <v>F520395</v>
          </cell>
          <cell r="C7157" t="str">
            <v>F520395</v>
          </cell>
          <cell r="D7157">
            <v>11</v>
          </cell>
          <cell r="E7157" t="str">
            <v>F</v>
          </cell>
        </row>
        <row r="7158">
          <cell r="B7158" t="str">
            <v>F520857</v>
          </cell>
          <cell r="C7158" t="str">
            <v>F520857</v>
          </cell>
          <cell r="D7158">
            <v>11</v>
          </cell>
          <cell r="E7158" t="str">
            <v>F</v>
          </cell>
        </row>
        <row r="7159">
          <cell r="B7159" t="str">
            <v>F521217</v>
          </cell>
          <cell r="C7159" t="str">
            <v>F521217</v>
          </cell>
          <cell r="D7159">
            <v>11</v>
          </cell>
          <cell r="E7159" t="str">
            <v>F</v>
          </cell>
        </row>
        <row r="7160">
          <cell r="B7160" t="str">
            <v>F521577</v>
          </cell>
          <cell r="C7160" t="str">
            <v>F521577</v>
          </cell>
          <cell r="D7160">
            <v>11</v>
          </cell>
          <cell r="E7160" t="str">
            <v>F</v>
          </cell>
        </row>
        <row r="7161">
          <cell r="B7161" t="str">
            <v>F521937</v>
          </cell>
          <cell r="C7161" t="str">
            <v>F521937</v>
          </cell>
          <cell r="D7161">
            <v>11</v>
          </cell>
          <cell r="E7161" t="str">
            <v>F</v>
          </cell>
        </row>
        <row r="7162">
          <cell r="B7162" t="str">
            <v>F522297</v>
          </cell>
          <cell r="C7162" t="str">
            <v>F522297</v>
          </cell>
          <cell r="D7162">
            <v>11</v>
          </cell>
          <cell r="E7162" t="str">
            <v>F</v>
          </cell>
        </row>
        <row r="7163">
          <cell r="B7163" t="str">
            <v>1000ESFTENVSV</v>
          </cell>
          <cell r="C7163" t="str">
            <v>ESFTENVSV</v>
          </cell>
          <cell r="D7163">
            <v>8</v>
          </cell>
          <cell r="E7163" t="str">
            <v>G</v>
          </cell>
        </row>
        <row r="7164">
          <cell r="B7164" t="str">
            <v>1000ETDENVSVC</v>
          </cell>
          <cell r="C7164" t="str">
            <v>ETDENVSVC</v>
          </cell>
          <cell r="D7164">
            <v>10</v>
          </cell>
          <cell r="E7164" t="str">
            <v>G</v>
          </cell>
        </row>
        <row r="7165">
          <cell r="B7165" t="str">
            <v>1000ESSIDENV</v>
          </cell>
          <cell r="C7165" t="str">
            <v>ESSIDENV</v>
          </cell>
          <cell r="D7165">
            <v>12</v>
          </cell>
          <cell r="E7165" t="str">
            <v>G</v>
          </cell>
        </row>
        <row r="7166">
          <cell r="B7166" t="str">
            <v>F500267</v>
          </cell>
          <cell r="C7166" t="str">
            <v>F500267</v>
          </cell>
          <cell r="D7166">
            <v>13</v>
          </cell>
          <cell r="E7166" t="str">
            <v>F</v>
          </cell>
        </row>
        <row r="7167">
          <cell r="B7167" t="str">
            <v>F520098</v>
          </cell>
          <cell r="C7167" t="str">
            <v>F520098</v>
          </cell>
          <cell r="D7167">
            <v>13</v>
          </cell>
          <cell r="E7167" t="str">
            <v>F</v>
          </cell>
        </row>
        <row r="7168">
          <cell r="B7168" t="str">
            <v>F520908</v>
          </cell>
          <cell r="C7168" t="str">
            <v>F520908</v>
          </cell>
          <cell r="D7168">
            <v>13</v>
          </cell>
          <cell r="E7168" t="str">
            <v>F</v>
          </cell>
        </row>
        <row r="7169">
          <cell r="B7169" t="str">
            <v>F521268</v>
          </cell>
          <cell r="C7169" t="str">
            <v>F521268</v>
          </cell>
          <cell r="D7169">
            <v>13</v>
          </cell>
          <cell r="E7169" t="str">
            <v>F</v>
          </cell>
        </row>
        <row r="7170">
          <cell r="B7170" t="str">
            <v>F521628</v>
          </cell>
          <cell r="C7170" t="str">
            <v>F521628</v>
          </cell>
          <cell r="D7170">
            <v>13</v>
          </cell>
          <cell r="E7170" t="str">
            <v>F</v>
          </cell>
        </row>
        <row r="7171">
          <cell r="B7171" t="str">
            <v>F521988</v>
          </cell>
          <cell r="C7171" t="str">
            <v>F521988</v>
          </cell>
          <cell r="D7171">
            <v>13</v>
          </cell>
          <cell r="E7171" t="str">
            <v>F</v>
          </cell>
        </row>
        <row r="7172">
          <cell r="B7172" t="str">
            <v>F522348</v>
          </cell>
          <cell r="C7172" t="str">
            <v>F522348</v>
          </cell>
          <cell r="D7172">
            <v>13</v>
          </cell>
          <cell r="E7172" t="str">
            <v>F</v>
          </cell>
        </row>
        <row r="7173">
          <cell r="B7173" t="str">
            <v>F523262</v>
          </cell>
          <cell r="C7173" t="str">
            <v>F523262</v>
          </cell>
          <cell r="D7173">
            <v>13</v>
          </cell>
          <cell r="E7173" t="str">
            <v>F</v>
          </cell>
        </row>
        <row r="7174">
          <cell r="B7174" t="str">
            <v>F523315</v>
          </cell>
          <cell r="C7174" t="str">
            <v>F523315</v>
          </cell>
          <cell r="D7174">
            <v>13</v>
          </cell>
          <cell r="E7174" t="str">
            <v>F</v>
          </cell>
        </row>
        <row r="7175">
          <cell r="B7175" t="str">
            <v>1000ETDENVL</v>
          </cell>
          <cell r="C7175" t="str">
            <v>ETDENVL</v>
          </cell>
          <cell r="D7175">
            <v>12</v>
          </cell>
          <cell r="E7175" t="str">
            <v>G</v>
          </cell>
        </row>
        <row r="7176">
          <cell r="B7176" t="str">
            <v>F500266</v>
          </cell>
          <cell r="C7176" t="str">
            <v>F500266</v>
          </cell>
          <cell r="D7176">
            <v>13</v>
          </cell>
          <cell r="E7176" t="str">
            <v>F</v>
          </cell>
        </row>
        <row r="7177">
          <cell r="B7177" t="str">
            <v>F520906</v>
          </cell>
          <cell r="C7177" t="str">
            <v>F520906</v>
          </cell>
          <cell r="D7177">
            <v>13</v>
          </cell>
          <cell r="E7177" t="str">
            <v>F</v>
          </cell>
        </row>
        <row r="7178">
          <cell r="B7178" t="str">
            <v>F521266</v>
          </cell>
          <cell r="C7178" t="str">
            <v>F521266</v>
          </cell>
          <cell r="D7178">
            <v>13</v>
          </cell>
          <cell r="E7178" t="str">
            <v>F</v>
          </cell>
        </row>
        <row r="7179">
          <cell r="B7179" t="str">
            <v>F521626</v>
          </cell>
          <cell r="C7179" t="str">
            <v>F521626</v>
          </cell>
          <cell r="D7179">
            <v>13</v>
          </cell>
          <cell r="E7179" t="str">
            <v>F</v>
          </cell>
        </row>
        <row r="7180">
          <cell r="B7180" t="str">
            <v>F521986</v>
          </cell>
          <cell r="C7180" t="str">
            <v>F521986</v>
          </cell>
          <cell r="D7180">
            <v>13</v>
          </cell>
          <cell r="E7180" t="str">
            <v>F</v>
          </cell>
        </row>
        <row r="7181">
          <cell r="B7181" t="str">
            <v>F522346</v>
          </cell>
          <cell r="C7181" t="str">
            <v>F522346</v>
          </cell>
          <cell r="D7181">
            <v>13</v>
          </cell>
          <cell r="E7181" t="str">
            <v>F</v>
          </cell>
        </row>
        <row r="7182">
          <cell r="B7182" t="str">
            <v>F523313</v>
          </cell>
          <cell r="C7182" t="str">
            <v>F523313</v>
          </cell>
          <cell r="D7182">
            <v>13</v>
          </cell>
          <cell r="E7182" t="str">
            <v>F</v>
          </cell>
        </row>
        <row r="7183">
          <cell r="B7183" t="str">
            <v>F526274</v>
          </cell>
          <cell r="C7183" t="str">
            <v>F526274</v>
          </cell>
          <cell r="D7183">
            <v>13</v>
          </cell>
          <cell r="E7183" t="str">
            <v>F</v>
          </cell>
        </row>
        <row r="7184">
          <cell r="B7184" t="str">
            <v>1000ETDPRSVC</v>
          </cell>
          <cell r="C7184" t="str">
            <v>ETDPRSVC</v>
          </cell>
          <cell r="D7184">
            <v>10</v>
          </cell>
          <cell r="E7184" t="str">
            <v>G</v>
          </cell>
        </row>
        <row r="7185">
          <cell r="B7185" t="str">
            <v>F500199</v>
          </cell>
          <cell r="C7185" t="str">
            <v>F500199</v>
          </cell>
          <cell r="D7185">
            <v>11</v>
          </cell>
          <cell r="E7185" t="str">
            <v>F</v>
          </cell>
        </row>
        <row r="7186">
          <cell r="B7186" t="str">
            <v>F520881</v>
          </cell>
          <cell r="C7186" t="str">
            <v>F520881</v>
          </cell>
          <cell r="D7186">
            <v>11</v>
          </cell>
          <cell r="E7186" t="str">
            <v>F</v>
          </cell>
        </row>
        <row r="7187">
          <cell r="B7187" t="str">
            <v>F521241</v>
          </cell>
          <cell r="C7187" t="str">
            <v>F521241</v>
          </cell>
          <cell r="D7187">
            <v>11</v>
          </cell>
          <cell r="E7187" t="str">
            <v>F</v>
          </cell>
        </row>
        <row r="7188">
          <cell r="B7188" t="str">
            <v>F521601</v>
          </cell>
          <cell r="C7188" t="str">
            <v>F521601</v>
          </cell>
          <cell r="D7188">
            <v>11</v>
          </cell>
          <cell r="E7188" t="str">
            <v>F</v>
          </cell>
        </row>
        <row r="7189">
          <cell r="B7189" t="str">
            <v>F521961</v>
          </cell>
          <cell r="C7189" t="str">
            <v>F521961</v>
          </cell>
          <cell r="D7189">
            <v>11</v>
          </cell>
          <cell r="E7189" t="str">
            <v>F</v>
          </cell>
        </row>
        <row r="7190">
          <cell r="B7190" t="str">
            <v>F522321</v>
          </cell>
          <cell r="C7190" t="str">
            <v>F522321</v>
          </cell>
          <cell r="D7190">
            <v>11</v>
          </cell>
          <cell r="E7190" t="str">
            <v>F</v>
          </cell>
        </row>
        <row r="7191">
          <cell r="B7191" t="str">
            <v>1000ETDSFTMGT</v>
          </cell>
          <cell r="C7191" t="str">
            <v>ETDSFTMGT</v>
          </cell>
          <cell r="D7191">
            <v>10</v>
          </cell>
          <cell r="E7191" t="str">
            <v>G</v>
          </cell>
        </row>
        <row r="7192">
          <cell r="B7192" t="str">
            <v>F520097</v>
          </cell>
          <cell r="C7192" t="str">
            <v>F520097</v>
          </cell>
          <cell r="D7192">
            <v>11</v>
          </cell>
          <cell r="E7192" t="str">
            <v>F</v>
          </cell>
        </row>
        <row r="7193">
          <cell r="B7193" t="str">
            <v>F520905</v>
          </cell>
          <cell r="C7193" t="str">
            <v>F520905</v>
          </cell>
          <cell r="D7193">
            <v>11</v>
          </cell>
          <cell r="E7193" t="str">
            <v>F</v>
          </cell>
        </row>
        <row r="7194">
          <cell r="B7194" t="str">
            <v>F521265</v>
          </cell>
          <cell r="C7194" t="str">
            <v>F521265</v>
          </cell>
          <cell r="D7194">
            <v>11</v>
          </cell>
          <cell r="E7194" t="str">
            <v>F</v>
          </cell>
        </row>
        <row r="7195">
          <cell r="B7195" t="str">
            <v>F521625</v>
          </cell>
          <cell r="C7195" t="str">
            <v>F521625</v>
          </cell>
          <cell r="D7195">
            <v>11</v>
          </cell>
          <cell r="E7195" t="str">
            <v>F</v>
          </cell>
        </row>
        <row r="7196">
          <cell r="B7196" t="str">
            <v>F521985</v>
          </cell>
          <cell r="C7196" t="str">
            <v>F521985</v>
          </cell>
          <cell r="D7196">
            <v>11</v>
          </cell>
          <cell r="E7196" t="str">
            <v>F</v>
          </cell>
        </row>
        <row r="7197">
          <cell r="B7197" t="str">
            <v>F522345</v>
          </cell>
          <cell r="C7197" t="str">
            <v>F522345</v>
          </cell>
          <cell r="D7197">
            <v>11</v>
          </cell>
          <cell r="E7197" t="str">
            <v>F</v>
          </cell>
        </row>
        <row r="7198">
          <cell r="B7198" t="str">
            <v>F523312</v>
          </cell>
          <cell r="C7198" t="str">
            <v>F523312</v>
          </cell>
          <cell r="D7198">
            <v>11</v>
          </cell>
          <cell r="E7198" t="str">
            <v>F</v>
          </cell>
        </row>
        <row r="7199">
          <cell r="B7199" t="str">
            <v>1000PRGSERVC</v>
          </cell>
          <cell r="C7199" t="str">
            <v>PRGSERVC</v>
          </cell>
          <cell r="D7199">
            <v>10</v>
          </cell>
          <cell r="E7199" t="str">
            <v>G</v>
          </cell>
        </row>
        <row r="7200">
          <cell r="B7200" t="str">
            <v>1000SAFENVST</v>
          </cell>
          <cell r="C7200" t="str">
            <v>SAFENVST</v>
          </cell>
          <cell r="D7200">
            <v>10</v>
          </cell>
          <cell r="E7200" t="str">
            <v>G</v>
          </cell>
        </row>
        <row r="7201">
          <cell r="B7201" t="str">
            <v>F523286</v>
          </cell>
          <cell r="C7201" t="str">
            <v>F523286</v>
          </cell>
          <cell r="D7201">
            <v>11</v>
          </cell>
          <cell r="E7201" t="str">
            <v>F</v>
          </cell>
        </row>
        <row r="7202">
          <cell r="B7202" t="str">
            <v>1000ESTASSMGT</v>
          </cell>
          <cell r="C7202" t="str">
            <v>ESTASSMGT</v>
          </cell>
          <cell r="D7202">
            <v>8</v>
          </cell>
          <cell r="E7202" t="str">
            <v>G</v>
          </cell>
        </row>
        <row r="7203">
          <cell r="B7203" t="str">
            <v>F500048</v>
          </cell>
          <cell r="C7203" t="str">
            <v>F500048</v>
          </cell>
          <cell r="D7203">
            <v>9</v>
          </cell>
          <cell r="E7203" t="str">
            <v>F</v>
          </cell>
        </row>
        <row r="7204">
          <cell r="B7204" t="str">
            <v>F500049</v>
          </cell>
          <cell r="C7204" t="str">
            <v>F500049</v>
          </cell>
          <cell r="D7204">
            <v>9</v>
          </cell>
          <cell r="E7204" t="str">
            <v>F</v>
          </cell>
        </row>
        <row r="7205">
          <cell r="B7205" t="str">
            <v>F500050</v>
          </cell>
          <cell r="C7205" t="str">
            <v>F500050</v>
          </cell>
          <cell r="D7205">
            <v>9</v>
          </cell>
          <cell r="E7205" t="str">
            <v>F</v>
          </cell>
        </row>
        <row r="7206">
          <cell r="B7206" t="str">
            <v>F520847</v>
          </cell>
          <cell r="C7206" t="str">
            <v>F520847</v>
          </cell>
          <cell r="D7206">
            <v>9</v>
          </cell>
          <cell r="E7206" t="str">
            <v>F</v>
          </cell>
        </row>
        <row r="7207">
          <cell r="B7207" t="str">
            <v>F521207</v>
          </cell>
          <cell r="C7207" t="str">
            <v>F521207</v>
          </cell>
          <cell r="D7207">
            <v>9</v>
          </cell>
          <cell r="E7207" t="str">
            <v>F</v>
          </cell>
        </row>
        <row r="7208">
          <cell r="B7208" t="str">
            <v>F521567</v>
          </cell>
          <cell r="C7208" t="str">
            <v>F521567</v>
          </cell>
          <cell r="D7208">
            <v>9</v>
          </cell>
          <cell r="E7208" t="str">
            <v>F</v>
          </cell>
        </row>
        <row r="7209">
          <cell r="B7209" t="str">
            <v>F521927</v>
          </cell>
          <cell r="C7209" t="str">
            <v>F521927</v>
          </cell>
          <cell r="D7209">
            <v>9</v>
          </cell>
          <cell r="E7209" t="str">
            <v>F</v>
          </cell>
        </row>
        <row r="7210">
          <cell r="B7210" t="str">
            <v>F522287</v>
          </cell>
          <cell r="C7210" t="str">
            <v>F522287</v>
          </cell>
          <cell r="D7210">
            <v>9</v>
          </cell>
          <cell r="E7210" t="str">
            <v>F</v>
          </cell>
        </row>
        <row r="7211">
          <cell r="B7211" t="str">
            <v>F523402</v>
          </cell>
          <cell r="C7211" t="str">
            <v>F523402</v>
          </cell>
          <cell r="D7211">
            <v>9</v>
          </cell>
          <cell r="E7211" t="str">
            <v>F</v>
          </cell>
        </row>
        <row r="7212">
          <cell r="B7212" t="str">
            <v>F523412</v>
          </cell>
          <cell r="C7212" t="str">
            <v>F523412</v>
          </cell>
          <cell r="D7212">
            <v>9</v>
          </cell>
          <cell r="E7212" t="str">
            <v>F</v>
          </cell>
        </row>
        <row r="7213">
          <cell r="B7213" t="str">
            <v>F523414</v>
          </cell>
          <cell r="C7213" t="str">
            <v>F523414</v>
          </cell>
          <cell r="D7213">
            <v>9</v>
          </cell>
          <cell r="E7213" t="str">
            <v>F</v>
          </cell>
        </row>
        <row r="7214">
          <cell r="B7214" t="str">
            <v>F523427</v>
          </cell>
          <cell r="C7214" t="str">
            <v>F523427</v>
          </cell>
          <cell r="D7214">
            <v>9</v>
          </cell>
          <cell r="E7214" t="str">
            <v>F</v>
          </cell>
        </row>
        <row r="7215">
          <cell r="B7215" t="str">
            <v>F523428</v>
          </cell>
          <cell r="C7215" t="str">
            <v>F523428</v>
          </cell>
          <cell r="D7215">
            <v>9</v>
          </cell>
          <cell r="E7215" t="str">
            <v>F</v>
          </cell>
        </row>
        <row r="7216">
          <cell r="B7216" t="str">
            <v>1000EAFIF</v>
          </cell>
          <cell r="C7216" t="str">
            <v>EAFIF</v>
          </cell>
          <cell r="D7216">
            <v>10</v>
          </cell>
          <cell r="E7216" t="str">
            <v>G</v>
          </cell>
        </row>
        <row r="7217">
          <cell r="B7217" t="str">
            <v>F500041</v>
          </cell>
          <cell r="C7217" t="str">
            <v>F500041</v>
          </cell>
          <cell r="D7217">
            <v>11</v>
          </cell>
          <cell r="E7217" t="str">
            <v>F</v>
          </cell>
        </row>
        <row r="7218">
          <cell r="B7218" t="str">
            <v>F520845</v>
          </cell>
          <cell r="C7218" t="str">
            <v>F520845</v>
          </cell>
          <cell r="D7218">
            <v>11</v>
          </cell>
          <cell r="E7218" t="str">
            <v>F</v>
          </cell>
        </row>
        <row r="7219">
          <cell r="B7219" t="str">
            <v>F521205</v>
          </cell>
          <cell r="C7219" t="str">
            <v>F521205</v>
          </cell>
          <cell r="D7219">
            <v>11</v>
          </cell>
          <cell r="E7219" t="str">
            <v>F</v>
          </cell>
        </row>
        <row r="7220">
          <cell r="B7220" t="str">
            <v>F521565</v>
          </cell>
          <cell r="C7220" t="str">
            <v>F521565</v>
          </cell>
          <cell r="D7220">
            <v>11</v>
          </cell>
          <cell r="E7220" t="str">
            <v>F</v>
          </cell>
        </row>
        <row r="7221">
          <cell r="B7221" t="str">
            <v>F521925</v>
          </cell>
          <cell r="C7221" t="str">
            <v>F521925</v>
          </cell>
          <cell r="D7221">
            <v>11</v>
          </cell>
          <cell r="E7221" t="str">
            <v>F</v>
          </cell>
        </row>
        <row r="7222">
          <cell r="B7222" t="str">
            <v>F522285</v>
          </cell>
          <cell r="C7222" t="str">
            <v>F522285</v>
          </cell>
          <cell r="D7222">
            <v>11</v>
          </cell>
          <cell r="E7222" t="str">
            <v>F</v>
          </cell>
        </row>
        <row r="7223">
          <cell r="B7223" t="str">
            <v>1000EFINANRSC</v>
          </cell>
          <cell r="C7223" t="str">
            <v>EFINANRSC</v>
          </cell>
          <cell r="D7223">
            <v>10</v>
          </cell>
          <cell r="E7223" t="str">
            <v>G</v>
          </cell>
        </row>
        <row r="7224">
          <cell r="B7224" t="str">
            <v>F500036</v>
          </cell>
          <cell r="C7224" t="str">
            <v>F500036</v>
          </cell>
          <cell r="D7224">
            <v>11</v>
          </cell>
          <cell r="E7224" t="str">
            <v>F</v>
          </cell>
        </row>
        <row r="7225">
          <cell r="B7225" t="str">
            <v>F500037</v>
          </cell>
          <cell r="C7225" t="str">
            <v>F500037</v>
          </cell>
          <cell r="D7225">
            <v>11</v>
          </cell>
          <cell r="E7225" t="str">
            <v>F</v>
          </cell>
        </row>
        <row r="7226">
          <cell r="B7226" t="str">
            <v>F520843</v>
          </cell>
          <cell r="C7226" t="str">
            <v>F520843</v>
          </cell>
          <cell r="D7226">
            <v>11</v>
          </cell>
          <cell r="E7226" t="str">
            <v>F</v>
          </cell>
        </row>
        <row r="7227">
          <cell r="B7227" t="str">
            <v>F521203</v>
          </cell>
          <cell r="C7227" t="str">
            <v>F521203</v>
          </cell>
          <cell r="D7227">
            <v>11</v>
          </cell>
          <cell r="E7227" t="str">
            <v>F</v>
          </cell>
        </row>
        <row r="7228">
          <cell r="B7228" t="str">
            <v>F521563</v>
          </cell>
          <cell r="C7228" t="str">
            <v>F521563</v>
          </cell>
          <cell r="D7228">
            <v>11</v>
          </cell>
          <cell r="E7228" t="str">
            <v>F</v>
          </cell>
        </row>
        <row r="7229">
          <cell r="B7229" t="str">
            <v>F521923</v>
          </cell>
          <cell r="C7229" t="str">
            <v>F521923</v>
          </cell>
          <cell r="D7229">
            <v>11</v>
          </cell>
          <cell r="E7229" t="str">
            <v>F</v>
          </cell>
        </row>
        <row r="7230">
          <cell r="B7230" t="str">
            <v>F522283</v>
          </cell>
          <cell r="C7230" t="str">
            <v>F522283</v>
          </cell>
          <cell r="D7230">
            <v>11</v>
          </cell>
          <cell r="E7230" t="str">
            <v>F</v>
          </cell>
        </row>
        <row r="7231">
          <cell r="B7231" t="str">
            <v>1000EIMSASSD</v>
          </cell>
          <cell r="C7231" t="str">
            <v>EIMSASSD</v>
          </cell>
          <cell r="D7231">
            <v>10</v>
          </cell>
          <cell r="E7231" t="str">
            <v>G</v>
          </cell>
        </row>
        <row r="7232">
          <cell r="B7232" t="str">
            <v>F500038</v>
          </cell>
          <cell r="C7232" t="str">
            <v>F500038</v>
          </cell>
          <cell r="D7232">
            <v>11</v>
          </cell>
          <cell r="E7232" t="str">
            <v>F</v>
          </cell>
        </row>
        <row r="7233">
          <cell r="B7233" t="str">
            <v>F500040</v>
          </cell>
          <cell r="C7233" t="str">
            <v>F500040</v>
          </cell>
          <cell r="D7233">
            <v>11</v>
          </cell>
          <cell r="E7233" t="str">
            <v>F</v>
          </cell>
        </row>
        <row r="7234">
          <cell r="B7234" t="str">
            <v>F520844</v>
          </cell>
          <cell r="C7234" t="str">
            <v>F520844</v>
          </cell>
          <cell r="D7234">
            <v>11</v>
          </cell>
          <cell r="E7234" t="str">
            <v>F</v>
          </cell>
        </row>
        <row r="7235">
          <cell r="B7235" t="str">
            <v>F521204</v>
          </cell>
          <cell r="C7235" t="str">
            <v>F521204</v>
          </cell>
          <cell r="D7235">
            <v>11</v>
          </cell>
          <cell r="E7235" t="str">
            <v>F</v>
          </cell>
        </row>
        <row r="7236">
          <cell r="B7236" t="str">
            <v>F521564</v>
          </cell>
          <cell r="C7236" t="str">
            <v>F521564</v>
          </cell>
          <cell r="D7236">
            <v>11</v>
          </cell>
          <cell r="E7236" t="str">
            <v>F</v>
          </cell>
        </row>
        <row r="7237">
          <cell r="B7237" t="str">
            <v>F521924</v>
          </cell>
          <cell r="C7237" t="str">
            <v>F521924</v>
          </cell>
          <cell r="D7237">
            <v>11</v>
          </cell>
          <cell r="E7237" t="str">
            <v>F</v>
          </cell>
        </row>
        <row r="7238">
          <cell r="B7238" t="str">
            <v>F522284</v>
          </cell>
          <cell r="C7238" t="str">
            <v>F522284</v>
          </cell>
          <cell r="D7238">
            <v>11</v>
          </cell>
          <cell r="E7238" t="str">
            <v>F</v>
          </cell>
        </row>
        <row r="7239">
          <cell r="B7239" t="str">
            <v>1000EOTHOPRV</v>
          </cell>
          <cell r="C7239" t="str">
            <v>EOTHOPRV</v>
          </cell>
          <cell r="D7239">
            <v>10</v>
          </cell>
          <cell r="E7239" t="str">
            <v>G</v>
          </cell>
        </row>
        <row r="7240">
          <cell r="B7240" t="str">
            <v>F520029</v>
          </cell>
          <cell r="C7240" t="str">
            <v>F520029</v>
          </cell>
          <cell r="D7240">
            <v>11</v>
          </cell>
          <cell r="E7240" t="str">
            <v>F</v>
          </cell>
        </row>
        <row r="7241">
          <cell r="B7241" t="str">
            <v>F520030</v>
          </cell>
          <cell r="C7241" t="str">
            <v>F520030</v>
          </cell>
          <cell r="D7241">
            <v>11</v>
          </cell>
          <cell r="E7241" t="str">
            <v>F</v>
          </cell>
        </row>
        <row r="7242">
          <cell r="B7242" t="str">
            <v>F520031</v>
          </cell>
          <cell r="C7242" t="str">
            <v>F520031</v>
          </cell>
          <cell r="D7242">
            <v>11</v>
          </cell>
          <cell r="E7242" t="str">
            <v>F</v>
          </cell>
        </row>
        <row r="7243">
          <cell r="B7243" t="str">
            <v>F521044</v>
          </cell>
          <cell r="C7243" t="str">
            <v>F521044</v>
          </cell>
          <cell r="D7243">
            <v>11</v>
          </cell>
          <cell r="E7243" t="str">
            <v>F</v>
          </cell>
        </row>
        <row r="7244">
          <cell r="B7244" t="str">
            <v>F521404</v>
          </cell>
          <cell r="C7244" t="str">
            <v>F521404</v>
          </cell>
          <cell r="D7244">
            <v>11</v>
          </cell>
          <cell r="E7244" t="str">
            <v>F</v>
          </cell>
        </row>
        <row r="7245">
          <cell r="B7245" t="str">
            <v>F521764</v>
          </cell>
          <cell r="C7245" t="str">
            <v>F521764</v>
          </cell>
          <cell r="D7245">
            <v>11</v>
          </cell>
          <cell r="E7245" t="str">
            <v>F</v>
          </cell>
        </row>
        <row r="7246">
          <cell r="B7246" t="str">
            <v>F522124</v>
          </cell>
          <cell r="C7246" t="str">
            <v>F522124</v>
          </cell>
          <cell r="D7246">
            <v>11</v>
          </cell>
          <cell r="E7246" t="str">
            <v>F</v>
          </cell>
        </row>
        <row r="7247">
          <cell r="B7247" t="str">
            <v>F522484</v>
          </cell>
          <cell r="C7247" t="str">
            <v>F522484</v>
          </cell>
          <cell r="D7247">
            <v>11</v>
          </cell>
          <cell r="E7247" t="str">
            <v>F</v>
          </cell>
        </row>
        <row r="7248">
          <cell r="B7248" t="str">
            <v>1000ESLUTECIN</v>
          </cell>
          <cell r="C7248" t="str">
            <v>ESLUTECIN</v>
          </cell>
          <cell r="D7248">
            <v>10</v>
          </cell>
          <cell r="E7248" t="str">
            <v>G</v>
          </cell>
        </row>
        <row r="7249">
          <cell r="B7249" t="str">
            <v>F500042</v>
          </cell>
          <cell r="C7249" t="str">
            <v>F500042</v>
          </cell>
          <cell r="D7249">
            <v>11</v>
          </cell>
          <cell r="E7249" t="str">
            <v>F</v>
          </cell>
        </row>
        <row r="7250">
          <cell r="B7250" t="str">
            <v>F500045</v>
          </cell>
          <cell r="C7250" t="str">
            <v>F500045</v>
          </cell>
          <cell r="D7250">
            <v>11</v>
          </cell>
          <cell r="E7250" t="str">
            <v>F</v>
          </cell>
        </row>
        <row r="7251">
          <cell r="B7251" t="str">
            <v>F500046</v>
          </cell>
          <cell r="C7251" t="str">
            <v>F500046</v>
          </cell>
          <cell r="D7251">
            <v>11</v>
          </cell>
          <cell r="E7251" t="str">
            <v>F</v>
          </cell>
        </row>
        <row r="7252">
          <cell r="B7252" t="str">
            <v>F500047</v>
          </cell>
          <cell r="C7252" t="str">
            <v>F500047</v>
          </cell>
          <cell r="D7252">
            <v>11</v>
          </cell>
          <cell r="E7252" t="str">
            <v>F</v>
          </cell>
        </row>
        <row r="7253">
          <cell r="B7253" t="str">
            <v>F520846</v>
          </cell>
          <cell r="C7253" t="str">
            <v>F520846</v>
          </cell>
          <cell r="D7253">
            <v>11</v>
          </cell>
          <cell r="E7253" t="str">
            <v>F</v>
          </cell>
        </row>
        <row r="7254">
          <cell r="B7254" t="str">
            <v>F521206</v>
          </cell>
          <cell r="C7254" t="str">
            <v>F521206</v>
          </cell>
          <cell r="D7254">
            <v>11</v>
          </cell>
          <cell r="E7254" t="str">
            <v>F</v>
          </cell>
        </row>
        <row r="7255">
          <cell r="B7255" t="str">
            <v>F521566</v>
          </cell>
          <cell r="C7255" t="str">
            <v>F521566</v>
          </cell>
          <cell r="D7255">
            <v>11</v>
          </cell>
          <cell r="E7255" t="str">
            <v>F</v>
          </cell>
        </row>
        <row r="7256">
          <cell r="B7256" t="str">
            <v>F521926</v>
          </cell>
          <cell r="C7256" t="str">
            <v>F521926</v>
          </cell>
          <cell r="D7256">
            <v>11</v>
          </cell>
          <cell r="E7256" t="str">
            <v>F</v>
          </cell>
        </row>
        <row r="7257">
          <cell r="B7257" t="str">
            <v>F522286</v>
          </cell>
          <cell r="C7257" t="str">
            <v>F522286</v>
          </cell>
          <cell r="D7257">
            <v>11</v>
          </cell>
          <cell r="E7257" t="str">
            <v>F</v>
          </cell>
        </row>
        <row r="7258">
          <cell r="B7258" t="str">
            <v>1000SPECPROJ</v>
          </cell>
          <cell r="C7258" t="str">
            <v>SPECPROJ</v>
          </cell>
          <cell r="D7258">
            <v>10</v>
          </cell>
          <cell r="E7258" t="str">
            <v>G</v>
          </cell>
        </row>
        <row r="7259">
          <cell r="B7259" t="str">
            <v>1000ETDBUTRNG</v>
          </cell>
          <cell r="C7259" t="str">
            <v>ETDBUTRNG</v>
          </cell>
          <cell r="D7259">
            <v>8</v>
          </cell>
          <cell r="E7259" t="str">
            <v>G</v>
          </cell>
        </row>
        <row r="7260">
          <cell r="B7260" t="str">
            <v>1000EANNCOTR</v>
          </cell>
          <cell r="C7260" t="str">
            <v>EANNCOTR</v>
          </cell>
          <cell r="D7260">
            <v>10</v>
          </cell>
          <cell r="E7260" t="str">
            <v>G</v>
          </cell>
        </row>
        <row r="7261">
          <cell r="B7261" t="str">
            <v>F500164</v>
          </cell>
          <cell r="C7261" t="str">
            <v>F500164</v>
          </cell>
          <cell r="D7261">
            <v>11</v>
          </cell>
          <cell r="E7261" t="str">
            <v>F</v>
          </cell>
        </row>
        <row r="7262">
          <cell r="B7262" t="str">
            <v>F500166</v>
          </cell>
          <cell r="C7262" t="str">
            <v>F500166</v>
          </cell>
          <cell r="D7262">
            <v>11</v>
          </cell>
          <cell r="E7262" t="str">
            <v>F</v>
          </cell>
        </row>
        <row r="7263">
          <cell r="B7263" t="str">
            <v>F500167</v>
          </cell>
          <cell r="C7263" t="str">
            <v>F500167</v>
          </cell>
          <cell r="D7263">
            <v>11</v>
          </cell>
          <cell r="E7263" t="str">
            <v>F</v>
          </cell>
        </row>
        <row r="7264">
          <cell r="B7264" t="str">
            <v>F520871</v>
          </cell>
          <cell r="C7264" t="str">
            <v>F520871</v>
          </cell>
          <cell r="D7264">
            <v>11</v>
          </cell>
          <cell r="E7264" t="str">
            <v>F</v>
          </cell>
        </row>
        <row r="7265">
          <cell r="B7265" t="str">
            <v>F521231</v>
          </cell>
          <cell r="C7265" t="str">
            <v>F521231</v>
          </cell>
          <cell r="D7265">
            <v>11</v>
          </cell>
          <cell r="E7265" t="str">
            <v>F</v>
          </cell>
        </row>
        <row r="7266">
          <cell r="B7266" t="str">
            <v>F521591</v>
          </cell>
          <cell r="C7266" t="str">
            <v>F521591</v>
          </cell>
          <cell r="D7266">
            <v>11</v>
          </cell>
          <cell r="E7266" t="str">
            <v>F</v>
          </cell>
        </row>
        <row r="7267">
          <cell r="B7267" t="str">
            <v>F521951</v>
          </cell>
          <cell r="C7267" t="str">
            <v>F521951</v>
          </cell>
          <cell r="D7267">
            <v>11</v>
          </cell>
          <cell r="E7267" t="str">
            <v>F</v>
          </cell>
        </row>
        <row r="7268">
          <cell r="B7268" t="str">
            <v>F522311</v>
          </cell>
          <cell r="C7268" t="str">
            <v>F522311</v>
          </cell>
          <cell r="D7268">
            <v>11</v>
          </cell>
          <cell r="E7268" t="str">
            <v>F</v>
          </cell>
        </row>
        <row r="7269">
          <cell r="B7269" t="str">
            <v>1000EDEPTRN</v>
          </cell>
          <cell r="C7269" t="str">
            <v>EDEPTRN</v>
          </cell>
          <cell r="D7269">
            <v>10</v>
          </cell>
          <cell r="E7269" t="str">
            <v>G</v>
          </cell>
        </row>
        <row r="7270">
          <cell r="B7270" t="str">
            <v>F500181</v>
          </cell>
          <cell r="C7270" t="str">
            <v>F500181</v>
          </cell>
          <cell r="D7270">
            <v>11</v>
          </cell>
          <cell r="E7270" t="str">
            <v>F</v>
          </cell>
        </row>
        <row r="7271">
          <cell r="B7271" t="str">
            <v>F500182</v>
          </cell>
          <cell r="C7271" t="str">
            <v>F500182</v>
          </cell>
          <cell r="D7271">
            <v>11</v>
          </cell>
          <cell r="E7271" t="str">
            <v>F</v>
          </cell>
        </row>
        <row r="7272">
          <cell r="B7272" t="str">
            <v>F520040</v>
          </cell>
          <cell r="C7272" t="str">
            <v>F520040</v>
          </cell>
          <cell r="D7272">
            <v>11</v>
          </cell>
          <cell r="E7272" t="str">
            <v>F</v>
          </cell>
        </row>
        <row r="7273">
          <cell r="B7273" t="str">
            <v>F520876</v>
          </cell>
          <cell r="C7273" t="str">
            <v>F520876</v>
          </cell>
          <cell r="D7273">
            <v>11</v>
          </cell>
          <cell r="E7273" t="str">
            <v>F</v>
          </cell>
        </row>
        <row r="7274">
          <cell r="B7274" t="str">
            <v>F521236</v>
          </cell>
          <cell r="C7274" t="str">
            <v>F521236</v>
          </cell>
          <cell r="D7274">
            <v>11</v>
          </cell>
          <cell r="E7274" t="str">
            <v>F</v>
          </cell>
        </row>
        <row r="7275">
          <cell r="B7275" t="str">
            <v>F521596</v>
          </cell>
          <cell r="C7275" t="str">
            <v>F521596</v>
          </cell>
          <cell r="D7275">
            <v>11</v>
          </cell>
          <cell r="E7275" t="str">
            <v>F</v>
          </cell>
        </row>
        <row r="7276">
          <cell r="B7276" t="str">
            <v>F521956</v>
          </cell>
          <cell r="C7276" t="str">
            <v>F521956</v>
          </cell>
          <cell r="D7276">
            <v>11</v>
          </cell>
          <cell r="E7276" t="str">
            <v>F</v>
          </cell>
        </row>
        <row r="7277">
          <cell r="B7277" t="str">
            <v>F522316</v>
          </cell>
          <cell r="C7277" t="str">
            <v>F522316</v>
          </cell>
          <cell r="D7277">
            <v>11</v>
          </cell>
          <cell r="E7277" t="str">
            <v>F</v>
          </cell>
        </row>
        <row r="7278">
          <cell r="B7278" t="str">
            <v>1000EFLDACTR</v>
          </cell>
          <cell r="C7278" t="str">
            <v>EFLDACTR</v>
          </cell>
          <cell r="D7278">
            <v>10</v>
          </cell>
          <cell r="E7278" t="str">
            <v>G</v>
          </cell>
        </row>
        <row r="7279">
          <cell r="B7279" t="str">
            <v>F500203</v>
          </cell>
          <cell r="C7279" t="str">
            <v>F500203</v>
          </cell>
          <cell r="D7279">
            <v>11</v>
          </cell>
          <cell r="E7279" t="str">
            <v>F</v>
          </cell>
        </row>
        <row r="7280">
          <cell r="B7280" t="str">
            <v>F500206</v>
          </cell>
          <cell r="C7280" t="str">
            <v>F500206</v>
          </cell>
          <cell r="D7280">
            <v>11</v>
          </cell>
          <cell r="E7280" t="str">
            <v>F</v>
          </cell>
        </row>
        <row r="7281">
          <cell r="B7281" t="str">
            <v>F520051</v>
          </cell>
          <cell r="C7281" t="str">
            <v>F520051</v>
          </cell>
          <cell r="D7281">
            <v>11</v>
          </cell>
          <cell r="E7281" t="str">
            <v>F</v>
          </cell>
        </row>
        <row r="7282">
          <cell r="B7282" t="str">
            <v>F520883</v>
          </cell>
          <cell r="C7282" t="str">
            <v>F520883</v>
          </cell>
          <cell r="D7282">
            <v>11</v>
          </cell>
          <cell r="E7282" t="str">
            <v>F</v>
          </cell>
        </row>
        <row r="7283">
          <cell r="B7283" t="str">
            <v>F521243</v>
          </cell>
          <cell r="C7283" t="str">
            <v>F521243</v>
          </cell>
          <cell r="D7283">
            <v>11</v>
          </cell>
          <cell r="E7283" t="str">
            <v>F</v>
          </cell>
        </row>
        <row r="7284">
          <cell r="B7284" t="str">
            <v>F521603</v>
          </cell>
          <cell r="C7284" t="str">
            <v>F521603</v>
          </cell>
          <cell r="D7284">
            <v>11</v>
          </cell>
          <cell r="E7284" t="str">
            <v>F</v>
          </cell>
        </row>
        <row r="7285">
          <cell r="B7285" t="str">
            <v>F521963</v>
          </cell>
          <cell r="C7285" t="str">
            <v>F521963</v>
          </cell>
          <cell r="D7285">
            <v>11</v>
          </cell>
          <cell r="E7285" t="str">
            <v>F</v>
          </cell>
        </row>
        <row r="7286">
          <cell r="B7286" t="str">
            <v>F522323</v>
          </cell>
          <cell r="C7286" t="str">
            <v>F522323</v>
          </cell>
          <cell r="D7286">
            <v>11</v>
          </cell>
          <cell r="E7286" t="str">
            <v>F</v>
          </cell>
        </row>
        <row r="7287">
          <cell r="B7287" t="str">
            <v>1000ELRNANALYT</v>
          </cell>
          <cell r="C7287" t="str">
            <v>ELRNANALYT</v>
          </cell>
          <cell r="D7287">
            <v>10</v>
          </cell>
          <cell r="E7287" t="str">
            <v>G</v>
          </cell>
        </row>
        <row r="7288">
          <cell r="B7288" t="str">
            <v>1000ESRVPLNTR</v>
          </cell>
          <cell r="C7288" t="str">
            <v>ESRVPLNTR</v>
          </cell>
          <cell r="D7288">
            <v>10</v>
          </cell>
          <cell r="E7288" t="str">
            <v>G</v>
          </cell>
        </row>
        <row r="7289">
          <cell r="B7289" t="str">
            <v>F500141</v>
          </cell>
          <cell r="C7289" t="str">
            <v>F500141</v>
          </cell>
          <cell r="D7289">
            <v>11</v>
          </cell>
          <cell r="E7289" t="str">
            <v>F</v>
          </cell>
        </row>
        <row r="7290">
          <cell r="B7290" t="str">
            <v>F500143</v>
          </cell>
          <cell r="C7290" t="str">
            <v>F500143</v>
          </cell>
          <cell r="D7290">
            <v>11</v>
          </cell>
          <cell r="E7290" t="str">
            <v>F</v>
          </cell>
        </row>
        <row r="7291">
          <cell r="B7291" t="str">
            <v>F520045</v>
          </cell>
          <cell r="C7291" t="str">
            <v>F520045</v>
          </cell>
          <cell r="D7291">
            <v>11</v>
          </cell>
          <cell r="E7291" t="str">
            <v>F</v>
          </cell>
        </row>
        <row r="7292">
          <cell r="B7292" t="str">
            <v>F520866</v>
          </cell>
          <cell r="C7292" t="str">
            <v>F520866</v>
          </cell>
          <cell r="D7292">
            <v>11</v>
          </cell>
          <cell r="E7292" t="str">
            <v>F</v>
          </cell>
        </row>
        <row r="7293">
          <cell r="B7293" t="str">
            <v>F521226</v>
          </cell>
          <cell r="C7293" t="str">
            <v>F521226</v>
          </cell>
          <cell r="D7293">
            <v>11</v>
          </cell>
          <cell r="E7293" t="str">
            <v>F</v>
          </cell>
        </row>
        <row r="7294">
          <cell r="B7294" t="str">
            <v>F521586</v>
          </cell>
          <cell r="C7294" t="str">
            <v>F521586</v>
          </cell>
          <cell r="D7294">
            <v>11</v>
          </cell>
          <cell r="E7294" t="str">
            <v>F</v>
          </cell>
        </row>
        <row r="7295">
          <cell r="B7295" t="str">
            <v>F521946</v>
          </cell>
          <cell r="C7295" t="str">
            <v>F521946</v>
          </cell>
          <cell r="D7295">
            <v>11</v>
          </cell>
          <cell r="E7295" t="str">
            <v>F</v>
          </cell>
        </row>
        <row r="7296">
          <cell r="B7296" t="str">
            <v>F522306</v>
          </cell>
          <cell r="C7296" t="str">
            <v>F522306</v>
          </cell>
          <cell r="D7296">
            <v>11</v>
          </cell>
          <cell r="E7296" t="str">
            <v>F</v>
          </cell>
        </row>
        <row r="7297">
          <cell r="B7297" t="str">
            <v>1000EPWJMTRN</v>
          </cell>
          <cell r="C7297" t="str">
            <v>EPWJMTRN</v>
          </cell>
          <cell r="D7297">
            <v>10</v>
          </cell>
          <cell r="E7297" t="str">
            <v>G</v>
          </cell>
        </row>
        <row r="7298">
          <cell r="B7298" t="str">
            <v>F500211</v>
          </cell>
          <cell r="C7298" t="str">
            <v>F500211</v>
          </cell>
          <cell r="D7298">
            <v>11</v>
          </cell>
          <cell r="E7298" t="str">
            <v>F</v>
          </cell>
        </row>
        <row r="7299">
          <cell r="B7299" t="str">
            <v>F500213</v>
          </cell>
          <cell r="C7299" t="str">
            <v>F500213</v>
          </cell>
          <cell r="D7299">
            <v>11</v>
          </cell>
          <cell r="E7299" t="str">
            <v>F</v>
          </cell>
        </row>
        <row r="7300">
          <cell r="B7300" t="str">
            <v>F500214</v>
          </cell>
          <cell r="C7300" t="str">
            <v>F500214</v>
          </cell>
          <cell r="D7300">
            <v>11</v>
          </cell>
          <cell r="E7300" t="str">
            <v>F</v>
          </cell>
        </row>
        <row r="7301">
          <cell r="B7301" t="str">
            <v>F520042</v>
          </cell>
          <cell r="C7301" t="str">
            <v>F520042</v>
          </cell>
          <cell r="D7301">
            <v>11</v>
          </cell>
          <cell r="E7301" t="str">
            <v>F</v>
          </cell>
        </row>
        <row r="7302">
          <cell r="B7302" t="str">
            <v>F520884</v>
          </cell>
          <cell r="C7302" t="str">
            <v>F520884</v>
          </cell>
          <cell r="D7302">
            <v>11</v>
          </cell>
          <cell r="E7302" t="str">
            <v>F</v>
          </cell>
        </row>
        <row r="7303">
          <cell r="B7303" t="str">
            <v>F521244</v>
          </cell>
          <cell r="C7303" t="str">
            <v>F521244</v>
          </cell>
          <cell r="D7303">
            <v>11</v>
          </cell>
          <cell r="E7303" t="str">
            <v>F</v>
          </cell>
        </row>
        <row r="7304">
          <cell r="B7304" t="str">
            <v>F521604</v>
          </cell>
          <cell r="C7304" t="str">
            <v>F521604</v>
          </cell>
          <cell r="D7304">
            <v>11</v>
          </cell>
          <cell r="E7304" t="str">
            <v>F</v>
          </cell>
        </row>
        <row r="7305">
          <cell r="B7305" t="str">
            <v>F521964</v>
          </cell>
          <cell r="C7305" t="str">
            <v>F521964</v>
          </cell>
          <cell r="D7305">
            <v>11</v>
          </cell>
          <cell r="E7305" t="str">
            <v>F</v>
          </cell>
        </row>
        <row r="7306">
          <cell r="B7306" t="str">
            <v>F522324</v>
          </cell>
          <cell r="C7306" t="str">
            <v>F522324</v>
          </cell>
          <cell r="D7306">
            <v>11</v>
          </cell>
          <cell r="E7306" t="str">
            <v>F</v>
          </cell>
        </row>
        <row r="7307">
          <cell r="B7307" t="str">
            <v>1000EPWRAPPT</v>
          </cell>
          <cell r="C7307" t="str">
            <v>EPWRAPPT</v>
          </cell>
          <cell r="D7307">
            <v>10</v>
          </cell>
          <cell r="E7307" t="str">
            <v>G</v>
          </cell>
        </row>
        <row r="7308">
          <cell r="B7308" t="str">
            <v>F500187</v>
          </cell>
          <cell r="C7308" t="str">
            <v>F500187</v>
          </cell>
          <cell r="D7308">
            <v>11</v>
          </cell>
          <cell r="E7308" t="str">
            <v>F</v>
          </cell>
        </row>
        <row r="7309">
          <cell r="B7309" t="str">
            <v>F500189</v>
          </cell>
          <cell r="C7309" t="str">
            <v>F500189</v>
          </cell>
          <cell r="D7309">
            <v>11</v>
          </cell>
          <cell r="E7309" t="str">
            <v>F</v>
          </cell>
        </row>
        <row r="7310">
          <cell r="B7310" t="str">
            <v>F500191</v>
          </cell>
          <cell r="C7310" t="str">
            <v>F500191</v>
          </cell>
          <cell r="D7310">
            <v>11</v>
          </cell>
          <cell r="E7310" t="str">
            <v>F</v>
          </cell>
        </row>
        <row r="7311">
          <cell r="B7311" t="str">
            <v>F520041</v>
          </cell>
          <cell r="C7311" t="str">
            <v>F520041</v>
          </cell>
          <cell r="D7311">
            <v>11</v>
          </cell>
          <cell r="E7311" t="str">
            <v>F</v>
          </cell>
        </row>
        <row r="7312">
          <cell r="B7312" t="str">
            <v>F520878</v>
          </cell>
          <cell r="C7312" t="str">
            <v>F520878</v>
          </cell>
          <cell r="D7312">
            <v>11</v>
          </cell>
          <cell r="E7312" t="str">
            <v>F</v>
          </cell>
        </row>
        <row r="7313">
          <cell r="B7313" t="str">
            <v>F521238</v>
          </cell>
          <cell r="C7313" t="str">
            <v>F521238</v>
          </cell>
          <cell r="D7313">
            <v>11</v>
          </cell>
          <cell r="E7313" t="str">
            <v>F</v>
          </cell>
        </row>
        <row r="7314">
          <cell r="B7314" t="str">
            <v>F521598</v>
          </cell>
          <cell r="C7314" t="str">
            <v>F521598</v>
          </cell>
          <cell r="D7314">
            <v>11</v>
          </cell>
          <cell r="E7314" t="str">
            <v>F</v>
          </cell>
        </row>
        <row r="7315">
          <cell r="B7315" t="str">
            <v>F521958</v>
          </cell>
          <cell r="C7315" t="str">
            <v>F521958</v>
          </cell>
          <cell r="D7315">
            <v>11</v>
          </cell>
          <cell r="E7315" t="str">
            <v>F</v>
          </cell>
        </row>
        <row r="7316">
          <cell r="B7316" t="str">
            <v>F522318</v>
          </cell>
          <cell r="C7316" t="str">
            <v>F522318</v>
          </cell>
          <cell r="D7316">
            <v>11</v>
          </cell>
          <cell r="E7316" t="str">
            <v>F</v>
          </cell>
        </row>
        <row r="7317">
          <cell r="B7317" t="str">
            <v>1000ESUBSTRNG</v>
          </cell>
          <cell r="C7317" t="str">
            <v>ESUBSTRNG</v>
          </cell>
          <cell r="D7317">
            <v>10</v>
          </cell>
          <cell r="E7317" t="str">
            <v>G</v>
          </cell>
        </row>
        <row r="7318">
          <cell r="B7318" t="str">
            <v>F500103</v>
          </cell>
          <cell r="C7318" t="str">
            <v>F500103</v>
          </cell>
          <cell r="D7318">
            <v>11</v>
          </cell>
          <cell r="E7318" t="str">
            <v>F</v>
          </cell>
        </row>
        <row r="7319">
          <cell r="B7319" t="str">
            <v>F500104</v>
          </cell>
          <cell r="C7319" t="str">
            <v>F500104</v>
          </cell>
          <cell r="D7319">
            <v>11</v>
          </cell>
          <cell r="E7319" t="str">
            <v>F</v>
          </cell>
        </row>
        <row r="7320">
          <cell r="B7320" t="str">
            <v>F500105</v>
          </cell>
          <cell r="C7320" t="str">
            <v>F500105</v>
          </cell>
          <cell r="D7320">
            <v>11</v>
          </cell>
          <cell r="E7320" t="str">
            <v>F</v>
          </cell>
        </row>
        <row r="7321">
          <cell r="B7321" t="str">
            <v>F520856</v>
          </cell>
          <cell r="C7321" t="str">
            <v>F520856</v>
          </cell>
          <cell r="D7321">
            <v>11</v>
          </cell>
          <cell r="E7321" t="str">
            <v>F</v>
          </cell>
        </row>
        <row r="7322">
          <cell r="B7322" t="str">
            <v>F521216</v>
          </cell>
          <cell r="C7322" t="str">
            <v>F521216</v>
          </cell>
          <cell r="D7322">
            <v>11</v>
          </cell>
          <cell r="E7322" t="str">
            <v>F</v>
          </cell>
        </row>
        <row r="7323">
          <cell r="B7323" t="str">
            <v>F521576</v>
          </cell>
          <cell r="C7323" t="str">
            <v>F521576</v>
          </cell>
          <cell r="D7323">
            <v>11</v>
          </cell>
          <cell r="E7323" t="str">
            <v>F</v>
          </cell>
        </row>
        <row r="7324">
          <cell r="B7324" t="str">
            <v>F521936</v>
          </cell>
          <cell r="C7324" t="str">
            <v>F521936</v>
          </cell>
          <cell r="D7324">
            <v>11</v>
          </cell>
          <cell r="E7324" t="str">
            <v>F</v>
          </cell>
        </row>
        <row r="7325">
          <cell r="B7325" t="str">
            <v>F522296</v>
          </cell>
          <cell r="C7325" t="str">
            <v>F522296</v>
          </cell>
          <cell r="D7325">
            <v>11</v>
          </cell>
          <cell r="E7325" t="str">
            <v>F</v>
          </cell>
        </row>
        <row r="7326">
          <cell r="B7326" t="str">
            <v>F523270</v>
          </cell>
          <cell r="C7326" t="str">
            <v>F523270</v>
          </cell>
          <cell r="D7326">
            <v>11</v>
          </cell>
          <cell r="E7326" t="str">
            <v>F</v>
          </cell>
        </row>
        <row r="7327">
          <cell r="B7327" t="str">
            <v>1000ETRNGDEV</v>
          </cell>
          <cell r="C7327" t="str">
            <v>ETRNGDEV</v>
          </cell>
          <cell r="D7327">
            <v>10</v>
          </cell>
          <cell r="E7327" t="str">
            <v>G</v>
          </cell>
        </row>
        <row r="7328">
          <cell r="B7328" t="str">
            <v>F520779</v>
          </cell>
          <cell r="C7328" t="str">
            <v>F520779</v>
          </cell>
          <cell r="D7328">
            <v>11</v>
          </cell>
          <cell r="E7328" t="str">
            <v>F</v>
          </cell>
        </row>
        <row r="7329">
          <cell r="B7329" t="str">
            <v>F520904</v>
          </cell>
          <cell r="C7329" t="str">
            <v>F520904</v>
          </cell>
          <cell r="D7329">
            <v>11</v>
          </cell>
          <cell r="E7329" t="str">
            <v>F</v>
          </cell>
        </row>
        <row r="7330">
          <cell r="B7330" t="str">
            <v>F521264</v>
          </cell>
          <cell r="C7330" t="str">
            <v>F521264</v>
          </cell>
          <cell r="D7330">
            <v>11</v>
          </cell>
          <cell r="E7330" t="str">
            <v>F</v>
          </cell>
        </row>
        <row r="7331">
          <cell r="B7331" t="str">
            <v>F521624</v>
          </cell>
          <cell r="C7331" t="str">
            <v>F521624</v>
          </cell>
          <cell r="D7331">
            <v>11</v>
          </cell>
          <cell r="E7331" t="str">
            <v>F</v>
          </cell>
        </row>
        <row r="7332">
          <cell r="B7332" t="str">
            <v>F521984</v>
          </cell>
          <cell r="C7332" t="str">
            <v>F521984</v>
          </cell>
          <cell r="D7332">
            <v>11</v>
          </cell>
          <cell r="E7332" t="str">
            <v>F</v>
          </cell>
        </row>
        <row r="7333">
          <cell r="B7333" t="str">
            <v>F522344</v>
          </cell>
          <cell r="C7333" t="str">
            <v>F522344</v>
          </cell>
          <cell r="D7333">
            <v>11</v>
          </cell>
          <cell r="E7333" t="str">
            <v>F</v>
          </cell>
        </row>
        <row r="7334">
          <cell r="B7334" t="str">
            <v>F523260</v>
          </cell>
          <cell r="C7334" t="str">
            <v>F523260</v>
          </cell>
          <cell r="D7334">
            <v>11</v>
          </cell>
          <cell r="E7334" t="str">
            <v>F</v>
          </cell>
        </row>
        <row r="7335">
          <cell r="B7335" t="str">
            <v>F523261</v>
          </cell>
          <cell r="C7335" t="str">
            <v>F523261</v>
          </cell>
          <cell r="D7335">
            <v>11</v>
          </cell>
          <cell r="E7335" t="str">
            <v>F</v>
          </cell>
        </row>
        <row r="7336">
          <cell r="B7336" t="str">
            <v>1000ETRNTRNG</v>
          </cell>
          <cell r="C7336" t="str">
            <v>ETRNTRNG</v>
          </cell>
          <cell r="D7336">
            <v>10</v>
          </cell>
          <cell r="E7336" t="str">
            <v>G</v>
          </cell>
        </row>
        <row r="7337">
          <cell r="B7337" t="str">
            <v>F500196</v>
          </cell>
          <cell r="C7337" t="str">
            <v>F500196</v>
          </cell>
          <cell r="D7337">
            <v>11</v>
          </cell>
          <cell r="E7337" t="str">
            <v>F</v>
          </cell>
        </row>
        <row r="7338">
          <cell r="B7338" t="str">
            <v>F500197</v>
          </cell>
          <cell r="C7338" t="str">
            <v>F500197</v>
          </cell>
          <cell r="D7338">
            <v>11</v>
          </cell>
          <cell r="E7338" t="str">
            <v>F</v>
          </cell>
        </row>
        <row r="7339">
          <cell r="B7339" t="str">
            <v>F520050</v>
          </cell>
          <cell r="C7339" t="str">
            <v>F520050</v>
          </cell>
          <cell r="D7339">
            <v>11</v>
          </cell>
          <cell r="E7339" t="str">
            <v>F</v>
          </cell>
        </row>
        <row r="7340">
          <cell r="B7340" t="str">
            <v>F520880</v>
          </cell>
          <cell r="C7340" t="str">
            <v>F520880</v>
          </cell>
          <cell r="D7340">
            <v>11</v>
          </cell>
          <cell r="E7340" t="str">
            <v>F</v>
          </cell>
        </row>
        <row r="7341">
          <cell r="B7341" t="str">
            <v>F521240</v>
          </cell>
          <cell r="C7341" t="str">
            <v>F521240</v>
          </cell>
          <cell r="D7341">
            <v>11</v>
          </cell>
          <cell r="E7341" t="str">
            <v>F</v>
          </cell>
        </row>
        <row r="7342">
          <cell r="B7342" t="str">
            <v>F521600</v>
          </cell>
          <cell r="C7342" t="str">
            <v>F521600</v>
          </cell>
          <cell r="D7342">
            <v>11</v>
          </cell>
          <cell r="E7342" t="str">
            <v>F</v>
          </cell>
        </row>
        <row r="7343">
          <cell r="B7343" t="str">
            <v>F521960</v>
          </cell>
          <cell r="C7343" t="str">
            <v>F521960</v>
          </cell>
          <cell r="D7343">
            <v>11</v>
          </cell>
          <cell r="E7343" t="str">
            <v>F</v>
          </cell>
        </row>
        <row r="7344">
          <cell r="B7344" t="str">
            <v>F522320</v>
          </cell>
          <cell r="C7344" t="str">
            <v>F522320</v>
          </cell>
          <cell r="D7344">
            <v>11</v>
          </cell>
          <cell r="E7344" t="str">
            <v>F</v>
          </cell>
        </row>
        <row r="7345">
          <cell r="B7345" t="str">
            <v>1000ECHITRNG</v>
          </cell>
          <cell r="C7345" t="str">
            <v>ECHITRNG</v>
          </cell>
          <cell r="D7345">
            <v>10</v>
          </cell>
          <cell r="E7345" t="str">
            <v>G</v>
          </cell>
        </row>
        <row r="7346">
          <cell r="B7346" t="str">
            <v>F523207</v>
          </cell>
          <cell r="C7346" t="str">
            <v>F523207</v>
          </cell>
          <cell r="D7346">
            <v>11</v>
          </cell>
          <cell r="E7346" t="str">
            <v>F</v>
          </cell>
        </row>
        <row r="7347">
          <cell r="B7347" t="str">
            <v>F523212</v>
          </cell>
          <cell r="C7347" t="str">
            <v>F523212</v>
          </cell>
          <cell r="D7347">
            <v>11</v>
          </cell>
          <cell r="E7347" t="str">
            <v>F</v>
          </cell>
        </row>
        <row r="7348">
          <cell r="B7348" t="str">
            <v>F523217</v>
          </cell>
          <cell r="C7348" t="str">
            <v>F523217</v>
          </cell>
          <cell r="D7348">
            <v>11</v>
          </cell>
          <cell r="E7348" t="str">
            <v>F</v>
          </cell>
        </row>
        <row r="7349">
          <cell r="B7349" t="str">
            <v>F523222</v>
          </cell>
          <cell r="C7349" t="str">
            <v>F523222</v>
          </cell>
          <cell r="D7349">
            <v>11</v>
          </cell>
          <cell r="E7349" t="str">
            <v>F</v>
          </cell>
        </row>
        <row r="7350">
          <cell r="B7350" t="str">
            <v>F523227</v>
          </cell>
          <cell r="C7350" t="str">
            <v>F523227</v>
          </cell>
          <cell r="D7350">
            <v>11</v>
          </cell>
          <cell r="E7350" t="str">
            <v>F</v>
          </cell>
        </row>
        <row r="7351">
          <cell r="B7351" t="str">
            <v>1000TECHSVSTF</v>
          </cell>
          <cell r="C7351" t="str">
            <v>TECHSVSTF</v>
          </cell>
          <cell r="D7351">
            <v>8</v>
          </cell>
          <cell r="E7351" t="str">
            <v>G</v>
          </cell>
        </row>
        <row r="7352">
          <cell r="B7352" t="str">
            <v>1000SSID</v>
          </cell>
          <cell r="C7352" t="str">
            <v>SSID</v>
          </cell>
          <cell r="D7352">
            <v>6</v>
          </cell>
          <cell r="E7352" t="str">
            <v>G</v>
          </cell>
        </row>
        <row r="7353">
          <cell r="B7353" t="str">
            <v>F516587</v>
          </cell>
          <cell r="C7353" t="str">
            <v>F516587</v>
          </cell>
          <cell r="D7353">
            <v>7</v>
          </cell>
          <cell r="E7353" t="str">
            <v>F</v>
          </cell>
        </row>
        <row r="7354">
          <cell r="B7354" t="str">
            <v>F516588</v>
          </cell>
          <cell r="C7354" t="str">
            <v>F516588</v>
          </cell>
          <cell r="D7354">
            <v>7</v>
          </cell>
          <cell r="E7354" t="str">
            <v>F</v>
          </cell>
        </row>
        <row r="7355">
          <cell r="B7355" t="str">
            <v>F520657</v>
          </cell>
          <cell r="C7355" t="str">
            <v>F520657</v>
          </cell>
          <cell r="D7355">
            <v>7</v>
          </cell>
          <cell r="E7355" t="str">
            <v>F</v>
          </cell>
        </row>
        <row r="7356">
          <cell r="B7356" t="str">
            <v>F521179</v>
          </cell>
          <cell r="C7356" t="str">
            <v>F521179</v>
          </cell>
          <cell r="D7356">
            <v>7</v>
          </cell>
          <cell r="E7356" t="str">
            <v>F</v>
          </cell>
        </row>
        <row r="7357">
          <cell r="B7357" t="str">
            <v>F521539</v>
          </cell>
          <cell r="C7357" t="str">
            <v>F521539</v>
          </cell>
          <cell r="D7357">
            <v>7</v>
          </cell>
          <cell r="E7357" t="str">
            <v>F</v>
          </cell>
        </row>
        <row r="7358">
          <cell r="B7358" t="str">
            <v>F521899</v>
          </cell>
          <cell r="C7358" t="str">
            <v>F521899</v>
          </cell>
          <cell r="D7358">
            <v>7</v>
          </cell>
          <cell r="E7358" t="str">
            <v>F</v>
          </cell>
        </row>
        <row r="7359">
          <cell r="B7359" t="str">
            <v>F522259</v>
          </cell>
          <cell r="C7359" t="str">
            <v>F522259</v>
          </cell>
          <cell r="D7359">
            <v>7</v>
          </cell>
          <cell r="E7359" t="str">
            <v>F</v>
          </cell>
        </row>
        <row r="7360">
          <cell r="B7360" t="str">
            <v>F522619</v>
          </cell>
          <cell r="C7360" t="str">
            <v>F522619</v>
          </cell>
          <cell r="D7360">
            <v>7</v>
          </cell>
          <cell r="E7360" t="str">
            <v>F</v>
          </cell>
        </row>
        <row r="7361">
          <cell r="B7361" t="str">
            <v>F525229</v>
          </cell>
          <cell r="C7361" t="str">
            <v>F525229</v>
          </cell>
          <cell r="D7361">
            <v>7</v>
          </cell>
          <cell r="E7361" t="str">
            <v>F</v>
          </cell>
        </row>
        <row r="7362">
          <cell r="B7362" t="str">
            <v>F525421</v>
          </cell>
          <cell r="C7362" t="str">
            <v>F525421</v>
          </cell>
          <cell r="D7362">
            <v>7</v>
          </cell>
          <cell r="E7362" t="str">
            <v>F</v>
          </cell>
        </row>
        <row r="7363">
          <cell r="B7363" t="str">
            <v>F525732</v>
          </cell>
          <cell r="C7363" t="str">
            <v>F525732</v>
          </cell>
          <cell r="D7363">
            <v>7</v>
          </cell>
          <cell r="E7363" t="str">
            <v>F</v>
          </cell>
        </row>
        <row r="7364">
          <cell r="B7364" t="str">
            <v>F526195</v>
          </cell>
          <cell r="C7364" t="str">
            <v>F526195</v>
          </cell>
          <cell r="D7364">
            <v>7</v>
          </cell>
          <cell r="E7364" t="str">
            <v>F</v>
          </cell>
        </row>
        <row r="7365">
          <cell r="B7365" t="str">
            <v>1000FACENGMTC</v>
          </cell>
          <cell r="C7365" t="str">
            <v>FACENGMTC</v>
          </cell>
          <cell r="D7365">
            <v>8</v>
          </cell>
          <cell r="E7365" t="str">
            <v>G</v>
          </cell>
        </row>
        <row r="7366">
          <cell r="B7366" t="str">
            <v>F502855</v>
          </cell>
          <cell r="C7366" t="str">
            <v>F502855</v>
          </cell>
          <cell r="D7366">
            <v>9</v>
          </cell>
          <cell r="E7366" t="str">
            <v>F</v>
          </cell>
        </row>
        <row r="7367">
          <cell r="B7367" t="str">
            <v>F502856</v>
          </cell>
          <cell r="C7367" t="str">
            <v>F502856</v>
          </cell>
          <cell r="D7367">
            <v>9</v>
          </cell>
          <cell r="E7367" t="str">
            <v>F</v>
          </cell>
        </row>
        <row r="7368">
          <cell r="B7368" t="str">
            <v>F502857</v>
          </cell>
          <cell r="C7368" t="str">
            <v>F502857</v>
          </cell>
          <cell r="D7368">
            <v>9</v>
          </cell>
          <cell r="E7368" t="str">
            <v>F</v>
          </cell>
        </row>
        <row r="7369">
          <cell r="B7369" t="str">
            <v>F521032</v>
          </cell>
          <cell r="C7369" t="str">
            <v>F521032</v>
          </cell>
          <cell r="D7369">
            <v>9</v>
          </cell>
          <cell r="E7369" t="str">
            <v>F</v>
          </cell>
        </row>
        <row r="7370">
          <cell r="B7370" t="str">
            <v>F521392</v>
          </cell>
          <cell r="C7370" t="str">
            <v>F521392</v>
          </cell>
          <cell r="D7370">
            <v>9</v>
          </cell>
          <cell r="E7370" t="str">
            <v>F</v>
          </cell>
        </row>
        <row r="7371">
          <cell r="B7371" t="str">
            <v>F521752</v>
          </cell>
          <cell r="C7371" t="str">
            <v>F521752</v>
          </cell>
          <cell r="D7371">
            <v>9</v>
          </cell>
          <cell r="E7371" t="str">
            <v>F</v>
          </cell>
        </row>
        <row r="7372">
          <cell r="B7372" t="str">
            <v>F522112</v>
          </cell>
          <cell r="C7372" t="str">
            <v>F522112</v>
          </cell>
          <cell r="D7372">
            <v>9</v>
          </cell>
          <cell r="E7372" t="str">
            <v>F</v>
          </cell>
        </row>
        <row r="7373">
          <cell r="B7373" t="str">
            <v>F522472</v>
          </cell>
          <cell r="C7373" t="str">
            <v>F522472</v>
          </cell>
          <cell r="D7373">
            <v>9</v>
          </cell>
          <cell r="E7373" t="str">
            <v>F</v>
          </cell>
        </row>
        <row r="7374">
          <cell r="B7374" t="str">
            <v>F525211</v>
          </cell>
          <cell r="C7374" t="str">
            <v>F525211</v>
          </cell>
          <cell r="D7374">
            <v>9</v>
          </cell>
          <cell r="E7374" t="str">
            <v>F</v>
          </cell>
        </row>
        <row r="7375">
          <cell r="B7375" t="str">
            <v>1000FLDBRCNT</v>
          </cell>
          <cell r="C7375" t="str">
            <v>FLDBRCNT</v>
          </cell>
          <cell r="D7375">
            <v>8</v>
          </cell>
          <cell r="E7375" t="str">
            <v>G</v>
          </cell>
        </row>
        <row r="7376">
          <cell r="B7376" t="str">
            <v>1000MECHSVC</v>
          </cell>
          <cell r="C7376" t="str">
            <v>MECHSVC</v>
          </cell>
          <cell r="D7376">
            <v>8</v>
          </cell>
          <cell r="E7376" t="str">
            <v>G</v>
          </cell>
        </row>
        <row r="7377">
          <cell r="B7377" t="str">
            <v>1000ENGPRJMGT</v>
          </cell>
          <cell r="C7377" t="str">
            <v>ENGPRJMGT</v>
          </cell>
          <cell r="D7377">
            <v>10</v>
          </cell>
          <cell r="E7377" t="str">
            <v>G</v>
          </cell>
        </row>
        <row r="7378">
          <cell r="B7378" t="str">
            <v>F521037</v>
          </cell>
          <cell r="C7378" t="str">
            <v>F521037</v>
          </cell>
          <cell r="D7378">
            <v>11</v>
          </cell>
          <cell r="E7378" t="str">
            <v>F</v>
          </cell>
        </row>
        <row r="7379">
          <cell r="B7379" t="str">
            <v>F521397</v>
          </cell>
          <cell r="C7379" t="str">
            <v>F521397</v>
          </cell>
          <cell r="D7379">
            <v>11</v>
          </cell>
          <cell r="E7379" t="str">
            <v>F</v>
          </cell>
        </row>
        <row r="7380">
          <cell r="B7380" t="str">
            <v>F521757</v>
          </cell>
          <cell r="C7380" t="str">
            <v>F521757</v>
          </cell>
          <cell r="D7380">
            <v>11</v>
          </cell>
          <cell r="E7380" t="str">
            <v>F</v>
          </cell>
        </row>
        <row r="7381">
          <cell r="B7381" t="str">
            <v>F522117</v>
          </cell>
          <cell r="C7381" t="str">
            <v>F522117</v>
          </cell>
          <cell r="D7381">
            <v>11</v>
          </cell>
          <cell r="E7381" t="str">
            <v>F</v>
          </cell>
        </row>
        <row r="7382">
          <cell r="B7382" t="str">
            <v>F522477</v>
          </cell>
          <cell r="C7382" t="str">
            <v>F522477</v>
          </cell>
          <cell r="D7382">
            <v>11</v>
          </cell>
          <cell r="E7382" t="str">
            <v>F</v>
          </cell>
        </row>
        <row r="7383">
          <cell r="B7383" t="str">
            <v>F525210</v>
          </cell>
          <cell r="C7383" t="str">
            <v>F525210</v>
          </cell>
          <cell r="D7383">
            <v>11</v>
          </cell>
          <cell r="E7383" t="str">
            <v>F</v>
          </cell>
        </row>
        <row r="7384">
          <cell r="B7384" t="str">
            <v>1000LKMOMCEN</v>
          </cell>
          <cell r="C7384" t="str">
            <v>LKMOMCEN</v>
          </cell>
          <cell r="D7384">
            <v>10</v>
          </cell>
          <cell r="E7384" t="str">
            <v>G</v>
          </cell>
        </row>
        <row r="7385">
          <cell r="B7385" t="str">
            <v>1000MECHFLSV</v>
          </cell>
          <cell r="C7385" t="str">
            <v>MECHFLSV</v>
          </cell>
          <cell r="D7385">
            <v>10</v>
          </cell>
          <cell r="E7385" t="str">
            <v>G</v>
          </cell>
        </row>
        <row r="7386">
          <cell r="B7386" t="str">
            <v>1000MECHSVAD</v>
          </cell>
          <cell r="C7386" t="str">
            <v>MECHSVAD</v>
          </cell>
          <cell r="D7386">
            <v>10</v>
          </cell>
          <cell r="E7386" t="str">
            <v>G</v>
          </cell>
        </row>
        <row r="7387">
          <cell r="B7387" t="str">
            <v>1000SMCHSHSV</v>
          </cell>
          <cell r="C7387" t="str">
            <v>SMCHSHSV</v>
          </cell>
          <cell r="D7387">
            <v>10</v>
          </cell>
          <cell r="E7387" t="str">
            <v>G</v>
          </cell>
        </row>
        <row r="7388">
          <cell r="B7388" t="str">
            <v>F502873</v>
          </cell>
          <cell r="C7388" t="str">
            <v>F502873</v>
          </cell>
          <cell r="D7388">
            <v>11</v>
          </cell>
          <cell r="E7388" t="str">
            <v>F</v>
          </cell>
        </row>
        <row r="7389">
          <cell r="B7389" t="str">
            <v>F502874</v>
          </cell>
          <cell r="C7389" t="str">
            <v>F502874</v>
          </cell>
          <cell r="D7389">
            <v>11</v>
          </cell>
          <cell r="E7389" t="str">
            <v>F</v>
          </cell>
        </row>
        <row r="7390">
          <cell r="B7390" t="str">
            <v>F521038</v>
          </cell>
          <cell r="C7390" t="str">
            <v>F521038</v>
          </cell>
          <cell r="D7390">
            <v>11</v>
          </cell>
          <cell r="E7390" t="str">
            <v>F</v>
          </cell>
        </row>
        <row r="7391">
          <cell r="B7391" t="str">
            <v>F521398</v>
          </cell>
          <cell r="C7391" t="str">
            <v>F521398</v>
          </cell>
          <cell r="D7391">
            <v>11</v>
          </cell>
          <cell r="E7391" t="str">
            <v>F</v>
          </cell>
        </row>
        <row r="7392">
          <cell r="B7392" t="str">
            <v>F521758</v>
          </cell>
          <cell r="C7392" t="str">
            <v>F521758</v>
          </cell>
          <cell r="D7392">
            <v>11</v>
          </cell>
          <cell r="E7392" t="str">
            <v>F</v>
          </cell>
        </row>
        <row r="7393">
          <cell r="B7393" t="str">
            <v>F522118</v>
          </cell>
          <cell r="C7393" t="str">
            <v>F522118</v>
          </cell>
          <cell r="D7393">
            <v>11</v>
          </cell>
          <cell r="E7393" t="str">
            <v>F</v>
          </cell>
        </row>
        <row r="7394">
          <cell r="B7394" t="str">
            <v>F522478</v>
          </cell>
          <cell r="C7394" t="str">
            <v>F522478</v>
          </cell>
          <cell r="D7394">
            <v>11</v>
          </cell>
          <cell r="E7394" t="str">
            <v>F</v>
          </cell>
        </row>
        <row r="7395">
          <cell r="B7395" t="str">
            <v>F525225</v>
          </cell>
          <cell r="C7395" t="str">
            <v>F525225</v>
          </cell>
          <cell r="D7395">
            <v>11</v>
          </cell>
          <cell r="E7395" t="str">
            <v>F</v>
          </cell>
        </row>
        <row r="7396">
          <cell r="B7396" t="str">
            <v>1000MECHSVWH</v>
          </cell>
          <cell r="C7396" t="str">
            <v>MECHSVWH</v>
          </cell>
          <cell r="D7396">
            <v>8</v>
          </cell>
          <cell r="E7396" t="str">
            <v>G</v>
          </cell>
        </row>
        <row r="7397">
          <cell r="B7397" t="str">
            <v>F521029</v>
          </cell>
          <cell r="C7397" t="str">
            <v>F521029</v>
          </cell>
          <cell r="D7397">
            <v>9</v>
          </cell>
          <cell r="E7397" t="str">
            <v>F</v>
          </cell>
        </row>
        <row r="7398">
          <cell r="B7398" t="str">
            <v>F521389</v>
          </cell>
          <cell r="C7398" t="str">
            <v>F521389</v>
          </cell>
          <cell r="D7398">
            <v>9</v>
          </cell>
          <cell r="E7398" t="str">
            <v>F</v>
          </cell>
        </row>
        <row r="7399">
          <cell r="B7399" t="str">
            <v>F521749</v>
          </cell>
          <cell r="C7399" t="str">
            <v>F521749</v>
          </cell>
          <cell r="D7399">
            <v>9</v>
          </cell>
          <cell r="E7399" t="str">
            <v>F</v>
          </cell>
        </row>
        <row r="7400">
          <cell r="B7400" t="str">
            <v>F522109</v>
          </cell>
          <cell r="C7400" t="str">
            <v>F522109</v>
          </cell>
          <cell r="D7400">
            <v>9</v>
          </cell>
          <cell r="E7400" t="str">
            <v>F</v>
          </cell>
        </row>
        <row r="7401">
          <cell r="B7401" t="str">
            <v>F522469</v>
          </cell>
          <cell r="C7401" t="str">
            <v>F522469</v>
          </cell>
          <cell r="D7401">
            <v>9</v>
          </cell>
          <cell r="E7401" t="str">
            <v>F</v>
          </cell>
        </row>
        <row r="7402">
          <cell r="B7402" t="str">
            <v>F525212</v>
          </cell>
          <cell r="C7402" t="str">
            <v>F525212</v>
          </cell>
          <cell r="D7402">
            <v>9</v>
          </cell>
          <cell r="E7402" t="str">
            <v>F</v>
          </cell>
        </row>
        <row r="7403">
          <cell r="B7403" t="str">
            <v>1000OPSSUPADM</v>
          </cell>
          <cell r="C7403" t="str">
            <v>OPSSUPADM</v>
          </cell>
          <cell r="D7403">
            <v>8</v>
          </cell>
          <cell r="E7403" t="str">
            <v>G</v>
          </cell>
        </row>
        <row r="7404">
          <cell r="B7404" t="str">
            <v>F521030</v>
          </cell>
          <cell r="C7404" t="str">
            <v>F521030</v>
          </cell>
          <cell r="D7404">
            <v>9</v>
          </cell>
          <cell r="E7404" t="str">
            <v>F</v>
          </cell>
        </row>
        <row r="7405">
          <cell r="B7405" t="str">
            <v>F521390</v>
          </cell>
          <cell r="C7405" t="str">
            <v>F521390</v>
          </cell>
          <cell r="D7405">
            <v>9</v>
          </cell>
          <cell r="E7405" t="str">
            <v>F</v>
          </cell>
        </row>
        <row r="7406">
          <cell r="B7406" t="str">
            <v>F521750</v>
          </cell>
          <cell r="C7406" t="str">
            <v>F521750</v>
          </cell>
          <cell r="D7406">
            <v>9</v>
          </cell>
          <cell r="E7406" t="str">
            <v>F</v>
          </cell>
        </row>
        <row r="7407">
          <cell r="B7407" t="str">
            <v>F522110</v>
          </cell>
          <cell r="C7407" t="str">
            <v>F522110</v>
          </cell>
          <cell r="D7407">
            <v>9</v>
          </cell>
          <cell r="E7407" t="str">
            <v>F</v>
          </cell>
        </row>
        <row r="7408">
          <cell r="B7408" t="str">
            <v>F522470</v>
          </cell>
          <cell r="C7408" t="str">
            <v>F522470</v>
          </cell>
          <cell r="D7408">
            <v>9</v>
          </cell>
          <cell r="E7408" t="str">
            <v>F</v>
          </cell>
        </row>
        <row r="7409">
          <cell r="B7409" t="str">
            <v>F525215</v>
          </cell>
          <cell r="C7409" t="str">
            <v>F525215</v>
          </cell>
          <cell r="D7409">
            <v>9</v>
          </cell>
          <cell r="E7409" t="str">
            <v>F</v>
          </cell>
        </row>
        <row r="7410">
          <cell r="B7410" t="str">
            <v>1000MOTGENENG</v>
          </cell>
          <cell r="C7410" t="str">
            <v>MOTGENENG</v>
          </cell>
          <cell r="D7410">
            <v>8</v>
          </cell>
          <cell r="E7410" t="str">
            <v>G</v>
          </cell>
        </row>
        <row r="7411">
          <cell r="B7411" t="str">
            <v>1000GENREP</v>
          </cell>
          <cell r="C7411" t="str">
            <v>GENREP</v>
          </cell>
          <cell r="D7411">
            <v>10</v>
          </cell>
          <cell r="E7411" t="str">
            <v>G</v>
          </cell>
        </row>
        <row r="7412">
          <cell r="B7412" t="str">
            <v>1000MOTREP</v>
          </cell>
          <cell r="C7412" t="str">
            <v>MOTREP</v>
          </cell>
          <cell r="D7412">
            <v>10</v>
          </cell>
          <cell r="E7412" t="str">
            <v>G</v>
          </cell>
        </row>
        <row r="7413">
          <cell r="B7413" t="str">
            <v>F502878</v>
          </cell>
          <cell r="C7413" t="str">
            <v>F502878</v>
          </cell>
          <cell r="D7413">
            <v>11</v>
          </cell>
          <cell r="E7413" t="str">
            <v>F</v>
          </cell>
        </row>
        <row r="7414">
          <cell r="B7414" t="str">
            <v>F502879</v>
          </cell>
          <cell r="C7414" t="str">
            <v>F502879</v>
          </cell>
          <cell r="D7414">
            <v>11</v>
          </cell>
          <cell r="E7414" t="str">
            <v>F</v>
          </cell>
        </row>
        <row r="7415">
          <cell r="B7415" t="str">
            <v>F521039</v>
          </cell>
          <cell r="C7415" t="str">
            <v>F521039</v>
          </cell>
          <cell r="D7415">
            <v>11</v>
          </cell>
          <cell r="E7415" t="str">
            <v>F</v>
          </cell>
        </row>
        <row r="7416">
          <cell r="B7416" t="str">
            <v>F521399</v>
          </cell>
          <cell r="C7416" t="str">
            <v>F521399</v>
          </cell>
          <cell r="D7416">
            <v>11</v>
          </cell>
          <cell r="E7416" t="str">
            <v>F</v>
          </cell>
        </row>
        <row r="7417">
          <cell r="B7417" t="str">
            <v>F521759</v>
          </cell>
          <cell r="C7417" t="str">
            <v>F521759</v>
          </cell>
          <cell r="D7417">
            <v>11</v>
          </cell>
          <cell r="E7417" t="str">
            <v>F</v>
          </cell>
        </row>
        <row r="7418">
          <cell r="B7418" t="str">
            <v>F522119</v>
          </cell>
          <cell r="C7418" t="str">
            <v>F522119</v>
          </cell>
          <cell r="D7418">
            <v>11</v>
          </cell>
          <cell r="E7418" t="str">
            <v>F</v>
          </cell>
        </row>
        <row r="7419">
          <cell r="B7419" t="str">
            <v>F522479</v>
          </cell>
          <cell r="C7419" t="str">
            <v>F522479</v>
          </cell>
          <cell r="D7419">
            <v>11</v>
          </cell>
          <cell r="E7419" t="str">
            <v>F</v>
          </cell>
        </row>
        <row r="7420">
          <cell r="B7420" t="str">
            <v>F525214</v>
          </cell>
          <cell r="C7420" t="str">
            <v>F525214</v>
          </cell>
          <cell r="D7420">
            <v>11</v>
          </cell>
          <cell r="E7420" t="str">
            <v>F</v>
          </cell>
        </row>
        <row r="7421">
          <cell r="B7421" t="str">
            <v>1000STOOLREP</v>
          </cell>
          <cell r="C7421" t="str">
            <v>STOOLREP</v>
          </cell>
          <cell r="D7421">
            <v>10</v>
          </cell>
          <cell r="E7421" t="str">
            <v>G</v>
          </cell>
        </row>
        <row r="7422">
          <cell r="B7422" t="str">
            <v>F502882</v>
          </cell>
          <cell r="C7422" t="str">
            <v>F502882</v>
          </cell>
          <cell r="D7422">
            <v>11</v>
          </cell>
          <cell r="E7422" t="str">
            <v>F</v>
          </cell>
        </row>
        <row r="7423">
          <cell r="B7423" t="str">
            <v>F502883</v>
          </cell>
          <cell r="C7423" t="str">
            <v>F502883</v>
          </cell>
          <cell r="D7423">
            <v>11</v>
          </cell>
          <cell r="E7423" t="str">
            <v>F</v>
          </cell>
        </row>
        <row r="7424">
          <cell r="B7424" t="str">
            <v>F521040</v>
          </cell>
          <cell r="C7424" t="str">
            <v>F521040</v>
          </cell>
          <cell r="D7424">
            <v>11</v>
          </cell>
          <cell r="E7424" t="str">
            <v>F</v>
          </cell>
        </row>
        <row r="7425">
          <cell r="B7425" t="str">
            <v>F521400</v>
          </cell>
          <cell r="C7425" t="str">
            <v>F521400</v>
          </cell>
          <cell r="D7425">
            <v>11</v>
          </cell>
          <cell r="E7425" t="str">
            <v>F</v>
          </cell>
        </row>
        <row r="7426">
          <cell r="B7426" t="str">
            <v>F521760</v>
          </cell>
          <cell r="C7426" t="str">
            <v>F521760</v>
          </cell>
          <cell r="D7426">
            <v>11</v>
          </cell>
          <cell r="E7426" t="str">
            <v>F</v>
          </cell>
        </row>
        <row r="7427">
          <cell r="B7427" t="str">
            <v>F522120</v>
          </cell>
          <cell r="C7427" t="str">
            <v>F522120</v>
          </cell>
          <cell r="D7427">
            <v>11</v>
          </cell>
          <cell r="E7427" t="str">
            <v>F</v>
          </cell>
        </row>
        <row r="7428">
          <cell r="B7428" t="str">
            <v>F522480</v>
          </cell>
          <cell r="C7428" t="str">
            <v>F522480</v>
          </cell>
          <cell r="D7428">
            <v>11</v>
          </cell>
          <cell r="E7428" t="str">
            <v>F</v>
          </cell>
        </row>
        <row r="7429">
          <cell r="B7429" t="str">
            <v>F525235</v>
          </cell>
          <cell r="C7429" t="str">
            <v>F525235</v>
          </cell>
          <cell r="D7429">
            <v>11</v>
          </cell>
          <cell r="E7429" t="str">
            <v>F</v>
          </cell>
        </row>
        <row r="7430">
          <cell r="B7430" t="str">
            <v>1000OPERSUP</v>
          </cell>
          <cell r="C7430" t="str">
            <v>OPERSUP</v>
          </cell>
          <cell r="D7430">
            <v>8</v>
          </cell>
          <cell r="E7430" t="str">
            <v>G</v>
          </cell>
        </row>
        <row r="7431">
          <cell r="B7431" t="str">
            <v>F523264</v>
          </cell>
          <cell r="C7431" t="str">
            <v>F523264</v>
          </cell>
          <cell r="D7431">
            <v>9</v>
          </cell>
          <cell r="E7431" t="str">
            <v>F</v>
          </cell>
        </row>
        <row r="7432">
          <cell r="B7432" t="str">
            <v>1000SADMPYR</v>
          </cell>
          <cell r="C7432" t="str">
            <v>SADMPYR</v>
          </cell>
          <cell r="D7432">
            <v>10</v>
          </cell>
          <cell r="E7432" t="str">
            <v>G</v>
          </cell>
        </row>
        <row r="7433">
          <cell r="B7433" t="str">
            <v>F521031</v>
          </cell>
          <cell r="C7433" t="str">
            <v>F521031</v>
          </cell>
          <cell r="D7433">
            <v>11</v>
          </cell>
          <cell r="E7433" t="str">
            <v>F</v>
          </cell>
        </row>
        <row r="7434">
          <cell r="B7434" t="str">
            <v>F521391</v>
          </cell>
          <cell r="C7434" t="str">
            <v>F521391</v>
          </cell>
          <cell r="D7434">
            <v>11</v>
          </cell>
          <cell r="E7434" t="str">
            <v>F</v>
          </cell>
        </row>
        <row r="7435">
          <cell r="B7435" t="str">
            <v>F521751</v>
          </cell>
          <cell r="C7435" t="str">
            <v>F521751</v>
          </cell>
          <cell r="D7435">
            <v>11</v>
          </cell>
          <cell r="E7435" t="str">
            <v>F</v>
          </cell>
        </row>
        <row r="7436">
          <cell r="B7436" t="str">
            <v>F522111</v>
          </cell>
          <cell r="C7436" t="str">
            <v>F522111</v>
          </cell>
          <cell r="D7436">
            <v>11</v>
          </cell>
          <cell r="E7436" t="str">
            <v>F</v>
          </cell>
        </row>
        <row r="7437">
          <cell r="B7437" t="str">
            <v>F522471</v>
          </cell>
          <cell r="C7437" t="str">
            <v>F522471</v>
          </cell>
          <cell r="D7437">
            <v>11</v>
          </cell>
          <cell r="E7437" t="str">
            <v>F</v>
          </cell>
        </row>
        <row r="7438">
          <cell r="B7438" t="str">
            <v>F525216</v>
          </cell>
          <cell r="C7438" t="str">
            <v>F525216</v>
          </cell>
          <cell r="D7438">
            <v>11</v>
          </cell>
          <cell r="E7438" t="str">
            <v>F</v>
          </cell>
        </row>
        <row r="7439">
          <cell r="B7439" t="str">
            <v>1000SCECONSV</v>
          </cell>
          <cell r="C7439" t="str">
            <v>SCECONSV</v>
          </cell>
          <cell r="D7439">
            <v>10</v>
          </cell>
          <cell r="E7439" t="str">
            <v>G</v>
          </cell>
        </row>
        <row r="7440">
          <cell r="B7440" t="str">
            <v>1000SWHSE</v>
          </cell>
          <cell r="C7440" t="str">
            <v>SWHSE</v>
          </cell>
          <cell r="D7440">
            <v>10</v>
          </cell>
          <cell r="E7440" t="str">
            <v>G</v>
          </cell>
        </row>
        <row r="7441">
          <cell r="B7441" t="str">
            <v>F502844</v>
          </cell>
          <cell r="C7441" t="str">
            <v>F502844</v>
          </cell>
          <cell r="D7441">
            <v>11</v>
          </cell>
          <cell r="E7441" t="str">
            <v>F</v>
          </cell>
        </row>
        <row r="7442">
          <cell r="B7442" t="str">
            <v>F521028</v>
          </cell>
          <cell r="C7442" t="str">
            <v>F521028</v>
          </cell>
          <cell r="D7442">
            <v>11</v>
          </cell>
          <cell r="E7442" t="str">
            <v>F</v>
          </cell>
        </row>
        <row r="7443">
          <cell r="B7443" t="str">
            <v>F521388</v>
          </cell>
          <cell r="C7443" t="str">
            <v>F521388</v>
          </cell>
          <cell r="D7443">
            <v>11</v>
          </cell>
          <cell r="E7443" t="str">
            <v>F</v>
          </cell>
        </row>
        <row r="7444">
          <cell r="B7444" t="str">
            <v>F521748</v>
          </cell>
          <cell r="C7444" t="str">
            <v>F521748</v>
          </cell>
          <cell r="D7444">
            <v>11</v>
          </cell>
          <cell r="E7444" t="str">
            <v>F</v>
          </cell>
        </row>
        <row r="7445">
          <cell r="B7445" t="str">
            <v>F522108</v>
          </cell>
          <cell r="C7445" t="str">
            <v>F522108</v>
          </cell>
          <cell r="D7445">
            <v>11</v>
          </cell>
          <cell r="E7445" t="str">
            <v>F</v>
          </cell>
        </row>
        <row r="7446">
          <cell r="B7446" t="str">
            <v>F522468</v>
          </cell>
          <cell r="C7446" t="str">
            <v>F522468</v>
          </cell>
          <cell r="D7446">
            <v>11</v>
          </cell>
          <cell r="E7446" t="str">
            <v>F</v>
          </cell>
        </row>
        <row r="7447">
          <cell r="B7447" t="str">
            <v>F525236</v>
          </cell>
          <cell r="C7447" t="str">
            <v>F525236</v>
          </cell>
          <cell r="D7447">
            <v>11</v>
          </cell>
          <cell r="E7447" t="str">
            <v>F</v>
          </cell>
        </row>
        <row r="7448">
          <cell r="B7448" t="str">
            <v>1000SSIDESI</v>
          </cell>
          <cell r="C7448" t="str">
            <v>SSIDESI</v>
          </cell>
          <cell r="D7448">
            <v>8</v>
          </cell>
          <cell r="E7448" t="str">
            <v>G</v>
          </cell>
        </row>
        <row r="7449">
          <cell r="B7449" t="str">
            <v>F502884</v>
          </cell>
          <cell r="C7449" t="str">
            <v>F502884</v>
          </cell>
          <cell r="D7449">
            <v>9</v>
          </cell>
          <cell r="E7449" t="str">
            <v>F</v>
          </cell>
        </row>
        <row r="7450">
          <cell r="B7450" t="str">
            <v>F521041</v>
          </cell>
          <cell r="C7450" t="str">
            <v>F521041</v>
          </cell>
          <cell r="D7450">
            <v>9</v>
          </cell>
          <cell r="E7450" t="str">
            <v>F</v>
          </cell>
        </row>
        <row r="7451">
          <cell r="B7451" t="str">
            <v>F521401</v>
          </cell>
          <cell r="C7451" t="str">
            <v>F521401</v>
          </cell>
          <cell r="D7451">
            <v>9</v>
          </cell>
          <cell r="E7451" t="str">
            <v>F</v>
          </cell>
        </row>
        <row r="7452">
          <cell r="B7452" t="str">
            <v>F521761</v>
          </cell>
          <cell r="C7452" t="str">
            <v>F521761</v>
          </cell>
          <cell r="D7452">
            <v>9</v>
          </cell>
          <cell r="E7452" t="str">
            <v>F</v>
          </cell>
        </row>
        <row r="7453">
          <cell r="B7453" t="str">
            <v>F522121</v>
          </cell>
          <cell r="C7453" t="str">
            <v>F522121</v>
          </cell>
          <cell r="D7453">
            <v>9</v>
          </cell>
          <cell r="E7453" t="str">
            <v>F</v>
          </cell>
        </row>
        <row r="7454">
          <cell r="B7454" t="str">
            <v>F522481</v>
          </cell>
          <cell r="C7454" t="str">
            <v>F522481</v>
          </cell>
          <cell r="D7454">
            <v>9</v>
          </cell>
          <cell r="E7454" t="str">
            <v>F</v>
          </cell>
        </row>
        <row r="7455">
          <cell r="B7455" t="str">
            <v>F525230</v>
          </cell>
          <cell r="C7455" t="str">
            <v>F525230</v>
          </cell>
          <cell r="D7455">
            <v>9</v>
          </cell>
          <cell r="E7455" t="str">
            <v>F</v>
          </cell>
        </row>
        <row r="7456">
          <cell r="B7456" t="str">
            <v>1000SSIDFIS</v>
          </cell>
          <cell r="C7456" t="str">
            <v>SSIDFIS</v>
          </cell>
          <cell r="D7456">
            <v>8</v>
          </cell>
          <cell r="E7456" t="str">
            <v>G</v>
          </cell>
        </row>
        <row r="7457">
          <cell r="B7457" t="str">
            <v>F521033</v>
          </cell>
          <cell r="C7457" t="str">
            <v>F521033</v>
          </cell>
          <cell r="D7457">
            <v>9</v>
          </cell>
          <cell r="E7457" t="str">
            <v>F</v>
          </cell>
        </row>
        <row r="7458">
          <cell r="B7458" t="str">
            <v>F521393</v>
          </cell>
          <cell r="C7458" t="str">
            <v>F521393</v>
          </cell>
          <cell r="D7458">
            <v>9</v>
          </cell>
          <cell r="E7458" t="str">
            <v>F</v>
          </cell>
        </row>
        <row r="7459">
          <cell r="B7459" t="str">
            <v>F521753</v>
          </cell>
          <cell r="C7459" t="str">
            <v>F521753</v>
          </cell>
          <cell r="D7459">
            <v>9</v>
          </cell>
          <cell r="E7459" t="str">
            <v>F</v>
          </cell>
        </row>
        <row r="7460">
          <cell r="B7460" t="str">
            <v>F522113</v>
          </cell>
          <cell r="C7460" t="str">
            <v>F522113</v>
          </cell>
          <cell r="D7460">
            <v>9</v>
          </cell>
          <cell r="E7460" t="str">
            <v>F</v>
          </cell>
        </row>
        <row r="7461">
          <cell r="B7461" t="str">
            <v>F522473</v>
          </cell>
          <cell r="C7461" t="str">
            <v>F522473</v>
          </cell>
          <cell r="D7461">
            <v>9</v>
          </cell>
          <cell r="E7461" t="str">
            <v>F</v>
          </cell>
        </row>
        <row r="7462">
          <cell r="B7462" t="str">
            <v>F525231</v>
          </cell>
          <cell r="C7462" t="str">
            <v>F525231</v>
          </cell>
          <cell r="D7462">
            <v>9</v>
          </cell>
          <cell r="E7462" t="str">
            <v>F</v>
          </cell>
        </row>
        <row r="7463">
          <cell r="B7463" t="str">
            <v>1000SSIDMGMT</v>
          </cell>
          <cell r="C7463" t="str">
            <v>SSIDMGMT</v>
          </cell>
          <cell r="D7463">
            <v>8</v>
          </cell>
          <cell r="E7463" t="str">
            <v>G</v>
          </cell>
        </row>
        <row r="7464">
          <cell r="B7464" t="str">
            <v>1000SDIVADM</v>
          </cell>
          <cell r="C7464" t="str">
            <v>SDIVADM</v>
          </cell>
          <cell r="D7464">
            <v>10</v>
          </cell>
          <cell r="E7464" t="str">
            <v>G</v>
          </cell>
        </row>
        <row r="7465">
          <cell r="B7465" t="str">
            <v>F502773</v>
          </cell>
          <cell r="C7465" t="str">
            <v>F502773</v>
          </cell>
          <cell r="D7465">
            <v>11</v>
          </cell>
          <cell r="E7465" t="str">
            <v>F</v>
          </cell>
        </row>
        <row r="7466">
          <cell r="B7466" t="str">
            <v>F502774</v>
          </cell>
          <cell r="C7466" t="str">
            <v>F502774</v>
          </cell>
          <cell r="D7466">
            <v>11</v>
          </cell>
          <cell r="E7466" t="str">
            <v>F</v>
          </cell>
        </row>
        <row r="7467">
          <cell r="B7467" t="str">
            <v>F502775</v>
          </cell>
          <cell r="C7467" t="str">
            <v>F502775</v>
          </cell>
          <cell r="D7467">
            <v>11</v>
          </cell>
          <cell r="E7467" t="str">
            <v>F</v>
          </cell>
        </row>
        <row r="7468">
          <cell r="B7468" t="str">
            <v>F502776</v>
          </cell>
          <cell r="C7468" t="str">
            <v>F502776</v>
          </cell>
          <cell r="D7468">
            <v>11</v>
          </cell>
          <cell r="E7468" t="str">
            <v>F</v>
          </cell>
        </row>
        <row r="7469">
          <cell r="B7469" t="str">
            <v>F502777</v>
          </cell>
          <cell r="C7469" t="str">
            <v>F502777</v>
          </cell>
          <cell r="D7469">
            <v>11</v>
          </cell>
          <cell r="E7469" t="str">
            <v>F</v>
          </cell>
        </row>
        <row r="7470">
          <cell r="B7470" t="str">
            <v>F502778</v>
          </cell>
          <cell r="C7470" t="str">
            <v>F502778</v>
          </cell>
          <cell r="D7470">
            <v>11</v>
          </cell>
          <cell r="E7470" t="str">
            <v>F</v>
          </cell>
        </row>
        <row r="7471">
          <cell r="B7471" t="str">
            <v>F502779</v>
          </cell>
          <cell r="C7471" t="str">
            <v>F502779</v>
          </cell>
          <cell r="D7471">
            <v>11</v>
          </cell>
          <cell r="E7471" t="str">
            <v>F</v>
          </cell>
        </row>
        <row r="7472">
          <cell r="B7472" t="str">
            <v>F502780</v>
          </cell>
          <cell r="C7472" t="str">
            <v>F502780</v>
          </cell>
          <cell r="D7472">
            <v>11</v>
          </cell>
          <cell r="E7472" t="str">
            <v>F</v>
          </cell>
        </row>
        <row r="7473">
          <cell r="B7473" t="str">
            <v>F502781</v>
          </cell>
          <cell r="C7473" t="str">
            <v>F502781</v>
          </cell>
          <cell r="D7473">
            <v>11</v>
          </cell>
          <cell r="E7473" t="str">
            <v>F</v>
          </cell>
        </row>
        <row r="7474">
          <cell r="B7474" t="str">
            <v>F502782</v>
          </cell>
          <cell r="C7474" t="str">
            <v>F502782</v>
          </cell>
          <cell r="D7474">
            <v>11</v>
          </cell>
          <cell r="E7474" t="str">
            <v>F</v>
          </cell>
        </row>
        <row r="7475">
          <cell r="B7475" t="str">
            <v>F502783</v>
          </cell>
          <cell r="C7475" t="str">
            <v>F502783</v>
          </cell>
          <cell r="D7475">
            <v>11</v>
          </cell>
          <cell r="E7475" t="str">
            <v>F</v>
          </cell>
        </row>
        <row r="7476">
          <cell r="B7476" t="str">
            <v>F502784</v>
          </cell>
          <cell r="C7476" t="str">
            <v>F502784</v>
          </cell>
          <cell r="D7476">
            <v>11</v>
          </cell>
          <cell r="E7476" t="str">
            <v>F</v>
          </cell>
        </row>
        <row r="7477">
          <cell r="B7477" t="str">
            <v>F502786</v>
          </cell>
          <cell r="C7477" t="str">
            <v>F502786</v>
          </cell>
          <cell r="D7477">
            <v>11</v>
          </cell>
          <cell r="E7477" t="str">
            <v>F</v>
          </cell>
        </row>
        <row r="7478">
          <cell r="B7478" t="str">
            <v>F502787</v>
          </cell>
          <cell r="C7478" t="str">
            <v>F502787</v>
          </cell>
          <cell r="D7478">
            <v>11</v>
          </cell>
          <cell r="E7478" t="str">
            <v>F</v>
          </cell>
        </row>
        <row r="7479">
          <cell r="B7479" t="str">
            <v>F502790</v>
          </cell>
          <cell r="C7479" t="str">
            <v>F502790</v>
          </cell>
          <cell r="D7479">
            <v>11</v>
          </cell>
          <cell r="E7479" t="str">
            <v>F</v>
          </cell>
        </row>
        <row r="7480">
          <cell r="B7480" t="str">
            <v>F502791</v>
          </cell>
          <cell r="C7480" t="str">
            <v>F502791</v>
          </cell>
          <cell r="D7480">
            <v>11</v>
          </cell>
          <cell r="E7480" t="str">
            <v>F</v>
          </cell>
        </row>
        <row r="7481">
          <cell r="B7481" t="str">
            <v>F521015</v>
          </cell>
          <cell r="C7481" t="str">
            <v>F521015</v>
          </cell>
          <cell r="D7481">
            <v>11</v>
          </cell>
          <cell r="E7481" t="str">
            <v>F</v>
          </cell>
        </row>
        <row r="7482">
          <cell r="B7482" t="str">
            <v>F521375</v>
          </cell>
          <cell r="C7482" t="str">
            <v>F521375</v>
          </cell>
          <cell r="D7482">
            <v>11</v>
          </cell>
          <cell r="E7482" t="str">
            <v>F</v>
          </cell>
        </row>
        <row r="7483">
          <cell r="B7483" t="str">
            <v>F521735</v>
          </cell>
          <cell r="C7483" t="str">
            <v>F521735</v>
          </cell>
          <cell r="D7483">
            <v>11</v>
          </cell>
          <cell r="E7483" t="str">
            <v>F</v>
          </cell>
        </row>
        <row r="7484">
          <cell r="B7484" t="str">
            <v>F522095</v>
          </cell>
          <cell r="C7484" t="str">
            <v>F522095</v>
          </cell>
          <cell r="D7484">
            <v>11</v>
          </cell>
          <cell r="E7484" t="str">
            <v>F</v>
          </cell>
        </row>
        <row r="7485">
          <cell r="B7485" t="str">
            <v>F522455</v>
          </cell>
          <cell r="C7485" t="str">
            <v>F522455</v>
          </cell>
          <cell r="D7485">
            <v>11</v>
          </cell>
          <cell r="E7485" t="str">
            <v>F</v>
          </cell>
        </row>
        <row r="7486">
          <cell r="B7486" t="str">
            <v>F525223</v>
          </cell>
          <cell r="C7486" t="str">
            <v>F525223</v>
          </cell>
          <cell r="D7486">
            <v>11</v>
          </cell>
          <cell r="E7486" t="str">
            <v>F</v>
          </cell>
        </row>
        <row r="7487">
          <cell r="B7487" t="str">
            <v>1000SSIDOPIMP</v>
          </cell>
          <cell r="C7487" t="str">
            <v>SSIDOPIMP</v>
          </cell>
          <cell r="D7487">
            <v>8</v>
          </cell>
          <cell r="E7487" t="str">
            <v>G</v>
          </cell>
        </row>
        <row r="7488">
          <cell r="B7488" t="str">
            <v>F521034</v>
          </cell>
          <cell r="C7488" t="str">
            <v>F521034</v>
          </cell>
          <cell r="D7488">
            <v>9</v>
          </cell>
          <cell r="E7488" t="str">
            <v>F</v>
          </cell>
        </row>
        <row r="7489">
          <cell r="B7489" t="str">
            <v>F521394</v>
          </cell>
          <cell r="C7489" t="str">
            <v>F521394</v>
          </cell>
          <cell r="D7489">
            <v>9</v>
          </cell>
          <cell r="E7489" t="str">
            <v>F</v>
          </cell>
        </row>
        <row r="7490">
          <cell r="B7490" t="str">
            <v>F521754</v>
          </cell>
          <cell r="C7490" t="str">
            <v>F521754</v>
          </cell>
          <cell r="D7490">
            <v>9</v>
          </cell>
          <cell r="E7490" t="str">
            <v>F</v>
          </cell>
        </row>
        <row r="7491">
          <cell r="B7491" t="str">
            <v>F522114</v>
          </cell>
          <cell r="C7491" t="str">
            <v>F522114</v>
          </cell>
          <cell r="D7491">
            <v>9</v>
          </cell>
          <cell r="E7491" t="str">
            <v>F</v>
          </cell>
        </row>
        <row r="7492">
          <cell r="B7492" t="str">
            <v>F522474</v>
          </cell>
          <cell r="C7492" t="str">
            <v>F522474</v>
          </cell>
          <cell r="D7492">
            <v>9</v>
          </cell>
          <cell r="E7492" t="str">
            <v>F</v>
          </cell>
        </row>
        <row r="7493">
          <cell r="B7493" t="str">
            <v>F525232</v>
          </cell>
          <cell r="C7493" t="str">
            <v>F525232</v>
          </cell>
          <cell r="D7493">
            <v>9</v>
          </cell>
          <cell r="E7493" t="str">
            <v>F</v>
          </cell>
        </row>
        <row r="7494">
          <cell r="B7494" t="str">
            <v>1000SSIDQIS</v>
          </cell>
          <cell r="C7494" t="str">
            <v>SSIDQIS</v>
          </cell>
          <cell r="D7494">
            <v>8</v>
          </cell>
          <cell r="E7494" t="str">
            <v>G</v>
          </cell>
        </row>
        <row r="7495">
          <cell r="B7495" t="str">
            <v>F502864</v>
          </cell>
          <cell r="C7495" t="str">
            <v>F502864</v>
          </cell>
          <cell r="D7495">
            <v>9</v>
          </cell>
          <cell r="E7495" t="str">
            <v>F</v>
          </cell>
        </row>
        <row r="7496">
          <cell r="B7496" t="str">
            <v>F521035</v>
          </cell>
          <cell r="C7496" t="str">
            <v>F521035</v>
          </cell>
          <cell r="D7496">
            <v>9</v>
          </cell>
          <cell r="E7496" t="str">
            <v>F</v>
          </cell>
        </row>
        <row r="7497">
          <cell r="B7497" t="str">
            <v>F521395</v>
          </cell>
          <cell r="C7497" t="str">
            <v>F521395</v>
          </cell>
          <cell r="D7497">
            <v>9</v>
          </cell>
          <cell r="E7497" t="str">
            <v>F</v>
          </cell>
        </row>
        <row r="7498">
          <cell r="B7498" t="str">
            <v>F521755</v>
          </cell>
          <cell r="C7498" t="str">
            <v>F521755</v>
          </cell>
          <cell r="D7498">
            <v>9</v>
          </cell>
          <cell r="E7498" t="str">
            <v>F</v>
          </cell>
        </row>
        <row r="7499">
          <cell r="B7499" t="str">
            <v>F522115</v>
          </cell>
          <cell r="C7499" t="str">
            <v>F522115</v>
          </cell>
          <cell r="D7499">
            <v>9</v>
          </cell>
          <cell r="E7499" t="str">
            <v>F</v>
          </cell>
        </row>
        <row r="7500">
          <cell r="B7500" t="str">
            <v>F522475</v>
          </cell>
          <cell r="C7500" t="str">
            <v>F522475</v>
          </cell>
          <cell r="D7500">
            <v>9</v>
          </cell>
          <cell r="E7500" t="str">
            <v>F</v>
          </cell>
        </row>
        <row r="7501">
          <cell r="B7501" t="str">
            <v>F525233</v>
          </cell>
          <cell r="C7501" t="str">
            <v>F525233</v>
          </cell>
          <cell r="D7501">
            <v>9</v>
          </cell>
          <cell r="E7501" t="str">
            <v>F</v>
          </cell>
        </row>
        <row r="7502">
          <cell r="B7502" t="str">
            <v>1000TECHSVC</v>
          </cell>
          <cell r="C7502" t="str">
            <v>TECHSVC</v>
          </cell>
          <cell r="D7502">
            <v>8</v>
          </cell>
          <cell r="E7502" t="str">
            <v>G</v>
          </cell>
        </row>
        <row r="7503">
          <cell r="B7503" t="str">
            <v>1000METENGMUD</v>
          </cell>
          <cell r="C7503" t="str">
            <v>METENGMUD</v>
          </cell>
          <cell r="D7503">
            <v>10</v>
          </cell>
          <cell r="E7503" t="str">
            <v>G</v>
          </cell>
        </row>
        <row r="7504">
          <cell r="B7504" t="str">
            <v>F521026</v>
          </cell>
          <cell r="C7504" t="str">
            <v>F521026</v>
          </cell>
          <cell r="D7504">
            <v>11</v>
          </cell>
          <cell r="E7504" t="str">
            <v>F</v>
          </cell>
        </row>
        <row r="7505">
          <cell r="B7505" t="str">
            <v>F521386</v>
          </cell>
          <cell r="C7505" t="str">
            <v>F521386</v>
          </cell>
          <cell r="D7505">
            <v>11</v>
          </cell>
          <cell r="E7505" t="str">
            <v>F</v>
          </cell>
        </row>
        <row r="7506">
          <cell r="B7506" t="str">
            <v>F521746</v>
          </cell>
          <cell r="C7506" t="str">
            <v>F521746</v>
          </cell>
          <cell r="D7506">
            <v>11</v>
          </cell>
          <cell r="E7506" t="str">
            <v>F</v>
          </cell>
        </row>
        <row r="7507">
          <cell r="B7507" t="str">
            <v>F522106</v>
          </cell>
          <cell r="C7507" t="str">
            <v>F522106</v>
          </cell>
          <cell r="D7507">
            <v>11</v>
          </cell>
          <cell r="E7507" t="str">
            <v>F</v>
          </cell>
        </row>
        <row r="7508">
          <cell r="B7508" t="str">
            <v>F522466</v>
          </cell>
          <cell r="C7508" t="str">
            <v>F522466</v>
          </cell>
          <cell r="D7508">
            <v>11</v>
          </cell>
          <cell r="E7508" t="str">
            <v>F</v>
          </cell>
        </row>
        <row r="7509">
          <cell r="B7509" t="str">
            <v>F525213</v>
          </cell>
          <cell r="C7509" t="str">
            <v>F525213</v>
          </cell>
          <cell r="D7509">
            <v>11</v>
          </cell>
          <cell r="E7509" t="str">
            <v>F</v>
          </cell>
        </row>
        <row r="7510">
          <cell r="B7510" t="str">
            <v>1000SELETECH</v>
          </cell>
          <cell r="C7510" t="str">
            <v>SELETECH</v>
          </cell>
          <cell r="D7510">
            <v>10</v>
          </cell>
          <cell r="E7510" t="str">
            <v>G</v>
          </cell>
        </row>
        <row r="7511">
          <cell r="B7511" t="str">
            <v>F502839</v>
          </cell>
          <cell r="C7511" t="str">
            <v>F502839</v>
          </cell>
          <cell r="D7511">
            <v>11</v>
          </cell>
          <cell r="E7511" t="str">
            <v>F</v>
          </cell>
        </row>
        <row r="7512">
          <cell r="B7512" t="str">
            <v>F502840</v>
          </cell>
          <cell r="C7512" t="str">
            <v>F502840</v>
          </cell>
          <cell r="D7512">
            <v>11</v>
          </cell>
          <cell r="E7512" t="str">
            <v>F</v>
          </cell>
        </row>
        <row r="7513">
          <cell r="B7513" t="str">
            <v>F521025</v>
          </cell>
          <cell r="C7513" t="str">
            <v>F521025</v>
          </cell>
          <cell r="D7513">
            <v>11</v>
          </cell>
          <cell r="E7513" t="str">
            <v>F</v>
          </cell>
        </row>
        <row r="7514">
          <cell r="B7514" t="str">
            <v>F521385</v>
          </cell>
          <cell r="C7514" t="str">
            <v>F521385</v>
          </cell>
          <cell r="D7514">
            <v>11</v>
          </cell>
          <cell r="E7514" t="str">
            <v>F</v>
          </cell>
        </row>
        <row r="7515">
          <cell r="B7515" t="str">
            <v>F521745</v>
          </cell>
          <cell r="C7515" t="str">
            <v>F521745</v>
          </cell>
          <cell r="D7515">
            <v>11</v>
          </cell>
          <cell r="E7515" t="str">
            <v>F</v>
          </cell>
        </row>
        <row r="7516">
          <cell r="B7516" t="str">
            <v>F522105</v>
          </cell>
          <cell r="C7516" t="str">
            <v>F522105</v>
          </cell>
          <cell r="D7516">
            <v>11</v>
          </cell>
          <cell r="E7516" t="str">
            <v>F</v>
          </cell>
        </row>
        <row r="7517">
          <cell r="B7517" t="str">
            <v>F522465</v>
          </cell>
          <cell r="C7517" t="str">
            <v>F522465</v>
          </cell>
          <cell r="D7517">
            <v>11</v>
          </cell>
          <cell r="E7517" t="str">
            <v>F</v>
          </cell>
        </row>
        <row r="7518">
          <cell r="B7518" t="str">
            <v>F525224</v>
          </cell>
          <cell r="C7518" t="str">
            <v>F525224</v>
          </cell>
          <cell r="D7518">
            <v>11</v>
          </cell>
          <cell r="E7518" t="str">
            <v>F</v>
          </cell>
        </row>
        <row r="7519">
          <cell r="B7519" t="str">
            <v>1000SMETROLOG</v>
          </cell>
          <cell r="C7519" t="str">
            <v>SMETROLOG</v>
          </cell>
          <cell r="D7519">
            <v>10</v>
          </cell>
          <cell r="E7519" t="str">
            <v>G</v>
          </cell>
        </row>
        <row r="7520">
          <cell r="B7520" t="str">
            <v>F502835</v>
          </cell>
          <cell r="C7520" t="str">
            <v>F502835</v>
          </cell>
          <cell r="D7520">
            <v>11</v>
          </cell>
          <cell r="E7520" t="str">
            <v>F</v>
          </cell>
        </row>
        <row r="7521">
          <cell r="B7521" t="str">
            <v>F502836</v>
          </cell>
          <cell r="C7521" t="str">
            <v>F502836</v>
          </cell>
          <cell r="D7521">
            <v>11</v>
          </cell>
          <cell r="E7521" t="str">
            <v>F</v>
          </cell>
        </row>
        <row r="7522">
          <cell r="B7522" t="str">
            <v>F521024</v>
          </cell>
          <cell r="C7522" t="str">
            <v>F521024</v>
          </cell>
          <cell r="D7522">
            <v>11</v>
          </cell>
          <cell r="E7522" t="str">
            <v>F</v>
          </cell>
        </row>
        <row r="7523">
          <cell r="B7523" t="str">
            <v>F521384</v>
          </cell>
          <cell r="C7523" t="str">
            <v>F521384</v>
          </cell>
          <cell r="D7523">
            <v>11</v>
          </cell>
          <cell r="E7523" t="str">
            <v>F</v>
          </cell>
        </row>
        <row r="7524">
          <cell r="B7524" t="str">
            <v>F521744</v>
          </cell>
          <cell r="C7524" t="str">
            <v>F521744</v>
          </cell>
          <cell r="D7524">
            <v>11</v>
          </cell>
          <cell r="E7524" t="str">
            <v>F</v>
          </cell>
        </row>
        <row r="7525">
          <cell r="B7525" t="str">
            <v>F522104</v>
          </cell>
          <cell r="C7525" t="str">
            <v>F522104</v>
          </cell>
          <cell r="D7525">
            <v>11</v>
          </cell>
          <cell r="E7525" t="str">
            <v>F</v>
          </cell>
        </row>
        <row r="7526">
          <cell r="B7526" t="str">
            <v>F522464</v>
          </cell>
          <cell r="C7526" t="str">
            <v>F522464</v>
          </cell>
          <cell r="D7526">
            <v>11</v>
          </cell>
          <cell r="E7526" t="str">
            <v>F</v>
          </cell>
        </row>
        <row r="7527">
          <cell r="B7527" t="str">
            <v>F525226</v>
          </cell>
          <cell r="C7527" t="str">
            <v>F525226</v>
          </cell>
          <cell r="D7527">
            <v>11</v>
          </cell>
          <cell r="E7527" t="str">
            <v>F</v>
          </cell>
        </row>
        <row r="7528">
          <cell r="B7528" t="str">
            <v>1000STDLAB</v>
          </cell>
          <cell r="C7528" t="str">
            <v>STDLAB</v>
          </cell>
          <cell r="D7528">
            <v>10</v>
          </cell>
          <cell r="E7528" t="str">
            <v>G</v>
          </cell>
        </row>
        <row r="7529">
          <cell r="B7529" t="str">
            <v>F502827</v>
          </cell>
          <cell r="C7529" t="str">
            <v>F502827</v>
          </cell>
          <cell r="D7529">
            <v>11</v>
          </cell>
          <cell r="E7529" t="str">
            <v>F</v>
          </cell>
        </row>
        <row r="7530">
          <cell r="B7530" t="str">
            <v>F502828</v>
          </cell>
          <cell r="C7530" t="str">
            <v>F502828</v>
          </cell>
          <cell r="D7530">
            <v>11</v>
          </cell>
          <cell r="E7530" t="str">
            <v>F</v>
          </cell>
        </row>
        <row r="7531">
          <cell r="B7531" t="str">
            <v>F502829</v>
          </cell>
          <cell r="C7531" t="str">
            <v>F502829</v>
          </cell>
          <cell r="D7531">
            <v>11</v>
          </cell>
          <cell r="E7531" t="str">
            <v>F</v>
          </cell>
        </row>
        <row r="7532">
          <cell r="B7532" t="str">
            <v>F502830</v>
          </cell>
          <cell r="C7532" t="str">
            <v>F502830</v>
          </cell>
          <cell r="D7532">
            <v>11</v>
          </cell>
          <cell r="E7532" t="str">
            <v>F</v>
          </cell>
        </row>
        <row r="7533">
          <cell r="B7533" t="str">
            <v>F502831</v>
          </cell>
          <cell r="C7533" t="str">
            <v>F502831</v>
          </cell>
          <cell r="D7533">
            <v>11</v>
          </cell>
          <cell r="E7533" t="str">
            <v>F</v>
          </cell>
        </row>
        <row r="7534">
          <cell r="B7534" t="str">
            <v>F502832</v>
          </cell>
          <cell r="C7534" t="str">
            <v>F502832</v>
          </cell>
          <cell r="D7534">
            <v>11</v>
          </cell>
          <cell r="E7534" t="str">
            <v>F</v>
          </cell>
        </row>
        <row r="7535">
          <cell r="B7535" t="str">
            <v>F521023</v>
          </cell>
          <cell r="C7535" t="str">
            <v>F521023</v>
          </cell>
          <cell r="D7535">
            <v>11</v>
          </cell>
          <cell r="E7535" t="str">
            <v>F</v>
          </cell>
        </row>
        <row r="7536">
          <cell r="B7536" t="str">
            <v>F521383</v>
          </cell>
          <cell r="C7536" t="str">
            <v>F521383</v>
          </cell>
          <cell r="D7536">
            <v>11</v>
          </cell>
          <cell r="E7536" t="str">
            <v>F</v>
          </cell>
        </row>
        <row r="7537">
          <cell r="B7537" t="str">
            <v>F521743</v>
          </cell>
          <cell r="C7537" t="str">
            <v>F521743</v>
          </cell>
          <cell r="D7537">
            <v>11</v>
          </cell>
          <cell r="E7537" t="str">
            <v>F</v>
          </cell>
        </row>
        <row r="7538">
          <cell r="B7538" t="str">
            <v>F522103</v>
          </cell>
          <cell r="C7538" t="str">
            <v>F522103</v>
          </cell>
          <cell r="D7538">
            <v>11</v>
          </cell>
          <cell r="E7538" t="str">
            <v>F</v>
          </cell>
        </row>
        <row r="7539">
          <cell r="B7539" t="str">
            <v>F522463</v>
          </cell>
          <cell r="C7539" t="str">
            <v>F522463</v>
          </cell>
          <cell r="D7539">
            <v>11</v>
          </cell>
          <cell r="E7539" t="str">
            <v>F</v>
          </cell>
        </row>
        <row r="7540">
          <cell r="B7540" t="str">
            <v>F525234</v>
          </cell>
          <cell r="C7540" t="str">
            <v>F525234</v>
          </cell>
          <cell r="D7540">
            <v>11</v>
          </cell>
          <cell r="E7540" t="str">
            <v>F</v>
          </cell>
        </row>
        <row r="7541">
          <cell r="B7541" t="str">
            <v>1000TCHSVCADM</v>
          </cell>
          <cell r="C7541" t="str">
            <v>TCHSVCADM</v>
          </cell>
          <cell r="D7541">
            <v>10</v>
          </cell>
          <cell r="E7541" t="str">
            <v>G</v>
          </cell>
        </row>
        <row r="7542">
          <cell r="B7542" t="str">
            <v>F502843</v>
          </cell>
          <cell r="C7542" t="str">
            <v>F502843</v>
          </cell>
          <cell r="D7542">
            <v>11</v>
          </cell>
          <cell r="E7542" t="str">
            <v>F</v>
          </cell>
        </row>
        <row r="7543">
          <cell r="B7543" t="str">
            <v>F521027</v>
          </cell>
          <cell r="C7543" t="str">
            <v>F521027</v>
          </cell>
          <cell r="D7543">
            <v>11</v>
          </cell>
          <cell r="E7543" t="str">
            <v>F</v>
          </cell>
        </row>
        <row r="7544">
          <cell r="B7544" t="str">
            <v>F521387</v>
          </cell>
          <cell r="C7544" t="str">
            <v>F521387</v>
          </cell>
          <cell r="D7544">
            <v>11</v>
          </cell>
          <cell r="E7544" t="str">
            <v>F</v>
          </cell>
        </row>
        <row r="7545">
          <cell r="B7545" t="str">
            <v>F521747</v>
          </cell>
          <cell r="C7545" t="str">
            <v>F521747</v>
          </cell>
          <cell r="D7545">
            <v>11</v>
          </cell>
          <cell r="E7545" t="str">
            <v>F</v>
          </cell>
        </row>
        <row r="7546">
          <cell r="B7546" t="str">
            <v>F522107</v>
          </cell>
          <cell r="C7546" t="str">
            <v>F522107</v>
          </cell>
          <cell r="D7546">
            <v>11</v>
          </cell>
          <cell r="E7546" t="str">
            <v>F</v>
          </cell>
        </row>
        <row r="7547">
          <cell r="B7547" t="str">
            <v>F522467</v>
          </cell>
          <cell r="C7547" t="str">
            <v>F522467</v>
          </cell>
          <cell r="D7547">
            <v>11</v>
          </cell>
          <cell r="E7547" t="str">
            <v>F</v>
          </cell>
        </row>
        <row r="7548">
          <cell r="B7548" t="str">
            <v>F525237</v>
          </cell>
          <cell r="C7548" t="str">
            <v>F525237</v>
          </cell>
          <cell r="D7548">
            <v>11</v>
          </cell>
          <cell r="E7548" t="str">
            <v>F</v>
          </cell>
        </row>
        <row r="7549">
          <cell r="B7549" t="str">
            <v>1000XFMRSHOP</v>
          </cell>
          <cell r="C7549" t="str">
            <v>XFMRSHOP</v>
          </cell>
          <cell r="D7549">
            <v>8</v>
          </cell>
          <cell r="E7549" t="str">
            <v>G</v>
          </cell>
        </row>
        <row r="7550">
          <cell r="B7550" t="str">
            <v>1000SCIRBROP</v>
          </cell>
          <cell r="C7550" t="str">
            <v>SCIRBROP</v>
          </cell>
          <cell r="D7550">
            <v>10</v>
          </cell>
          <cell r="E7550" t="str">
            <v>G</v>
          </cell>
        </row>
        <row r="7551">
          <cell r="B7551" t="str">
            <v>F502824</v>
          </cell>
          <cell r="C7551" t="str">
            <v>F502824</v>
          </cell>
          <cell r="D7551">
            <v>11</v>
          </cell>
          <cell r="E7551" t="str">
            <v>F</v>
          </cell>
        </row>
        <row r="7552">
          <cell r="B7552" t="str">
            <v>F521022</v>
          </cell>
          <cell r="C7552" t="str">
            <v>F521022</v>
          </cell>
          <cell r="D7552">
            <v>11</v>
          </cell>
          <cell r="E7552" t="str">
            <v>F</v>
          </cell>
        </row>
        <row r="7553">
          <cell r="B7553" t="str">
            <v>F521382</v>
          </cell>
          <cell r="C7553" t="str">
            <v>F521382</v>
          </cell>
          <cell r="D7553">
            <v>11</v>
          </cell>
          <cell r="E7553" t="str">
            <v>F</v>
          </cell>
        </row>
        <row r="7554">
          <cell r="B7554" t="str">
            <v>F521742</v>
          </cell>
          <cell r="C7554" t="str">
            <v>F521742</v>
          </cell>
          <cell r="D7554">
            <v>11</v>
          </cell>
          <cell r="E7554" t="str">
            <v>F</v>
          </cell>
        </row>
        <row r="7555">
          <cell r="B7555" t="str">
            <v>F522102</v>
          </cell>
          <cell r="C7555" t="str">
            <v>F522102</v>
          </cell>
          <cell r="D7555">
            <v>11</v>
          </cell>
          <cell r="E7555" t="str">
            <v>F</v>
          </cell>
        </row>
        <row r="7556">
          <cell r="B7556" t="str">
            <v>F522462</v>
          </cell>
          <cell r="C7556" t="str">
            <v>F522462</v>
          </cell>
          <cell r="D7556">
            <v>11</v>
          </cell>
          <cell r="E7556" t="str">
            <v>F</v>
          </cell>
        </row>
        <row r="7557">
          <cell r="B7557" t="str">
            <v>F525218</v>
          </cell>
          <cell r="C7557" t="str">
            <v>F525218</v>
          </cell>
          <cell r="D7557">
            <v>11</v>
          </cell>
          <cell r="E7557" t="str">
            <v>F</v>
          </cell>
        </row>
        <row r="7558">
          <cell r="B7558" t="str">
            <v>1000SLGAPREP</v>
          </cell>
          <cell r="C7558" t="str">
            <v>SLGAPREP</v>
          </cell>
          <cell r="D7558">
            <v>10</v>
          </cell>
          <cell r="E7558" t="str">
            <v>G</v>
          </cell>
        </row>
        <row r="7559">
          <cell r="B7559" t="str">
            <v>F502795</v>
          </cell>
          <cell r="C7559" t="str">
            <v>F502795</v>
          </cell>
          <cell r="D7559">
            <v>11</v>
          </cell>
          <cell r="E7559" t="str">
            <v>F</v>
          </cell>
        </row>
        <row r="7560">
          <cell r="B7560" t="str">
            <v>F502796</v>
          </cell>
          <cell r="C7560" t="str">
            <v>F502796</v>
          </cell>
          <cell r="D7560">
            <v>11</v>
          </cell>
          <cell r="E7560" t="str">
            <v>F</v>
          </cell>
        </row>
        <row r="7561">
          <cell r="B7561" t="str">
            <v>F520196</v>
          </cell>
          <cell r="C7561" t="str">
            <v>F520196</v>
          </cell>
          <cell r="D7561">
            <v>11</v>
          </cell>
          <cell r="E7561" t="str">
            <v>F</v>
          </cell>
        </row>
        <row r="7562">
          <cell r="B7562" t="str">
            <v>F521017</v>
          </cell>
          <cell r="C7562" t="str">
            <v>F521017</v>
          </cell>
          <cell r="D7562">
            <v>11</v>
          </cell>
          <cell r="E7562" t="str">
            <v>F</v>
          </cell>
        </row>
        <row r="7563">
          <cell r="B7563" t="str">
            <v>F521377</v>
          </cell>
          <cell r="C7563" t="str">
            <v>F521377</v>
          </cell>
          <cell r="D7563">
            <v>11</v>
          </cell>
          <cell r="E7563" t="str">
            <v>F</v>
          </cell>
        </row>
        <row r="7564">
          <cell r="B7564" t="str">
            <v>F521737</v>
          </cell>
          <cell r="C7564" t="str">
            <v>F521737</v>
          </cell>
          <cell r="D7564">
            <v>11</v>
          </cell>
          <cell r="E7564" t="str">
            <v>F</v>
          </cell>
        </row>
        <row r="7565">
          <cell r="B7565" t="str">
            <v>F522097</v>
          </cell>
          <cell r="C7565" t="str">
            <v>F522097</v>
          </cell>
          <cell r="D7565">
            <v>11</v>
          </cell>
          <cell r="E7565" t="str">
            <v>F</v>
          </cell>
        </row>
        <row r="7566">
          <cell r="B7566" t="str">
            <v>F522457</v>
          </cell>
          <cell r="C7566" t="str">
            <v>F522457</v>
          </cell>
          <cell r="D7566">
            <v>11</v>
          </cell>
          <cell r="E7566" t="str">
            <v>F</v>
          </cell>
        </row>
        <row r="7567">
          <cell r="B7567" t="str">
            <v>F526198</v>
          </cell>
          <cell r="C7567" t="str">
            <v>F526198</v>
          </cell>
          <cell r="D7567">
            <v>11</v>
          </cell>
          <cell r="E7567" t="str">
            <v>F</v>
          </cell>
        </row>
        <row r="7568">
          <cell r="B7568" t="str">
            <v>1000SMTTSTLAB</v>
          </cell>
          <cell r="C7568" t="str">
            <v>SMTTSTLAB</v>
          </cell>
          <cell r="D7568">
            <v>10</v>
          </cell>
          <cell r="E7568" t="str">
            <v>G</v>
          </cell>
        </row>
        <row r="7569">
          <cell r="B7569" t="str">
            <v>F502799</v>
          </cell>
          <cell r="C7569" t="str">
            <v>F502799</v>
          </cell>
          <cell r="D7569">
            <v>11</v>
          </cell>
          <cell r="E7569" t="str">
            <v>F</v>
          </cell>
        </row>
        <row r="7570">
          <cell r="B7570" t="str">
            <v>F502800</v>
          </cell>
          <cell r="C7570" t="str">
            <v>F502800</v>
          </cell>
          <cell r="D7570">
            <v>11</v>
          </cell>
          <cell r="E7570" t="str">
            <v>F</v>
          </cell>
        </row>
        <row r="7571">
          <cell r="B7571" t="str">
            <v>F502801</v>
          </cell>
          <cell r="C7571" t="str">
            <v>F502801</v>
          </cell>
          <cell r="D7571">
            <v>11</v>
          </cell>
          <cell r="E7571" t="str">
            <v>F</v>
          </cell>
        </row>
        <row r="7572">
          <cell r="B7572" t="str">
            <v>F502802</v>
          </cell>
          <cell r="C7572" t="str">
            <v>F502802</v>
          </cell>
          <cell r="D7572">
            <v>11</v>
          </cell>
          <cell r="E7572" t="str">
            <v>F</v>
          </cell>
        </row>
        <row r="7573">
          <cell r="B7573" t="str">
            <v>F502803</v>
          </cell>
          <cell r="C7573" t="str">
            <v>F502803</v>
          </cell>
          <cell r="D7573">
            <v>11</v>
          </cell>
          <cell r="E7573" t="str">
            <v>F</v>
          </cell>
        </row>
        <row r="7574">
          <cell r="B7574" t="str">
            <v>F521018</v>
          </cell>
          <cell r="C7574" t="str">
            <v>F521018</v>
          </cell>
          <cell r="D7574">
            <v>11</v>
          </cell>
          <cell r="E7574" t="str">
            <v>F</v>
          </cell>
        </row>
        <row r="7575">
          <cell r="B7575" t="str">
            <v>F521378</v>
          </cell>
          <cell r="C7575" t="str">
            <v>F521378</v>
          </cell>
          <cell r="D7575">
            <v>11</v>
          </cell>
          <cell r="E7575" t="str">
            <v>F</v>
          </cell>
        </row>
        <row r="7576">
          <cell r="B7576" t="str">
            <v>F521738</v>
          </cell>
          <cell r="C7576" t="str">
            <v>F521738</v>
          </cell>
          <cell r="D7576">
            <v>11</v>
          </cell>
          <cell r="E7576" t="str">
            <v>F</v>
          </cell>
        </row>
        <row r="7577">
          <cell r="B7577" t="str">
            <v>F522098</v>
          </cell>
          <cell r="C7577" t="str">
            <v>F522098</v>
          </cell>
          <cell r="D7577">
            <v>11</v>
          </cell>
          <cell r="E7577" t="str">
            <v>F</v>
          </cell>
        </row>
        <row r="7578">
          <cell r="B7578" t="str">
            <v>F522458</v>
          </cell>
          <cell r="C7578" t="str">
            <v>F522458</v>
          </cell>
          <cell r="D7578">
            <v>11</v>
          </cell>
          <cell r="E7578" t="str">
            <v>F</v>
          </cell>
        </row>
        <row r="7579">
          <cell r="B7579" t="str">
            <v>F525227</v>
          </cell>
          <cell r="C7579" t="str">
            <v>F525227</v>
          </cell>
          <cell r="D7579">
            <v>11</v>
          </cell>
          <cell r="E7579" t="str">
            <v>F</v>
          </cell>
        </row>
        <row r="7580">
          <cell r="B7580" t="str">
            <v>1000SOILTNKFM</v>
          </cell>
          <cell r="C7580" t="str">
            <v>SOILTNKFM</v>
          </cell>
          <cell r="D7580">
            <v>10</v>
          </cell>
          <cell r="E7580" t="str">
            <v>G</v>
          </cell>
        </row>
        <row r="7581">
          <cell r="B7581" t="str">
            <v>F502821</v>
          </cell>
          <cell r="C7581" t="str">
            <v>F502821</v>
          </cell>
          <cell r="D7581">
            <v>11</v>
          </cell>
          <cell r="E7581" t="str">
            <v>F</v>
          </cell>
        </row>
        <row r="7582">
          <cell r="B7582" t="str">
            <v>F521021</v>
          </cell>
          <cell r="C7582" t="str">
            <v>F521021</v>
          </cell>
          <cell r="D7582">
            <v>11</v>
          </cell>
          <cell r="E7582" t="str">
            <v>F</v>
          </cell>
        </row>
        <row r="7583">
          <cell r="B7583" t="str">
            <v>F521381</v>
          </cell>
          <cell r="C7583" t="str">
            <v>F521381</v>
          </cell>
          <cell r="D7583">
            <v>11</v>
          </cell>
          <cell r="E7583" t="str">
            <v>F</v>
          </cell>
        </row>
        <row r="7584">
          <cell r="B7584" t="str">
            <v>F521741</v>
          </cell>
          <cell r="C7584" t="str">
            <v>F521741</v>
          </cell>
          <cell r="D7584">
            <v>11</v>
          </cell>
          <cell r="E7584" t="str">
            <v>F</v>
          </cell>
        </row>
        <row r="7585">
          <cell r="B7585" t="str">
            <v>F522101</v>
          </cell>
          <cell r="C7585" t="str">
            <v>F522101</v>
          </cell>
          <cell r="D7585">
            <v>11</v>
          </cell>
          <cell r="E7585" t="str">
            <v>F</v>
          </cell>
        </row>
        <row r="7586">
          <cell r="B7586" t="str">
            <v>F522461</v>
          </cell>
          <cell r="C7586" t="str">
            <v>F522461</v>
          </cell>
          <cell r="D7586">
            <v>11</v>
          </cell>
          <cell r="E7586" t="str">
            <v>F</v>
          </cell>
        </row>
        <row r="7587">
          <cell r="B7587" t="str">
            <v>F525228</v>
          </cell>
          <cell r="C7587" t="str">
            <v>F525228</v>
          </cell>
          <cell r="D7587">
            <v>11</v>
          </cell>
          <cell r="E7587" t="str">
            <v>F</v>
          </cell>
        </row>
        <row r="7588">
          <cell r="B7588" t="str">
            <v>1000XFMRSSA</v>
          </cell>
          <cell r="C7588" t="str">
            <v>XFMRSSA</v>
          </cell>
          <cell r="D7588">
            <v>10</v>
          </cell>
          <cell r="E7588" t="str">
            <v>G</v>
          </cell>
        </row>
        <row r="7589">
          <cell r="B7589" t="str">
            <v>F521016</v>
          </cell>
          <cell r="C7589" t="str">
            <v>F521016</v>
          </cell>
          <cell r="D7589">
            <v>11</v>
          </cell>
          <cell r="E7589" t="str">
            <v>F</v>
          </cell>
        </row>
        <row r="7590">
          <cell r="B7590" t="str">
            <v>F521376</v>
          </cell>
          <cell r="C7590" t="str">
            <v>F521376</v>
          </cell>
          <cell r="D7590">
            <v>11</v>
          </cell>
          <cell r="E7590" t="str">
            <v>F</v>
          </cell>
        </row>
        <row r="7591">
          <cell r="B7591" t="str">
            <v>F521736</v>
          </cell>
          <cell r="C7591" t="str">
            <v>F521736</v>
          </cell>
          <cell r="D7591">
            <v>11</v>
          </cell>
          <cell r="E7591" t="str">
            <v>F</v>
          </cell>
        </row>
        <row r="7592">
          <cell r="B7592" t="str">
            <v>F522096</v>
          </cell>
          <cell r="C7592" t="str">
            <v>F522096</v>
          </cell>
          <cell r="D7592">
            <v>11</v>
          </cell>
          <cell r="E7592" t="str">
            <v>F</v>
          </cell>
        </row>
        <row r="7593">
          <cell r="B7593" t="str">
            <v>F522456</v>
          </cell>
          <cell r="C7593" t="str">
            <v>F522456</v>
          </cell>
          <cell r="D7593">
            <v>11</v>
          </cell>
          <cell r="E7593" t="str">
            <v>F</v>
          </cell>
        </row>
        <row r="7594">
          <cell r="B7594" t="str">
            <v>F525238</v>
          </cell>
          <cell r="C7594" t="str">
            <v>F525238</v>
          </cell>
          <cell r="D7594">
            <v>11</v>
          </cell>
          <cell r="E7594" t="str">
            <v>F</v>
          </cell>
        </row>
        <row r="7595">
          <cell r="B7595" t="str">
            <v>1000SAPPTEST</v>
          </cell>
          <cell r="C7595" t="str">
            <v>SAPPTEST</v>
          </cell>
          <cell r="D7595">
            <v>10</v>
          </cell>
          <cell r="E7595" t="str">
            <v>G</v>
          </cell>
        </row>
        <row r="7596">
          <cell r="B7596" t="str">
            <v>F502806</v>
          </cell>
          <cell r="C7596" t="str">
            <v>F502806</v>
          </cell>
          <cell r="D7596">
            <v>11</v>
          </cell>
          <cell r="E7596" t="str">
            <v>F</v>
          </cell>
        </row>
        <row r="7597">
          <cell r="B7597" t="str">
            <v>F502807</v>
          </cell>
          <cell r="C7597" t="str">
            <v>F502807</v>
          </cell>
          <cell r="D7597">
            <v>11</v>
          </cell>
          <cell r="E7597" t="str">
            <v>F</v>
          </cell>
        </row>
        <row r="7598">
          <cell r="B7598" t="str">
            <v>F502808</v>
          </cell>
          <cell r="C7598" t="str">
            <v>F502808</v>
          </cell>
          <cell r="D7598">
            <v>11</v>
          </cell>
          <cell r="E7598" t="str">
            <v>F</v>
          </cell>
        </row>
        <row r="7599">
          <cell r="B7599" t="str">
            <v>F502809</v>
          </cell>
          <cell r="C7599" t="str">
            <v>F502809</v>
          </cell>
          <cell r="D7599">
            <v>11</v>
          </cell>
          <cell r="E7599" t="str">
            <v>F</v>
          </cell>
        </row>
        <row r="7600">
          <cell r="B7600" t="str">
            <v>F521019</v>
          </cell>
          <cell r="C7600" t="str">
            <v>F521019</v>
          </cell>
          <cell r="D7600">
            <v>11</v>
          </cell>
          <cell r="E7600" t="str">
            <v>F</v>
          </cell>
        </row>
        <row r="7601">
          <cell r="B7601" t="str">
            <v>F521379</v>
          </cell>
          <cell r="C7601" t="str">
            <v>F521379</v>
          </cell>
          <cell r="D7601">
            <v>11</v>
          </cell>
          <cell r="E7601" t="str">
            <v>F</v>
          </cell>
        </row>
        <row r="7602">
          <cell r="B7602" t="str">
            <v>F521739</v>
          </cell>
          <cell r="C7602" t="str">
            <v>F521739</v>
          </cell>
          <cell r="D7602">
            <v>11</v>
          </cell>
          <cell r="E7602" t="str">
            <v>F</v>
          </cell>
        </row>
        <row r="7603">
          <cell r="B7603" t="str">
            <v>F522099</v>
          </cell>
          <cell r="C7603" t="str">
            <v>F522099</v>
          </cell>
          <cell r="D7603">
            <v>11</v>
          </cell>
          <cell r="E7603" t="str">
            <v>F</v>
          </cell>
        </row>
        <row r="7604">
          <cell r="B7604" t="str">
            <v>F522459</v>
          </cell>
          <cell r="C7604" t="str">
            <v>F522459</v>
          </cell>
          <cell r="D7604">
            <v>11</v>
          </cell>
          <cell r="E7604" t="str">
            <v>F</v>
          </cell>
        </row>
        <row r="7605">
          <cell r="B7605" t="str">
            <v>F523230</v>
          </cell>
          <cell r="C7605" t="str">
            <v>F523230</v>
          </cell>
          <cell r="D7605">
            <v>11</v>
          </cell>
          <cell r="E7605" t="str">
            <v>F</v>
          </cell>
        </row>
        <row r="7606">
          <cell r="B7606" t="str">
            <v>F525217</v>
          </cell>
          <cell r="C7606" t="str">
            <v>F525217</v>
          </cell>
          <cell r="D7606">
            <v>11</v>
          </cell>
          <cell r="E7606" t="str">
            <v>F</v>
          </cell>
        </row>
        <row r="7607">
          <cell r="B7607" t="str">
            <v>1000SDISAPPRE</v>
          </cell>
          <cell r="C7607" t="str">
            <v>SDISAPPRE</v>
          </cell>
          <cell r="D7607">
            <v>10</v>
          </cell>
          <cell r="E7607" t="str">
            <v>G</v>
          </cell>
        </row>
        <row r="7608">
          <cell r="B7608" t="str">
            <v>F502812</v>
          </cell>
          <cell r="C7608" t="str">
            <v>F502812</v>
          </cell>
          <cell r="D7608">
            <v>11</v>
          </cell>
          <cell r="E7608" t="str">
            <v>F</v>
          </cell>
        </row>
        <row r="7609">
          <cell r="B7609" t="str">
            <v>F502813</v>
          </cell>
          <cell r="C7609" t="str">
            <v>F502813</v>
          </cell>
          <cell r="D7609">
            <v>11</v>
          </cell>
          <cell r="E7609" t="str">
            <v>F</v>
          </cell>
        </row>
        <row r="7610">
          <cell r="B7610" t="str">
            <v>F502814</v>
          </cell>
          <cell r="C7610" t="str">
            <v>F502814</v>
          </cell>
          <cell r="D7610">
            <v>11</v>
          </cell>
          <cell r="E7610" t="str">
            <v>F</v>
          </cell>
        </row>
        <row r="7611">
          <cell r="B7611" t="str">
            <v>F502815</v>
          </cell>
          <cell r="C7611" t="str">
            <v>F502815</v>
          </cell>
          <cell r="D7611">
            <v>11</v>
          </cell>
          <cell r="E7611" t="str">
            <v>F</v>
          </cell>
        </row>
        <row r="7612">
          <cell r="B7612" t="str">
            <v>F502816</v>
          </cell>
          <cell r="C7612" t="str">
            <v>F502816</v>
          </cell>
          <cell r="D7612">
            <v>11</v>
          </cell>
          <cell r="E7612" t="str">
            <v>F</v>
          </cell>
        </row>
        <row r="7613">
          <cell r="B7613" t="str">
            <v>F502817</v>
          </cell>
          <cell r="C7613" t="str">
            <v>F502817</v>
          </cell>
          <cell r="D7613">
            <v>11</v>
          </cell>
          <cell r="E7613" t="str">
            <v>F</v>
          </cell>
        </row>
        <row r="7614">
          <cell r="B7614" t="str">
            <v>F502818</v>
          </cell>
          <cell r="C7614" t="str">
            <v>F502818</v>
          </cell>
          <cell r="D7614">
            <v>11</v>
          </cell>
          <cell r="E7614" t="str">
            <v>F</v>
          </cell>
        </row>
        <row r="7615">
          <cell r="B7615" t="str">
            <v>F502819</v>
          </cell>
          <cell r="C7615" t="str">
            <v>F502819</v>
          </cell>
          <cell r="D7615">
            <v>11</v>
          </cell>
          <cell r="E7615" t="str">
            <v>F</v>
          </cell>
        </row>
        <row r="7616">
          <cell r="B7616" t="str">
            <v>F502820</v>
          </cell>
          <cell r="C7616" t="str">
            <v>F502820</v>
          </cell>
          <cell r="D7616">
            <v>11</v>
          </cell>
          <cell r="E7616" t="str">
            <v>F</v>
          </cell>
        </row>
        <row r="7617">
          <cell r="B7617" t="str">
            <v>F523231</v>
          </cell>
          <cell r="C7617" t="str">
            <v>F523231</v>
          </cell>
          <cell r="D7617">
            <v>11</v>
          </cell>
          <cell r="E7617" t="str">
            <v>F</v>
          </cell>
        </row>
        <row r="7618">
          <cell r="B7618" t="str">
            <v>F523265</v>
          </cell>
          <cell r="C7618" t="str">
            <v>F523265</v>
          </cell>
          <cell r="D7618">
            <v>11</v>
          </cell>
          <cell r="E7618" t="str">
            <v>F</v>
          </cell>
        </row>
        <row r="7619">
          <cell r="B7619" t="str">
            <v>F525219</v>
          </cell>
          <cell r="C7619" t="str">
            <v>F525219</v>
          </cell>
          <cell r="D7619">
            <v>11</v>
          </cell>
          <cell r="E7619" t="str">
            <v>F</v>
          </cell>
        </row>
        <row r="7620">
          <cell r="B7620" t="str">
            <v>F525220</v>
          </cell>
          <cell r="C7620" t="str">
            <v>F525220</v>
          </cell>
          <cell r="D7620">
            <v>11</v>
          </cell>
          <cell r="E7620" t="str">
            <v>F</v>
          </cell>
        </row>
        <row r="7621">
          <cell r="B7621" t="str">
            <v>F525221</v>
          </cell>
          <cell r="C7621" t="str">
            <v>F525221</v>
          </cell>
          <cell r="D7621">
            <v>11</v>
          </cell>
          <cell r="E7621" t="str">
            <v>F</v>
          </cell>
        </row>
        <row r="7622">
          <cell r="B7622" t="str">
            <v>F525222</v>
          </cell>
          <cell r="C7622" t="str">
            <v>F525222</v>
          </cell>
          <cell r="D7622">
            <v>11</v>
          </cell>
          <cell r="E7622" t="str">
            <v>F</v>
          </cell>
        </row>
        <row r="7623">
          <cell r="B7623" t="str">
            <v>F526197</v>
          </cell>
          <cell r="C7623" t="str">
            <v>F526197</v>
          </cell>
          <cell r="D7623">
            <v>11</v>
          </cell>
          <cell r="E7623" t="str">
            <v>F</v>
          </cell>
        </row>
        <row r="7624">
          <cell r="B7624" t="str">
            <v>1000PWRD</v>
          </cell>
          <cell r="C7624" t="str">
            <v>PWRD</v>
          </cell>
          <cell r="D7624">
            <v>4</v>
          </cell>
          <cell r="E7624" t="str">
            <v>G</v>
          </cell>
        </row>
        <row r="7625">
          <cell r="B7625" t="str">
            <v>F521195</v>
          </cell>
          <cell r="C7625" t="str">
            <v>F521195</v>
          </cell>
          <cell r="D7625">
            <v>5</v>
          </cell>
          <cell r="E7625" t="str">
            <v>F</v>
          </cell>
        </row>
        <row r="7626">
          <cell r="B7626" t="str">
            <v>F521555</v>
          </cell>
          <cell r="C7626" t="str">
            <v>F521555</v>
          </cell>
          <cell r="D7626">
            <v>5</v>
          </cell>
          <cell r="E7626" t="str">
            <v>F</v>
          </cell>
        </row>
        <row r="7627">
          <cell r="B7627" t="str">
            <v>F521915</v>
          </cell>
          <cell r="C7627" t="str">
            <v>F521915</v>
          </cell>
          <cell r="D7627">
            <v>5</v>
          </cell>
          <cell r="E7627" t="str">
            <v>F</v>
          </cell>
        </row>
        <row r="7628">
          <cell r="B7628" t="str">
            <v>F522275</v>
          </cell>
          <cell r="C7628" t="str">
            <v>F522275</v>
          </cell>
          <cell r="D7628">
            <v>5</v>
          </cell>
          <cell r="E7628" t="str">
            <v>F</v>
          </cell>
        </row>
        <row r="7629">
          <cell r="B7629" t="str">
            <v>F522635</v>
          </cell>
          <cell r="C7629" t="str">
            <v>F522635</v>
          </cell>
          <cell r="D7629">
            <v>5</v>
          </cell>
          <cell r="E7629" t="str">
            <v>F</v>
          </cell>
        </row>
        <row r="7630">
          <cell r="B7630" t="str">
            <v>F523381</v>
          </cell>
          <cell r="C7630" t="str">
            <v>F523381</v>
          </cell>
          <cell r="D7630">
            <v>5</v>
          </cell>
          <cell r="E7630" t="str">
            <v>F</v>
          </cell>
        </row>
        <row r="7631">
          <cell r="B7631" t="str">
            <v>1000BPTI</v>
          </cell>
          <cell r="C7631" t="str">
            <v>BPTI</v>
          </cell>
          <cell r="D7631">
            <v>6</v>
          </cell>
          <cell r="E7631" t="str">
            <v>G</v>
          </cell>
        </row>
        <row r="7632">
          <cell r="B7632" t="str">
            <v>F520693</v>
          </cell>
          <cell r="C7632" t="str">
            <v>F520693</v>
          </cell>
          <cell r="D7632">
            <v>7</v>
          </cell>
          <cell r="E7632" t="str">
            <v>F</v>
          </cell>
        </row>
        <row r="7633">
          <cell r="B7633" t="str">
            <v>F521191</v>
          </cell>
          <cell r="C7633" t="str">
            <v>F521191</v>
          </cell>
          <cell r="D7633">
            <v>7</v>
          </cell>
          <cell r="E7633" t="str">
            <v>F</v>
          </cell>
        </row>
        <row r="7634">
          <cell r="B7634" t="str">
            <v>F521551</v>
          </cell>
          <cell r="C7634" t="str">
            <v>F521551</v>
          </cell>
          <cell r="D7634">
            <v>7</v>
          </cell>
          <cell r="E7634" t="str">
            <v>F</v>
          </cell>
        </row>
        <row r="7635">
          <cell r="B7635" t="str">
            <v>F521911</v>
          </cell>
          <cell r="C7635" t="str">
            <v>F521911</v>
          </cell>
          <cell r="D7635">
            <v>7</v>
          </cell>
          <cell r="E7635" t="str">
            <v>F</v>
          </cell>
        </row>
        <row r="7636">
          <cell r="B7636" t="str">
            <v>F522271</v>
          </cell>
          <cell r="C7636" t="str">
            <v>F522271</v>
          </cell>
          <cell r="D7636">
            <v>7</v>
          </cell>
          <cell r="E7636" t="str">
            <v>F</v>
          </cell>
        </row>
        <row r="7637">
          <cell r="B7637" t="str">
            <v>F522631</v>
          </cell>
          <cell r="C7637" t="str">
            <v>F522631</v>
          </cell>
          <cell r="D7637">
            <v>7</v>
          </cell>
          <cell r="E7637" t="str">
            <v>F</v>
          </cell>
        </row>
        <row r="7638">
          <cell r="B7638" t="str">
            <v>1000BPTIANTIL</v>
          </cell>
          <cell r="C7638" t="str">
            <v>BPTIANTIL</v>
          </cell>
          <cell r="D7638">
            <v>8</v>
          </cell>
          <cell r="E7638" t="str">
            <v>G</v>
          </cell>
        </row>
        <row r="7639">
          <cell r="B7639" t="str">
            <v>F500594</v>
          </cell>
          <cell r="C7639" t="str">
            <v>F500594</v>
          </cell>
          <cell r="D7639">
            <v>9</v>
          </cell>
          <cell r="E7639" t="str">
            <v>F</v>
          </cell>
        </row>
        <row r="7640">
          <cell r="B7640" t="str">
            <v>F500597</v>
          </cell>
          <cell r="C7640" t="str">
            <v>F500597</v>
          </cell>
          <cell r="D7640">
            <v>9</v>
          </cell>
          <cell r="E7640" t="str">
            <v>F</v>
          </cell>
        </row>
        <row r="7641">
          <cell r="B7641" t="str">
            <v>F520982</v>
          </cell>
          <cell r="C7641" t="str">
            <v>F520982</v>
          </cell>
          <cell r="D7641">
            <v>9</v>
          </cell>
          <cell r="E7641" t="str">
            <v>F</v>
          </cell>
        </row>
        <row r="7642">
          <cell r="B7642" t="str">
            <v>F521342</v>
          </cell>
          <cell r="C7642" t="str">
            <v>F521342</v>
          </cell>
          <cell r="D7642">
            <v>9</v>
          </cell>
          <cell r="E7642" t="str">
            <v>F</v>
          </cell>
        </row>
        <row r="7643">
          <cell r="B7643" t="str">
            <v>F521702</v>
          </cell>
          <cell r="C7643" t="str">
            <v>F521702</v>
          </cell>
          <cell r="D7643">
            <v>9</v>
          </cell>
          <cell r="E7643" t="str">
            <v>F</v>
          </cell>
        </row>
        <row r="7644">
          <cell r="B7644" t="str">
            <v>F522062</v>
          </cell>
          <cell r="C7644" t="str">
            <v>F522062</v>
          </cell>
          <cell r="D7644">
            <v>9</v>
          </cell>
          <cell r="E7644" t="str">
            <v>F</v>
          </cell>
        </row>
        <row r="7645">
          <cell r="B7645" t="str">
            <v>F522422</v>
          </cell>
          <cell r="C7645" t="str">
            <v>F522422</v>
          </cell>
          <cell r="D7645">
            <v>9</v>
          </cell>
          <cell r="E7645" t="str">
            <v>F</v>
          </cell>
        </row>
        <row r="7646">
          <cell r="B7646" t="str">
            <v>1000BPTIBODEN</v>
          </cell>
          <cell r="C7646" t="str">
            <v>BPTIBODEN</v>
          </cell>
          <cell r="D7646">
            <v>8</v>
          </cell>
          <cell r="E7646" t="str">
            <v>G</v>
          </cell>
        </row>
        <row r="7647">
          <cell r="B7647" t="str">
            <v>F500575</v>
          </cell>
          <cell r="C7647" t="str">
            <v>F500575</v>
          </cell>
          <cell r="D7647">
            <v>9</v>
          </cell>
          <cell r="E7647" t="str">
            <v>F</v>
          </cell>
        </row>
        <row r="7648">
          <cell r="B7648" t="str">
            <v>F500576</v>
          </cell>
          <cell r="C7648" t="str">
            <v>F500576</v>
          </cell>
          <cell r="D7648">
            <v>9</v>
          </cell>
          <cell r="E7648" t="str">
            <v>F</v>
          </cell>
        </row>
        <row r="7649">
          <cell r="B7649" t="str">
            <v>F500584</v>
          </cell>
          <cell r="C7649" t="str">
            <v>F500584</v>
          </cell>
          <cell r="D7649">
            <v>9</v>
          </cell>
          <cell r="E7649" t="str">
            <v>F</v>
          </cell>
        </row>
        <row r="7650">
          <cell r="B7650" t="str">
            <v>F520521</v>
          </cell>
          <cell r="C7650" t="str">
            <v>F520521</v>
          </cell>
          <cell r="D7650">
            <v>9</v>
          </cell>
          <cell r="E7650" t="str">
            <v>F</v>
          </cell>
        </row>
        <row r="7651">
          <cell r="B7651" t="str">
            <v>F520977</v>
          </cell>
          <cell r="C7651" t="str">
            <v>F520977</v>
          </cell>
          <cell r="D7651">
            <v>9</v>
          </cell>
          <cell r="E7651" t="str">
            <v>F</v>
          </cell>
        </row>
        <row r="7652">
          <cell r="B7652" t="str">
            <v>F521337</v>
          </cell>
          <cell r="C7652" t="str">
            <v>F521337</v>
          </cell>
          <cell r="D7652">
            <v>9</v>
          </cell>
          <cell r="E7652" t="str">
            <v>F</v>
          </cell>
        </row>
        <row r="7653">
          <cell r="B7653" t="str">
            <v>F521697</v>
          </cell>
          <cell r="C7653" t="str">
            <v>F521697</v>
          </cell>
          <cell r="D7653">
            <v>9</v>
          </cell>
          <cell r="E7653" t="str">
            <v>F</v>
          </cell>
        </row>
        <row r="7654">
          <cell r="B7654" t="str">
            <v>F522057</v>
          </cell>
          <cell r="C7654" t="str">
            <v>F522057</v>
          </cell>
          <cell r="D7654">
            <v>9</v>
          </cell>
          <cell r="E7654" t="str">
            <v>F</v>
          </cell>
        </row>
        <row r="7655">
          <cell r="B7655" t="str">
            <v>F522417</v>
          </cell>
          <cell r="C7655" t="str">
            <v>F522417</v>
          </cell>
          <cell r="D7655">
            <v>9</v>
          </cell>
          <cell r="E7655" t="str">
            <v>F</v>
          </cell>
        </row>
        <row r="7656">
          <cell r="B7656" t="str">
            <v>F526513</v>
          </cell>
          <cell r="C7656" t="str">
            <v>F526513</v>
          </cell>
          <cell r="D7656">
            <v>9</v>
          </cell>
          <cell r="E7656" t="str">
            <v>F</v>
          </cell>
        </row>
        <row r="7657">
          <cell r="B7657" t="str">
            <v>1000BPTIBOUCH</v>
          </cell>
          <cell r="C7657" t="str">
            <v>BPTIBOUCH</v>
          </cell>
          <cell r="D7657">
            <v>8</v>
          </cell>
          <cell r="E7657" t="str">
            <v>G</v>
          </cell>
        </row>
        <row r="7658">
          <cell r="B7658" t="str">
            <v>F500598</v>
          </cell>
          <cell r="C7658" t="str">
            <v>F500598</v>
          </cell>
          <cell r="D7658">
            <v>9</v>
          </cell>
          <cell r="E7658" t="str">
            <v>F</v>
          </cell>
        </row>
        <row r="7659">
          <cell r="B7659" t="str">
            <v>F500601</v>
          </cell>
          <cell r="C7659" t="str">
            <v>F500601</v>
          </cell>
          <cell r="D7659">
            <v>9</v>
          </cell>
          <cell r="E7659" t="str">
            <v>F</v>
          </cell>
        </row>
        <row r="7660">
          <cell r="B7660" t="str">
            <v>F520983</v>
          </cell>
          <cell r="C7660" t="str">
            <v>F520983</v>
          </cell>
          <cell r="D7660">
            <v>9</v>
          </cell>
          <cell r="E7660" t="str">
            <v>F</v>
          </cell>
        </row>
        <row r="7661">
          <cell r="B7661" t="str">
            <v>F521343</v>
          </cell>
          <cell r="C7661" t="str">
            <v>F521343</v>
          </cell>
          <cell r="D7661">
            <v>9</v>
          </cell>
          <cell r="E7661" t="str">
            <v>F</v>
          </cell>
        </row>
        <row r="7662">
          <cell r="B7662" t="str">
            <v>F521703</v>
          </cell>
          <cell r="C7662" t="str">
            <v>F521703</v>
          </cell>
          <cell r="D7662">
            <v>9</v>
          </cell>
          <cell r="E7662" t="str">
            <v>F</v>
          </cell>
        </row>
        <row r="7663">
          <cell r="B7663" t="str">
            <v>F522063</v>
          </cell>
          <cell r="C7663" t="str">
            <v>F522063</v>
          </cell>
          <cell r="D7663">
            <v>9</v>
          </cell>
          <cell r="E7663" t="str">
            <v>F</v>
          </cell>
        </row>
        <row r="7664">
          <cell r="B7664" t="str">
            <v>F522423</v>
          </cell>
          <cell r="C7664" t="str">
            <v>F522423</v>
          </cell>
          <cell r="D7664">
            <v>9</v>
          </cell>
          <cell r="E7664" t="str">
            <v>F</v>
          </cell>
        </row>
        <row r="7665">
          <cell r="B7665" t="str">
            <v>F526514</v>
          </cell>
          <cell r="C7665" t="str">
            <v>F526514</v>
          </cell>
          <cell r="D7665">
            <v>9</v>
          </cell>
          <cell r="E7665" t="str">
            <v>F</v>
          </cell>
        </row>
        <row r="7666">
          <cell r="B7666" t="str">
            <v>1000SUPOFPMO</v>
          </cell>
          <cell r="C7666" t="str">
            <v>SUPOFPMO</v>
          </cell>
          <cell r="D7666">
            <v>10</v>
          </cell>
          <cell r="E7666" t="str">
            <v>G</v>
          </cell>
        </row>
        <row r="7667">
          <cell r="B7667" t="str">
            <v>F500578</v>
          </cell>
          <cell r="C7667" t="str">
            <v>F500578</v>
          </cell>
          <cell r="D7667">
            <v>11</v>
          </cell>
          <cell r="E7667" t="str">
            <v>F</v>
          </cell>
        </row>
        <row r="7668">
          <cell r="B7668" t="str">
            <v>F520978</v>
          </cell>
          <cell r="C7668" t="str">
            <v>F520978</v>
          </cell>
          <cell r="D7668">
            <v>11</v>
          </cell>
          <cell r="E7668" t="str">
            <v>F</v>
          </cell>
        </row>
        <row r="7669">
          <cell r="B7669" t="str">
            <v>F521338</v>
          </cell>
          <cell r="C7669" t="str">
            <v>F521338</v>
          </cell>
          <cell r="D7669">
            <v>11</v>
          </cell>
          <cell r="E7669" t="str">
            <v>F</v>
          </cell>
        </row>
        <row r="7670">
          <cell r="B7670" t="str">
            <v>F521698</v>
          </cell>
          <cell r="C7670" t="str">
            <v>F521698</v>
          </cell>
          <cell r="D7670">
            <v>11</v>
          </cell>
          <cell r="E7670" t="str">
            <v>F</v>
          </cell>
        </row>
        <row r="7671">
          <cell r="B7671" t="str">
            <v>F522058</v>
          </cell>
          <cell r="C7671" t="str">
            <v>F522058</v>
          </cell>
          <cell r="D7671">
            <v>11</v>
          </cell>
          <cell r="E7671" t="str">
            <v>F</v>
          </cell>
        </row>
        <row r="7672">
          <cell r="B7672" t="str">
            <v>F522418</v>
          </cell>
          <cell r="C7672" t="str">
            <v>F522418</v>
          </cell>
          <cell r="D7672">
            <v>11</v>
          </cell>
          <cell r="E7672" t="str">
            <v>F</v>
          </cell>
        </row>
        <row r="7673">
          <cell r="B7673" t="str">
            <v>1000BPTIBPI</v>
          </cell>
          <cell r="C7673" t="str">
            <v>BPTIBPI</v>
          </cell>
          <cell r="D7673">
            <v>8</v>
          </cell>
          <cell r="E7673" t="str">
            <v>G</v>
          </cell>
        </row>
        <row r="7674">
          <cell r="B7674" t="str">
            <v>F500603</v>
          </cell>
          <cell r="C7674" t="str">
            <v>F500603</v>
          </cell>
          <cell r="D7674">
            <v>9</v>
          </cell>
          <cell r="E7674" t="str">
            <v>F</v>
          </cell>
        </row>
        <row r="7675">
          <cell r="B7675" t="str">
            <v>F500604</v>
          </cell>
          <cell r="C7675" t="str">
            <v>F500604</v>
          </cell>
          <cell r="D7675">
            <v>9</v>
          </cell>
          <cell r="E7675" t="str">
            <v>F</v>
          </cell>
        </row>
        <row r="7676">
          <cell r="B7676" t="str">
            <v>F500605</v>
          </cell>
          <cell r="C7676" t="str">
            <v>F500605</v>
          </cell>
          <cell r="D7676">
            <v>9</v>
          </cell>
          <cell r="E7676" t="str">
            <v>F</v>
          </cell>
        </row>
        <row r="7677">
          <cell r="B7677" t="str">
            <v>F500606</v>
          </cell>
          <cell r="C7677" t="str">
            <v>F500606</v>
          </cell>
          <cell r="D7677">
            <v>9</v>
          </cell>
          <cell r="E7677" t="str">
            <v>F</v>
          </cell>
        </row>
        <row r="7678">
          <cell r="B7678" t="str">
            <v>F500607</v>
          </cell>
          <cell r="C7678" t="str">
            <v>F500607</v>
          </cell>
          <cell r="D7678">
            <v>9</v>
          </cell>
          <cell r="E7678" t="str">
            <v>F</v>
          </cell>
        </row>
        <row r="7679">
          <cell r="B7679" t="str">
            <v>F500610</v>
          </cell>
          <cell r="C7679" t="str">
            <v>F500610</v>
          </cell>
          <cell r="D7679">
            <v>9</v>
          </cell>
          <cell r="E7679" t="str">
            <v>F</v>
          </cell>
        </row>
        <row r="7680">
          <cell r="B7680" t="str">
            <v>F500611</v>
          </cell>
          <cell r="C7680" t="str">
            <v>F500611</v>
          </cell>
          <cell r="D7680">
            <v>9</v>
          </cell>
          <cell r="E7680" t="str">
            <v>F</v>
          </cell>
        </row>
        <row r="7681">
          <cell r="B7681" t="str">
            <v>F500612</v>
          </cell>
          <cell r="C7681" t="str">
            <v>F500612</v>
          </cell>
          <cell r="D7681">
            <v>9</v>
          </cell>
          <cell r="E7681" t="str">
            <v>F</v>
          </cell>
        </row>
        <row r="7682">
          <cell r="B7682" t="str">
            <v>F500614</v>
          </cell>
          <cell r="C7682" t="str">
            <v>F500614</v>
          </cell>
          <cell r="D7682">
            <v>9</v>
          </cell>
          <cell r="E7682" t="str">
            <v>F</v>
          </cell>
        </row>
        <row r="7683">
          <cell r="B7683" t="str">
            <v>F520984</v>
          </cell>
          <cell r="C7683" t="str">
            <v>F520984</v>
          </cell>
          <cell r="D7683">
            <v>9</v>
          </cell>
          <cell r="E7683" t="str">
            <v>F</v>
          </cell>
        </row>
        <row r="7684">
          <cell r="B7684" t="str">
            <v>F521344</v>
          </cell>
          <cell r="C7684" t="str">
            <v>F521344</v>
          </cell>
          <cell r="D7684">
            <v>9</v>
          </cell>
          <cell r="E7684" t="str">
            <v>F</v>
          </cell>
        </row>
        <row r="7685">
          <cell r="B7685" t="str">
            <v>F521704</v>
          </cell>
          <cell r="C7685" t="str">
            <v>F521704</v>
          </cell>
          <cell r="D7685">
            <v>9</v>
          </cell>
          <cell r="E7685" t="str">
            <v>F</v>
          </cell>
        </row>
        <row r="7686">
          <cell r="B7686" t="str">
            <v>F522064</v>
          </cell>
          <cell r="C7686" t="str">
            <v>F522064</v>
          </cell>
          <cell r="D7686">
            <v>9</v>
          </cell>
          <cell r="E7686" t="str">
            <v>F</v>
          </cell>
        </row>
        <row r="7687">
          <cell r="B7687" t="str">
            <v>F522424</v>
          </cell>
          <cell r="C7687" t="str">
            <v>F522424</v>
          </cell>
          <cell r="D7687">
            <v>9</v>
          </cell>
          <cell r="E7687" t="str">
            <v>F</v>
          </cell>
        </row>
        <row r="7688">
          <cell r="B7688" t="str">
            <v>1000BPTIMGMT</v>
          </cell>
          <cell r="C7688" t="str">
            <v>BPTIMGMT</v>
          </cell>
          <cell r="D7688">
            <v>8</v>
          </cell>
          <cell r="E7688" t="str">
            <v>G</v>
          </cell>
        </row>
        <row r="7689">
          <cell r="B7689" t="str">
            <v>F500613</v>
          </cell>
          <cell r="C7689" t="str">
            <v>F500613</v>
          </cell>
          <cell r="D7689">
            <v>9</v>
          </cell>
          <cell r="E7689" t="str">
            <v>F</v>
          </cell>
        </row>
        <row r="7690">
          <cell r="B7690" t="str">
            <v>F500620</v>
          </cell>
          <cell r="C7690" t="str">
            <v>F500620</v>
          </cell>
          <cell r="D7690">
            <v>9</v>
          </cell>
          <cell r="E7690" t="str">
            <v>F</v>
          </cell>
        </row>
        <row r="7691">
          <cell r="B7691" t="str">
            <v>F500624</v>
          </cell>
          <cell r="C7691" t="str">
            <v>F500624</v>
          </cell>
          <cell r="D7691">
            <v>9</v>
          </cell>
          <cell r="E7691" t="str">
            <v>F</v>
          </cell>
        </row>
        <row r="7692">
          <cell r="B7692" t="str">
            <v>F520095</v>
          </cell>
          <cell r="C7692" t="str">
            <v>F520095</v>
          </cell>
          <cell r="D7692">
            <v>9</v>
          </cell>
          <cell r="E7692" t="str">
            <v>F</v>
          </cell>
        </row>
        <row r="7693">
          <cell r="B7693" t="str">
            <v>F520511</v>
          </cell>
          <cell r="C7693" t="str">
            <v>F520511</v>
          </cell>
          <cell r="D7693">
            <v>9</v>
          </cell>
          <cell r="E7693" t="str">
            <v>F</v>
          </cell>
        </row>
        <row r="7694">
          <cell r="B7694" t="str">
            <v>F520985</v>
          </cell>
          <cell r="C7694" t="str">
            <v>F520985</v>
          </cell>
          <cell r="D7694">
            <v>9</v>
          </cell>
          <cell r="E7694" t="str">
            <v>F</v>
          </cell>
        </row>
        <row r="7695">
          <cell r="B7695" t="str">
            <v>F521345</v>
          </cell>
          <cell r="C7695" t="str">
            <v>F521345</v>
          </cell>
          <cell r="D7695">
            <v>9</v>
          </cell>
          <cell r="E7695" t="str">
            <v>F</v>
          </cell>
        </row>
        <row r="7696">
          <cell r="B7696" t="str">
            <v>F521705</v>
          </cell>
          <cell r="C7696" t="str">
            <v>F521705</v>
          </cell>
          <cell r="D7696">
            <v>9</v>
          </cell>
          <cell r="E7696" t="str">
            <v>F</v>
          </cell>
        </row>
        <row r="7697">
          <cell r="B7697" t="str">
            <v>F522065</v>
          </cell>
          <cell r="C7697" t="str">
            <v>F522065</v>
          </cell>
          <cell r="D7697">
            <v>9</v>
          </cell>
          <cell r="E7697" t="str">
            <v>F</v>
          </cell>
        </row>
        <row r="7698">
          <cell r="B7698" t="str">
            <v>F522425</v>
          </cell>
          <cell r="C7698" t="str">
            <v>F522425</v>
          </cell>
          <cell r="D7698">
            <v>9</v>
          </cell>
          <cell r="E7698" t="str">
            <v>F</v>
          </cell>
        </row>
        <row r="7699">
          <cell r="B7699" t="str">
            <v>F522690</v>
          </cell>
          <cell r="C7699" t="str">
            <v>F522690</v>
          </cell>
          <cell r="D7699">
            <v>9</v>
          </cell>
          <cell r="E7699" t="str">
            <v>F</v>
          </cell>
        </row>
        <row r="7700">
          <cell r="B7700" t="str">
            <v>F526510</v>
          </cell>
          <cell r="C7700" t="str">
            <v>F526510</v>
          </cell>
          <cell r="D7700">
            <v>9</v>
          </cell>
          <cell r="E7700" t="str">
            <v>F</v>
          </cell>
        </row>
        <row r="7701">
          <cell r="B7701" t="str">
            <v>1000SUPOFMGMT</v>
          </cell>
          <cell r="C7701" t="str">
            <v>SUPOFMGMT</v>
          </cell>
          <cell r="D7701">
            <v>10</v>
          </cell>
          <cell r="E7701" t="str">
            <v>G</v>
          </cell>
        </row>
        <row r="7702">
          <cell r="B7702" t="str">
            <v>F500588</v>
          </cell>
          <cell r="C7702" t="str">
            <v>F500588</v>
          </cell>
          <cell r="D7702">
            <v>11</v>
          </cell>
          <cell r="E7702" t="str">
            <v>F</v>
          </cell>
        </row>
        <row r="7703">
          <cell r="B7703" t="str">
            <v>F500590</v>
          </cell>
          <cell r="C7703" t="str">
            <v>F500590</v>
          </cell>
          <cell r="D7703">
            <v>11</v>
          </cell>
          <cell r="E7703" t="str">
            <v>F</v>
          </cell>
        </row>
        <row r="7704">
          <cell r="B7704" t="str">
            <v>F500617</v>
          </cell>
          <cell r="C7704" t="str">
            <v>F500617</v>
          </cell>
          <cell r="D7704">
            <v>11</v>
          </cell>
          <cell r="E7704" t="str">
            <v>F</v>
          </cell>
        </row>
        <row r="7705">
          <cell r="B7705" t="str">
            <v>F520980</v>
          </cell>
          <cell r="C7705" t="str">
            <v>F520980</v>
          </cell>
          <cell r="D7705">
            <v>11</v>
          </cell>
          <cell r="E7705" t="str">
            <v>F</v>
          </cell>
        </row>
        <row r="7706">
          <cell r="B7706" t="str">
            <v>F521340</v>
          </cell>
          <cell r="C7706" t="str">
            <v>F521340</v>
          </cell>
          <cell r="D7706">
            <v>11</v>
          </cell>
          <cell r="E7706" t="str">
            <v>F</v>
          </cell>
        </row>
        <row r="7707">
          <cell r="B7707" t="str">
            <v>F521700</v>
          </cell>
          <cell r="C7707" t="str">
            <v>F521700</v>
          </cell>
          <cell r="D7707">
            <v>11</v>
          </cell>
          <cell r="E7707" t="str">
            <v>F</v>
          </cell>
        </row>
        <row r="7708">
          <cell r="B7708" t="str">
            <v>F522060</v>
          </cell>
          <cell r="C7708" t="str">
            <v>F522060</v>
          </cell>
          <cell r="D7708">
            <v>11</v>
          </cell>
          <cell r="E7708" t="str">
            <v>F</v>
          </cell>
        </row>
        <row r="7709">
          <cell r="B7709" t="str">
            <v>F522420</v>
          </cell>
          <cell r="C7709" t="str">
            <v>F522420</v>
          </cell>
          <cell r="D7709">
            <v>11</v>
          </cell>
          <cell r="E7709" t="str">
            <v>F</v>
          </cell>
        </row>
        <row r="7710">
          <cell r="B7710" t="str">
            <v>1000SUPOFPRMG</v>
          </cell>
          <cell r="C7710" t="str">
            <v>SUPOFPRMG</v>
          </cell>
          <cell r="D7710">
            <v>10</v>
          </cell>
          <cell r="E7710" t="str">
            <v>G</v>
          </cell>
        </row>
        <row r="7711">
          <cell r="B7711" t="str">
            <v>1000FSSDSS</v>
          </cell>
          <cell r="C7711" t="str">
            <v>FSSDSS</v>
          </cell>
          <cell r="D7711">
            <v>8</v>
          </cell>
          <cell r="E7711" t="str">
            <v>G</v>
          </cell>
        </row>
        <row r="7712">
          <cell r="B7712" t="str">
            <v>F500633</v>
          </cell>
          <cell r="C7712" t="str">
            <v>F500633</v>
          </cell>
          <cell r="D7712">
            <v>9</v>
          </cell>
          <cell r="E7712" t="str">
            <v>F</v>
          </cell>
        </row>
        <row r="7713">
          <cell r="B7713" t="str">
            <v>F520512</v>
          </cell>
          <cell r="C7713" t="str">
            <v>F520512</v>
          </cell>
          <cell r="D7713">
            <v>9</v>
          </cell>
          <cell r="E7713" t="str">
            <v>F</v>
          </cell>
        </row>
        <row r="7714">
          <cell r="B7714" t="str">
            <v>F520991</v>
          </cell>
          <cell r="C7714" t="str">
            <v>F520991</v>
          </cell>
          <cell r="D7714">
            <v>9</v>
          </cell>
          <cell r="E7714" t="str">
            <v>F</v>
          </cell>
        </row>
        <row r="7715">
          <cell r="B7715" t="str">
            <v>F521351</v>
          </cell>
          <cell r="C7715" t="str">
            <v>F521351</v>
          </cell>
          <cell r="D7715">
            <v>9</v>
          </cell>
          <cell r="E7715" t="str">
            <v>F</v>
          </cell>
        </row>
        <row r="7716">
          <cell r="B7716" t="str">
            <v>F521711</v>
          </cell>
          <cell r="C7716" t="str">
            <v>F521711</v>
          </cell>
          <cell r="D7716">
            <v>9</v>
          </cell>
          <cell r="E7716" t="str">
            <v>F</v>
          </cell>
        </row>
        <row r="7717">
          <cell r="B7717" t="str">
            <v>F522071</v>
          </cell>
          <cell r="C7717" t="str">
            <v>F522071</v>
          </cell>
          <cell r="D7717">
            <v>9</v>
          </cell>
          <cell r="E7717" t="str">
            <v>F</v>
          </cell>
        </row>
        <row r="7718">
          <cell r="B7718" t="str">
            <v>F522431</v>
          </cell>
          <cell r="C7718" t="str">
            <v>F522431</v>
          </cell>
          <cell r="D7718">
            <v>9</v>
          </cell>
          <cell r="E7718" t="str">
            <v>F</v>
          </cell>
        </row>
        <row r="7719">
          <cell r="B7719" t="str">
            <v>F526511</v>
          </cell>
          <cell r="C7719" t="str">
            <v>F526511</v>
          </cell>
          <cell r="D7719">
            <v>9</v>
          </cell>
          <cell r="E7719" t="str">
            <v>F</v>
          </cell>
        </row>
        <row r="7720">
          <cell r="B7720" t="str">
            <v>1000HSAM</v>
          </cell>
          <cell r="C7720" t="str">
            <v>HSAM</v>
          </cell>
          <cell r="D7720">
            <v>10</v>
          </cell>
          <cell r="E7720" t="str">
            <v>G</v>
          </cell>
        </row>
        <row r="7721">
          <cell r="B7721" t="str">
            <v>F500616</v>
          </cell>
          <cell r="C7721" t="str">
            <v>F500616</v>
          </cell>
          <cell r="D7721">
            <v>11</v>
          </cell>
          <cell r="E7721" t="str">
            <v>F</v>
          </cell>
        </row>
        <row r="7722">
          <cell r="B7722" t="str">
            <v>F500621</v>
          </cell>
          <cell r="C7722" t="str">
            <v>F500621</v>
          </cell>
          <cell r="D7722">
            <v>11</v>
          </cell>
          <cell r="E7722" t="str">
            <v>F</v>
          </cell>
        </row>
        <row r="7723">
          <cell r="B7723" t="str">
            <v>F520986</v>
          </cell>
          <cell r="C7723" t="str">
            <v>F520986</v>
          </cell>
          <cell r="D7723">
            <v>11</v>
          </cell>
          <cell r="E7723" t="str">
            <v>F</v>
          </cell>
        </row>
        <row r="7724">
          <cell r="B7724" t="str">
            <v>F521346</v>
          </cell>
          <cell r="C7724" t="str">
            <v>F521346</v>
          </cell>
          <cell r="D7724">
            <v>11</v>
          </cell>
          <cell r="E7724" t="str">
            <v>F</v>
          </cell>
        </row>
        <row r="7725">
          <cell r="B7725" t="str">
            <v>F521706</v>
          </cell>
          <cell r="C7725" t="str">
            <v>F521706</v>
          </cell>
          <cell r="D7725">
            <v>11</v>
          </cell>
          <cell r="E7725" t="str">
            <v>F</v>
          </cell>
        </row>
        <row r="7726">
          <cell r="B7726" t="str">
            <v>F522066</v>
          </cell>
          <cell r="C7726" t="str">
            <v>F522066</v>
          </cell>
          <cell r="D7726">
            <v>11</v>
          </cell>
          <cell r="E7726" t="str">
            <v>F</v>
          </cell>
        </row>
        <row r="7727">
          <cell r="B7727" t="str">
            <v>F522426</v>
          </cell>
          <cell r="C7727" t="str">
            <v>F522426</v>
          </cell>
          <cell r="D7727">
            <v>11</v>
          </cell>
          <cell r="E7727" t="str">
            <v>F</v>
          </cell>
        </row>
        <row r="7728">
          <cell r="B7728" t="str">
            <v>1000ORGCHNG</v>
          </cell>
          <cell r="C7728" t="str">
            <v>ORGCHNG</v>
          </cell>
          <cell r="D7728">
            <v>8</v>
          </cell>
          <cell r="E7728" t="str">
            <v>G</v>
          </cell>
        </row>
        <row r="7729">
          <cell r="B7729" t="str">
            <v>F500625</v>
          </cell>
          <cell r="C7729" t="str">
            <v>F500625</v>
          </cell>
          <cell r="D7729">
            <v>9</v>
          </cell>
          <cell r="E7729" t="str">
            <v>F</v>
          </cell>
        </row>
        <row r="7730">
          <cell r="B7730" t="str">
            <v>F500626</v>
          </cell>
          <cell r="C7730" t="str">
            <v>F500626</v>
          </cell>
          <cell r="D7730">
            <v>9</v>
          </cell>
          <cell r="E7730" t="str">
            <v>F</v>
          </cell>
        </row>
        <row r="7731">
          <cell r="B7731" t="str">
            <v>F520989</v>
          </cell>
          <cell r="C7731" t="str">
            <v>F520989</v>
          </cell>
          <cell r="D7731">
            <v>9</v>
          </cell>
          <cell r="E7731" t="str">
            <v>F</v>
          </cell>
        </row>
        <row r="7732">
          <cell r="B7732" t="str">
            <v>F521349</v>
          </cell>
          <cell r="C7732" t="str">
            <v>F521349</v>
          </cell>
          <cell r="D7732">
            <v>9</v>
          </cell>
          <cell r="E7732" t="str">
            <v>F</v>
          </cell>
        </row>
        <row r="7733">
          <cell r="B7733" t="str">
            <v>F521709</v>
          </cell>
          <cell r="C7733" t="str">
            <v>F521709</v>
          </cell>
          <cell r="D7733">
            <v>9</v>
          </cell>
          <cell r="E7733" t="str">
            <v>F</v>
          </cell>
        </row>
        <row r="7734">
          <cell r="B7734" t="str">
            <v>F522069</v>
          </cell>
          <cell r="C7734" t="str">
            <v>F522069</v>
          </cell>
          <cell r="D7734">
            <v>9</v>
          </cell>
          <cell r="E7734" t="str">
            <v>F</v>
          </cell>
        </row>
        <row r="7735">
          <cell r="B7735" t="str">
            <v>F522429</v>
          </cell>
          <cell r="C7735" t="str">
            <v>F522429</v>
          </cell>
          <cell r="D7735">
            <v>9</v>
          </cell>
          <cell r="E7735" t="str">
            <v>F</v>
          </cell>
        </row>
        <row r="7736">
          <cell r="B7736" t="str">
            <v>F526512</v>
          </cell>
          <cell r="C7736" t="str">
            <v>F526512</v>
          </cell>
          <cell r="D7736">
            <v>9</v>
          </cell>
          <cell r="E7736" t="str">
            <v>F</v>
          </cell>
        </row>
        <row r="7737">
          <cell r="B7737" t="str">
            <v>1000SUPOFDEP</v>
          </cell>
          <cell r="C7737" t="str">
            <v>SUPOFDEP</v>
          </cell>
          <cell r="D7737">
            <v>10</v>
          </cell>
          <cell r="E7737" t="str">
            <v>G</v>
          </cell>
        </row>
        <row r="7738">
          <cell r="B7738" t="str">
            <v>F500591</v>
          </cell>
          <cell r="C7738" t="str">
            <v>F500591</v>
          </cell>
          <cell r="D7738">
            <v>11</v>
          </cell>
          <cell r="E7738" t="str">
            <v>F</v>
          </cell>
        </row>
        <row r="7739">
          <cell r="B7739" t="str">
            <v>F520981</v>
          </cell>
          <cell r="C7739" t="str">
            <v>F520981</v>
          </cell>
          <cell r="D7739">
            <v>11</v>
          </cell>
          <cell r="E7739" t="str">
            <v>F</v>
          </cell>
        </row>
        <row r="7740">
          <cell r="B7740" t="str">
            <v>F521341</v>
          </cell>
          <cell r="C7740" t="str">
            <v>F521341</v>
          </cell>
          <cell r="D7740">
            <v>11</v>
          </cell>
          <cell r="E7740" t="str">
            <v>F</v>
          </cell>
        </row>
        <row r="7741">
          <cell r="B7741" t="str">
            <v>F521701</v>
          </cell>
          <cell r="C7741" t="str">
            <v>F521701</v>
          </cell>
          <cell r="D7741">
            <v>11</v>
          </cell>
          <cell r="E7741" t="str">
            <v>F</v>
          </cell>
        </row>
        <row r="7742">
          <cell r="B7742" t="str">
            <v>F522061</v>
          </cell>
          <cell r="C7742" t="str">
            <v>F522061</v>
          </cell>
          <cell r="D7742">
            <v>11</v>
          </cell>
          <cell r="E7742" t="str">
            <v>F</v>
          </cell>
        </row>
        <row r="7743">
          <cell r="B7743" t="str">
            <v>F522421</v>
          </cell>
          <cell r="C7743" t="str">
            <v>F522421</v>
          </cell>
          <cell r="D7743">
            <v>11</v>
          </cell>
          <cell r="E7743" t="str">
            <v>F</v>
          </cell>
        </row>
        <row r="7744">
          <cell r="B7744" t="str">
            <v>1000SUPOFGOV</v>
          </cell>
          <cell r="C7744" t="str">
            <v>SUPOFGOV</v>
          </cell>
          <cell r="D7744">
            <v>10</v>
          </cell>
          <cell r="E7744" t="str">
            <v>G</v>
          </cell>
        </row>
        <row r="7745">
          <cell r="B7745" t="str">
            <v>F500581</v>
          </cell>
          <cell r="C7745" t="str">
            <v>F500581</v>
          </cell>
          <cell r="D7745">
            <v>11</v>
          </cell>
          <cell r="E7745" t="str">
            <v>F</v>
          </cell>
        </row>
        <row r="7746">
          <cell r="B7746" t="str">
            <v>F520326</v>
          </cell>
          <cell r="C7746" t="str">
            <v>F520326</v>
          </cell>
          <cell r="D7746">
            <v>11</v>
          </cell>
          <cell r="E7746" t="str">
            <v>F</v>
          </cell>
        </row>
        <row r="7747">
          <cell r="B7747" t="str">
            <v>F520979</v>
          </cell>
          <cell r="C7747" t="str">
            <v>F520979</v>
          </cell>
          <cell r="D7747">
            <v>11</v>
          </cell>
          <cell r="E7747" t="str">
            <v>F</v>
          </cell>
        </row>
        <row r="7748">
          <cell r="B7748" t="str">
            <v>F521339</v>
          </cell>
          <cell r="C7748" t="str">
            <v>F521339</v>
          </cell>
          <cell r="D7748">
            <v>11</v>
          </cell>
          <cell r="E7748" t="str">
            <v>F</v>
          </cell>
        </row>
        <row r="7749">
          <cell r="B7749" t="str">
            <v>F521699</v>
          </cell>
          <cell r="C7749" t="str">
            <v>F521699</v>
          </cell>
          <cell r="D7749">
            <v>11</v>
          </cell>
          <cell r="E7749" t="str">
            <v>F</v>
          </cell>
        </row>
        <row r="7750">
          <cell r="B7750" t="str">
            <v>F522059</v>
          </cell>
          <cell r="C7750" t="str">
            <v>F522059</v>
          </cell>
          <cell r="D7750">
            <v>11</v>
          </cell>
          <cell r="E7750" t="str">
            <v>F</v>
          </cell>
        </row>
        <row r="7751">
          <cell r="B7751" t="str">
            <v>F522419</v>
          </cell>
          <cell r="C7751" t="str">
            <v>F522419</v>
          </cell>
          <cell r="D7751">
            <v>11</v>
          </cell>
          <cell r="E7751" t="str">
            <v>F</v>
          </cell>
        </row>
        <row r="7752">
          <cell r="B7752" t="str">
            <v>1000DCM</v>
          </cell>
          <cell r="C7752" t="str">
            <v>DCM</v>
          </cell>
          <cell r="D7752">
            <v>6</v>
          </cell>
          <cell r="E7752" t="str">
            <v>G</v>
          </cell>
        </row>
        <row r="7753">
          <cell r="B7753" t="str">
            <v>1000NWDIVDCM</v>
          </cell>
          <cell r="C7753" t="str">
            <v>NWDIVDCM</v>
          </cell>
          <cell r="D7753">
            <v>8</v>
          </cell>
          <cell r="E7753" t="str">
            <v>G</v>
          </cell>
        </row>
        <row r="7754">
          <cell r="B7754" t="str">
            <v>1000CENCONMGT</v>
          </cell>
          <cell r="C7754" t="str">
            <v>CENCONMGT</v>
          </cell>
          <cell r="D7754">
            <v>10</v>
          </cell>
          <cell r="E7754" t="str">
            <v>G</v>
          </cell>
        </row>
        <row r="7755">
          <cell r="B7755" t="str">
            <v>F502470</v>
          </cell>
          <cell r="C7755" t="str">
            <v>F502470</v>
          </cell>
          <cell r="D7755">
            <v>11</v>
          </cell>
          <cell r="E7755" t="str">
            <v>F</v>
          </cell>
        </row>
        <row r="7756">
          <cell r="B7756" t="str">
            <v>F502471</v>
          </cell>
          <cell r="C7756" t="str">
            <v>F502471</v>
          </cell>
          <cell r="D7756">
            <v>11</v>
          </cell>
          <cell r="E7756" t="str">
            <v>F</v>
          </cell>
        </row>
        <row r="7757">
          <cell r="B7757" t="str">
            <v>F502473</v>
          </cell>
          <cell r="C7757" t="str">
            <v>F502473</v>
          </cell>
          <cell r="D7757">
            <v>11</v>
          </cell>
          <cell r="E7757" t="str">
            <v>F</v>
          </cell>
        </row>
        <row r="7758">
          <cell r="B7758" t="str">
            <v>F502474</v>
          </cell>
          <cell r="C7758" t="str">
            <v>F502474</v>
          </cell>
          <cell r="D7758">
            <v>11</v>
          </cell>
          <cell r="E7758" t="str">
            <v>F</v>
          </cell>
        </row>
        <row r="7759">
          <cell r="B7759" t="str">
            <v>F520535</v>
          </cell>
          <cell r="C7759" t="str">
            <v>F520535</v>
          </cell>
          <cell r="D7759">
            <v>11</v>
          </cell>
          <cell r="E7759" t="str">
            <v>F</v>
          </cell>
        </row>
        <row r="7760">
          <cell r="B7760" t="str">
            <v>F520601</v>
          </cell>
          <cell r="C7760" t="str">
            <v>F520601</v>
          </cell>
          <cell r="D7760">
            <v>11</v>
          </cell>
          <cell r="E7760" t="str">
            <v>F</v>
          </cell>
        </row>
        <row r="7761">
          <cell r="B7761" t="str">
            <v>F520644</v>
          </cell>
          <cell r="C7761" t="str">
            <v>F520644</v>
          </cell>
          <cell r="D7761">
            <v>11</v>
          </cell>
          <cell r="E7761" t="str">
            <v>F</v>
          </cell>
        </row>
        <row r="7762">
          <cell r="B7762" t="str">
            <v>F520675</v>
          </cell>
          <cell r="C7762" t="str">
            <v>F520675</v>
          </cell>
          <cell r="D7762">
            <v>11</v>
          </cell>
          <cell r="E7762" t="str">
            <v>F</v>
          </cell>
        </row>
        <row r="7763">
          <cell r="B7763" t="str">
            <v>F520721</v>
          </cell>
          <cell r="C7763" t="str">
            <v>F520721</v>
          </cell>
          <cell r="D7763">
            <v>11</v>
          </cell>
          <cell r="E7763" t="str">
            <v>F</v>
          </cell>
        </row>
        <row r="7764">
          <cell r="B7764" t="str">
            <v>F520992</v>
          </cell>
          <cell r="C7764" t="str">
            <v>F520992</v>
          </cell>
          <cell r="D7764">
            <v>11</v>
          </cell>
          <cell r="E7764" t="str">
            <v>F</v>
          </cell>
        </row>
        <row r="7765">
          <cell r="B7765" t="str">
            <v>F521352</v>
          </cell>
          <cell r="C7765" t="str">
            <v>F521352</v>
          </cell>
          <cell r="D7765">
            <v>11</v>
          </cell>
          <cell r="E7765" t="str">
            <v>F</v>
          </cell>
        </row>
        <row r="7766">
          <cell r="B7766" t="str">
            <v>F521712</v>
          </cell>
          <cell r="C7766" t="str">
            <v>F521712</v>
          </cell>
          <cell r="D7766">
            <v>11</v>
          </cell>
          <cell r="E7766" t="str">
            <v>F</v>
          </cell>
        </row>
        <row r="7767">
          <cell r="B7767" t="str">
            <v>F522072</v>
          </cell>
          <cell r="C7767" t="str">
            <v>F522072</v>
          </cell>
          <cell r="D7767">
            <v>11</v>
          </cell>
          <cell r="E7767" t="str">
            <v>F</v>
          </cell>
        </row>
        <row r="7768">
          <cell r="B7768" t="str">
            <v>F522432</v>
          </cell>
          <cell r="C7768" t="str">
            <v>F522432</v>
          </cell>
          <cell r="D7768">
            <v>11</v>
          </cell>
          <cell r="E7768" t="str">
            <v>F</v>
          </cell>
        </row>
        <row r="7769">
          <cell r="B7769" t="str">
            <v>F522646</v>
          </cell>
          <cell r="C7769" t="str">
            <v>F522646</v>
          </cell>
          <cell r="D7769">
            <v>11</v>
          </cell>
          <cell r="E7769" t="str">
            <v>F</v>
          </cell>
        </row>
        <row r="7770">
          <cell r="B7770" t="str">
            <v>F523375</v>
          </cell>
          <cell r="C7770" t="str">
            <v>F523375</v>
          </cell>
          <cell r="D7770">
            <v>11</v>
          </cell>
          <cell r="E7770" t="str">
            <v>F</v>
          </cell>
        </row>
        <row r="7771">
          <cell r="B7771" t="str">
            <v>1000DESUGCONV</v>
          </cell>
          <cell r="C7771" t="str">
            <v>DESUGCONV</v>
          </cell>
          <cell r="D7771">
            <v>12</v>
          </cell>
          <cell r="E7771" t="str">
            <v>G</v>
          </cell>
        </row>
        <row r="7772">
          <cell r="B7772" t="str">
            <v>F520327</v>
          </cell>
          <cell r="C7772" t="str">
            <v>F520327</v>
          </cell>
          <cell r="D7772">
            <v>13</v>
          </cell>
          <cell r="E7772" t="str">
            <v>F</v>
          </cell>
        </row>
        <row r="7773">
          <cell r="B7773" t="str">
            <v>F520439</v>
          </cell>
          <cell r="C7773" t="str">
            <v>F520439</v>
          </cell>
          <cell r="D7773">
            <v>13</v>
          </cell>
          <cell r="E7773" t="str">
            <v>F</v>
          </cell>
        </row>
        <row r="7774">
          <cell r="B7774" t="str">
            <v>F521120</v>
          </cell>
          <cell r="C7774" t="str">
            <v>F521120</v>
          </cell>
          <cell r="D7774">
            <v>13</v>
          </cell>
          <cell r="E7774" t="str">
            <v>F</v>
          </cell>
        </row>
        <row r="7775">
          <cell r="B7775" t="str">
            <v>F521480</v>
          </cell>
          <cell r="C7775" t="str">
            <v>F521480</v>
          </cell>
          <cell r="D7775">
            <v>13</v>
          </cell>
          <cell r="E7775" t="str">
            <v>F</v>
          </cell>
        </row>
        <row r="7776">
          <cell r="B7776" t="str">
            <v>F521840</v>
          </cell>
          <cell r="C7776" t="str">
            <v>F521840</v>
          </cell>
          <cell r="D7776">
            <v>13</v>
          </cell>
          <cell r="E7776" t="str">
            <v>F</v>
          </cell>
        </row>
        <row r="7777">
          <cell r="B7777" t="str">
            <v>F522200</v>
          </cell>
          <cell r="C7777" t="str">
            <v>F522200</v>
          </cell>
          <cell r="D7777">
            <v>13</v>
          </cell>
          <cell r="E7777" t="str">
            <v>F</v>
          </cell>
        </row>
        <row r="7778">
          <cell r="B7778" t="str">
            <v>F522560</v>
          </cell>
          <cell r="C7778" t="str">
            <v>F522560</v>
          </cell>
          <cell r="D7778">
            <v>13</v>
          </cell>
          <cell r="E7778" t="str">
            <v>F</v>
          </cell>
        </row>
        <row r="7779">
          <cell r="B7779" t="str">
            <v>F523235</v>
          </cell>
          <cell r="C7779" t="str">
            <v>F523235</v>
          </cell>
          <cell r="D7779">
            <v>13</v>
          </cell>
          <cell r="E7779" t="str">
            <v>F</v>
          </cell>
        </row>
        <row r="7780">
          <cell r="B7780" t="str">
            <v>1000INFREPL</v>
          </cell>
          <cell r="C7780" t="str">
            <v>INFREPL</v>
          </cell>
          <cell r="D7780">
            <v>12</v>
          </cell>
          <cell r="E7780" t="str">
            <v>G</v>
          </cell>
        </row>
        <row r="7781">
          <cell r="B7781" t="str">
            <v>F520436</v>
          </cell>
          <cell r="C7781" t="str">
            <v>F520436</v>
          </cell>
          <cell r="D7781">
            <v>13</v>
          </cell>
          <cell r="E7781" t="str">
            <v>F</v>
          </cell>
        </row>
        <row r="7782">
          <cell r="B7782" t="str">
            <v>F520548</v>
          </cell>
          <cell r="C7782" t="str">
            <v>F520548</v>
          </cell>
          <cell r="D7782">
            <v>13</v>
          </cell>
          <cell r="E7782" t="str">
            <v>F</v>
          </cell>
        </row>
        <row r="7783">
          <cell r="B7783" t="str">
            <v>F520593</v>
          </cell>
          <cell r="C7783" t="str">
            <v>F520593</v>
          </cell>
          <cell r="D7783">
            <v>13</v>
          </cell>
          <cell r="E7783" t="str">
            <v>F</v>
          </cell>
        </row>
        <row r="7784">
          <cell r="B7784" t="str">
            <v>F521139</v>
          </cell>
          <cell r="C7784" t="str">
            <v>F521139</v>
          </cell>
          <cell r="D7784">
            <v>13</v>
          </cell>
          <cell r="E7784" t="str">
            <v>F</v>
          </cell>
        </row>
        <row r="7785">
          <cell r="B7785" t="str">
            <v>F521499</v>
          </cell>
          <cell r="C7785" t="str">
            <v>F521499</v>
          </cell>
          <cell r="D7785">
            <v>13</v>
          </cell>
          <cell r="E7785" t="str">
            <v>F</v>
          </cell>
        </row>
        <row r="7786">
          <cell r="B7786" t="str">
            <v>F521859</v>
          </cell>
          <cell r="C7786" t="str">
            <v>F521859</v>
          </cell>
          <cell r="D7786">
            <v>13</v>
          </cell>
          <cell r="E7786" t="str">
            <v>F</v>
          </cell>
        </row>
        <row r="7787">
          <cell r="B7787" t="str">
            <v>F522219</v>
          </cell>
          <cell r="C7787" t="str">
            <v>F522219</v>
          </cell>
          <cell r="D7787">
            <v>13</v>
          </cell>
          <cell r="E7787" t="str">
            <v>F</v>
          </cell>
        </row>
        <row r="7788">
          <cell r="B7788" t="str">
            <v>F522579</v>
          </cell>
          <cell r="C7788" t="str">
            <v>F522579</v>
          </cell>
          <cell r="D7788">
            <v>13</v>
          </cell>
          <cell r="E7788" t="str">
            <v>F</v>
          </cell>
        </row>
        <row r="7789">
          <cell r="B7789" t="str">
            <v>1000MATMGOVST</v>
          </cell>
          <cell r="C7789" t="str">
            <v>MATMGOVST</v>
          </cell>
          <cell r="D7789">
            <v>12</v>
          </cell>
          <cell r="E7789" t="str">
            <v>G</v>
          </cell>
        </row>
        <row r="7790">
          <cell r="B7790" t="str">
            <v>1000DOMRPC</v>
          </cell>
          <cell r="C7790" t="str">
            <v>DOMRPC</v>
          </cell>
          <cell r="D7790">
            <v>14</v>
          </cell>
          <cell r="E7790" t="str">
            <v>G</v>
          </cell>
        </row>
        <row r="7791">
          <cell r="B7791" t="str">
            <v>1000NCSTRPC</v>
          </cell>
          <cell r="C7791" t="str">
            <v>NCSTRPC</v>
          </cell>
          <cell r="D7791">
            <v>14</v>
          </cell>
          <cell r="E7791" t="str">
            <v>G</v>
          </cell>
        </row>
        <row r="7792">
          <cell r="B7792" t="str">
            <v>F521166</v>
          </cell>
          <cell r="C7792" t="str">
            <v>F521166</v>
          </cell>
          <cell r="D7792">
            <v>15</v>
          </cell>
          <cell r="E7792" t="str">
            <v>F</v>
          </cell>
        </row>
        <row r="7793">
          <cell r="B7793" t="str">
            <v>F521526</v>
          </cell>
          <cell r="C7793" t="str">
            <v>F521526</v>
          </cell>
          <cell r="D7793">
            <v>15</v>
          </cell>
          <cell r="E7793" t="str">
            <v>F</v>
          </cell>
        </row>
        <row r="7794">
          <cell r="B7794" t="str">
            <v>F521886</v>
          </cell>
          <cell r="C7794" t="str">
            <v>F521886</v>
          </cell>
          <cell r="D7794">
            <v>15</v>
          </cell>
          <cell r="E7794" t="str">
            <v>F</v>
          </cell>
        </row>
        <row r="7795">
          <cell r="B7795" t="str">
            <v>F522246</v>
          </cell>
          <cell r="C7795" t="str">
            <v>F522246</v>
          </cell>
          <cell r="D7795">
            <v>15</v>
          </cell>
          <cell r="E7795" t="str">
            <v>F</v>
          </cell>
        </row>
        <row r="7796">
          <cell r="B7796" t="str">
            <v>F522606</v>
          </cell>
          <cell r="C7796" t="str">
            <v>F522606</v>
          </cell>
          <cell r="D7796">
            <v>15</v>
          </cell>
          <cell r="E7796" t="str">
            <v>F</v>
          </cell>
        </row>
        <row r="7797">
          <cell r="B7797" t="str">
            <v>1000RIALTORPC</v>
          </cell>
          <cell r="C7797" t="str">
            <v>RIALTORPC</v>
          </cell>
          <cell r="D7797">
            <v>14</v>
          </cell>
          <cell r="E7797" t="str">
            <v>G</v>
          </cell>
        </row>
        <row r="7798">
          <cell r="B7798" t="str">
            <v>F521163</v>
          </cell>
          <cell r="C7798" t="str">
            <v>F521163</v>
          </cell>
          <cell r="D7798">
            <v>15</v>
          </cell>
          <cell r="E7798" t="str">
            <v>F</v>
          </cell>
        </row>
        <row r="7799">
          <cell r="B7799" t="str">
            <v>F521523</v>
          </cell>
          <cell r="C7799" t="str">
            <v>F521523</v>
          </cell>
          <cell r="D7799">
            <v>15</v>
          </cell>
          <cell r="E7799" t="str">
            <v>F</v>
          </cell>
        </row>
        <row r="7800">
          <cell r="B7800" t="str">
            <v>F521883</v>
          </cell>
          <cell r="C7800" t="str">
            <v>F521883</v>
          </cell>
          <cell r="D7800">
            <v>15</v>
          </cell>
          <cell r="E7800" t="str">
            <v>F</v>
          </cell>
        </row>
        <row r="7801">
          <cell r="B7801" t="str">
            <v>F522243</v>
          </cell>
          <cell r="C7801" t="str">
            <v>F522243</v>
          </cell>
          <cell r="D7801">
            <v>15</v>
          </cell>
          <cell r="E7801" t="str">
            <v>F</v>
          </cell>
        </row>
        <row r="7802">
          <cell r="B7802" t="str">
            <v>F522603</v>
          </cell>
          <cell r="C7802" t="str">
            <v>F522603</v>
          </cell>
          <cell r="D7802">
            <v>15</v>
          </cell>
          <cell r="E7802" t="str">
            <v>F</v>
          </cell>
        </row>
        <row r="7803">
          <cell r="B7803" t="str">
            <v>1000OHDETINSP</v>
          </cell>
          <cell r="C7803" t="str">
            <v>OHDETINSP</v>
          </cell>
          <cell r="D7803">
            <v>12</v>
          </cell>
          <cell r="E7803" t="str">
            <v>G</v>
          </cell>
        </row>
        <row r="7804">
          <cell r="B7804" t="str">
            <v>F520396</v>
          </cell>
          <cell r="C7804" t="str">
            <v>F520396</v>
          </cell>
          <cell r="D7804">
            <v>13</v>
          </cell>
          <cell r="E7804" t="str">
            <v>F</v>
          </cell>
        </row>
        <row r="7805">
          <cell r="B7805" t="str">
            <v>F520540</v>
          </cell>
          <cell r="C7805" t="str">
            <v>F520540</v>
          </cell>
          <cell r="D7805">
            <v>13</v>
          </cell>
          <cell r="E7805" t="str">
            <v>F</v>
          </cell>
        </row>
        <row r="7806">
          <cell r="B7806" t="str">
            <v>F521138</v>
          </cell>
          <cell r="C7806" t="str">
            <v>F521138</v>
          </cell>
          <cell r="D7806">
            <v>13</v>
          </cell>
          <cell r="E7806" t="str">
            <v>F</v>
          </cell>
        </row>
        <row r="7807">
          <cell r="B7807" t="str">
            <v>F521498</v>
          </cell>
          <cell r="C7807" t="str">
            <v>F521498</v>
          </cell>
          <cell r="D7807">
            <v>13</v>
          </cell>
          <cell r="E7807" t="str">
            <v>F</v>
          </cell>
        </row>
        <row r="7808">
          <cell r="B7808" t="str">
            <v>F521858</v>
          </cell>
          <cell r="C7808" t="str">
            <v>F521858</v>
          </cell>
          <cell r="D7808">
            <v>13</v>
          </cell>
          <cell r="E7808" t="str">
            <v>F</v>
          </cell>
        </row>
        <row r="7809">
          <cell r="B7809" t="str">
            <v>F522218</v>
          </cell>
          <cell r="C7809" t="str">
            <v>F522218</v>
          </cell>
          <cell r="D7809">
            <v>13</v>
          </cell>
          <cell r="E7809" t="str">
            <v>F</v>
          </cell>
        </row>
        <row r="7810">
          <cell r="B7810" t="str">
            <v>F522578</v>
          </cell>
          <cell r="C7810" t="str">
            <v>F522578</v>
          </cell>
          <cell r="D7810">
            <v>13</v>
          </cell>
          <cell r="E7810" t="str">
            <v>F</v>
          </cell>
        </row>
        <row r="7811">
          <cell r="B7811" t="str">
            <v>F522641</v>
          </cell>
          <cell r="C7811" t="str">
            <v>F522641</v>
          </cell>
          <cell r="D7811">
            <v>13</v>
          </cell>
          <cell r="E7811" t="str">
            <v>F</v>
          </cell>
        </row>
        <row r="7812">
          <cell r="B7812" t="str">
            <v>F522642</v>
          </cell>
          <cell r="C7812" t="str">
            <v>F522642</v>
          </cell>
          <cell r="D7812">
            <v>13</v>
          </cell>
          <cell r="E7812" t="str">
            <v>F</v>
          </cell>
        </row>
        <row r="7813">
          <cell r="B7813" t="str">
            <v>F522643</v>
          </cell>
          <cell r="C7813" t="str">
            <v>F522643</v>
          </cell>
          <cell r="D7813">
            <v>13</v>
          </cell>
          <cell r="E7813" t="str">
            <v>F</v>
          </cell>
        </row>
        <row r="7814">
          <cell r="B7814" t="str">
            <v>F522644</v>
          </cell>
          <cell r="C7814" t="str">
            <v>F522644</v>
          </cell>
          <cell r="D7814">
            <v>13</v>
          </cell>
          <cell r="E7814" t="str">
            <v>F</v>
          </cell>
        </row>
        <row r="7815">
          <cell r="B7815" t="str">
            <v>F523382</v>
          </cell>
          <cell r="C7815" t="str">
            <v>F523382</v>
          </cell>
          <cell r="D7815">
            <v>13</v>
          </cell>
          <cell r="E7815" t="str">
            <v>F</v>
          </cell>
        </row>
        <row r="7816">
          <cell r="B7816" t="str">
            <v>F523390</v>
          </cell>
          <cell r="C7816" t="str">
            <v>F523390</v>
          </cell>
          <cell r="D7816">
            <v>13</v>
          </cell>
          <cell r="E7816" t="str">
            <v>F</v>
          </cell>
        </row>
        <row r="7817">
          <cell r="B7817" t="str">
            <v>1000PWRDPRJS</v>
          </cell>
          <cell r="C7817" t="str">
            <v>PWRDPRJS</v>
          </cell>
          <cell r="D7817">
            <v>12</v>
          </cell>
          <cell r="E7817" t="str">
            <v>G</v>
          </cell>
        </row>
        <row r="7818">
          <cell r="B7818" t="str">
            <v>1000VEGMGMT</v>
          </cell>
          <cell r="C7818" t="str">
            <v>VEGMGMT</v>
          </cell>
          <cell r="D7818">
            <v>12</v>
          </cell>
          <cell r="E7818" t="str">
            <v>G</v>
          </cell>
        </row>
        <row r="7819">
          <cell r="B7819" t="str">
            <v>F520780</v>
          </cell>
          <cell r="C7819" t="str">
            <v>F520780</v>
          </cell>
          <cell r="D7819">
            <v>13</v>
          </cell>
          <cell r="E7819" t="str">
            <v>F</v>
          </cell>
        </row>
        <row r="7820">
          <cell r="B7820" t="str">
            <v>F520781</v>
          </cell>
          <cell r="C7820" t="str">
            <v>F520781</v>
          </cell>
          <cell r="D7820">
            <v>13</v>
          </cell>
          <cell r="E7820" t="str">
            <v>F</v>
          </cell>
        </row>
        <row r="7821">
          <cell r="B7821" t="str">
            <v>F520782</v>
          </cell>
          <cell r="C7821" t="str">
            <v>F520782</v>
          </cell>
          <cell r="D7821">
            <v>13</v>
          </cell>
          <cell r="E7821" t="str">
            <v>F</v>
          </cell>
        </row>
        <row r="7822">
          <cell r="B7822" t="str">
            <v>F520783</v>
          </cell>
          <cell r="C7822" t="str">
            <v>F520783</v>
          </cell>
          <cell r="D7822">
            <v>13</v>
          </cell>
          <cell r="E7822" t="str">
            <v>F</v>
          </cell>
        </row>
        <row r="7823">
          <cell r="B7823" t="str">
            <v>F520784</v>
          </cell>
          <cell r="C7823" t="str">
            <v>F520784</v>
          </cell>
          <cell r="D7823">
            <v>13</v>
          </cell>
          <cell r="E7823" t="str">
            <v>F</v>
          </cell>
        </row>
        <row r="7824">
          <cell r="B7824" t="str">
            <v>F521196</v>
          </cell>
          <cell r="C7824" t="str">
            <v>F521196</v>
          </cell>
          <cell r="D7824">
            <v>13</v>
          </cell>
          <cell r="E7824" t="str">
            <v>F</v>
          </cell>
        </row>
        <row r="7825">
          <cell r="B7825" t="str">
            <v>F521556</v>
          </cell>
          <cell r="C7825" t="str">
            <v>F521556</v>
          </cell>
          <cell r="D7825">
            <v>13</v>
          </cell>
          <cell r="E7825" t="str">
            <v>F</v>
          </cell>
        </row>
        <row r="7826">
          <cell r="B7826" t="str">
            <v>F521916</v>
          </cell>
          <cell r="C7826" t="str">
            <v>F521916</v>
          </cell>
          <cell r="D7826">
            <v>13</v>
          </cell>
          <cell r="E7826" t="str">
            <v>F</v>
          </cell>
        </row>
        <row r="7827">
          <cell r="B7827" t="str">
            <v>F522276</v>
          </cell>
          <cell r="C7827" t="str">
            <v>F522276</v>
          </cell>
          <cell r="D7827">
            <v>13</v>
          </cell>
          <cell r="E7827" t="str">
            <v>F</v>
          </cell>
        </row>
        <row r="7828">
          <cell r="B7828" t="str">
            <v>F522636</v>
          </cell>
          <cell r="C7828" t="str">
            <v>F522636</v>
          </cell>
          <cell r="D7828">
            <v>13</v>
          </cell>
          <cell r="E7828" t="str">
            <v>F</v>
          </cell>
        </row>
        <row r="7829">
          <cell r="B7829" t="str">
            <v>1000CMMETWES</v>
          </cell>
          <cell r="C7829" t="str">
            <v>CMMETWES</v>
          </cell>
          <cell r="D7829">
            <v>10</v>
          </cell>
          <cell r="E7829" t="str">
            <v>G</v>
          </cell>
        </row>
        <row r="7830">
          <cell r="B7830" t="str">
            <v>F501977</v>
          </cell>
          <cell r="C7830" t="str">
            <v>F501977</v>
          </cell>
          <cell r="D7830">
            <v>11</v>
          </cell>
          <cell r="E7830" t="str">
            <v>F</v>
          </cell>
        </row>
        <row r="7831">
          <cell r="B7831" t="str">
            <v>F501978</v>
          </cell>
          <cell r="C7831" t="str">
            <v>F501978</v>
          </cell>
          <cell r="D7831">
            <v>11</v>
          </cell>
          <cell r="E7831" t="str">
            <v>F</v>
          </cell>
        </row>
        <row r="7832">
          <cell r="B7832" t="str">
            <v>F501993</v>
          </cell>
          <cell r="C7832" t="str">
            <v>F501993</v>
          </cell>
          <cell r="D7832">
            <v>11</v>
          </cell>
          <cell r="E7832" t="str">
            <v>F</v>
          </cell>
        </row>
        <row r="7833">
          <cell r="B7833" t="str">
            <v>F501994</v>
          </cell>
          <cell r="C7833" t="str">
            <v>F501994</v>
          </cell>
          <cell r="D7833">
            <v>11</v>
          </cell>
          <cell r="E7833" t="str">
            <v>F</v>
          </cell>
        </row>
        <row r="7834">
          <cell r="B7834" t="str">
            <v>F502009</v>
          </cell>
          <cell r="C7834" t="str">
            <v>F502009</v>
          </cell>
          <cell r="D7834">
            <v>11</v>
          </cell>
          <cell r="E7834" t="str">
            <v>F</v>
          </cell>
        </row>
        <row r="7835">
          <cell r="B7835" t="str">
            <v>F502022</v>
          </cell>
          <cell r="C7835" t="str">
            <v>F502022</v>
          </cell>
          <cell r="D7835">
            <v>11</v>
          </cell>
          <cell r="E7835" t="str">
            <v>F</v>
          </cell>
        </row>
        <row r="7836">
          <cell r="B7836" t="str">
            <v>F502030</v>
          </cell>
          <cell r="C7836" t="str">
            <v>F502030</v>
          </cell>
          <cell r="D7836">
            <v>11</v>
          </cell>
          <cell r="E7836" t="str">
            <v>F</v>
          </cell>
        </row>
        <row r="7837">
          <cell r="B7837" t="str">
            <v>F502046</v>
          </cell>
          <cell r="C7837" t="str">
            <v>F502046</v>
          </cell>
          <cell r="D7837">
            <v>11</v>
          </cell>
          <cell r="E7837" t="str">
            <v>F</v>
          </cell>
        </row>
        <row r="7838">
          <cell r="B7838" t="str">
            <v>F502054</v>
          </cell>
          <cell r="C7838" t="str">
            <v>F502054</v>
          </cell>
          <cell r="D7838">
            <v>11</v>
          </cell>
          <cell r="E7838" t="str">
            <v>F</v>
          </cell>
        </row>
        <row r="7839">
          <cell r="B7839" t="str">
            <v>F502065</v>
          </cell>
          <cell r="C7839" t="str">
            <v>F502065</v>
          </cell>
          <cell r="D7839">
            <v>11</v>
          </cell>
          <cell r="E7839" t="str">
            <v>F</v>
          </cell>
        </row>
        <row r="7840">
          <cell r="B7840" t="str">
            <v>F502066</v>
          </cell>
          <cell r="C7840" t="str">
            <v>F502066</v>
          </cell>
          <cell r="D7840">
            <v>11</v>
          </cell>
          <cell r="E7840" t="str">
            <v>F</v>
          </cell>
        </row>
        <row r="7841">
          <cell r="B7841" t="str">
            <v>F502078</v>
          </cell>
          <cell r="C7841" t="str">
            <v>F502078</v>
          </cell>
          <cell r="D7841">
            <v>11</v>
          </cell>
          <cell r="E7841" t="str">
            <v>F</v>
          </cell>
        </row>
        <row r="7842">
          <cell r="B7842" t="str">
            <v>F502090</v>
          </cell>
          <cell r="C7842" t="str">
            <v>F502090</v>
          </cell>
          <cell r="D7842">
            <v>11</v>
          </cell>
          <cell r="E7842" t="str">
            <v>F</v>
          </cell>
        </row>
        <row r="7843">
          <cell r="B7843" t="str">
            <v>F502105</v>
          </cell>
          <cell r="C7843" t="str">
            <v>F502105</v>
          </cell>
          <cell r="D7843">
            <v>11</v>
          </cell>
          <cell r="E7843" t="str">
            <v>F</v>
          </cell>
        </row>
        <row r="7844">
          <cell r="B7844" t="str">
            <v>F502106</v>
          </cell>
          <cell r="C7844" t="str">
            <v>F502106</v>
          </cell>
          <cell r="D7844">
            <v>11</v>
          </cell>
          <cell r="E7844" t="str">
            <v>F</v>
          </cell>
        </row>
        <row r="7845">
          <cell r="B7845" t="str">
            <v>F502126</v>
          </cell>
          <cell r="C7845" t="str">
            <v>F502126</v>
          </cell>
          <cell r="D7845">
            <v>11</v>
          </cell>
          <cell r="E7845" t="str">
            <v>F</v>
          </cell>
        </row>
        <row r="7846">
          <cell r="B7846" t="str">
            <v>F502134</v>
          </cell>
          <cell r="C7846" t="str">
            <v>F502134</v>
          </cell>
          <cell r="D7846">
            <v>11</v>
          </cell>
          <cell r="E7846" t="str">
            <v>F</v>
          </cell>
        </row>
        <row r="7847">
          <cell r="B7847" t="str">
            <v>F502142</v>
          </cell>
          <cell r="C7847" t="str">
            <v>F502142</v>
          </cell>
          <cell r="D7847">
            <v>11</v>
          </cell>
          <cell r="E7847" t="str">
            <v>F</v>
          </cell>
        </row>
        <row r="7848">
          <cell r="B7848" t="str">
            <v>F502166</v>
          </cell>
          <cell r="C7848" t="str">
            <v>F502166</v>
          </cell>
          <cell r="D7848">
            <v>11</v>
          </cell>
          <cell r="E7848" t="str">
            <v>F</v>
          </cell>
        </row>
        <row r="7849">
          <cell r="B7849" t="str">
            <v>F502285</v>
          </cell>
          <cell r="C7849" t="str">
            <v>F502285</v>
          </cell>
          <cell r="D7849">
            <v>11</v>
          </cell>
          <cell r="E7849" t="str">
            <v>F</v>
          </cell>
        </row>
        <row r="7850">
          <cell r="B7850" t="str">
            <v>F502362</v>
          </cell>
          <cell r="C7850" t="str">
            <v>F502362</v>
          </cell>
          <cell r="D7850">
            <v>11</v>
          </cell>
          <cell r="E7850" t="str">
            <v>F</v>
          </cell>
        </row>
        <row r="7851">
          <cell r="B7851" t="str">
            <v>F502369</v>
          </cell>
          <cell r="C7851" t="str">
            <v>F502369</v>
          </cell>
          <cell r="D7851">
            <v>11</v>
          </cell>
          <cell r="E7851" t="str">
            <v>F</v>
          </cell>
        </row>
        <row r="7852">
          <cell r="B7852" t="str">
            <v>F502567</v>
          </cell>
          <cell r="C7852" t="str">
            <v>F502567</v>
          </cell>
          <cell r="D7852">
            <v>11</v>
          </cell>
          <cell r="E7852" t="str">
            <v>F</v>
          </cell>
        </row>
        <row r="7853">
          <cell r="B7853" t="str">
            <v>F502573</v>
          </cell>
          <cell r="C7853" t="str">
            <v>F502573</v>
          </cell>
          <cell r="D7853">
            <v>11</v>
          </cell>
          <cell r="E7853" t="str">
            <v>F</v>
          </cell>
        </row>
        <row r="7854">
          <cell r="B7854" t="str">
            <v>F502579</v>
          </cell>
          <cell r="C7854" t="str">
            <v>F502579</v>
          </cell>
          <cell r="D7854">
            <v>11</v>
          </cell>
          <cell r="E7854" t="str">
            <v>F</v>
          </cell>
        </row>
        <row r="7855">
          <cell r="B7855" t="str">
            <v>F502614</v>
          </cell>
          <cell r="C7855" t="str">
            <v>F502614</v>
          </cell>
          <cell r="D7855">
            <v>11</v>
          </cell>
          <cell r="E7855" t="str">
            <v>F</v>
          </cell>
        </row>
        <row r="7856">
          <cell r="B7856" t="str">
            <v>F502622</v>
          </cell>
          <cell r="C7856" t="str">
            <v>F502622</v>
          </cell>
          <cell r="D7856">
            <v>11</v>
          </cell>
          <cell r="E7856" t="str">
            <v>F</v>
          </cell>
        </row>
        <row r="7857">
          <cell r="B7857" t="str">
            <v>F502630</v>
          </cell>
          <cell r="C7857" t="str">
            <v>F502630</v>
          </cell>
          <cell r="D7857">
            <v>11</v>
          </cell>
          <cell r="E7857" t="str">
            <v>F</v>
          </cell>
        </row>
        <row r="7858">
          <cell r="B7858" t="str">
            <v>F521004</v>
          </cell>
          <cell r="C7858" t="str">
            <v>F521004</v>
          </cell>
          <cell r="D7858">
            <v>11</v>
          </cell>
          <cell r="E7858" t="str">
            <v>F</v>
          </cell>
        </row>
        <row r="7859">
          <cell r="B7859" t="str">
            <v>F521364</v>
          </cell>
          <cell r="C7859" t="str">
            <v>F521364</v>
          </cell>
          <cell r="D7859">
            <v>11</v>
          </cell>
          <cell r="E7859" t="str">
            <v>F</v>
          </cell>
        </row>
        <row r="7860">
          <cell r="B7860" t="str">
            <v>F521724</v>
          </cell>
          <cell r="C7860" t="str">
            <v>F521724</v>
          </cell>
          <cell r="D7860">
            <v>11</v>
          </cell>
          <cell r="E7860" t="str">
            <v>F</v>
          </cell>
        </row>
        <row r="7861">
          <cell r="B7861" t="str">
            <v>F522084</v>
          </cell>
          <cell r="C7861" t="str">
            <v>F522084</v>
          </cell>
          <cell r="D7861">
            <v>11</v>
          </cell>
          <cell r="E7861" t="str">
            <v>F</v>
          </cell>
        </row>
        <row r="7862">
          <cell r="B7862" t="str">
            <v>F522444</v>
          </cell>
          <cell r="C7862" t="str">
            <v>F522444</v>
          </cell>
          <cell r="D7862">
            <v>11</v>
          </cell>
          <cell r="E7862" t="str">
            <v>F</v>
          </cell>
        </row>
        <row r="7863">
          <cell r="B7863" t="str">
            <v>1000CMMGMTMW</v>
          </cell>
          <cell r="C7863" t="str">
            <v>CMMGMTMW</v>
          </cell>
          <cell r="D7863">
            <v>12</v>
          </cell>
          <cell r="E7863" t="str">
            <v>G</v>
          </cell>
        </row>
        <row r="7864">
          <cell r="B7864" t="str">
            <v>F520069</v>
          </cell>
          <cell r="C7864" t="str">
            <v>F520069</v>
          </cell>
          <cell r="D7864">
            <v>13</v>
          </cell>
          <cell r="E7864" t="str">
            <v>F</v>
          </cell>
        </row>
        <row r="7865">
          <cell r="B7865" t="str">
            <v>F521053</v>
          </cell>
          <cell r="C7865" t="str">
            <v>F521053</v>
          </cell>
          <cell r="D7865">
            <v>13</v>
          </cell>
          <cell r="E7865" t="str">
            <v>F</v>
          </cell>
        </row>
        <row r="7866">
          <cell r="B7866" t="str">
            <v>F521413</v>
          </cell>
          <cell r="C7866" t="str">
            <v>F521413</v>
          </cell>
          <cell r="D7866">
            <v>13</v>
          </cell>
          <cell r="E7866" t="str">
            <v>F</v>
          </cell>
        </row>
        <row r="7867">
          <cell r="B7867" t="str">
            <v>F521773</v>
          </cell>
          <cell r="C7867" t="str">
            <v>F521773</v>
          </cell>
          <cell r="D7867">
            <v>13</v>
          </cell>
          <cell r="E7867" t="str">
            <v>F</v>
          </cell>
        </row>
        <row r="7868">
          <cell r="B7868" t="str">
            <v>F522133</v>
          </cell>
          <cell r="C7868" t="str">
            <v>F522133</v>
          </cell>
          <cell r="D7868">
            <v>13</v>
          </cell>
          <cell r="E7868" t="str">
            <v>F</v>
          </cell>
        </row>
        <row r="7869">
          <cell r="B7869" t="str">
            <v>F522493</v>
          </cell>
          <cell r="C7869" t="str">
            <v>F522493</v>
          </cell>
          <cell r="D7869">
            <v>13</v>
          </cell>
          <cell r="E7869" t="str">
            <v>F</v>
          </cell>
        </row>
        <row r="7870">
          <cell r="B7870" t="str">
            <v>1000FLDCONMW</v>
          </cell>
          <cell r="C7870" t="str">
            <v>FLDCONMW</v>
          </cell>
          <cell r="D7870">
            <v>12</v>
          </cell>
          <cell r="E7870" t="str">
            <v>G</v>
          </cell>
        </row>
        <row r="7871">
          <cell r="B7871" t="str">
            <v>F520670</v>
          </cell>
          <cell r="C7871" t="str">
            <v>F520670</v>
          </cell>
          <cell r="D7871">
            <v>13</v>
          </cell>
          <cell r="E7871" t="str">
            <v>F</v>
          </cell>
        </row>
        <row r="7872">
          <cell r="B7872" t="str">
            <v>F521182</v>
          </cell>
          <cell r="C7872" t="str">
            <v>F521182</v>
          </cell>
          <cell r="D7872">
            <v>13</v>
          </cell>
          <cell r="E7872" t="str">
            <v>F</v>
          </cell>
        </row>
        <row r="7873">
          <cell r="B7873" t="str">
            <v>F521542</v>
          </cell>
          <cell r="C7873" t="str">
            <v>F521542</v>
          </cell>
          <cell r="D7873">
            <v>13</v>
          </cell>
          <cell r="E7873" t="str">
            <v>F</v>
          </cell>
        </row>
        <row r="7874">
          <cell r="B7874" t="str">
            <v>F521902</v>
          </cell>
          <cell r="C7874" t="str">
            <v>F521902</v>
          </cell>
          <cell r="D7874">
            <v>13</v>
          </cell>
          <cell r="E7874" t="str">
            <v>F</v>
          </cell>
        </row>
        <row r="7875">
          <cell r="B7875" t="str">
            <v>F522262</v>
          </cell>
          <cell r="C7875" t="str">
            <v>F522262</v>
          </cell>
          <cell r="D7875">
            <v>13</v>
          </cell>
          <cell r="E7875" t="str">
            <v>F</v>
          </cell>
        </row>
        <row r="7876">
          <cell r="B7876" t="str">
            <v>F522622</v>
          </cell>
          <cell r="C7876" t="str">
            <v>F522622</v>
          </cell>
          <cell r="D7876">
            <v>13</v>
          </cell>
          <cell r="E7876" t="str">
            <v>F</v>
          </cell>
        </row>
        <row r="7877">
          <cell r="B7877" t="str">
            <v>1000FCCOMPSC</v>
          </cell>
          <cell r="C7877" t="str">
            <v>FCCOMPSC</v>
          </cell>
          <cell r="D7877">
            <v>14</v>
          </cell>
          <cell r="E7877" t="str">
            <v>G</v>
          </cell>
        </row>
        <row r="7878">
          <cell r="B7878" t="str">
            <v>F500658</v>
          </cell>
          <cell r="C7878" t="str">
            <v>F500658</v>
          </cell>
          <cell r="D7878">
            <v>15</v>
          </cell>
          <cell r="E7878" t="str">
            <v>F</v>
          </cell>
        </row>
        <row r="7879">
          <cell r="B7879" t="str">
            <v>F500659</v>
          </cell>
          <cell r="C7879" t="str">
            <v>F500659</v>
          </cell>
          <cell r="D7879">
            <v>15</v>
          </cell>
          <cell r="E7879" t="str">
            <v>F</v>
          </cell>
        </row>
        <row r="7880">
          <cell r="B7880" t="str">
            <v>F500728</v>
          </cell>
          <cell r="C7880" t="str">
            <v>F500728</v>
          </cell>
          <cell r="D7880">
            <v>15</v>
          </cell>
          <cell r="E7880" t="str">
            <v>F</v>
          </cell>
        </row>
        <row r="7881">
          <cell r="B7881" t="str">
            <v>F500729</v>
          </cell>
          <cell r="C7881" t="str">
            <v>F500729</v>
          </cell>
          <cell r="D7881">
            <v>15</v>
          </cell>
          <cell r="E7881" t="str">
            <v>F</v>
          </cell>
        </row>
        <row r="7882">
          <cell r="B7882" t="str">
            <v>F500798</v>
          </cell>
          <cell r="C7882" t="str">
            <v>F500798</v>
          </cell>
          <cell r="D7882">
            <v>15</v>
          </cell>
          <cell r="E7882" t="str">
            <v>F</v>
          </cell>
        </row>
        <row r="7883">
          <cell r="B7883" t="str">
            <v>F500856</v>
          </cell>
          <cell r="C7883" t="str">
            <v>F500856</v>
          </cell>
          <cell r="D7883">
            <v>15</v>
          </cell>
          <cell r="E7883" t="str">
            <v>F</v>
          </cell>
        </row>
        <row r="7884">
          <cell r="B7884" t="str">
            <v>F500961</v>
          </cell>
          <cell r="C7884" t="str">
            <v>F500961</v>
          </cell>
          <cell r="D7884">
            <v>15</v>
          </cell>
          <cell r="E7884" t="str">
            <v>F</v>
          </cell>
        </row>
        <row r="7885">
          <cell r="B7885" t="str">
            <v>F500996</v>
          </cell>
          <cell r="C7885" t="str">
            <v>F500996</v>
          </cell>
          <cell r="D7885">
            <v>15</v>
          </cell>
          <cell r="E7885" t="str">
            <v>F</v>
          </cell>
        </row>
        <row r="7886">
          <cell r="B7886" t="str">
            <v>F501043</v>
          </cell>
          <cell r="C7886" t="str">
            <v>F501043</v>
          </cell>
          <cell r="D7886">
            <v>15</v>
          </cell>
          <cell r="E7886" t="str">
            <v>F</v>
          </cell>
        </row>
        <row r="7887">
          <cell r="B7887" t="str">
            <v>F501044</v>
          </cell>
          <cell r="C7887" t="str">
            <v>F501044</v>
          </cell>
          <cell r="D7887">
            <v>15</v>
          </cell>
          <cell r="E7887" t="str">
            <v>F</v>
          </cell>
        </row>
        <row r="7888">
          <cell r="B7888" t="str">
            <v>F501101</v>
          </cell>
          <cell r="C7888" t="str">
            <v>F501101</v>
          </cell>
          <cell r="D7888">
            <v>15</v>
          </cell>
          <cell r="E7888" t="str">
            <v>F</v>
          </cell>
        </row>
        <row r="7889">
          <cell r="B7889" t="str">
            <v>F501149</v>
          </cell>
          <cell r="C7889" t="str">
            <v>F501149</v>
          </cell>
          <cell r="D7889">
            <v>15</v>
          </cell>
          <cell r="E7889" t="str">
            <v>F</v>
          </cell>
        </row>
        <row r="7890">
          <cell r="B7890" t="str">
            <v>F501218</v>
          </cell>
          <cell r="C7890" t="str">
            <v>F501218</v>
          </cell>
          <cell r="D7890">
            <v>15</v>
          </cell>
          <cell r="E7890" t="str">
            <v>F</v>
          </cell>
        </row>
        <row r="7891">
          <cell r="B7891" t="str">
            <v>F501219</v>
          </cell>
          <cell r="C7891" t="str">
            <v>F501219</v>
          </cell>
          <cell r="D7891">
            <v>15</v>
          </cell>
          <cell r="E7891" t="str">
            <v>F</v>
          </cell>
        </row>
        <row r="7892">
          <cell r="B7892" t="str">
            <v>F501276</v>
          </cell>
          <cell r="C7892" t="str">
            <v>F501276</v>
          </cell>
          <cell r="D7892">
            <v>15</v>
          </cell>
          <cell r="E7892" t="str">
            <v>F</v>
          </cell>
        </row>
        <row r="7893">
          <cell r="B7893" t="str">
            <v>F501451</v>
          </cell>
          <cell r="C7893" t="str">
            <v>F501451</v>
          </cell>
          <cell r="D7893">
            <v>15</v>
          </cell>
          <cell r="E7893" t="str">
            <v>F</v>
          </cell>
        </row>
        <row r="7894">
          <cell r="B7894" t="str">
            <v>F501486</v>
          </cell>
          <cell r="C7894" t="str">
            <v>F501486</v>
          </cell>
          <cell r="D7894">
            <v>15</v>
          </cell>
          <cell r="E7894" t="str">
            <v>F</v>
          </cell>
        </row>
        <row r="7895">
          <cell r="B7895" t="str">
            <v>F502437</v>
          </cell>
          <cell r="C7895" t="str">
            <v>F502437</v>
          </cell>
          <cell r="D7895">
            <v>15</v>
          </cell>
          <cell r="E7895" t="str">
            <v>F</v>
          </cell>
        </row>
        <row r="7896">
          <cell r="B7896" t="str">
            <v>F520209</v>
          </cell>
          <cell r="C7896" t="str">
            <v>F520209</v>
          </cell>
          <cell r="D7896">
            <v>15</v>
          </cell>
          <cell r="E7896" t="str">
            <v>F</v>
          </cell>
        </row>
        <row r="7897">
          <cell r="B7897" t="str">
            <v>F520210</v>
          </cell>
          <cell r="C7897" t="str">
            <v>F520210</v>
          </cell>
          <cell r="D7897">
            <v>15</v>
          </cell>
          <cell r="E7897" t="str">
            <v>F</v>
          </cell>
        </row>
        <row r="7898">
          <cell r="B7898" t="str">
            <v>F520257</v>
          </cell>
          <cell r="C7898" t="str">
            <v>F520257</v>
          </cell>
          <cell r="D7898">
            <v>15</v>
          </cell>
          <cell r="E7898" t="str">
            <v>F</v>
          </cell>
        </row>
        <row r="7899">
          <cell r="B7899" t="str">
            <v>F520291</v>
          </cell>
          <cell r="C7899" t="str">
            <v>F520291</v>
          </cell>
          <cell r="D7899">
            <v>15</v>
          </cell>
          <cell r="E7899" t="str">
            <v>F</v>
          </cell>
        </row>
        <row r="7900">
          <cell r="B7900" t="str">
            <v>F520376</v>
          </cell>
          <cell r="C7900" t="str">
            <v>F520376</v>
          </cell>
          <cell r="D7900">
            <v>15</v>
          </cell>
          <cell r="E7900" t="str">
            <v>F</v>
          </cell>
        </row>
        <row r="7901">
          <cell r="B7901" t="str">
            <v>F520425</v>
          </cell>
          <cell r="C7901" t="str">
            <v>F520425</v>
          </cell>
          <cell r="D7901">
            <v>15</v>
          </cell>
          <cell r="E7901" t="str">
            <v>F</v>
          </cell>
        </row>
        <row r="7902">
          <cell r="B7902" t="str">
            <v>F520478</v>
          </cell>
          <cell r="C7902" t="str">
            <v>F520478</v>
          </cell>
          <cell r="D7902">
            <v>15</v>
          </cell>
          <cell r="E7902" t="str">
            <v>F</v>
          </cell>
        </row>
        <row r="7903">
          <cell r="B7903" t="str">
            <v>F521092</v>
          </cell>
          <cell r="C7903" t="str">
            <v>F521092</v>
          </cell>
          <cell r="D7903">
            <v>15</v>
          </cell>
          <cell r="E7903" t="str">
            <v>F</v>
          </cell>
        </row>
        <row r="7904">
          <cell r="B7904" t="str">
            <v>F521452</v>
          </cell>
          <cell r="C7904" t="str">
            <v>F521452</v>
          </cell>
          <cell r="D7904">
            <v>15</v>
          </cell>
          <cell r="E7904" t="str">
            <v>F</v>
          </cell>
        </row>
        <row r="7905">
          <cell r="B7905" t="str">
            <v>F521812</v>
          </cell>
          <cell r="C7905" t="str">
            <v>F521812</v>
          </cell>
          <cell r="D7905">
            <v>15</v>
          </cell>
          <cell r="E7905" t="str">
            <v>F</v>
          </cell>
        </row>
        <row r="7906">
          <cell r="B7906" t="str">
            <v>F522172</v>
          </cell>
          <cell r="C7906" t="str">
            <v>F522172</v>
          </cell>
          <cell r="D7906">
            <v>15</v>
          </cell>
          <cell r="E7906" t="str">
            <v>F</v>
          </cell>
        </row>
        <row r="7907">
          <cell r="B7907" t="str">
            <v>F522532</v>
          </cell>
          <cell r="C7907" t="str">
            <v>F522532</v>
          </cell>
          <cell r="D7907">
            <v>15</v>
          </cell>
          <cell r="E7907" t="str">
            <v>F</v>
          </cell>
        </row>
        <row r="7908">
          <cell r="B7908" t="str">
            <v>F522786</v>
          </cell>
          <cell r="C7908" t="str">
            <v>F522786</v>
          </cell>
          <cell r="D7908">
            <v>15</v>
          </cell>
          <cell r="E7908" t="str">
            <v>F</v>
          </cell>
        </row>
        <row r="7909">
          <cell r="B7909" t="str">
            <v>1000FCLBEASC</v>
          </cell>
          <cell r="C7909" t="str">
            <v>FCLBEASC</v>
          </cell>
          <cell r="D7909">
            <v>14</v>
          </cell>
          <cell r="E7909" t="str">
            <v>G</v>
          </cell>
        </row>
        <row r="7910">
          <cell r="B7910" t="str">
            <v>F500664</v>
          </cell>
          <cell r="C7910" t="str">
            <v>F500664</v>
          </cell>
          <cell r="D7910">
            <v>15</v>
          </cell>
          <cell r="E7910" t="str">
            <v>F</v>
          </cell>
        </row>
        <row r="7911">
          <cell r="B7911" t="str">
            <v>F500665</v>
          </cell>
          <cell r="C7911" t="str">
            <v>F500665</v>
          </cell>
          <cell r="D7911">
            <v>15</v>
          </cell>
          <cell r="E7911" t="str">
            <v>F</v>
          </cell>
        </row>
        <row r="7912">
          <cell r="B7912" t="str">
            <v>F500734</v>
          </cell>
          <cell r="C7912" t="str">
            <v>F500734</v>
          </cell>
          <cell r="D7912">
            <v>15</v>
          </cell>
          <cell r="E7912" t="str">
            <v>F</v>
          </cell>
        </row>
        <row r="7913">
          <cell r="B7913" t="str">
            <v>F500735</v>
          </cell>
          <cell r="C7913" t="str">
            <v>F500735</v>
          </cell>
          <cell r="D7913">
            <v>15</v>
          </cell>
          <cell r="E7913" t="str">
            <v>F</v>
          </cell>
        </row>
        <row r="7914">
          <cell r="B7914" t="str">
            <v>F500804</v>
          </cell>
          <cell r="C7914" t="str">
            <v>F500804</v>
          </cell>
          <cell r="D7914">
            <v>15</v>
          </cell>
          <cell r="E7914" t="str">
            <v>F</v>
          </cell>
        </row>
        <row r="7915">
          <cell r="B7915" t="str">
            <v>F500859</v>
          </cell>
          <cell r="C7915" t="str">
            <v>F500859</v>
          </cell>
          <cell r="D7915">
            <v>15</v>
          </cell>
          <cell r="E7915" t="str">
            <v>F</v>
          </cell>
        </row>
        <row r="7916">
          <cell r="B7916" t="str">
            <v>F500964</v>
          </cell>
          <cell r="C7916" t="str">
            <v>F500964</v>
          </cell>
          <cell r="D7916">
            <v>15</v>
          </cell>
          <cell r="E7916" t="str">
            <v>F</v>
          </cell>
        </row>
        <row r="7917">
          <cell r="B7917" t="str">
            <v>F500999</v>
          </cell>
          <cell r="C7917" t="str">
            <v>F500999</v>
          </cell>
          <cell r="D7917">
            <v>15</v>
          </cell>
          <cell r="E7917" t="str">
            <v>F</v>
          </cell>
        </row>
        <row r="7918">
          <cell r="B7918" t="str">
            <v>F501049</v>
          </cell>
          <cell r="C7918" t="str">
            <v>F501049</v>
          </cell>
          <cell r="D7918">
            <v>15</v>
          </cell>
          <cell r="E7918" t="str">
            <v>F</v>
          </cell>
        </row>
        <row r="7919">
          <cell r="B7919" t="str">
            <v>F501050</v>
          </cell>
          <cell r="C7919" t="str">
            <v>F501050</v>
          </cell>
          <cell r="D7919">
            <v>15</v>
          </cell>
          <cell r="E7919" t="str">
            <v>F</v>
          </cell>
        </row>
        <row r="7920">
          <cell r="B7920" t="str">
            <v>F501104</v>
          </cell>
          <cell r="C7920" t="str">
            <v>F501104</v>
          </cell>
          <cell r="D7920">
            <v>15</v>
          </cell>
          <cell r="E7920" t="str">
            <v>F</v>
          </cell>
        </row>
        <row r="7921">
          <cell r="B7921" t="str">
            <v>F501155</v>
          </cell>
          <cell r="C7921" t="str">
            <v>F501155</v>
          </cell>
          <cell r="D7921">
            <v>15</v>
          </cell>
          <cell r="E7921" t="str">
            <v>F</v>
          </cell>
        </row>
        <row r="7922">
          <cell r="B7922" t="str">
            <v>F501224</v>
          </cell>
          <cell r="C7922" t="str">
            <v>F501224</v>
          </cell>
          <cell r="D7922">
            <v>15</v>
          </cell>
          <cell r="E7922" t="str">
            <v>F</v>
          </cell>
        </row>
        <row r="7923">
          <cell r="B7923" t="str">
            <v>F501225</v>
          </cell>
          <cell r="C7923" t="str">
            <v>F501225</v>
          </cell>
          <cell r="D7923">
            <v>15</v>
          </cell>
          <cell r="E7923" t="str">
            <v>F</v>
          </cell>
        </row>
        <row r="7924">
          <cell r="B7924" t="str">
            <v>F501279</v>
          </cell>
          <cell r="C7924" t="str">
            <v>F501279</v>
          </cell>
          <cell r="D7924">
            <v>15</v>
          </cell>
          <cell r="E7924" t="str">
            <v>F</v>
          </cell>
        </row>
        <row r="7925">
          <cell r="B7925" t="str">
            <v>F501454</v>
          </cell>
          <cell r="C7925" t="str">
            <v>F501454</v>
          </cell>
          <cell r="D7925">
            <v>15</v>
          </cell>
          <cell r="E7925" t="str">
            <v>F</v>
          </cell>
        </row>
        <row r="7926">
          <cell r="B7926" t="str">
            <v>F501489</v>
          </cell>
          <cell r="C7926" t="str">
            <v>F501489</v>
          </cell>
          <cell r="D7926">
            <v>15</v>
          </cell>
          <cell r="E7926" t="str">
            <v>F</v>
          </cell>
        </row>
        <row r="7927">
          <cell r="B7927" t="str">
            <v>F502440</v>
          </cell>
          <cell r="C7927" t="str">
            <v>F502440</v>
          </cell>
          <cell r="D7927">
            <v>15</v>
          </cell>
          <cell r="E7927" t="str">
            <v>F</v>
          </cell>
        </row>
        <row r="7928">
          <cell r="B7928" t="str">
            <v>F520227</v>
          </cell>
          <cell r="C7928" t="str">
            <v>F520227</v>
          </cell>
          <cell r="D7928">
            <v>15</v>
          </cell>
          <cell r="E7928" t="str">
            <v>F</v>
          </cell>
        </row>
        <row r="7929">
          <cell r="B7929" t="str">
            <v>F520228</v>
          </cell>
          <cell r="C7929" t="str">
            <v>F520228</v>
          </cell>
          <cell r="D7929">
            <v>15</v>
          </cell>
          <cell r="E7929" t="str">
            <v>F</v>
          </cell>
        </row>
        <row r="7930">
          <cell r="B7930" t="str">
            <v>F520267</v>
          </cell>
          <cell r="C7930" t="str">
            <v>F520267</v>
          </cell>
          <cell r="D7930">
            <v>15</v>
          </cell>
          <cell r="E7930" t="str">
            <v>F</v>
          </cell>
        </row>
        <row r="7931">
          <cell r="B7931" t="str">
            <v>F520301</v>
          </cell>
          <cell r="C7931" t="str">
            <v>F520301</v>
          </cell>
          <cell r="D7931">
            <v>15</v>
          </cell>
          <cell r="E7931" t="str">
            <v>F</v>
          </cell>
        </row>
        <row r="7932">
          <cell r="B7932" t="str">
            <v>F520485</v>
          </cell>
          <cell r="C7932" t="str">
            <v>F520485</v>
          </cell>
          <cell r="D7932">
            <v>15</v>
          </cell>
          <cell r="E7932" t="str">
            <v>F</v>
          </cell>
        </row>
        <row r="7933">
          <cell r="B7933" t="str">
            <v>F521101</v>
          </cell>
          <cell r="C7933" t="str">
            <v>F521101</v>
          </cell>
          <cell r="D7933">
            <v>15</v>
          </cell>
          <cell r="E7933" t="str">
            <v>F</v>
          </cell>
        </row>
        <row r="7934">
          <cell r="B7934" t="str">
            <v>F521461</v>
          </cell>
          <cell r="C7934" t="str">
            <v>F521461</v>
          </cell>
          <cell r="D7934">
            <v>15</v>
          </cell>
          <cell r="E7934" t="str">
            <v>F</v>
          </cell>
        </row>
        <row r="7935">
          <cell r="B7935" t="str">
            <v>F521821</v>
          </cell>
          <cell r="C7935" t="str">
            <v>F521821</v>
          </cell>
          <cell r="D7935">
            <v>15</v>
          </cell>
          <cell r="E7935" t="str">
            <v>F</v>
          </cell>
        </row>
        <row r="7936">
          <cell r="B7936" t="str">
            <v>F522181</v>
          </cell>
          <cell r="C7936" t="str">
            <v>F522181</v>
          </cell>
          <cell r="D7936">
            <v>15</v>
          </cell>
          <cell r="E7936" t="str">
            <v>F</v>
          </cell>
        </row>
        <row r="7937">
          <cell r="B7937" t="str">
            <v>F522541</v>
          </cell>
          <cell r="C7937" t="str">
            <v>F522541</v>
          </cell>
          <cell r="D7937">
            <v>15</v>
          </cell>
          <cell r="E7937" t="str">
            <v>F</v>
          </cell>
        </row>
        <row r="7938">
          <cell r="B7938" t="str">
            <v>1000FCSBAYSC</v>
          </cell>
          <cell r="C7938" t="str">
            <v>FCSBAYSC</v>
          </cell>
          <cell r="D7938">
            <v>14</v>
          </cell>
          <cell r="E7938" t="str">
            <v>G</v>
          </cell>
        </row>
        <row r="7939">
          <cell r="B7939" t="str">
            <v>F500662</v>
          </cell>
          <cell r="C7939" t="str">
            <v>F500662</v>
          </cell>
          <cell r="D7939">
            <v>15</v>
          </cell>
          <cell r="E7939" t="str">
            <v>F</v>
          </cell>
        </row>
        <row r="7940">
          <cell r="B7940" t="str">
            <v>F500663</v>
          </cell>
          <cell r="C7940" t="str">
            <v>F500663</v>
          </cell>
          <cell r="D7940">
            <v>15</v>
          </cell>
          <cell r="E7940" t="str">
            <v>F</v>
          </cell>
        </row>
        <row r="7941">
          <cell r="B7941" t="str">
            <v>F500732</v>
          </cell>
          <cell r="C7941" t="str">
            <v>F500732</v>
          </cell>
          <cell r="D7941">
            <v>15</v>
          </cell>
          <cell r="E7941" t="str">
            <v>F</v>
          </cell>
        </row>
        <row r="7942">
          <cell r="B7942" t="str">
            <v>F500733</v>
          </cell>
          <cell r="C7942" t="str">
            <v>F500733</v>
          </cell>
          <cell r="D7942">
            <v>15</v>
          </cell>
          <cell r="E7942" t="str">
            <v>F</v>
          </cell>
        </row>
        <row r="7943">
          <cell r="B7943" t="str">
            <v>F500802</v>
          </cell>
          <cell r="C7943" t="str">
            <v>F500802</v>
          </cell>
          <cell r="D7943">
            <v>15</v>
          </cell>
          <cell r="E7943" t="str">
            <v>F</v>
          </cell>
        </row>
        <row r="7944">
          <cell r="B7944" t="str">
            <v>F500858</v>
          </cell>
          <cell r="C7944" t="str">
            <v>F500858</v>
          </cell>
          <cell r="D7944">
            <v>15</v>
          </cell>
          <cell r="E7944" t="str">
            <v>F</v>
          </cell>
        </row>
        <row r="7945">
          <cell r="B7945" t="str">
            <v>F500963</v>
          </cell>
          <cell r="C7945" t="str">
            <v>F500963</v>
          </cell>
          <cell r="D7945">
            <v>15</v>
          </cell>
          <cell r="E7945" t="str">
            <v>F</v>
          </cell>
        </row>
        <row r="7946">
          <cell r="B7946" t="str">
            <v>F500998</v>
          </cell>
          <cell r="C7946" t="str">
            <v>F500998</v>
          </cell>
          <cell r="D7946">
            <v>15</v>
          </cell>
          <cell r="E7946" t="str">
            <v>F</v>
          </cell>
        </row>
        <row r="7947">
          <cell r="B7947" t="str">
            <v>F501047</v>
          </cell>
          <cell r="C7947" t="str">
            <v>F501047</v>
          </cell>
          <cell r="D7947">
            <v>15</v>
          </cell>
          <cell r="E7947" t="str">
            <v>F</v>
          </cell>
        </row>
        <row r="7948">
          <cell r="B7948" t="str">
            <v>F501048</v>
          </cell>
          <cell r="C7948" t="str">
            <v>F501048</v>
          </cell>
          <cell r="D7948">
            <v>15</v>
          </cell>
          <cell r="E7948" t="str">
            <v>F</v>
          </cell>
        </row>
        <row r="7949">
          <cell r="B7949" t="str">
            <v>F501103</v>
          </cell>
          <cell r="C7949" t="str">
            <v>F501103</v>
          </cell>
          <cell r="D7949">
            <v>15</v>
          </cell>
          <cell r="E7949" t="str">
            <v>F</v>
          </cell>
        </row>
        <row r="7950">
          <cell r="B7950" t="str">
            <v>F501153</v>
          </cell>
          <cell r="C7950" t="str">
            <v>F501153</v>
          </cell>
          <cell r="D7950">
            <v>15</v>
          </cell>
          <cell r="E7950" t="str">
            <v>F</v>
          </cell>
        </row>
        <row r="7951">
          <cell r="B7951" t="str">
            <v>F501222</v>
          </cell>
          <cell r="C7951" t="str">
            <v>F501222</v>
          </cell>
          <cell r="D7951">
            <v>15</v>
          </cell>
          <cell r="E7951" t="str">
            <v>F</v>
          </cell>
        </row>
        <row r="7952">
          <cell r="B7952" t="str">
            <v>F501223</v>
          </cell>
          <cell r="C7952" t="str">
            <v>F501223</v>
          </cell>
          <cell r="D7952">
            <v>15</v>
          </cell>
          <cell r="E7952" t="str">
            <v>F</v>
          </cell>
        </row>
        <row r="7953">
          <cell r="B7953" t="str">
            <v>F501278</v>
          </cell>
          <cell r="C7953" t="str">
            <v>F501278</v>
          </cell>
          <cell r="D7953">
            <v>15</v>
          </cell>
          <cell r="E7953" t="str">
            <v>F</v>
          </cell>
        </row>
        <row r="7954">
          <cell r="B7954" t="str">
            <v>F501453</v>
          </cell>
          <cell r="C7954" t="str">
            <v>F501453</v>
          </cell>
          <cell r="D7954">
            <v>15</v>
          </cell>
          <cell r="E7954" t="str">
            <v>F</v>
          </cell>
        </row>
        <row r="7955">
          <cell r="B7955" t="str">
            <v>F501488</v>
          </cell>
          <cell r="C7955" t="str">
            <v>F501488</v>
          </cell>
          <cell r="D7955">
            <v>15</v>
          </cell>
          <cell r="E7955" t="str">
            <v>F</v>
          </cell>
        </row>
        <row r="7956">
          <cell r="B7956" t="str">
            <v>F502439</v>
          </cell>
          <cell r="C7956" t="str">
            <v>F502439</v>
          </cell>
          <cell r="D7956">
            <v>15</v>
          </cell>
          <cell r="E7956" t="str">
            <v>F</v>
          </cell>
        </row>
        <row r="7957">
          <cell r="B7957" t="str">
            <v>F520225</v>
          </cell>
          <cell r="C7957" t="str">
            <v>F520225</v>
          </cell>
          <cell r="D7957">
            <v>15</v>
          </cell>
          <cell r="E7957" t="str">
            <v>F</v>
          </cell>
        </row>
        <row r="7958">
          <cell r="B7958" t="str">
            <v>F520226</v>
          </cell>
          <cell r="C7958" t="str">
            <v>F520226</v>
          </cell>
          <cell r="D7958">
            <v>15</v>
          </cell>
          <cell r="E7958" t="str">
            <v>F</v>
          </cell>
        </row>
        <row r="7959">
          <cell r="B7959" t="str">
            <v>F520266</v>
          </cell>
          <cell r="C7959" t="str">
            <v>F520266</v>
          </cell>
          <cell r="D7959">
            <v>15</v>
          </cell>
          <cell r="E7959" t="str">
            <v>F</v>
          </cell>
        </row>
        <row r="7960">
          <cell r="B7960" t="str">
            <v>F520300</v>
          </cell>
          <cell r="C7960" t="str">
            <v>F520300</v>
          </cell>
          <cell r="D7960">
            <v>15</v>
          </cell>
          <cell r="E7960" t="str">
            <v>F</v>
          </cell>
        </row>
        <row r="7961">
          <cell r="B7961" t="str">
            <v>F520384</v>
          </cell>
          <cell r="C7961" t="str">
            <v>F520384</v>
          </cell>
          <cell r="D7961">
            <v>15</v>
          </cell>
          <cell r="E7961" t="str">
            <v>F</v>
          </cell>
        </row>
        <row r="7962">
          <cell r="B7962" t="str">
            <v>F520385</v>
          </cell>
          <cell r="C7962" t="str">
            <v>F520385</v>
          </cell>
          <cell r="D7962">
            <v>15</v>
          </cell>
          <cell r="E7962" t="str">
            <v>F</v>
          </cell>
        </row>
        <row r="7963">
          <cell r="B7963" t="str">
            <v>F520430</v>
          </cell>
          <cell r="C7963" t="str">
            <v>F520430</v>
          </cell>
          <cell r="D7963">
            <v>15</v>
          </cell>
          <cell r="E7963" t="str">
            <v>F</v>
          </cell>
        </row>
        <row r="7964">
          <cell r="B7964" t="str">
            <v>F520484</v>
          </cell>
          <cell r="C7964" t="str">
            <v>F520484</v>
          </cell>
          <cell r="D7964">
            <v>15</v>
          </cell>
          <cell r="E7964" t="str">
            <v>F</v>
          </cell>
        </row>
        <row r="7965">
          <cell r="B7965" t="str">
            <v>F521100</v>
          </cell>
          <cell r="C7965" t="str">
            <v>F521100</v>
          </cell>
          <cell r="D7965">
            <v>15</v>
          </cell>
          <cell r="E7965" t="str">
            <v>F</v>
          </cell>
        </row>
        <row r="7966">
          <cell r="B7966" t="str">
            <v>F521460</v>
          </cell>
          <cell r="C7966" t="str">
            <v>F521460</v>
          </cell>
          <cell r="D7966">
            <v>15</v>
          </cell>
          <cell r="E7966" t="str">
            <v>F</v>
          </cell>
        </row>
        <row r="7967">
          <cell r="B7967" t="str">
            <v>F521820</v>
          </cell>
          <cell r="C7967" t="str">
            <v>F521820</v>
          </cell>
          <cell r="D7967">
            <v>15</v>
          </cell>
          <cell r="E7967" t="str">
            <v>F</v>
          </cell>
        </row>
        <row r="7968">
          <cell r="B7968" t="str">
            <v>F522180</v>
          </cell>
          <cell r="C7968" t="str">
            <v>F522180</v>
          </cell>
          <cell r="D7968">
            <v>15</v>
          </cell>
          <cell r="E7968" t="str">
            <v>F</v>
          </cell>
        </row>
        <row r="7969">
          <cell r="B7969" t="str">
            <v>F522540</v>
          </cell>
          <cell r="C7969" t="str">
            <v>F522540</v>
          </cell>
          <cell r="D7969">
            <v>15</v>
          </cell>
          <cell r="E7969" t="str">
            <v>F</v>
          </cell>
        </row>
        <row r="7970">
          <cell r="B7970" t="str">
            <v>1000FCSMONSC</v>
          </cell>
          <cell r="C7970" t="str">
            <v>FCSMONSC</v>
          </cell>
          <cell r="D7970">
            <v>14</v>
          </cell>
          <cell r="E7970" t="str">
            <v>G</v>
          </cell>
        </row>
        <row r="7971">
          <cell r="B7971" t="str">
            <v>F500660</v>
          </cell>
          <cell r="C7971" t="str">
            <v>F500660</v>
          </cell>
          <cell r="D7971">
            <v>15</v>
          </cell>
          <cell r="E7971" t="str">
            <v>F</v>
          </cell>
        </row>
        <row r="7972">
          <cell r="B7972" t="str">
            <v>F500661</v>
          </cell>
          <cell r="C7972" t="str">
            <v>F500661</v>
          </cell>
          <cell r="D7972">
            <v>15</v>
          </cell>
          <cell r="E7972" t="str">
            <v>F</v>
          </cell>
        </row>
        <row r="7973">
          <cell r="B7973" t="str">
            <v>F500730</v>
          </cell>
          <cell r="C7973" t="str">
            <v>F500730</v>
          </cell>
          <cell r="D7973">
            <v>15</v>
          </cell>
          <cell r="E7973" t="str">
            <v>F</v>
          </cell>
        </row>
        <row r="7974">
          <cell r="B7974" t="str">
            <v>F500731</v>
          </cell>
          <cell r="C7974" t="str">
            <v>F500731</v>
          </cell>
          <cell r="D7974">
            <v>15</v>
          </cell>
          <cell r="E7974" t="str">
            <v>F</v>
          </cell>
        </row>
        <row r="7975">
          <cell r="B7975" t="str">
            <v>F500800</v>
          </cell>
          <cell r="C7975" t="str">
            <v>F500800</v>
          </cell>
          <cell r="D7975">
            <v>15</v>
          </cell>
          <cell r="E7975" t="str">
            <v>F</v>
          </cell>
        </row>
        <row r="7976">
          <cell r="B7976" t="str">
            <v>F500857</v>
          </cell>
          <cell r="C7976" t="str">
            <v>F500857</v>
          </cell>
          <cell r="D7976">
            <v>15</v>
          </cell>
          <cell r="E7976" t="str">
            <v>F</v>
          </cell>
        </row>
        <row r="7977">
          <cell r="B7977" t="str">
            <v>F500962</v>
          </cell>
          <cell r="C7977" t="str">
            <v>F500962</v>
          </cell>
          <cell r="D7977">
            <v>15</v>
          </cell>
          <cell r="E7977" t="str">
            <v>F</v>
          </cell>
        </row>
        <row r="7978">
          <cell r="B7978" t="str">
            <v>F500997</v>
          </cell>
          <cell r="C7978" t="str">
            <v>F500997</v>
          </cell>
          <cell r="D7978">
            <v>15</v>
          </cell>
          <cell r="E7978" t="str">
            <v>F</v>
          </cell>
        </row>
        <row r="7979">
          <cell r="B7979" t="str">
            <v>F501045</v>
          </cell>
          <cell r="C7979" t="str">
            <v>F501045</v>
          </cell>
          <cell r="D7979">
            <v>15</v>
          </cell>
          <cell r="E7979" t="str">
            <v>F</v>
          </cell>
        </row>
        <row r="7980">
          <cell r="B7980" t="str">
            <v>F501046</v>
          </cell>
          <cell r="C7980" t="str">
            <v>F501046</v>
          </cell>
          <cell r="D7980">
            <v>15</v>
          </cell>
          <cell r="E7980" t="str">
            <v>F</v>
          </cell>
        </row>
        <row r="7981">
          <cell r="B7981" t="str">
            <v>F501102</v>
          </cell>
          <cell r="C7981" t="str">
            <v>F501102</v>
          </cell>
          <cell r="D7981">
            <v>15</v>
          </cell>
          <cell r="E7981" t="str">
            <v>F</v>
          </cell>
        </row>
        <row r="7982">
          <cell r="B7982" t="str">
            <v>F501151</v>
          </cell>
          <cell r="C7982" t="str">
            <v>F501151</v>
          </cell>
          <cell r="D7982">
            <v>15</v>
          </cell>
          <cell r="E7982" t="str">
            <v>F</v>
          </cell>
        </row>
        <row r="7983">
          <cell r="B7983" t="str">
            <v>F501220</v>
          </cell>
          <cell r="C7983" t="str">
            <v>F501220</v>
          </cell>
          <cell r="D7983">
            <v>15</v>
          </cell>
          <cell r="E7983" t="str">
            <v>F</v>
          </cell>
        </row>
        <row r="7984">
          <cell r="B7984" t="str">
            <v>F501221</v>
          </cell>
          <cell r="C7984" t="str">
            <v>F501221</v>
          </cell>
          <cell r="D7984">
            <v>15</v>
          </cell>
          <cell r="E7984" t="str">
            <v>F</v>
          </cell>
        </row>
        <row r="7985">
          <cell r="B7985" t="str">
            <v>F501277</v>
          </cell>
          <cell r="C7985" t="str">
            <v>F501277</v>
          </cell>
          <cell r="D7985">
            <v>15</v>
          </cell>
          <cell r="E7985" t="str">
            <v>F</v>
          </cell>
        </row>
        <row r="7986">
          <cell r="B7986" t="str">
            <v>F501452</v>
          </cell>
          <cell r="C7986" t="str">
            <v>F501452</v>
          </cell>
          <cell r="D7986">
            <v>15</v>
          </cell>
          <cell r="E7986" t="str">
            <v>F</v>
          </cell>
        </row>
        <row r="7987">
          <cell r="B7987" t="str">
            <v>F501487</v>
          </cell>
          <cell r="C7987" t="str">
            <v>F501487</v>
          </cell>
          <cell r="D7987">
            <v>15</v>
          </cell>
          <cell r="E7987" t="str">
            <v>F</v>
          </cell>
        </row>
        <row r="7988">
          <cell r="B7988" t="str">
            <v>F502438</v>
          </cell>
          <cell r="C7988" t="str">
            <v>F502438</v>
          </cell>
          <cell r="D7988">
            <v>15</v>
          </cell>
          <cell r="E7988" t="str">
            <v>F</v>
          </cell>
        </row>
        <row r="7989">
          <cell r="B7989" t="str">
            <v>F520221</v>
          </cell>
          <cell r="C7989" t="str">
            <v>F520221</v>
          </cell>
          <cell r="D7989">
            <v>15</v>
          </cell>
          <cell r="E7989" t="str">
            <v>F</v>
          </cell>
        </row>
        <row r="7990">
          <cell r="B7990" t="str">
            <v>F520222</v>
          </cell>
          <cell r="C7990" t="str">
            <v>F520222</v>
          </cell>
          <cell r="D7990">
            <v>15</v>
          </cell>
          <cell r="E7990" t="str">
            <v>F</v>
          </cell>
        </row>
        <row r="7991">
          <cell r="B7991" t="str">
            <v>F520264</v>
          </cell>
          <cell r="C7991" t="str">
            <v>F520264</v>
          </cell>
          <cell r="D7991">
            <v>15</v>
          </cell>
          <cell r="E7991" t="str">
            <v>F</v>
          </cell>
        </row>
        <row r="7992">
          <cell r="B7992" t="str">
            <v>F520298</v>
          </cell>
          <cell r="C7992" t="str">
            <v>F520298</v>
          </cell>
          <cell r="D7992">
            <v>15</v>
          </cell>
          <cell r="E7992" t="str">
            <v>F</v>
          </cell>
        </row>
        <row r="7993">
          <cell r="B7993" t="str">
            <v>F520382</v>
          </cell>
          <cell r="C7993" t="str">
            <v>F520382</v>
          </cell>
          <cell r="D7993">
            <v>15</v>
          </cell>
          <cell r="E7993" t="str">
            <v>F</v>
          </cell>
        </row>
        <row r="7994">
          <cell r="B7994" t="str">
            <v>F520383</v>
          </cell>
          <cell r="C7994" t="str">
            <v>F520383</v>
          </cell>
          <cell r="D7994">
            <v>15</v>
          </cell>
          <cell r="E7994" t="str">
            <v>F</v>
          </cell>
        </row>
        <row r="7995">
          <cell r="B7995" t="str">
            <v>F520429</v>
          </cell>
          <cell r="C7995" t="str">
            <v>F520429</v>
          </cell>
          <cell r="D7995">
            <v>15</v>
          </cell>
          <cell r="E7995" t="str">
            <v>F</v>
          </cell>
        </row>
        <row r="7996">
          <cell r="B7996" t="str">
            <v>F520483</v>
          </cell>
          <cell r="C7996" t="str">
            <v>F520483</v>
          </cell>
          <cell r="D7996">
            <v>15</v>
          </cell>
          <cell r="E7996" t="str">
            <v>F</v>
          </cell>
        </row>
        <row r="7997">
          <cell r="B7997" t="str">
            <v>F521098</v>
          </cell>
          <cell r="C7997" t="str">
            <v>F521098</v>
          </cell>
          <cell r="D7997">
            <v>15</v>
          </cell>
          <cell r="E7997" t="str">
            <v>F</v>
          </cell>
        </row>
        <row r="7998">
          <cell r="B7998" t="str">
            <v>F521458</v>
          </cell>
          <cell r="C7998" t="str">
            <v>F521458</v>
          </cell>
          <cell r="D7998">
            <v>15</v>
          </cell>
          <cell r="E7998" t="str">
            <v>F</v>
          </cell>
        </row>
        <row r="7999">
          <cell r="B7999" t="str">
            <v>F521818</v>
          </cell>
          <cell r="C7999" t="str">
            <v>F521818</v>
          </cell>
          <cell r="D7999">
            <v>15</v>
          </cell>
          <cell r="E7999" t="str">
            <v>F</v>
          </cell>
        </row>
        <row r="8000">
          <cell r="B8000" t="str">
            <v>F522178</v>
          </cell>
          <cell r="C8000" t="str">
            <v>F522178</v>
          </cell>
          <cell r="D8000">
            <v>15</v>
          </cell>
          <cell r="E8000" t="str">
            <v>F</v>
          </cell>
        </row>
        <row r="8001">
          <cell r="B8001" t="str">
            <v>F522538</v>
          </cell>
          <cell r="C8001" t="str">
            <v>F522538</v>
          </cell>
          <cell r="D8001">
            <v>15</v>
          </cell>
          <cell r="E8001" t="str">
            <v>F</v>
          </cell>
        </row>
        <row r="8002">
          <cell r="B8002" t="str">
            <v>F522800</v>
          </cell>
          <cell r="C8002" t="str">
            <v>F522800</v>
          </cell>
          <cell r="D8002">
            <v>15</v>
          </cell>
          <cell r="E8002" t="str">
            <v>F</v>
          </cell>
        </row>
        <row r="8003">
          <cell r="B8003" t="str">
            <v>F522809</v>
          </cell>
          <cell r="C8003" t="str">
            <v>F522809</v>
          </cell>
          <cell r="D8003">
            <v>15</v>
          </cell>
          <cell r="E8003" t="str">
            <v>F</v>
          </cell>
        </row>
        <row r="8004">
          <cell r="B8004" t="str">
            <v>1000FCWHITSC</v>
          </cell>
          <cell r="C8004" t="str">
            <v>FCWHITSC</v>
          </cell>
          <cell r="D8004">
            <v>14</v>
          </cell>
          <cell r="E8004" t="str">
            <v>G</v>
          </cell>
        </row>
        <row r="8005">
          <cell r="B8005" t="str">
            <v>F500666</v>
          </cell>
          <cell r="C8005" t="str">
            <v>F500666</v>
          </cell>
          <cell r="D8005">
            <v>15</v>
          </cell>
          <cell r="E8005" t="str">
            <v>F</v>
          </cell>
        </row>
        <row r="8006">
          <cell r="B8006" t="str">
            <v>F500667</v>
          </cell>
          <cell r="C8006" t="str">
            <v>F500667</v>
          </cell>
          <cell r="D8006">
            <v>15</v>
          </cell>
          <cell r="E8006" t="str">
            <v>F</v>
          </cell>
        </row>
        <row r="8007">
          <cell r="B8007" t="str">
            <v>F500736</v>
          </cell>
          <cell r="C8007" t="str">
            <v>F500736</v>
          </cell>
          <cell r="D8007">
            <v>15</v>
          </cell>
          <cell r="E8007" t="str">
            <v>F</v>
          </cell>
        </row>
        <row r="8008">
          <cell r="B8008" t="str">
            <v>F500737</v>
          </cell>
          <cell r="C8008" t="str">
            <v>F500737</v>
          </cell>
          <cell r="D8008">
            <v>15</v>
          </cell>
          <cell r="E8008" t="str">
            <v>F</v>
          </cell>
        </row>
        <row r="8009">
          <cell r="B8009" t="str">
            <v>F500806</v>
          </cell>
          <cell r="C8009" t="str">
            <v>F500806</v>
          </cell>
          <cell r="D8009">
            <v>15</v>
          </cell>
          <cell r="E8009" t="str">
            <v>F</v>
          </cell>
        </row>
        <row r="8010">
          <cell r="B8010" t="str">
            <v>F500860</v>
          </cell>
          <cell r="C8010" t="str">
            <v>F500860</v>
          </cell>
          <cell r="D8010">
            <v>15</v>
          </cell>
          <cell r="E8010" t="str">
            <v>F</v>
          </cell>
        </row>
        <row r="8011">
          <cell r="B8011" t="str">
            <v>F500965</v>
          </cell>
          <cell r="C8011" t="str">
            <v>F500965</v>
          </cell>
          <cell r="D8011">
            <v>15</v>
          </cell>
          <cell r="E8011" t="str">
            <v>F</v>
          </cell>
        </row>
        <row r="8012">
          <cell r="B8012" t="str">
            <v>F501000</v>
          </cell>
          <cell r="C8012" t="str">
            <v>F501000</v>
          </cell>
          <cell r="D8012">
            <v>15</v>
          </cell>
          <cell r="E8012" t="str">
            <v>F</v>
          </cell>
        </row>
        <row r="8013">
          <cell r="B8013" t="str">
            <v>F501051</v>
          </cell>
          <cell r="C8013" t="str">
            <v>F501051</v>
          </cell>
          <cell r="D8013">
            <v>15</v>
          </cell>
          <cell r="E8013" t="str">
            <v>F</v>
          </cell>
        </row>
        <row r="8014">
          <cell r="B8014" t="str">
            <v>F501052</v>
          </cell>
          <cell r="C8014" t="str">
            <v>F501052</v>
          </cell>
          <cell r="D8014">
            <v>15</v>
          </cell>
          <cell r="E8014" t="str">
            <v>F</v>
          </cell>
        </row>
        <row r="8015">
          <cell r="B8015" t="str">
            <v>F501105</v>
          </cell>
          <cell r="C8015" t="str">
            <v>F501105</v>
          </cell>
          <cell r="D8015">
            <v>15</v>
          </cell>
          <cell r="E8015" t="str">
            <v>F</v>
          </cell>
        </row>
        <row r="8016">
          <cell r="B8016" t="str">
            <v>F501157</v>
          </cell>
          <cell r="C8016" t="str">
            <v>F501157</v>
          </cell>
          <cell r="D8016">
            <v>15</v>
          </cell>
          <cell r="E8016" t="str">
            <v>F</v>
          </cell>
        </row>
        <row r="8017">
          <cell r="B8017" t="str">
            <v>F501226</v>
          </cell>
          <cell r="C8017" t="str">
            <v>F501226</v>
          </cell>
          <cell r="D8017">
            <v>15</v>
          </cell>
          <cell r="E8017" t="str">
            <v>F</v>
          </cell>
        </row>
        <row r="8018">
          <cell r="B8018" t="str">
            <v>F501227</v>
          </cell>
          <cell r="C8018" t="str">
            <v>F501227</v>
          </cell>
          <cell r="D8018">
            <v>15</v>
          </cell>
          <cell r="E8018" t="str">
            <v>F</v>
          </cell>
        </row>
        <row r="8019">
          <cell r="B8019" t="str">
            <v>F501280</v>
          </cell>
          <cell r="C8019" t="str">
            <v>F501280</v>
          </cell>
          <cell r="D8019">
            <v>15</v>
          </cell>
          <cell r="E8019" t="str">
            <v>F</v>
          </cell>
        </row>
        <row r="8020">
          <cell r="B8020" t="str">
            <v>F501455</v>
          </cell>
          <cell r="C8020" t="str">
            <v>F501455</v>
          </cell>
          <cell r="D8020">
            <v>15</v>
          </cell>
          <cell r="E8020" t="str">
            <v>F</v>
          </cell>
        </row>
        <row r="8021">
          <cell r="B8021" t="str">
            <v>F501490</v>
          </cell>
          <cell r="C8021" t="str">
            <v>F501490</v>
          </cell>
          <cell r="D8021">
            <v>15</v>
          </cell>
          <cell r="E8021" t="str">
            <v>F</v>
          </cell>
        </row>
        <row r="8022">
          <cell r="B8022" t="str">
            <v>F502441</v>
          </cell>
          <cell r="C8022" t="str">
            <v>F502441</v>
          </cell>
          <cell r="D8022">
            <v>15</v>
          </cell>
          <cell r="E8022" t="str">
            <v>F</v>
          </cell>
        </row>
        <row r="8023">
          <cell r="B8023" t="str">
            <v>F520229</v>
          </cell>
          <cell r="C8023" t="str">
            <v>F520229</v>
          </cell>
          <cell r="D8023">
            <v>15</v>
          </cell>
          <cell r="E8023" t="str">
            <v>F</v>
          </cell>
        </row>
        <row r="8024">
          <cell r="B8024" t="str">
            <v>F520230</v>
          </cell>
          <cell r="C8024" t="str">
            <v>F520230</v>
          </cell>
          <cell r="D8024">
            <v>15</v>
          </cell>
          <cell r="E8024" t="str">
            <v>F</v>
          </cell>
        </row>
        <row r="8025">
          <cell r="B8025" t="str">
            <v>F520268</v>
          </cell>
          <cell r="C8025" t="str">
            <v>F520268</v>
          </cell>
          <cell r="D8025">
            <v>15</v>
          </cell>
          <cell r="E8025" t="str">
            <v>F</v>
          </cell>
        </row>
        <row r="8026">
          <cell r="B8026" t="str">
            <v>F520302</v>
          </cell>
          <cell r="C8026" t="str">
            <v>F520302</v>
          </cell>
          <cell r="D8026">
            <v>15</v>
          </cell>
          <cell r="E8026" t="str">
            <v>F</v>
          </cell>
        </row>
        <row r="8027">
          <cell r="B8027" t="str">
            <v>F520431</v>
          </cell>
          <cell r="C8027" t="str">
            <v>F520431</v>
          </cell>
          <cell r="D8027">
            <v>15</v>
          </cell>
          <cell r="E8027" t="str">
            <v>F</v>
          </cell>
        </row>
        <row r="8028">
          <cell r="B8028" t="str">
            <v>F520486</v>
          </cell>
          <cell r="C8028" t="str">
            <v>F520486</v>
          </cell>
          <cell r="D8028">
            <v>15</v>
          </cell>
          <cell r="E8028" t="str">
            <v>F</v>
          </cell>
        </row>
        <row r="8029">
          <cell r="B8029" t="str">
            <v>F521102</v>
          </cell>
          <cell r="C8029" t="str">
            <v>F521102</v>
          </cell>
          <cell r="D8029">
            <v>15</v>
          </cell>
          <cell r="E8029" t="str">
            <v>F</v>
          </cell>
        </row>
        <row r="8030">
          <cell r="B8030" t="str">
            <v>F521462</v>
          </cell>
          <cell r="C8030" t="str">
            <v>F521462</v>
          </cell>
          <cell r="D8030">
            <v>15</v>
          </cell>
          <cell r="E8030" t="str">
            <v>F</v>
          </cell>
        </row>
        <row r="8031">
          <cell r="B8031" t="str">
            <v>F521822</v>
          </cell>
          <cell r="C8031" t="str">
            <v>F521822</v>
          </cell>
          <cell r="D8031">
            <v>15</v>
          </cell>
          <cell r="E8031" t="str">
            <v>F</v>
          </cell>
        </row>
        <row r="8032">
          <cell r="B8032" t="str">
            <v>F522182</v>
          </cell>
          <cell r="C8032" t="str">
            <v>F522182</v>
          </cell>
          <cell r="D8032">
            <v>15</v>
          </cell>
          <cell r="E8032" t="str">
            <v>F</v>
          </cell>
        </row>
        <row r="8033">
          <cell r="B8033" t="str">
            <v>F522542</v>
          </cell>
          <cell r="C8033" t="str">
            <v>F522542</v>
          </cell>
          <cell r="D8033">
            <v>15</v>
          </cell>
          <cell r="E8033" t="str">
            <v>F</v>
          </cell>
        </row>
        <row r="8034">
          <cell r="B8034" t="str">
            <v>F522810</v>
          </cell>
          <cell r="C8034" t="str">
            <v>F522810</v>
          </cell>
          <cell r="D8034">
            <v>15</v>
          </cell>
          <cell r="E8034" t="str">
            <v>F</v>
          </cell>
        </row>
        <row r="8035">
          <cell r="B8035" t="str">
            <v>1000LOGMW</v>
          </cell>
          <cell r="C8035" t="str">
            <v>LOGMW</v>
          </cell>
          <cell r="D8035">
            <v>12</v>
          </cell>
          <cell r="E8035" t="str">
            <v>G</v>
          </cell>
        </row>
        <row r="8036">
          <cell r="B8036" t="str">
            <v>F502118</v>
          </cell>
          <cell r="C8036" t="str">
            <v>F502118</v>
          </cell>
          <cell r="D8036">
            <v>13</v>
          </cell>
          <cell r="E8036" t="str">
            <v>F</v>
          </cell>
        </row>
        <row r="8037">
          <cell r="B8037" t="str">
            <v>F520329</v>
          </cell>
          <cell r="C8037" t="str">
            <v>F520329</v>
          </cell>
          <cell r="D8037">
            <v>13</v>
          </cell>
          <cell r="E8037" t="str">
            <v>F</v>
          </cell>
        </row>
        <row r="8038">
          <cell r="B8038" t="str">
            <v>F520671</v>
          </cell>
          <cell r="C8038" t="str">
            <v>F520671</v>
          </cell>
          <cell r="D8038">
            <v>13</v>
          </cell>
          <cell r="E8038" t="str">
            <v>F</v>
          </cell>
        </row>
        <row r="8039">
          <cell r="B8039" t="str">
            <v>F521122</v>
          </cell>
          <cell r="C8039" t="str">
            <v>F521122</v>
          </cell>
          <cell r="D8039">
            <v>13</v>
          </cell>
          <cell r="E8039" t="str">
            <v>F</v>
          </cell>
        </row>
        <row r="8040">
          <cell r="B8040" t="str">
            <v>F521482</v>
          </cell>
          <cell r="C8040" t="str">
            <v>F521482</v>
          </cell>
          <cell r="D8040">
            <v>13</v>
          </cell>
          <cell r="E8040" t="str">
            <v>F</v>
          </cell>
        </row>
        <row r="8041">
          <cell r="B8041" t="str">
            <v>F521842</v>
          </cell>
          <cell r="C8041" t="str">
            <v>F521842</v>
          </cell>
          <cell r="D8041">
            <v>13</v>
          </cell>
          <cell r="E8041" t="str">
            <v>F</v>
          </cell>
        </row>
        <row r="8042">
          <cell r="B8042" t="str">
            <v>F522202</v>
          </cell>
          <cell r="C8042" t="str">
            <v>F522202</v>
          </cell>
          <cell r="D8042">
            <v>13</v>
          </cell>
          <cell r="E8042" t="str">
            <v>F</v>
          </cell>
        </row>
        <row r="8043">
          <cell r="B8043" t="str">
            <v>F522562</v>
          </cell>
          <cell r="C8043" t="str">
            <v>F522562</v>
          </cell>
          <cell r="D8043">
            <v>13</v>
          </cell>
          <cell r="E8043" t="str">
            <v>F</v>
          </cell>
        </row>
        <row r="8044">
          <cell r="B8044" t="str">
            <v>1000PLNGMW</v>
          </cell>
          <cell r="C8044" t="str">
            <v>PLNGMW</v>
          </cell>
          <cell r="D8044">
            <v>12</v>
          </cell>
          <cell r="E8044" t="str">
            <v>G</v>
          </cell>
        </row>
        <row r="8045">
          <cell r="B8045" t="str">
            <v>F520080</v>
          </cell>
          <cell r="C8045" t="str">
            <v>F520080</v>
          </cell>
          <cell r="D8045">
            <v>13</v>
          </cell>
          <cell r="E8045" t="str">
            <v>F</v>
          </cell>
        </row>
        <row r="8046">
          <cell r="B8046" t="str">
            <v>F520531</v>
          </cell>
          <cell r="C8046" t="str">
            <v>F520531</v>
          </cell>
          <cell r="D8046">
            <v>13</v>
          </cell>
          <cell r="E8046" t="str">
            <v>F</v>
          </cell>
        </row>
        <row r="8047">
          <cell r="B8047" t="str">
            <v>F520672</v>
          </cell>
          <cell r="C8047" t="str">
            <v>F520672</v>
          </cell>
          <cell r="D8047">
            <v>13</v>
          </cell>
          <cell r="E8047" t="str">
            <v>F</v>
          </cell>
        </row>
        <row r="8048">
          <cell r="B8048" t="str">
            <v>F521063</v>
          </cell>
          <cell r="C8048" t="str">
            <v>F521063</v>
          </cell>
          <cell r="D8048">
            <v>13</v>
          </cell>
          <cell r="E8048" t="str">
            <v>F</v>
          </cell>
        </row>
        <row r="8049">
          <cell r="B8049" t="str">
            <v>F521423</v>
          </cell>
          <cell r="C8049" t="str">
            <v>F521423</v>
          </cell>
          <cell r="D8049">
            <v>13</v>
          </cell>
          <cell r="E8049" t="str">
            <v>F</v>
          </cell>
        </row>
        <row r="8050">
          <cell r="B8050" t="str">
            <v>F521783</v>
          </cell>
          <cell r="C8050" t="str">
            <v>F521783</v>
          </cell>
          <cell r="D8050">
            <v>13</v>
          </cell>
          <cell r="E8050" t="str">
            <v>F</v>
          </cell>
        </row>
        <row r="8051">
          <cell r="B8051" t="str">
            <v>F522143</v>
          </cell>
          <cell r="C8051" t="str">
            <v>F522143</v>
          </cell>
          <cell r="D8051">
            <v>13</v>
          </cell>
          <cell r="E8051" t="str">
            <v>F</v>
          </cell>
        </row>
        <row r="8052">
          <cell r="B8052" t="str">
            <v>F522503</v>
          </cell>
          <cell r="C8052" t="str">
            <v>F522503</v>
          </cell>
          <cell r="D8052">
            <v>13</v>
          </cell>
          <cell r="E8052" t="str">
            <v>F</v>
          </cell>
        </row>
        <row r="8053">
          <cell r="B8053" t="str">
            <v>1000FLDPLMW</v>
          </cell>
          <cell r="C8053" t="str">
            <v>FLDPLMW</v>
          </cell>
          <cell r="D8053">
            <v>14</v>
          </cell>
          <cell r="E8053" t="str">
            <v>G</v>
          </cell>
        </row>
        <row r="8054">
          <cell r="B8054" t="str">
            <v>1000PLCOMPSC</v>
          </cell>
          <cell r="C8054" t="str">
            <v>PLCOMPSC</v>
          </cell>
          <cell r="D8054">
            <v>16</v>
          </cell>
          <cell r="E8054" t="str">
            <v>G</v>
          </cell>
        </row>
        <row r="8055">
          <cell r="B8055" t="str">
            <v>F502302</v>
          </cell>
          <cell r="C8055" t="str">
            <v>F502302</v>
          </cell>
          <cell r="D8055">
            <v>17</v>
          </cell>
          <cell r="E8055" t="str">
            <v>F</v>
          </cell>
        </row>
        <row r="8056">
          <cell r="B8056" t="str">
            <v>1000PLLBEASC</v>
          </cell>
          <cell r="C8056" t="str">
            <v>PLLBEASC</v>
          </cell>
          <cell r="D8056">
            <v>16</v>
          </cell>
          <cell r="E8056" t="str">
            <v>G</v>
          </cell>
        </row>
        <row r="8057">
          <cell r="B8057" t="str">
            <v>F502305</v>
          </cell>
          <cell r="C8057" t="str">
            <v>F502305</v>
          </cell>
          <cell r="D8057">
            <v>17</v>
          </cell>
          <cell r="E8057" t="str">
            <v>F</v>
          </cell>
        </row>
        <row r="8058">
          <cell r="B8058" t="str">
            <v>1000PLSMONSC</v>
          </cell>
          <cell r="C8058" t="str">
            <v>PLSMONSC</v>
          </cell>
          <cell r="D8058">
            <v>16</v>
          </cell>
          <cell r="E8058" t="str">
            <v>G</v>
          </cell>
        </row>
        <row r="8059">
          <cell r="B8059" t="str">
            <v>1000PLWHITSC</v>
          </cell>
          <cell r="C8059" t="str">
            <v>PLWHITSC</v>
          </cell>
          <cell r="D8059">
            <v>16</v>
          </cell>
          <cell r="E8059" t="str">
            <v>G</v>
          </cell>
        </row>
        <row r="8060">
          <cell r="B8060" t="str">
            <v>1000PLSBSC</v>
          </cell>
          <cell r="C8060" t="str">
            <v>PLSBSC</v>
          </cell>
          <cell r="D8060">
            <v>16</v>
          </cell>
          <cell r="E8060" t="str">
            <v>G</v>
          </cell>
        </row>
        <row r="8061">
          <cell r="B8061" t="str">
            <v>F523205</v>
          </cell>
          <cell r="C8061" t="str">
            <v>F523205</v>
          </cell>
          <cell r="D8061">
            <v>17</v>
          </cell>
          <cell r="E8061" t="str">
            <v>F</v>
          </cell>
        </row>
        <row r="8062">
          <cell r="B8062" t="str">
            <v>F523210</v>
          </cell>
          <cell r="C8062" t="str">
            <v>F523210</v>
          </cell>
          <cell r="D8062">
            <v>17</v>
          </cell>
          <cell r="E8062" t="str">
            <v>F</v>
          </cell>
        </row>
        <row r="8063">
          <cell r="B8063" t="str">
            <v>F523215</v>
          </cell>
          <cell r="C8063" t="str">
            <v>F523215</v>
          </cell>
          <cell r="D8063">
            <v>17</v>
          </cell>
          <cell r="E8063" t="str">
            <v>F</v>
          </cell>
        </row>
        <row r="8064">
          <cell r="B8064" t="str">
            <v>F523220</v>
          </cell>
          <cell r="C8064" t="str">
            <v>F523220</v>
          </cell>
          <cell r="D8064">
            <v>17</v>
          </cell>
          <cell r="E8064" t="str">
            <v>F</v>
          </cell>
        </row>
        <row r="8065">
          <cell r="B8065" t="str">
            <v>F523225</v>
          </cell>
          <cell r="C8065" t="str">
            <v>F523225</v>
          </cell>
          <cell r="D8065">
            <v>17</v>
          </cell>
          <cell r="E8065" t="str">
            <v>F</v>
          </cell>
        </row>
        <row r="8066">
          <cell r="B8066" t="str">
            <v>1000LOCPLMW</v>
          </cell>
          <cell r="C8066" t="str">
            <v>LOCPLMW</v>
          </cell>
          <cell r="D8066">
            <v>14</v>
          </cell>
          <cell r="E8066" t="str">
            <v>G</v>
          </cell>
        </row>
        <row r="8067">
          <cell r="B8067" t="str">
            <v>1000CMNCST</v>
          </cell>
          <cell r="C8067" t="str">
            <v>CMNCST</v>
          </cell>
          <cell r="D8067">
            <v>10</v>
          </cell>
          <cell r="E8067" t="str">
            <v>G</v>
          </cell>
        </row>
        <row r="8068">
          <cell r="B8068" t="str">
            <v>F501979</v>
          </cell>
          <cell r="C8068" t="str">
            <v>F501979</v>
          </cell>
          <cell r="D8068">
            <v>11</v>
          </cell>
          <cell r="E8068" t="str">
            <v>F</v>
          </cell>
        </row>
        <row r="8069">
          <cell r="B8069" t="str">
            <v>F501980</v>
          </cell>
          <cell r="C8069" t="str">
            <v>F501980</v>
          </cell>
          <cell r="D8069">
            <v>11</v>
          </cell>
          <cell r="E8069" t="str">
            <v>F</v>
          </cell>
        </row>
        <row r="8070">
          <cell r="B8070" t="str">
            <v>F501995</v>
          </cell>
          <cell r="C8070" t="str">
            <v>F501995</v>
          </cell>
          <cell r="D8070">
            <v>11</v>
          </cell>
          <cell r="E8070" t="str">
            <v>F</v>
          </cell>
        </row>
        <row r="8071">
          <cell r="B8071" t="str">
            <v>F501996</v>
          </cell>
          <cell r="C8071" t="str">
            <v>F501996</v>
          </cell>
          <cell r="D8071">
            <v>11</v>
          </cell>
          <cell r="E8071" t="str">
            <v>F</v>
          </cell>
        </row>
        <row r="8072">
          <cell r="B8072" t="str">
            <v>F502011</v>
          </cell>
          <cell r="C8072" t="str">
            <v>F502011</v>
          </cell>
          <cell r="D8072">
            <v>11</v>
          </cell>
          <cell r="E8072" t="str">
            <v>F</v>
          </cell>
        </row>
        <row r="8073">
          <cell r="B8073" t="str">
            <v>F502023</v>
          </cell>
          <cell r="C8073" t="str">
            <v>F502023</v>
          </cell>
          <cell r="D8073">
            <v>11</v>
          </cell>
          <cell r="E8073" t="str">
            <v>F</v>
          </cell>
        </row>
        <row r="8074">
          <cell r="B8074" t="str">
            <v>F502031</v>
          </cell>
          <cell r="C8074" t="str">
            <v>F502031</v>
          </cell>
          <cell r="D8074">
            <v>11</v>
          </cell>
          <cell r="E8074" t="str">
            <v>F</v>
          </cell>
        </row>
        <row r="8075">
          <cell r="B8075" t="str">
            <v>F502047</v>
          </cell>
          <cell r="C8075" t="str">
            <v>F502047</v>
          </cell>
          <cell r="D8075">
            <v>11</v>
          </cell>
          <cell r="E8075" t="str">
            <v>F</v>
          </cell>
        </row>
        <row r="8076">
          <cell r="B8076" t="str">
            <v>F502055</v>
          </cell>
          <cell r="C8076" t="str">
            <v>F502055</v>
          </cell>
          <cell r="D8076">
            <v>11</v>
          </cell>
          <cell r="E8076" t="str">
            <v>F</v>
          </cell>
        </row>
        <row r="8077">
          <cell r="B8077" t="str">
            <v>F502067</v>
          </cell>
          <cell r="C8077" t="str">
            <v>F502067</v>
          </cell>
          <cell r="D8077">
            <v>11</v>
          </cell>
          <cell r="E8077" t="str">
            <v>F</v>
          </cell>
        </row>
        <row r="8078">
          <cell r="B8078" t="str">
            <v>F502068</v>
          </cell>
          <cell r="C8078" t="str">
            <v>F502068</v>
          </cell>
          <cell r="D8078">
            <v>11</v>
          </cell>
          <cell r="E8078" t="str">
            <v>F</v>
          </cell>
        </row>
        <row r="8079">
          <cell r="B8079" t="str">
            <v>F502079</v>
          </cell>
          <cell r="C8079" t="str">
            <v>F502079</v>
          </cell>
          <cell r="D8079">
            <v>11</v>
          </cell>
          <cell r="E8079" t="str">
            <v>F</v>
          </cell>
        </row>
        <row r="8080">
          <cell r="B8080" t="str">
            <v>F502092</v>
          </cell>
          <cell r="C8080" t="str">
            <v>F502092</v>
          </cell>
          <cell r="D8080">
            <v>11</v>
          </cell>
          <cell r="E8080" t="str">
            <v>F</v>
          </cell>
        </row>
        <row r="8081">
          <cell r="B8081" t="str">
            <v>F502107</v>
          </cell>
          <cell r="C8081" t="str">
            <v>F502107</v>
          </cell>
          <cell r="D8081">
            <v>11</v>
          </cell>
          <cell r="E8081" t="str">
            <v>F</v>
          </cell>
        </row>
        <row r="8082">
          <cell r="B8082" t="str">
            <v>F502108</v>
          </cell>
          <cell r="C8082" t="str">
            <v>F502108</v>
          </cell>
          <cell r="D8082">
            <v>11</v>
          </cell>
          <cell r="E8082" t="str">
            <v>F</v>
          </cell>
        </row>
        <row r="8083">
          <cell r="B8083" t="str">
            <v>F502127</v>
          </cell>
          <cell r="C8083" t="str">
            <v>F502127</v>
          </cell>
          <cell r="D8083">
            <v>11</v>
          </cell>
          <cell r="E8083" t="str">
            <v>F</v>
          </cell>
        </row>
        <row r="8084">
          <cell r="B8084" t="str">
            <v>F502135</v>
          </cell>
          <cell r="C8084" t="str">
            <v>F502135</v>
          </cell>
          <cell r="D8084">
            <v>11</v>
          </cell>
          <cell r="E8084" t="str">
            <v>F</v>
          </cell>
        </row>
        <row r="8085">
          <cell r="B8085" t="str">
            <v>F502143</v>
          </cell>
          <cell r="C8085" t="str">
            <v>F502143</v>
          </cell>
          <cell r="D8085">
            <v>11</v>
          </cell>
          <cell r="E8085" t="str">
            <v>F</v>
          </cell>
        </row>
        <row r="8086">
          <cell r="B8086" t="str">
            <v>F502159</v>
          </cell>
          <cell r="C8086" t="str">
            <v>F502159</v>
          </cell>
          <cell r="D8086">
            <v>11</v>
          </cell>
          <cell r="E8086" t="str">
            <v>F</v>
          </cell>
        </row>
        <row r="8087">
          <cell r="B8087" t="str">
            <v>F502167</v>
          </cell>
          <cell r="C8087" t="str">
            <v>F502167</v>
          </cell>
          <cell r="D8087">
            <v>11</v>
          </cell>
          <cell r="E8087" t="str">
            <v>F</v>
          </cell>
        </row>
        <row r="8088">
          <cell r="B8088" t="str">
            <v>F502286</v>
          </cell>
          <cell r="C8088" t="str">
            <v>F502286</v>
          </cell>
          <cell r="D8088">
            <v>11</v>
          </cell>
          <cell r="E8088" t="str">
            <v>F</v>
          </cell>
        </row>
        <row r="8089">
          <cell r="B8089" t="str">
            <v>F502363</v>
          </cell>
          <cell r="C8089" t="str">
            <v>F502363</v>
          </cell>
          <cell r="D8089">
            <v>11</v>
          </cell>
          <cell r="E8089" t="str">
            <v>F</v>
          </cell>
        </row>
        <row r="8090">
          <cell r="B8090" t="str">
            <v>F502418</v>
          </cell>
          <cell r="C8090" t="str">
            <v>F502418</v>
          </cell>
          <cell r="D8090">
            <v>11</v>
          </cell>
          <cell r="E8090" t="str">
            <v>F</v>
          </cell>
        </row>
        <row r="8091">
          <cell r="B8091" t="str">
            <v>F502580</v>
          </cell>
          <cell r="C8091" t="str">
            <v>F502580</v>
          </cell>
          <cell r="D8091">
            <v>11</v>
          </cell>
          <cell r="E8091" t="str">
            <v>F</v>
          </cell>
        </row>
        <row r="8092">
          <cell r="B8092" t="str">
            <v>F502581</v>
          </cell>
          <cell r="C8092" t="str">
            <v>F502581</v>
          </cell>
          <cell r="D8092">
            <v>11</v>
          </cell>
          <cell r="E8092" t="str">
            <v>F</v>
          </cell>
        </row>
        <row r="8093">
          <cell r="B8093" t="str">
            <v>F502582</v>
          </cell>
          <cell r="C8093" t="str">
            <v>F502582</v>
          </cell>
          <cell r="D8093">
            <v>11</v>
          </cell>
          <cell r="E8093" t="str">
            <v>F</v>
          </cell>
        </row>
        <row r="8094">
          <cell r="B8094" t="str">
            <v>F502583</v>
          </cell>
          <cell r="C8094" t="str">
            <v>F502583</v>
          </cell>
          <cell r="D8094">
            <v>11</v>
          </cell>
          <cell r="E8094" t="str">
            <v>F</v>
          </cell>
        </row>
        <row r="8095">
          <cell r="B8095" t="str">
            <v>F502611</v>
          </cell>
          <cell r="C8095" t="str">
            <v>F502611</v>
          </cell>
          <cell r="D8095">
            <v>11</v>
          </cell>
          <cell r="E8095" t="str">
            <v>F</v>
          </cell>
        </row>
        <row r="8096">
          <cell r="B8096" t="str">
            <v>F502619</v>
          </cell>
          <cell r="C8096" t="str">
            <v>F502619</v>
          </cell>
          <cell r="D8096">
            <v>11</v>
          </cell>
          <cell r="E8096" t="str">
            <v>F</v>
          </cell>
        </row>
        <row r="8097">
          <cell r="B8097" t="str">
            <v>F502627</v>
          </cell>
          <cell r="C8097" t="str">
            <v>F502627</v>
          </cell>
          <cell r="D8097">
            <v>11</v>
          </cell>
          <cell r="E8097" t="str">
            <v>F</v>
          </cell>
        </row>
        <row r="8098">
          <cell r="B8098" t="str">
            <v>F521005</v>
          </cell>
          <cell r="C8098" t="str">
            <v>F521005</v>
          </cell>
          <cell r="D8098">
            <v>11</v>
          </cell>
          <cell r="E8098" t="str">
            <v>F</v>
          </cell>
        </row>
        <row r="8099">
          <cell r="B8099" t="str">
            <v>F521365</v>
          </cell>
          <cell r="C8099" t="str">
            <v>F521365</v>
          </cell>
          <cell r="D8099">
            <v>11</v>
          </cell>
          <cell r="E8099" t="str">
            <v>F</v>
          </cell>
        </row>
        <row r="8100">
          <cell r="B8100" t="str">
            <v>F521725</v>
          </cell>
          <cell r="C8100" t="str">
            <v>F521725</v>
          </cell>
          <cell r="D8100">
            <v>11</v>
          </cell>
          <cell r="E8100" t="str">
            <v>F</v>
          </cell>
        </row>
        <row r="8101">
          <cell r="B8101" t="str">
            <v>F522085</v>
          </cell>
          <cell r="C8101" t="str">
            <v>F522085</v>
          </cell>
          <cell r="D8101">
            <v>11</v>
          </cell>
          <cell r="E8101" t="str">
            <v>F</v>
          </cell>
        </row>
        <row r="8102">
          <cell r="B8102" t="str">
            <v>F522445</v>
          </cell>
          <cell r="C8102" t="str">
            <v>F522445</v>
          </cell>
          <cell r="D8102">
            <v>11</v>
          </cell>
          <cell r="E8102" t="str">
            <v>F</v>
          </cell>
        </row>
        <row r="8103">
          <cell r="B8103" t="str">
            <v>1000CMMGMTNC</v>
          </cell>
          <cell r="C8103" t="str">
            <v>CMMGMTNC</v>
          </cell>
          <cell r="D8103">
            <v>12</v>
          </cell>
          <cell r="E8103" t="str">
            <v>G</v>
          </cell>
        </row>
        <row r="8104">
          <cell r="B8104" t="str">
            <v>F520070</v>
          </cell>
          <cell r="C8104" t="str">
            <v>F520070</v>
          </cell>
          <cell r="D8104">
            <v>13</v>
          </cell>
          <cell r="E8104" t="str">
            <v>F</v>
          </cell>
        </row>
        <row r="8105">
          <cell r="B8105" t="str">
            <v>F521054</v>
          </cell>
          <cell r="C8105" t="str">
            <v>F521054</v>
          </cell>
          <cell r="D8105">
            <v>13</v>
          </cell>
          <cell r="E8105" t="str">
            <v>F</v>
          </cell>
        </row>
        <row r="8106">
          <cell r="B8106" t="str">
            <v>F521414</v>
          </cell>
          <cell r="C8106" t="str">
            <v>F521414</v>
          </cell>
          <cell r="D8106">
            <v>13</v>
          </cell>
          <cell r="E8106" t="str">
            <v>F</v>
          </cell>
        </row>
        <row r="8107">
          <cell r="B8107" t="str">
            <v>F521774</v>
          </cell>
          <cell r="C8107" t="str">
            <v>F521774</v>
          </cell>
          <cell r="D8107">
            <v>13</v>
          </cell>
          <cell r="E8107" t="str">
            <v>F</v>
          </cell>
        </row>
        <row r="8108">
          <cell r="B8108" t="str">
            <v>F522134</v>
          </cell>
          <cell r="C8108" t="str">
            <v>F522134</v>
          </cell>
          <cell r="D8108">
            <v>13</v>
          </cell>
          <cell r="E8108" t="str">
            <v>F</v>
          </cell>
        </row>
        <row r="8109">
          <cell r="B8109" t="str">
            <v>F522494</v>
          </cell>
          <cell r="C8109" t="str">
            <v>F522494</v>
          </cell>
          <cell r="D8109">
            <v>13</v>
          </cell>
          <cell r="E8109" t="str">
            <v>F</v>
          </cell>
        </row>
        <row r="8110">
          <cell r="B8110" t="str">
            <v>1000FLDCONNCT</v>
          </cell>
          <cell r="C8110" t="str">
            <v>FLDCONNCT</v>
          </cell>
          <cell r="D8110">
            <v>12</v>
          </cell>
          <cell r="E8110" t="str">
            <v>G</v>
          </cell>
        </row>
        <row r="8111">
          <cell r="B8111" t="str">
            <v>F520673</v>
          </cell>
          <cell r="C8111" t="str">
            <v>F520673</v>
          </cell>
          <cell r="D8111">
            <v>13</v>
          </cell>
          <cell r="E8111" t="str">
            <v>F</v>
          </cell>
        </row>
        <row r="8112">
          <cell r="B8112" t="str">
            <v>F521183</v>
          </cell>
          <cell r="C8112" t="str">
            <v>F521183</v>
          </cell>
          <cell r="D8112">
            <v>13</v>
          </cell>
          <cell r="E8112" t="str">
            <v>F</v>
          </cell>
        </row>
        <row r="8113">
          <cell r="B8113" t="str">
            <v>F521543</v>
          </cell>
          <cell r="C8113" t="str">
            <v>F521543</v>
          </cell>
          <cell r="D8113">
            <v>13</v>
          </cell>
          <cell r="E8113" t="str">
            <v>F</v>
          </cell>
        </row>
        <row r="8114">
          <cell r="B8114" t="str">
            <v>F521903</v>
          </cell>
          <cell r="C8114" t="str">
            <v>F521903</v>
          </cell>
          <cell r="D8114">
            <v>13</v>
          </cell>
          <cell r="E8114" t="str">
            <v>F</v>
          </cell>
        </row>
        <row r="8115">
          <cell r="B8115" t="str">
            <v>F522263</v>
          </cell>
          <cell r="C8115" t="str">
            <v>F522263</v>
          </cell>
          <cell r="D8115">
            <v>13</v>
          </cell>
          <cell r="E8115" t="str">
            <v>F</v>
          </cell>
        </row>
        <row r="8116">
          <cell r="B8116" t="str">
            <v>F522623</v>
          </cell>
          <cell r="C8116" t="str">
            <v>F522623</v>
          </cell>
          <cell r="D8116">
            <v>13</v>
          </cell>
          <cell r="E8116" t="str">
            <v>F</v>
          </cell>
        </row>
        <row r="8117">
          <cell r="B8117" t="str">
            <v>1000FCANTESC</v>
          </cell>
          <cell r="C8117" t="str">
            <v>FCANTESC</v>
          </cell>
          <cell r="D8117">
            <v>14</v>
          </cell>
          <cell r="E8117" t="str">
            <v>G</v>
          </cell>
        </row>
        <row r="8118">
          <cell r="B8118" t="str">
            <v>F500670</v>
          </cell>
          <cell r="C8118" t="str">
            <v>F500670</v>
          </cell>
          <cell r="D8118">
            <v>15</v>
          </cell>
          <cell r="E8118" t="str">
            <v>F</v>
          </cell>
        </row>
        <row r="8119">
          <cell r="B8119" t="str">
            <v>F500671</v>
          </cell>
          <cell r="C8119" t="str">
            <v>F500671</v>
          </cell>
          <cell r="D8119">
            <v>15</v>
          </cell>
          <cell r="E8119" t="str">
            <v>F</v>
          </cell>
        </row>
        <row r="8120">
          <cell r="B8120" t="str">
            <v>F500740</v>
          </cell>
          <cell r="C8120" t="str">
            <v>F500740</v>
          </cell>
          <cell r="D8120">
            <v>15</v>
          </cell>
          <cell r="E8120" t="str">
            <v>F</v>
          </cell>
        </row>
        <row r="8121">
          <cell r="B8121" t="str">
            <v>F500741</v>
          </cell>
          <cell r="C8121" t="str">
            <v>F500741</v>
          </cell>
          <cell r="D8121">
            <v>15</v>
          </cell>
          <cell r="E8121" t="str">
            <v>F</v>
          </cell>
        </row>
        <row r="8122">
          <cell r="B8122" t="str">
            <v>F500810</v>
          </cell>
          <cell r="C8122" t="str">
            <v>F500810</v>
          </cell>
          <cell r="D8122">
            <v>15</v>
          </cell>
          <cell r="E8122" t="str">
            <v>F</v>
          </cell>
        </row>
        <row r="8123">
          <cell r="B8123" t="str">
            <v>F500862</v>
          </cell>
          <cell r="C8123" t="str">
            <v>F500862</v>
          </cell>
          <cell r="D8123">
            <v>15</v>
          </cell>
          <cell r="E8123" t="str">
            <v>F</v>
          </cell>
        </row>
        <row r="8124">
          <cell r="B8124" t="str">
            <v>F500967</v>
          </cell>
          <cell r="C8124" t="str">
            <v>F500967</v>
          </cell>
          <cell r="D8124">
            <v>15</v>
          </cell>
          <cell r="E8124" t="str">
            <v>F</v>
          </cell>
        </row>
        <row r="8125">
          <cell r="B8125" t="str">
            <v>F501002</v>
          </cell>
          <cell r="C8125" t="str">
            <v>F501002</v>
          </cell>
          <cell r="D8125">
            <v>15</v>
          </cell>
          <cell r="E8125" t="str">
            <v>F</v>
          </cell>
        </row>
        <row r="8126">
          <cell r="B8126" t="str">
            <v>F501055</v>
          </cell>
          <cell r="C8126" t="str">
            <v>F501055</v>
          </cell>
          <cell r="D8126">
            <v>15</v>
          </cell>
          <cell r="E8126" t="str">
            <v>F</v>
          </cell>
        </row>
        <row r="8127">
          <cell r="B8127" t="str">
            <v>F501056</v>
          </cell>
          <cell r="C8127" t="str">
            <v>F501056</v>
          </cell>
          <cell r="D8127">
            <v>15</v>
          </cell>
          <cell r="E8127" t="str">
            <v>F</v>
          </cell>
        </row>
        <row r="8128">
          <cell r="B8128" t="str">
            <v>F501107</v>
          </cell>
          <cell r="C8128" t="str">
            <v>F501107</v>
          </cell>
          <cell r="D8128">
            <v>15</v>
          </cell>
          <cell r="E8128" t="str">
            <v>F</v>
          </cell>
        </row>
        <row r="8129">
          <cell r="B8129" t="str">
            <v>F501161</v>
          </cell>
          <cell r="C8129" t="str">
            <v>F501161</v>
          </cell>
          <cell r="D8129">
            <v>15</v>
          </cell>
          <cell r="E8129" t="str">
            <v>F</v>
          </cell>
        </row>
        <row r="8130">
          <cell r="B8130" t="str">
            <v>F501230</v>
          </cell>
          <cell r="C8130" t="str">
            <v>F501230</v>
          </cell>
          <cell r="D8130">
            <v>15</v>
          </cell>
          <cell r="E8130" t="str">
            <v>F</v>
          </cell>
        </row>
        <row r="8131">
          <cell r="B8131" t="str">
            <v>F501231</v>
          </cell>
          <cell r="C8131" t="str">
            <v>F501231</v>
          </cell>
          <cell r="D8131">
            <v>15</v>
          </cell>
          <cell r="E8131" t="str">
            <v>F</v>
          </cell>
        </row>
        <row r="8132">
          <cell r="B8132" t="str">
            <v>F501282</v>
          </cell>
          <cell r="C8132" t="str">
            <v>F501282</v>
          </cell>
          <cell r="D8132">
            <v>15</v>
          </cell>
          <cell r="E8132" t="str">
            <v>F</v>
          </cell>
        </row>
        <row r="8133">
          <cell r="B8133" t="str">
            <v>F501492</v>
          </cell>
          <cell r="C8133" t="str">
            <v>F501492</v>
          </cell>
          <cell r="D8133">
            <v>15</v>
          </cell>
          <cell r="E8133" t="str">
            <v>F</v>
          </cell>
        </row>
        <row r="8134">
          <cell r="B8134" t="str">
            <v>F502443</v>
          </cell>
          <cell r="C8134" t="str">
            <v>F502443</v>
          </cell>
          <cell r="D8134">
            <v>15</v>
          </cell>
          <cell r="E8134" t="str">
            <v>F</v>
          </cell>
        </row>
        <row r="8135">
          <cell r="B8135" t="str">
            <v>F520217</v>
          </cell>
          <cell r="C8135" t="str">
            <v>F520217</v>
          </cell>
          <cell r="D8135">
            <v>15</v>
          </cell>
          <cell r="E8135" t="str">
            <v>F</v>
          </cell>
        </row>
        <row r="8136">
          <cell r="B8136" t="str">
            <v>F520218</v>
          </cell>
          <cell r="C8136" t="str">
            <v>F520218</v>
          </cell>
          <cell r="D8136">
            <v>15</v>
          </cell>
          <cell r="E8136" t="str">
            <v>F</v>
          </cell>
        </row>
        <row r="8137">
          <cell r="B8137" t="str">
            <v>F520261</v>
          </cell>
          <cell r="C8137" t="str">
            <v>F520261</v>
          </cell>
          <cell r="D8137">
            <v>15</v>
          </cell>
          <cell r="E8137" t="str">
            <v>F</v>
          </cell>
        </row>
        <row r="8138">
          <cell r="B8138" t="str">
            <v>F520295</v>
          </cell>
          <cell r="C8138" t="str">
            <v>F520295</v>
          </cell>
          <cell r="D8138">
            <v>15</v>
          </cell>
          <cell r="E8138" t="str">
            <v>F</v>
          </cell>
        </row>
        <row r="8139">
          <cell r="B8139" t="str">
            <v>F520377</v>
          </cell>
          <cell r="C8139" t="str">
            <v>F520377</v>
          </cell>
          <cell r="D8139">
            <v>15</v>
          </cell>
          <cell r="E8139" t="str">
            <v>F</v>
          </cell>
        </row>
        <row r="8140">
          <cell r="B8140" t="str">
            <v>F520378</v>
          </cell>
          <cell r="C8140" t="str">
            <v>F520378</v>
          </cell>
          <cell r="D8140">
            <v>15</v>
          </cell>
          <cell r="E8140" t="str">
            <v>F</v>
          </cell>
        </row>
        <row r="8141">
          <cell r="B8141" t="str">
            <v>F520481</v>
          </cell>
          <cell r="C8141" t="str">
            <v>F520481</v>
          </cell>
          <cell r="D8141">
            <v>15</v>
          </cell>
          <cell r="E8141" t="str">
            <v>F</v>
          </cell>
        </row>
        <row r="8142">
          <cell r="B8142" t="str">
            <v>F521096</v>
          </cell>
          <cell r="C8142" t="str">
            <v>F521096</v>
          </cell>
          <cell r="D8142">
            <v>15</v>
          </cell>
          <cell r="E8142" t="str">
            <v>F</v>
          </cell>
        </row>
        <row r="8143">
          <cell r="B8143" t="str">
            <v>F521456</v>
          </cell>
          <cell r="C8143" t="str">
            <v>F521456</v>
          </cell>
          <cell r="D8143">
            <v>15</v>
          </cell>
          <cell r="E8143" t="str">
            <v>F</v>
          </cell>
        </row>
        <row r="8144">
          <cell r="B8144" t="str">
            <v>F521816</v>
          </cell>
          <cell r="C8144" t="str">
            <v>F521816</v>
          </cell>
          <cell r="D8144">
            <v>15</v>
          </cell>
          <cell r="E8144" t="str">
            <v>F</v>
          </cell>
        </row>
        <row r="8145">
          <cell r="B8145" t="str">
            <v>F522176</v>
          </cell>
          <cell r="C8145" t="str">
            <v>F522176</v>
          </cell>
          <cell r="D8145">
            <v>15</v>
          </cell>
          <cell r="E8145" t="str">
            <v>F</v>
          </cell>
        </row>
        <row r="8146">
          <cell r="B8146" t="str">
            <v>F522536</v>
          </cell>
          <cell r="C8146" t="str">
            <v>F522536</v>
          </cell>
          <cell r="D8146">
            <v>15</v>
          </cell>
          <cell r="E8146" t="str">
            <v>F</v>
          </cell>
        </row>
        <row r="8147">
          <cell r="B8147" t="str">
            <v>F522790</v>
          </cell>
          <cell r="C8147" t="str">
            <v>F522790</v>
          </cell>
          <cell r="D8147">
            <v>15</v>
          </cell>
          <cell r="E8147" t="str">
            <v>F</v>
          </cell>
        </row>
        <row r="8148">
          <cell r="B8148" t="str">
            <v>F522806</v>
          </cell>
          <cell r="C8148" t="str">
            <v>F522806</v>
          </cell>
          <cell r="D8148">
            <v>15</v>
          </cell>
          <cell r="E8148" t="str">
            <v>F</v>
          </cell>
        </row>
        <row r="8149">
          <cell r="B8149" t="str">
            <v>F522807</v>
          </cell>
          <cell r="C8149" t="str">
            <v>F522807</v>
          </cell>
          <cell r="D8149">
            <v>15</v>
          </cell>
          <cell r="E8149" t="str">
            <v>F</v>
          </cell>
        </row>
        <row r="8150">
          <cell r="B8150" t="str">
            <v>1000FCSBARSC</v>
          </cell>
          <cell r="C8150" t="str">
            <v>FCSBARSC</v>
          </cell>
          <cell r="D8150">
            <v>14</v>
          </cell>
          <cell r="E8150" t="str">
            <v>G</v>
          </cell>
        </row>
        <row r="8151">
          <cell r="B8151" t="str">
            <v>F500674</v>
          </cell>
          <cell r="C8151" t="str">
            <v>F500674</v>
          </cell>
          <cell r="D8151">
            <v>15</v>
          </cell>
          <cell r="E8151" t="str">
            <v>F</v>
          </cell>
        </row>
        <row r="8152">
          <cell r="B8152" t="str">
            <v>F500675</v>
          </cell>
          <cell r="C8152" t="str">
            <v>F500675</v>
          </cell>
          <cell r="D8152">
            <v>15</v>
          </cell>
          <cell r="E8152" t="str">
            <v>F</v>
          </cell>
        </row>
        <row r="8153">
          <cell r="B8153" t="str">
            <v>F500744</v>
          </cell>
          <cell r="C8153" t="str">
            <v>F500744</v>
          </cell>
          <cell r="D8153">
            <v>15</v>
          </cell>
          <cell r="E8153" t="str">
            <v>F</v>
          </cell>
        </row>
        <row r="8154">
          <cell r="B8154" t="str">
            <v>F500745</v>
          </cell>
          <cell r="C8154" t="str">
            <v>F500745</v>
          </cell>
          <cell r="D8154">
            <v>15</v>
          </cell>
          <cell r="E8154" t="str">
            <v>F</v>
          </cell>
        </row>
        <row r="8155">
          <cell r="B8155" t="str">
            <v>F500814</v>
          </cell>
          <cell r="C8155" t="str">
            <v>F500814</v>
          </cell>
          <cell r="D8155">
            <v>15</v>
          </cell>
          <cell r="E8155" t="str">
            <v>F</v>
          </cell>
        </row>
        <row r="8156">
          <cell r="B8156" t="str">
            <v>F500864</v>
          </cell>
          <cell r="C8156" t="str">
            <v>F500864</v>
          </cell>
          <cell r="D8156">
            <v>15</v>
          </cell>
          <cell r="E8156" t="str">
            <v>F</v>
          </cell>
        </row>
        <row r="8157">
          <cell r="B8157" t="str">
            <v>F500969</v>
          </cell>
          <cell r="C8157" t="str">
            <v>F500969</v>
          </cell>
          <cell r="D8157">
            <v>15</v>
          </cell>
          <cell r="E8157" t="str">
            <v>F</v>
          </cell>
        </row>
        <row r="8158">
          <cell r="B8158" t="str">
            <v>F501004</v>
          </cell>
          <cell r="C8158" t="str">
            <v>F501004</v>
          </cell>
          <cell r="D8158">
            <v>15</v>
          </cell>
          <cell r="E8158" t="str">
            <v>F</v>
          </cell>
        </row>
        <row r="8159">
          <cell r="B8159" t="str">
            <v>F501059</v>
          </cell>
          <cell r="C8159" t="str">
            <v>F501059</v>
          </cell>
          <cell r="D8159">
            <v>15</v>
          </cell>
          <cell r="E8159" t="str">
            <v>F</v>
          </cell>
        </row>
        <row r="8160">
          <cell r="B8160" t="str">
            <v>F501060</v>
          </cell>
          <cell r="C8160" t="str">
            <v>F501060</v>
          </cell>
          <cell r="D8160">
            <v>15</v>
          </cell>
          <cell r="E8160" t="str">
            <v>F</v>
          </cell>
        </row>
        <row r="8161">
          <cell r="B8161" t="str">
            <v>F501109</v>
          </cell>
          <cell r="C8161" t="str">
            <v>F501109</v>
          </cell>
          <cell r="D8161">
            <v>15</v>
          </cell>
          <cell r="E8161" t="str">
            <v>F</v>
          </cell>
        </row>
        <row r="8162">
          <cell r="B8162" t="str">
            <v>F501165</v>
          </cell>
          <cell r="C8162" t="str">
            <v>F501165</v>
          </cell>
          <cell r="D8162">
            <v>15</v>
          </cell>
          <cell r="E8162" t="str">
            <v>F</v>
          </cell>
        </row>
        <row r="8163">
          <cell r="B8163" t="str">
            <v>F501234</v>
          </cell>
          <cell r="C8163" t="str">
            <v>F501234</v>
          </cell>
          <cell r="D8163">
            <v>15</v>
          </cell>
          <cell r="E8163" t="str">
            <v>F</v>
          </cell>
        </row>
        <row r="8164">
          <cell r="B8164" t="str">
            <v>F501235</v>
          </cell>
          <cell r="C8164" t="str">
            <v>F501235</v>
          </cell>
          <cell r="D8164">
            <v>15</v>
          </cell>
          <cell r="E8164" t="str">
            <v>F</v>
          </cell>
        </row>
        <row r="8165">
          <cell r="B8165" t="str">
            <v>F501284</v>
          </cell>
          <cell r="C8165" t="str">
            <v>F501284</v>
          </cell>
          <cell r="D8165">
            <v>15</v>
          </cell>
          <cell r="E8165" t="str">
            <v>F</v>
          </cell>
        </row>
        <row r="8166">
          <cell r="B8166" t="str">
            <v>F501494</v>
          </cell>
          <cell r="C8166" t="str">
            <v>F501494</v>
          </cell>
          <cell r="D8166">
            <v>15</v>
          </cell>
          <cell r="E8166" t="str">
            <v>F</v>
          </cell>
        </row>
        <row r="8167">
          <cell r="B8167" t="str">
            <v>F502445</v>
          </cell>
          <cell r="C8167" t="str">
            <v>F502445</v>
          </cell>
          <cell r="D8167">
            <v>15</v>
          </cell>
          <cell r="E8167" t="str">
            <v>F</v>
          </cell>
        </row>
        <row r="8168">
          <cell r="B8168" t="str">
            <v>F520233</v>
          </cell>
          <cell r="C8168" t="str">
            <v>F520233</v>
          </cell>
          <cell r="D8168">
            <v>15</v>
          </cell>
          <cell r="E8168" t="str">
            <v>F</v>
          </cell>
        </row>
        <row r="8169">
          <cell r="B8169" t="str">
            <v>F520270</v>
          </cell>
          <cell r="C8169" t="str">
            <v>F520270</v>
          </cell>
          <cell r="D8169">
            <v>15</v>
          </cell>
          <cell r="E8169" t="str">
            <v>F</v>
          </cell>
        </row>
        <row r="8170">
          <cell r="B8170" t="str">
            <v>F520304</v>
          </cell>
          <cell r="C8170" t="str">
            <v>F520304</v>
          </cell>
          <cell r="D8170">
            <v>15</v>
          </cell>
          <cell r="E8170" t="str">
            <v>F</v>
          </cell>
        </row>
        <row r="8171">
          <cell r="B8171" t="str">
            <v>F520386</v>
          </cell>
          <cell r="C8171" t="str">
            <v>F520386</v>
          </cell>
          <cell r="D8171">
            <v>15</v>
          </cell>
          <cell r="E8171" t="str">
            <v>F</v>
          </cell>
        </row>
        <row r="8172">
          <cell r="B8172" t="str">
            <v>F520432</v>
          </cell>
          <cell r="C8172" t="str">
            <v>F520432</v>
          </cell>
          <cell r="D8172">
            <v>15</v>
          </cell>
          <cell r="E8172" t="str">
            <v>F</v>
          </cell>
        </row>
        <row r="8173">
          <cell r="B8173" t="str">
            <v>F520487</v>
          </cell>
          <cell r="C8173" t="str">
            <v>F520487</v>
          </cell>
          <cell r="D8173">
            <v>15</v>
          </cell>
          <cell r="E8173" t="str">
            <v>F</v>
          </cell>
        </row>
        <row r="8174">
          <cell r="B8174" t="str">
            <v>F521104</v>
          </cell>
          <cell r="C8174" t="str">
            <v>F521104</v>
          </cell>
          <cell r="D8174">
            <v>15</v>
          </cell>
          <cell r="E8174" t="str">
            <v>F</v>
          </cell>
        </row>
        <row r="8175">
          <cell r="B8175" t="str">
            <v>F521464</v>
          </cell>
          <cell r="C8175" t="str">
            <v>F521464</v>
          </cell>
          <cell r="D8175">
            <v>15</v>
          </cell>
          <cell r="E8175" t="str">
            <v>F</v>
          </cell>
        </row>
        <row r="8176">
          <cell r="B8176" t="str">
            <v>F521824</v>
          </cell>
          <cell r="C8176" t="str">
            <v>F521824</v>
          </cell>
          <cell r="D8176">
            <v>15</v>
          </cell>
          <cell r="E8176" t="str">
            <v>F</v>
          </cell>
        </row>
        <row r="8177">
          <cell r="B8177" t="str">
            <v>F522184</v>
          </cell>
          <cell r="C8177" t="str">
            <v>F522184</v>
          </cell>
          <cell r="D8177">
            <v>15</v>
          </cell>
          <cell r="E8177" t="str">
            <v>F</v>
          </cell>
        </row>
        <row r="8178">
          <cell r="B8178" t="str">
            <v>F522544</v>
          </cell>
          <cell r="C8178" t="str">
            <v>F522544</v>
          </cell>
          <cell r="D8178">
            <v>15</v>
          </cell>
          <cell r="E8178" t="str">
            <v>F</v>
          </cell>
        </row>
        <row r="8179">
          <cell r="B8179" t="str">
            <v>F522811</v>
          </cell>
          <cell r="C8179" t="str">
            <v>F522811</v>
          </cell>
          <cell r="D8179">
            <v>15</v>
          </cell>
          <cell r="E8179" t="str">
            <v>F</v>
          </cell>
        </row>
        <row r="8180">
          <cell r="B8180" t="str">
            <v>1000FCTHOUSC</v>
          </cell>
          <cell r="C8180" t="str">
            <v>FCTHOUSC</v>
          </cell>
          <cell r="D8180">
            <v>14</v>
          </cell>
          <cell r="E8180" t="str">
            <v>G</v>
          </cell>
        </row>
        <row r="8181">
          <cell r="B8181" t="str">
            <v>F500668</v>
          </cell>
          <cell r="C8181" t="str">
            <v>F500668</v>
          </cell>
          <cell r="D8181">
            <v>15</v>
          </cell>
          <cell r="E8181" t="str">
            <v>F</v>
          </cell>
        </row>
        <row r="8182">
          <cell r="B8182" t="str">
            <v>F500669</v>
          </cell>
          <cell r="C8182" t="str">
            <v>F500669</v>
          </cell>
          <cell r="D8182">
            <v>15</v>
          </cell>
          <cell r="E8182" t="str">
            <v>F</v>
          </cell>
        </row>
        <row r="8183">
          <cell r="B8183" t="str">
            <v>F500738</v>
          </cell>
          <cell r="C8183" t="str">
            <v>F500738</v>
          </cell>
          <cell r="D8183">
            <v>15</v>
          </cell>
          <cell r="E8183" t="str">
            <v>F</v>
          </cell>
        </row>
        <row r="8184">
          <cell r="B8184" t="str">
            <v>F500739</v>
          </cell>
          <cell r="C8184" t="str">
            <v>F500739</v>
          </cell>
          <cell r="D8184">
            <v>15</v>
          </cell>
          <cell r="E8184" t="str">
            <v>F</v>
          </cell>
        </row>
        <row r="8185">
          <cell r="B8185" t="str">
            <v>F500808</v>
          </cell>
          <cell r="C8185" t="str">
            <v>F500808</v>
          </cell>
          <cell r="D8185">
            <v>15</v>
          </cell>
          <cell r="E8185" t="str">
            <v>F</v>
          </cell>
        </row>
        <row r="8186">
          <cell r="B8186" t="str">
            <v>F500861</v>
          </cell>
          <cell r="C8186" t="str">
            <v>F500861</v>
          </cell>
          <cell r="D8186">
            <v>15</v>
          </cell>
          <cell r="E8186" t="str">
            <v>F</v>
          </cell>
        </row>
        <row r="8187">
          <cell r="B8187" t="str">
            <v>F500966</v>
          </cell>
          <cell r="C8187" t="str">
            <v>F500966</v>
          </cell>
          <cell r="D8187">
            <v>15</v>
          </cell>
          <cell r="E8187" t="str">
            <v>F</v>
          </cell>
        </row>
        <row r="8188">
          <cell r="B8188" t="str">
            <v>F501001</v>
          </cell>
          <cell r="C8188" t="str">
            <v>F501001</v>
          </cell>
          <cell r="D8188">
            <v>15</v>
          </cell>
          <cell r="E8188" t="str">
            <v>F</v>
          </cell>
        </row>
        <row r="8189">
          <cell r="B8189" t="str">
            <v>F501053</v>
          </cell>
          <cell r="C8189" t="str">
            <v>F501053</v>
          </cell>
          <cell r="D8189">
            <v>15</v>
          </cell>
          <cell r="E8189" t="str">
            <v>F</v>
          </cell>
        </row>
        <row r="8190">
          <cell r="B8190" t="str">
            <v>F501054</v>
          </cell>
          <cell r="C8190" t="str">
            <v>F501054</v>
          </cell>
          <cell r="D8190">
            <v>15</v>
          </cell>
          <cell r="E8190" t="str">
            <v>F</v>
          </cell>
        </row>
        <row r="8191">
          <cell r="B8191" t="str">
            <v>F501106</v>
          </cell>
          <cell r="C8191" t="str">
            <v>F501106</v>
          </cell>
          <cell r="D8191">
            <v>15</v>
          </cell>
          <cell r="E8191" t="str">
            <v>F</v>
          </cell>
        </row>
        <row r="8192">
          <cell r="B8192" t="str">
            <v>F501159</v>
          </cell>
          <cell r="C8192" t="str">
            <v>F501159</v>
          </cell>
          <cell r="D8192">
            <v>15</v>
          </cell>
          <cell r="E8192" t="str">
            <v>F</v>
          </cell>
        </row>
        <row r="8193">
          <cell r="B8193" t="str">
            <v>F501228</v>
          </cell>
          <cell r="C8193" t="str">
            <v>F501228</v>
          </cell>
          <cell r="D8193">
            <v>15</v>
          </cell>
          <cell r="E8193" t="str">
            <v>F</v>
          </cell>
        </row>
        <row r="8194">
          <cell r="B8194" t="str">
            <v>F501229</v>
          </cell>
          <cell r="C8194" t="str">
            <v>F501229</v>
          </cell>
          <cell r="D8194">
            <v>15</v>
          </cell>
          <cell r="E8194" t="str">
            <v>F</v>
          </cell>
        </row>
        <row r="8195">
          <cell r="B8195" t="str">
            <v>F501281</v>
          </cell>
          <cell r="C8195" t="str">
            <v>F501281</v>
          </cell>
          <cell r="D8195">
            <v>15</v>
          </cell>
          <cell r="E8195" t="str">
            <v>F</v>
          </cell>
        </row>
        <row r="8196">
          <cell r="B8196" t="str">
            <v>F501491</v>
          </cell>
          <cell r="C8196" t="str">
            <v>F501491</v>
          </cell>
          <cell r="D8196">
            <v>15</v>
          </cell>
          <cell r="E8196" t="str">
            <v>F</v>
          </cell>
        </row>
        <row r="8197">
          <cell r="B8197" t="str">
            <v>F502442</v>
          </cell>
          <cell r="C8197" t="str">
            <v>F502442</v>
          </cell>
          <cell r="D8197">
            <v>15</v>
          </cell>
          <cell r="E8197" t="str">
            <v>F</v>
          </cell>
        </row>
        <row r="8198">
          <cell r="B8198" t="str">
            <v>F520215</v>
          </cell>
          <cell r="C8198" t="str">
            <v>F520215</v>
          </cell>
          <cell r="D8198">
            <v>15</v>
          </cell>
          <cell r="E8198" t="str">
            <v>F</v>
          </cell>
        </row>
        <row r="8199">
          <cell r="B8199" t="str">
            <v>F520216</v>
          </cell>
          <cell r="C8199" t="str">
            <v>F520216</v>
          </cell>
          <cell r="D8199">
            <v>15</v>
          </cell>
          <cell r="E8199" t="str">
            <v>F</v>
          </cell>
        </row>
        <row r="8200">
          <cell r="B8200" t="str">
            <v>F520260</v>
          </cell>
          <cell r="C8200" t="str">
            <v>F520260</v>
          </cell>
          <cell r="D8200">
            <v>15</v>
          </cell>
          <cell r="E8200" t="str">
            <v>F</v>
          </cell>
        </row>
        <row r="8201">
          <cell r="B8201" t="str">
            <v>F520294</v>
          </cell>
          <cell r="C8201" t="str">
            <v>F520294</v>
          </cell>
          <cell r="D8201">
            <v>15</v>
          </cell>
          <cell r="E8201" t="str">
            <v>F</v>
          </cell>
        </row>
        <row r="8202">
          <cell r="B8202" t="str">
            <v>F520428</v>
          </cell>
          <cell r="C8202" t="str">
            <v>F520428</v>
          </cell>
          <cell r="D8202">
            <v>15</v>
          </cell>
          <cell r="E8202" t="str">
            <v>F</v>
          </cell>
        </row>
        <row r="8203">
          <cell r="B8203" t="str">
            <v>F520440</v>
          </cell>
          <cell r="C8203" t="str">
            <v>F520440</v>
          </cell>
          <cell r="D8203">
            <v>15</v>
          </cell>
          <cell r="E8203" t="str">
            <v>F</v>
          </cell>
        </row>
        <row r="8204">
          <cell r="B8204" t="str">
            <v>F520480</v>
          </cell>
          <cell r="C8204" t="str">
            <v>F520480</v>
          </cell>
          <cell r="D8204">
            <v>15</v>
          </cell>
          <cell r="E8204" t="str">
            <v>F</v>
          </cell>
        </row>
        <row r="8205">
          <cell r="B8205" t="str">
            <v>F521095</v>
          </cell>
          <cell r="C8205" t="str">
            <v>F521095</v>
          </cell>
          <cell r="D8205">
            <v>15</v>
          </cell>
          <cell r="E8205" t="str">
            <v>F</v>
          </cell>
        </row>
        <row r="8206">
          <cell r="B8206" t="str">
            <v>F521455</v>
          </cell>
          <cell r="C8206" t="str">
            <v>F521455</v>
          </cell>
          <cell r="D8206">
            <v>15</v>
          </cell>
          <cell r="E8206" t="str">
            <v>F</v>
          </cell>
        </row>
        <row r="8207">
          <cell r="B8207" t="str">
            <v>F521815</v>
          </cell>
          <cell r="C8207" t="str">
            <v>F521815</v>
          </cell>
          <cell r="D8207">
            <v>15</v>
          </cell>
          <cell r="E8207" t="str">
            <v>F</v>
          </cell>
        </row>
        <row r="8208">
          <cell r="B8208" t="str">
            <v>F522175</v>
          </cell>
          <cell r="C8208" t="str">
            <v>F522175</v>
          </cell>
          <cell r="D8208">
            <v>15</v>
          </cell>
          <cell r="E8208" t="str">
            <v>F</v>
          </cell>
        </row>
        <row r="8209">
          <cell r="B8209" t="str">
            <v>F522535</v>
          </cell>
          <cell r="C8209" t="str">
            <v>F522535</v>
          </cell>
          <cell r="D8209">
            <v>15</v>
          </cell>
          <cell r="E8209" t="str">
            <v>F</v>
          </cell>
        </row>
        <row r="8210">
          <cell r="B8210" t="str">
            <v>F522788</v>
          </cell>
          <cell r="C8210" t="str">
            <v>F522788</v>
          </cell>
          <cell r="D8210">
            <v>15</v>
          </cell>
          <cell r="E8210" t="str">
            <v>F</v>
          </cell>
        </row>
        <row r="8211">
          <cell r="B8211" t="str">
            <v>F522789</v>
          </cell>
          <cell r="C8211" t="str">
            <v>F522789</v>
          </cell>
          <cell r="D8211">
            <v>15</v>
          </cell>
          <cell r="E8211" t="str">
            <v>F</v>
          </cell>
        </row>
        <row r="8212">
          <cell r="B8212" t="str">
            <v>F522804</v>
          </cell>
          <cell r="C8212" t="str">
            <v>F522804</v>
          </cell>
          <cell r="D8212">
            <v>15</v>
          </cell>
          <cell r="E8212" t="str">
            <v>F</v>
          </cell>
        </row>
        <row r="8213">
          <cell r="B8213" t="str">
            <v>F522805</v>
          </cell>
          <cell r="C8213" t="str">
            <v>F522805</v>
          </cell>
          <cell r="D8213">
            <v>15</v>
          </cell>
          <cell r="E8213" t="str">
            <v>F</v>
          </cell>
        </row>
        <row r="8214">
          <cell r="B8214" t="str">
            <v>1000FCVALSC</v>
          </cell>
          <cell r="C8214" t="str">
            <v>FCVALSC</v>
          </cell>
          <cell r="D8214">
            <v>14</v>
          </cell>
          <cell r="E8214" t="str">
            <v>G</v>
          </cell>
        </row>
        <row r="8215">
          <cell r="B8215" t="str">
            <v>F500676</v>
          </cell>
          <cell r="C8215" t="str">
            <v>F500676</v>
          </cell>
          <cell r="D8215">
            <v>15</v>
          </cell>
          <cell r="E8215" t="str">
            <v>F</v>
          </cell>
        </row>
        <row r="8216">
          <cell r="B8216" t="str">
            <v>F500677</v>
          </cell>
          <cell r="C8216" t="str">
            <v>F500677</v>
          </cell>
          <cell r="D8216">
            <v>15</v>
          </cell>
          <cell r="E8216" t="str">
            <v>F</v>
          </cell>
        </row>
        <row r="8217">
          <cell r="B8217" t="str">
            <v>F500746</v>
          </cell>
          <cell r="C8217" t="str">
            <v>F500746</v>
          </cell>
          <cell r="D8217">
            <v>15</v>
          </cell>
          <cell r="E8217" t="str">
            <v>F</v>
          </cell>
        </row>
        <row r="8218">
          <cell r="B8218" t="str">
            <v>F500747</v>
          </cell>
          <cell r="C8218" t="str">
            <v>F500747</v>
          </cell>
          <cell r="D8218">
            <v>15</v>
          </cell>
          <cell r="E8218" t="str">
            <v>F</v>
          </cell>
        </row>
        <row r="8219">
          <cell r="B8219" t="str">
            <v>F500816</v>
          </cell>
          <cell r="C8219" t="str">
            <v>F500816</v>
          </cell>
          <cell r="D8219">
            <v>15</v>
          </cell>
          <cell r="E8219" t="str">
            <v>F</v>
          </cell>
        </row>
        <row r="8220">
          <cell r="B8220" t="str">
            <v>F500865</v>
          </cell>
          <cell r="C8220" t="str">
            <v>F500865</v>
          </cell>
          <cell r="D8220">
            <v>15</v>
          </cell>
          <cell r="E8220" t="str">
            <v>F</v>
          </cell>
        </row>
        <row r="8221">
          <cell r="B8221" t="str">
            <v>F500970</v>
          </cell>
          <cell r="C8221" t="str">
            <v>F500970</v>
          </cell>
          <cell r="D8221">
            <v>15</v>
          </cell>
          <cell r="E8221" t="str">
            <v>F</v>
          </cell>
        </row>
        <row r="8222">
          <cell r="B8222" t="str">
            <v>F501005</v>
          </cell>
          <cell r="C8222" t="str">
            <v>F501005</v>
          </cell>
          <cell r="D8222">
            <v>15</v>
          </cell>
          <cell r="E8222" t="str">
            <v>F</v>
          </cell>
        </row>
        <row r="8223">
          <cell r="B8223" t="str">
            <v>F501061</v>
          </cell>
          <cell r="C8223" t="str">
            <v>F501061</v>
          </cell>
          <cell r="D8223">
            <v>15</v>
          </cell>
          <cell r="E8223" t="str">
            <v>F</v>
          </cell>
        </row>
        <row r="8224">
          <cell r="B8224" t="str">
            <v>F501062</v>
          </cell>
          <cell r="C8224" t="str">
            <v>F501062</v>
          </cell>
          <cell r="D8224">
            <v>15</v>
          </cell>
          <cell r="E8224" t="str">
            <v>F</v>
          </cell>
        </row>
        <row r="8225">
          <cell r="B8225" t="str">
            <v>F501110</v>
          </cell>
          <cell r="C8225" t="str">
            <v>F501110</v>
          </cell>
          <cell r="D8225">
            <v>15</v>
          </cell>
          <cell r="E8225" t="str">
            <v>F</v>
          </cell>
        </row>
        <row r="8226">
          <cell r="B8226" t="str">
            <v>F501167</v>
          </cell>
          <cell r="C8226" t="str">
            <v>F501167</v>
          </cell>
          <cell r="D8226">
            <v>15</v>
          </cell>
          <cell r="E8226" t="str">
            <v>F</v>
          </cell>
        </row>
        <row r="8227">
          <cell r="B8227" t="str">
            <v>F501236</v>
          </cell>
          <cell r="C8227" t="str">
            <v>F501236</v>
          </cell>
          <cell r="D8227">
            <v>15</v>
          </cell>
          <cell r="E8227" t="str">
            <v>F</v>
          </cell>
        </row>
        <row r="8228">
          <cell r="B8228" t="str">
            <v>F501237</v>
          </cell>
          <cell r="C8228" t="str">
            <v>F501237</v>
          </cell>
          <cell r="D8228">
            <v>15</v>
          </cell>
          <cell r="E8228" t="str">
            <v>F</v>
          </cell>
        </row>
        <row r="8229">
          <cell r="B8229" t="str">
            <v>F501285</v>
          </cell>
          <cell r="C8229" t="str">
            <v>F501285</v>
          </cell>
          <cell r="D8229">
            <v>15</v>
          </cell>
          <cell r="E8229" t="str">
            <v>F</v>
          </cell>
        </row>
        <row r="8230">
          <cell r="B8230" t="str">
            <v>F501495</v>
          </cell>
          <cell r="C8230" t="str">
            <v>F501495</v>
          </cell>
          <cell r="D8230">
            <v>15</v>
          </cell>
          <cell r="E8230" t="str">
            <v>F</v>
          </cell>
        </row>
        <row r="8231">
          <cell r="B8231" t="str">
            <v>F502446</v>
          </cell>
          <cell r="C8231" t="str">
            <v>F502446</v>
          </cell>
          <cell r="D8231">
            <v>15</v>
          </cell>
          <cell r="E8231" t="str">
            <v>F</v>
          </cell>
        </row>
        <row r="8232">
          <cell r="B8232" t="str">
            <v>F520238</v>
          </cell>
          <cell r="C8232" t="str">
            <v>F520238</v>
          </cell>
          <cell r="D8232">
            <v>15</v>
          </cell>
          <cell r="E8232" t="str">
            <v>F</v>
          </cell>
        </row>
        <row r="8233">
          <cell r="B8233" t="str">
            <v>F520273</v>
          </cell>
          <cell r="C8233" t="str">
            <v>F520273</v>
          </cell>
          <cell r="D8233">
            <v>15</v>
          </cell>
          <cell r="E8233" t="str">
            <v>F</v>
          </cell>
        </row>
        <row r="8234">
          <cell r="B8234" t="str">
            <v>F520309</v>
          </cell>
          <cell r="C8234" t="str">
            <v>F520309</v>
          </cell>
          <cell r="D8234">
            <v>15</v>
          </cell>
          <cell r="E8234" t="str">
            <v>F</v>
          </cell>
        </row>
        <row r="8235">
          <cell r="B8235" t="str">
            <v>F520388</v>
          </cell>
          <cell r="C8235" t="str">
            <v>F520388</v>
          </cell>
          <cell r="D8235">
            <v>15</v>
          </cell>
          <cell r="E8235" t="str">
            <v>F</v>
          </cell>
        </row>
        <row r="8236">
          <cell r="B8236" t="str">
            <v>F520389</v>
          </cell>
          <cell r="C8236" t="str">
            <v>F520389</v>
          </cell>
          <cell r="D8236">
            <v>15</v>
          </cell>
          <cell r="E8236" t="str">
            <v>F</v>
          </cell>
        </row>
        <row r="8237">
          <cell r="B8237" t="str">
            <v>F520491</v>
          </cell>
          <cell r="C8237" t="str">
            <v>F520491</v>
          </cell>
          <cell r="D8237">
            <v>15</v>
          </cell>
          <cell r="E8237" t="str">
            <v>F</v>
          </cell>
        </row>
        <row r="8238">
          <cell r="B8238" t="str">
            <v>F521107</v>
          </cell>
          <cell r="C8238" t="str">
            <v>F521107</v>
          </cell>
          <cell r="D8238">
            <v>15</v>
          </cell>
          <cell r="E8238" t="str">
            <v>F</v>
          </cell>
        </row>
        <row r="8239">
          <cell r="B8239" t="str">
            <v>F521467</v>
          </cell>
          <cell r="C8239" t="str">
            <v>F521467</v>
          </cell>
          <cell r="D8239">
            <v>15</v>
          </cell>
          <cell r="E8239" t="str">
            <v>F</v>
          </cell>
        </row>
        <row r="8240">
          <cell r="B8240" t="str">
            <v>F521827</v>
          </cell>
          <cell r="C8240" t="str">
            <v>F521827</v>
          </cell>
          <cell r="D8240">
            <v>15</v>
          </cell>
          <cell r="E8240" t="str">
            <v>F</v>
          </cell>
        </row>
        <row r="8241">
          <cell r="B8241" t="str">
            <v>F522187</v>
          </cell>
          <cell r="C8241" t="str">
            <v>F522187</v>
          </cell>
          <cell r="D8241">
            <v>15</v>
          </cell>
          <cell r="E8241" t="str">
            <v>F</v>
          </cell>
        </row>
        <row r="8242">
          <cell r="B8242" t="str">
            <v>F522547</v>
          </cell>
          <cell r="C8242" t="str">
            <v>F522547</v>
          </cell>
          <cell r="D8242">
            <v>15</v>
          </cell>
          <cell r="E8242" t="str">
            <v>F</v>
          </cell>
        </row>
        <row r="8243">
          <cell r="B8243" t="str">
            <v>1000FCVENTSC</v>
          </cell>
          <cell r="C8243" t="str">
            <v>FCVENTSC</v>
          </cell>
          <cell r="D8243">
            <v>14</v>
          </cell>
          <cell r="E8243" t="str">
            <v>G</v>
          </cell>
        </row>
        <row r="8244">
          <cell r="B8244" t="str">
            <v>F500672</v>
          </cell>
          <cell r="C8244" t="str">
            <v>F500672</v>
          </cell>
          <cell r="D8244">
            <v>15</v>
          </cell>
          <cell r="E8244" t="str">
            <v>F</v>
          </cell>
        </row>
        <row r="8245">
          <cell r="B8245" t="str">
            <v>F500673</v>
          </cell>
          <cell r="C8245" t="str">
            <v>F500673</v>
          </cell>
          <cell r="D8245">
            <v>15</v>
          </cell>
          <cell r="E8245" t="str">
            <v>F</v>
          </cell>
        </row>
        <row r="8246">
          <cell r="B8246" t="str">
            <v>F500742</v>
          </cell>
          <cell r="C8246" t="str">
            <v>F500742</v>
          </cell>
          <cell r="D8246">
            <v>15</v>
          </cell>
          <cell r="E8246" t="str">
            <v>F</v>
          </cell>
        </row>
        <row r="8247">
          <cell r="B8247" t="str">
            <v>F500743</v>
          </cell>
          <cell r="C8247" t="str">
            <v>F500743</v>
          </cell>
          <cell r="D8247">
            <v>15</v>
          </cell>
          <cell r="E8247" t="str">
            <v>F</v>
          </cell>
        </row>
        <row r="8248">
          <cell r="B8248" t="str">
            <v>F500812</v>
          </cell>
          <cell r="C8248" t="str">
            <v>F500812</v>
          </cell>
          <cell r="D8248">
            <v>15</v>
          </cell>
          <cell r="E8248" t="str">
            <v>F</v>
          </cell>
        </row>
        <row r="8249">
          <cell r="B8249" t="str">
            <v>F500863</v>
          </cell>
          <cell r="C8249" t="str">
            <v>F500863</v>
          </cell>
          <cell r="D8249">
            <v>15</v>
          </cell>
          <cell r="E8249" t="str">
            <v>F</v>
          </cell>
        </row>
        <row r="8250">
          <cell r="B8250" t="str">
            <v>F500968</v>
          </cell>
          <cell r="C8250" t="str">
            <v>F500968</v>
          </cell>
          <cell r="D8250">
            <v>15</v>
          </cell>
          <cell r="E8250" t="str">
            <v>F</v>
          </cell>
        </row>
        <row r="8251">
          <cell r="B8251" t="str">
            <v>F501003</v>
          </cell>
          <cell r="C8251" t="str">
            <v>F501003</v>
          </cell>
          <cell r="D8251">
            <v>15</v>
          </cell>
          <cell r="E8251" t="str">
            <v>F</v>
          </cell>
        </row>
        <row r="8252">
          <cell r="B8252" t="str">
            <v>F501057</v>
          </cell>
          <cell r="C8252" t="str">
            <v>F501057</v>
          </cell>
          <cell r="D8252">
            <v>15</v>
          </cell>
          <cell r="E8252" t="str">
            <v>F</v>
          </cell>
        </row>
        <row r="8253">
          <cell r="B8253" t="str">
            <v>F501058</v>
          </cell>
          <cell r="C8253" t="str">
            <v>F501058</v>
          </cell>
          <cell r="D8253">
            <v>15</v>
          </cell>
          <cell r="E8253" t="str">
            <v>F</v>
          </cell>
        </row>
        <row r="8254">
          <cell r="B8254" t="str">
            <v>F501108</v>
          </cell>
          <cell r="C8254" t="str">
            <v>F501108</v>
          </cell>
          <cell r="D8254">
            <v>15</v>
          </cell>
          <cell r="E8254" t="str">
            <v>F</v>
          </cell>
        </row>
        <row r="8255">
          <cell r="B8255" t="str">
            <v>F501163</v>
          </cell>
          <cell r="C8255" t="str">
            <v>F501163</v>
          </cell>
          <cell r="D8255">
            <v>15</v>
          </cell>
          <cell r="E8255" t="str">
            <v>F</v>
          </cell>
        </row>
        <row r="8256">
          <cell r="B8256" t="str">
            <v>F501232</v>
          </cell>
          <cell r="C8256" t="str">
            <v>F501232</v>
          </cell>
          <cell r="D8256">
            <v>15</v>
          </cell>
          <cell r="E8256" t="str">
            <v>F</v>
          </cell>
        </row>
        <row r="8257">
          <cell r="B8257" t="str">
            <v>F501233</v>
          </cell>
          <cell r="C8257" t="str">
            <v>F501233</v>
          </cell>
          <cell r="D8257">
            <v>15</v>
          </cell>
          <cell r="E8257" t="str">
            <v>F</v>
          </cell>
        </row>
        <row r="8258">
          <cell r="B8258" t="str">
            <v>F501283</v>
          </cell>
          <cell r="C8258" t="str">
            <v>F501283</v>
          </cell>
          <cell r="D8258">
            <v>15</v>
          </cell>
          <cell r="E8258" t="str">
            <v>F</v>
          </cell>
        </row>
        <row r="8259">
          <cell r="B8259" t="str">
            <v>F501493</v>
          </cell>
          <cell r="C8259" t="str">
            <v>F501493</v>
          </cell>
          <cell r="D8259">
            <v>15</v>
          </cell>
          <cell r="E8259" t="str">
            <v>F</v>
          </cell>
        </row>
        <row r="8260">
          <cell r="B8260" t="str">
            <v>F502444</v>
          </cell>
          <cell r="C8260" t="str">
            <v>F502444</v>
          </cell>
          <cell r="D8260">
            <v>15</v>
          </cell>
          <cell r="E8260" t="str">
            <v>F</v>
          </cell>
        </row>
        <row r="8261">
          <cell r="B8261" t="str">
            <v>F520219</v>
          </cell>
          <cell r="C8261" t="str">
            <v>F520219</v>
          </cell>
          <cell r="D8261">
            <v>15</v>
          </cell>
          <cell r="E8261" t="str">
            <v>F</v>
          </cell>
        </row>
        <row r="8262">
          <cell r="B8262" t="str">
            <v>F520262</v>
          </cell>
          <cell r="C8262" t="str">
            <v>F520262</v>
          </cell>
          <cell r="D8262">
            <v>15</v>
          </cell>
          <cell r="E8262" t="str">
            <v>F</v>
          </cell>
        </row>
        <row r="8263">
          <cell r="B8263" t="str">
            <v>F520296</v>
          </cell>
          <cell r="C8263" t="str">
            <v>F520296</v>
          </cell>
          <cell r="D8263">
            <v>15</v>
          </cell>
          <cell r="E8263" t="str">
            <v>F</v>
          </cell>
        </row>
        <row r="8264">
          <cell r="B8264" t="str">
            <v>F520379</v>
          </cell>
          <cell r="C8264" t="str">
            <v>F520379</v>
          </cell>
          <cell r="D8264">
            <v>15</v>
          </cell>
          <cell r="E8264" t="str">
            <v>F</v>
          </cell>
        </row>
        <row r="8265">
          <cell r="B8265" t="str">
            <v>F520380</v>
          </cell>
          <cell r="C8265" t="str">
            <v>F520380</v>
          </cell>
          <cell r="D8265">
            <v>15</v>
          </cell>
          <cell r="E8265" t="str">
            <v>F</v>
          </cell>
        </row>
        <row r="8266">
          <cell r="B8266" t="str">
            <v>F520482</v>
          </cell>
          <cell r="C8266" t="str">
            <v>F520482</v>
          </cell>
          <cell r="D8266">
            <v>15</v>
          </cell>
          <cell r="E8266" t="str">
            <v>F</v>
          </cell>
        </row>
        <row r="8267">
          <cell r="B8267" t="str">
            <v>F521097</v>
          </cell>
          <cell r="C8267" t="str">
            <v>F521097</v>
          </cell>
          <cell r="D8267">
            <v>15</v>
          </cell>
          <cell r="E8267" t="str">
            <v>F</v>
          </cell>
        </row>
        <row r="8268">
          <cell r="B8268" t="str">
            <v>F521457</v>
          </cell>
          <cell r="C8268" t="str">
            <v>F521457</v>
          </cell>
          <cell r="D8268">
            <v>15</v>
          </cell>
          <cell r="E8268" t="str">
            <v>F</v>
          </cell>
        </row>
        <row r="8269">
          <cell r="B8269" t="str">
            <v>F521817</v>
          </cell>
          <cell r="C8269" t="str">
            <v>F521817</v>
          </cell>
          <cell r="D8269">
            <v>15</v>
          </cell>
          <cell r="E8269" t="str">
            <v>F</v>
          </cell>
        </row>
        <row r="8270">
          <cell r="B8270" t="str">
            <v>F522177</v>
          </cell>
          <cell r="C8270" t="str">
            <v>F522177</v>
          </cell>
          <cell r="D8270">
            <v>15</v>
          </cell>
          <cell r="E8270" t="str">
            <v>F</v>
          </cell>
        </row>
        <row r="8271">
          <cell r="B8271" t="str">
            <v>F522537</v>
          </cell>
          <cell r="C8271" t="str">
            <v>F522537</v>
          </cell>
          <cell r="D8271">
            <v>15</v>
          </cell>
          <cell r="E8271" t="str">
            <v>F</v>
          </cell>
        </row>
        <row r="8272">
          <cell r="B8272" t="str">
            <v>F522808</v>
          </cell>
          <cell r="C8272" t="str">
            <v>F522808</v>
          </cell>
          <cell r="D8272">
            <v>15</v>
          </cell>
          <cell r="E8272" t="str">
            <v>F</v>
          </cell>
        </row>
        <row r="8273">
          <cell r="B8273" t="str">
            <v>1000LOGNCST</v>
          </cell>
          <cell r="C8273" t="str">
            <v>LOGNCST</v>
          </cell>
          <cell r="D8273">
            <v>12</v>
          </cell>
          <cell r="E8273" t="str">
            <v>G</v>
          </cell>
        </row>
        <row r="8274">
          <cell r="B8274" t="str">
            <v>F502119</v>
          </cell>
          <cell r="C8274" t="str">
            <v>F502119</v>
          </cell>
          <cell r="D8274">
            <v>13</v>
          </cell>
          <cell r="E8274" t="str">
            <v>F</v>
          </cell>
        </row>
        <row r="8275">
          <cell r="B8275" t="str">
            <v>F520330</v>
          </cell>
          <cell r="C8275" t="str">
            <v>F520330</v>
          </cell>
          <cell r="D8275">
            <v>13</v>
          </cell>
          <cell r="E8275" t="str">
            <v>F</v>
          </cell>
        </row>
        <row r="8276">
          <cell r="B8276" t="str">
            <v>F520674</v>
          </cell>
          <cell r="C8276" t="str">
            <v>F520674</v>
          </cell>
          <cell r="D8276">
            <v>13</v>
          </cell>
          <cell r="E8276" t="str">
            <v>F</v>
          </cell>
        </row>
        <row r="8277">
          <cell r="B8277" t="str">
            <v>F521123</v>
          </cell>
          <cell r="C8277" t="str">
            <v>F521123</v>
          </cell>
          <cell r="D8277">
            <v>13</v>
          </cell>
          <cell r="E8277" t="str">
            <v>F</v>
          </cell>
        </row>
        <row r="8278">
          <cell r="B8278" t="str">
            <v>F521483</v>
          </cell>
          <cell r="C8278" t="str">
            <v>F521483</v>
          </cell>
          <cell r="D8278">
            <v>13</v>
          </cell>
          <cell r="E8278" t="str">
            <v>F</v>
          </cell>
        </row>
        <row r="8279">
          <cell r="B8279" t="str">
            <v>F521843</v>
          </cell>
          <cell r="C8279" t="str">
            <v>F521843</v>
          </cell>
          <cell r="D8279">
            <v>13</v>
          </cell>
          <cell r="E8279" t="str">
            <v>F</v>
          </cell>
        </row>
        <row r="8280">
          <cell r="B8280" t="str">
            <v>F522203</v>
          </cell>
          <cell r="C8280" t="str">
            <v>F522203</v>
          </cell>
          <cell r="D8280">
            <v>13</v>
          </cell>
          <cell r="E8280" t="str">
            <v>F</v>
          </cell>
        </row>
        <row r="8281">
          <cell r="B8281" t="str">
            <v>F522563</v>
          </cell>
          <cell r="C8281" t="str">
            <v>F522563</v>
          </cell>
          <cell r="D8281">
            <v>13</v>
          </cell>
          <cell r="E8281" t="str">
            <v>F</v>
          </cell>
        </row>
        <row r="8282">
          <cell r="B8282" t="str">
            <v>1000PLNGNCST</v>
          </cell>
          <cell r="C8282" t="str">
            <v>PLNGNCST</v>
          </cell>
          <cell r="D8282">
            <v>12</v>
          </cell>
          <cell r="E8282" t="str">
            <v>G</v>
          </cell>
        </row>
        <row r="8283">
          <cell r="B8283" t="str">
            <v>F520081</v>
          </cell>
          <cell r="C8283" t="str">
            <v>F520081</v>
          </cell>
          <cell r="D8283">
            <v>13</v>
          </cell>
          <cell r="E8283" t="str">
            <v>F</v>
          </cell>
        </row>
        <row r="8284">
          <cell r="B8284" t="str">
            <v>F520542</v>
          </cell>
          <cell r="C8284" t="str">
            <v>F520542</v>
          </cell>
          <cell r="D8284">
            <v>13</v>
          </cell>
          <cell r="E8284" t="str">
            <v>F</v>
          </cell>
        </row>
        <row r="8285">
          <cell r="B8285" t="str">
            <v>F520660</v>
          </cell>
          <cell r="C8285" t="str">
            <v>F520660</v>
          </cell>
          <cell r="D8285">
            <v>13</v>
          </cell>
          <cell r="E8285" t="str">
            <v>F</v>
          </cell>
        </row>
        <row r="8286">
          <cell r="B8286" t="str">
            <v>F521064</v>
          </cell>
          <cell r="C8286" t="str">
            <v>F521064</v>
          </cell>
          <cell r="D8286">
            <v>13</v>
          </cell>
          <cell r="E8286" t="str">
            <v>F</v>
          </cell>
        </row>
        <row r="8287">
          <cell r="B8287" t="str">
            <v>F521424</v>
          </cell>
          <cell r="C8287" t="str">
            <v>F521424</v>
          </cell>
          <cell r="D8287">
            <v>13</v>
          </cell>
          <cell r="E8287" t="str">
            <v>F</v>
          </cell>
        </row>
        <row r="8288">
          <cell r="B8288" t="str">
            <v>F521784</v>
          </cell>
          <cell r="C8288" t="str">
            <v>F521784</v>
          </cell>
          <cell r="D8288">
            <v>13</v>
          </cell>
          <cell r="E8288" t="str">
            <v>F</v>
          </cell>
        </row>
        <row r="8289">
          <cell r="B8289" t="str">
            <v>F522144</v>
          </cell>
          <cell r="C8289" t="str">
            <v>F522144</v>
          </cell>
          <cell r="D8289">
            <v>13</v>
          </cell>
          <cell r="E8289" t="str">
            <v>F</v>
          </cell>
        </row>
        <row r="8290">
          <cell r="B8290" t="str">
            <v>F522504</v>
          </cell>
          <cell r="C8290" t="str">
            <v>F522504</v>
          </cell>
          <cell r="D8290">
            <v>13</v>
          </cell>
          <cell r="E8290" t="str">
            <v>F</v>
          </cell>
        </row>
        <row r="8291">
          <cell r="B8291" t="str">
            <v>1000FLDPLNCST</v>
          </cell>
          <cell r="C8291" t="str">
            <v>FLDPLNCST</v>
          </cell>
          <cell r="D8291">
            <v>14</v>
          </cell>
          <cell r="E8291" t="str">
            <v>G</v>
          </cell>
        </row>
        <row r="8292">
          <cell r="B8292" t="str">
            <v>1000PLANTESC</v>
          </cell>
          <cell r="C8292" t="str">
            <v>PLANTESC</v>
          </cell>
          <cell r="D8292">
            <v>16</v>
          </cell>
          <cell r="E8292" t="str">
            <v>G</v>
          </cell>
        </row>
        <row r="8293">
          <cell r="B8293" t="str">
            <v>F502308</v>
          </cell>
          <cell r="C8293" t="str">
            <v>F502308</v>
          </cell>
          <cell r="D8293">
            <v>17</v>
          </cell>
          <cell r="E8293" t="str">
            <v>F</v>
          </cell>
        </row>
        <row r="8294">
          <cell r="B8294" t="str">
            <v>1000PLSBARSC</v>
          </cell>
          <cell r="C8294" t="str">
            <v>PLSBARSC</v>
          </cell>
          <cell r="D8294">
            <v>16</v>
          </cell>
          <cell r="E8294" t="str">
            <v>G</v>
          </cell>
        </row>
        <row r="8295">
          <cell r="B8295" t="str">
            <v>1000PLTHOUSC</v>
          </cell>
          <cell r="C8295" t="str">
            <v>PLTHOUSC</v>
          </cell>
          <cell r="D8295">
            <v>16</v>
          </cell>
          <cell r="E8295" t="str">
            <v>G</v>
          </cell>
        </row>
        <row r="8296">
          <cell r="B8296" t="str">
            <v>1000PLVALESC</v>
          </cell>
          <cell r="C8296" t="str">
            <v>PLVALESC</v>
          </cell>
          <cell r="D8296">
            <v>16</v>
          </cell>
          <cell r="E8296" t="str">
            <v>G</v>
          </cell>
        </row>
        <row r="8297">
          <cell r="B8297" t="str">
            <v>1000PLVENTSC</v>
          </cell>
          <cell r="C8297" t="str">
            <v>PLVENTSC</v>
          </cell>
          <cell r="D8297">
            <v>16</v>
          </cell>
          <cell r="E8297" t="str">
            <v>G</v>
          </cell>
        </row>
        <row r="8298">
          <cell r="B8298" t="str">
            <v>1000LOCPLNC</v>
          </cell>
          <cell r="C8298" t="str">
            <v>LOCPLNC</v>
          </cell>
          <cell r="D8298">
            <v>14</v>
          </cell>
          <cell r="E8298" t="str">
            <v>G</v>
          </cell>
        </row>
        <row r="8299">
          <cell r="B8299" t="str">
            <v>1000CMSJA</v>
          </cell>
          <cell r="C8299" t="str">
            <v>CMSJA</v>
          </cell>
          <cell r="D8299">
            <v>10</v>
          </cell>
          <cell r="E8299" t="str">
            <v>G</v>
          </cell>
        </row>
        <row r="8300">
          <cell r="B8300" t="str">
            <v>F501985</v>
          </cell>
          <cell r="C8300" t="str">
            <v>F501985</v>
          </cell>
          <cell r="D8300">
            <v>11</v>
          </cell>
          <cell r="E8300" t="str">
            <v>F</v>
          </cell>
        </row>
        <row r="8301">
          <cell r="B8301" t="str">
            <v>F501986</v>
          </cell>
          <cell r="C8301" t="str">
            <v>F501986</v>
          </cell>
          <cell r="D8301">
            <v>11</v>
          </cell>
          <cell r="E8301" t="str">
            <v>F</v>
          </cell>
        </row>
        <row r="8302">
          <cell r="B8302" t="str">
            <v>F502001</v>
          </cell>
          <cell r="C8302" t="str">
            <v>F502001</v>
          </cell>
          <cell r="D8302">
            <v>11</v>
          </cell>
          <cell r="E8302" t="str">
            <v>F</v>
          </cell>
        </row>
        <row r="8303">
          <cell r="B8303" t="str">
            <v>F502002</v>
          </cell>
          <cell r="C8303" t="str">
            <v>F502002</v>
          </cell>
          <cell r="D8303">
            <v>11</v>
          </cell>
          <cell r="E8303" t="str">
            <v>F</v>
          </cell>
        </row>
        <row r="8304">
          <cell r="B8304" t="str">
            <v>F502017</v>
          </cell>
          <cell r="C8304" t="str">
            <v>F502017</v>
          </cell>
          <cell r="D8304">
            <v>11</v>
          </cell>
          <cell r="E8304" t="str">
            <v>F</v>
          </cell>
        </row>
        <row r="8305">
          <cell r="B8305" t="str">
            <v>F502026</v>
          </cell>
          <cell r="C8305" t="str">
            <v>F502026</v>
          </cell>
          <cell r="D8305">
            <v>11</v>
          </cell>
          <cell r="E8305" t="str">
            <v>F</v>
          </cell>
        </row>
        <row r="8306">
          <cell r="B8306" t="str">
            <v>F502034</v>
          </cell>
          <cell r="C8306" t="str">
            <v>F502034</v>
          </cell>
          <cell r="D8306">
            <v>11</v>
          </cell>
          <cell r="E8306" t="str">
            <v>F</v>
          </cell>
        </row>
        <row r="8307">
          <cell r="B8307" t="str">
            <v>F502050</v>
          </cell>
          <cell r="C8307" t="str">
            <v>F502050</v>
          </cell>
          <cell r="D8307">
            <v>11</v>
          </cell>
          <cell r="E8307" t="str">
            <v>F</v>
          </cell>
        </row>
        <row r="8308">
          <cell r="B8308" t="str">
            <v>F502058</v>
          </cell>
          <cell r="C8308" t="str">
            <v>F502058</v>
          </cell>
          <cell r="D8308">
            <v>11</v>
          </cell>
          <cell r="E8308" t="str">
            <v>F</v>
          </cell>
        </row>
        <row r="8309">
          <cell r="B8309" t="str">
            <v>F502073</v>
          </cell>
          <cell r="C8309" t="str">
            <v>F502073</v>
          </cell>
          <cell r="D8309">
            <v>11</v>
          </cell>
          <cell r="E8309" t="str">
            <v>F</v>
          </cell>
        </row>
        <row r="8310">
          <cell r="B8310" t="str">
            <v>F502074</v>
          </cell>
          <cell r="C8310" t="str">
            <v>F502074</v>
          </cell>
          <cell r="D8310">
            <v>11</v>
          </cell>
          <cell r="E8310" t="str">
            <v>F</v>
          </cell>
        </row>
        <row r="8311">
          <cell r="B8311" t="str">
            <v>F502082</v>
          </cell>
          <cell r="C8311" t="str">
            <v>F502082</v>
          </cell>
          <cell r="D8311">
            <v>11</v>
          </cell>
          <cell r="E8311" t="str">
            <v>F</v>
          </cell>
        </row>
        <row r="8312">
          <cell r="B8312" t="str">
            <v>F502098</v>
          </cell>
          <cell r="C8312" t="str">
            <v>F502098</v>
          </cell>
          <cell r="D8312">
            <v>11</v>
          </cell>
          <cell r="E8312" t="str">
            <v>F</v>
          </cell>
        </row>
        <row r="8313">
          <cell r="B8313" t="str">
            <v>F502113</v>
          </cell>
          <cell r="C8313" t="str">
            <v>F502113</v>
          </cell>
          <cell r="D8313">
            <v>11</v>
          </cell>
          <cell r="E8313" t="str">
            <v>F</v>
          </cell>
        </row>
        <row r="8314">
          <cell r="B8314" t="str">
            <v>F502114</v>
          </cell>
          <cell r="C8314" t="str">
            <v>F502114</v>
          </cell>
          <cell r="D8314">
            <v>11</v>
          </cell>
          <cell r="E8314" t="str">
            <v>F</v>
          </cell>
        </row>
        <row r="8315">
          <cell r="B8315" t="str">
            <v>F502138</v>
          </cell>
          <cell r="C8315" t="str">
            <v>F502138</v>
          </cell>
          <cell r="D8315">
            <v>11</v>
          </cell>
          <cell r="E8315" t="str">
            <v>F</v>
          </cell>
        </row>
        <row r="8316">
          <cell r="B8316" t="str">
            <v>F502146</v>
          </cell>
          <cell r="C8316" t="str">
            <v>F502146</v>
          </cell>
          <cell r="D8316">
            <v>11</v>
          </cell>
          <cell r="E8316" t="str">
            <v>F</v>
          </cell>
        </row>
        <row r="8317">
          <cell r="B8317" t="str">
            <v>F502162</v>
          </cell>
          <cell r="C8317" t="str">
            <v>F502162</v>
          </cell>
          <cell r="D8317">
            <v>11</v>
          </cell>
          <cell r="E8317" t="str">
            <v>F</v>
          </cell>
        </row>
        <row r="8318">
          <cell r="B8318" t="str">
            <v>F502170</v>
          </cell>
          <cell r="C8318" t="str">
            <v>F502170</v>
          </cell>
          <cell r="D8318">
            <v>11</v>
          </cell>
          <cell r="E8318" t="str">
            <v>F</v>
          </cell>
        </row>
        <row r="8319">
          <cell r="B8319" t="str">
            <v>F502289</v>
          </cell>
          <cell r="C8319" t="str">
            <v>F502289</v>
          </cell>
          <cell r="D8319">
            <v>11</v>
          </cell>
          <cell r="E8319" t="str">
            <v>F</v>
          </cell>
        </row>
        <row r="8320">
          <cell r="B8320" t="str">
            <v>F502366</v>
          </cell>
          <cell r="C8320" t="str">
            <v>F502366</v>
          </cell>
          <cell r="D8320">
            <v>11</v>
          </cell>
          <cell r="E8320" t="str">
            <v>F</v>
          </cell>
        </row>
        <row r="8321">
          <cell r="B8321" t="str">
            <v>F502421</v>
          </cell>
          <cell r="C8321" t="str">
            <v>F502421</v>
          </cell>
          <cell r="D8321">
            <v>11</v>
          </cell>
          <cell r="E8321" t="str">
            <v>F</v>
          </cell>
        </row>
        <row r="8322">
          <cell r="B8322" t="str">
            <v>F502475</v>
          </cell>
          <cell r="C8322" t="str">
            <v>F502475</v>
          </cell>
          <cell r="D8322">
            <v>11</v>
          </cell>
          <cell r="E8322" t="str">
            <v>F</v>
          </cell>
        </row>
        <row r="8323">
          <cell r="B8323" t="str">
            <v>F502566</v>
          </cell>
          <cell r="C8323" t="str">
            <v>F502566</v>
          </cell>
          <cell r="D8323">
            <v>11</v>
          </cell>
          <cell r="E8323" t="str">
            <v>F</v>
          </cell>
        </row>
        <row r="8324">
          <cell r="B8324" t="str">
            <v>F502572</v>
          </cell>
          <cell r="C8324" t="str">
            <v>F502572</v>
          </cell>
          <cell r="D8324">
            <v>11</v>
          </cell>
          <cell r="E8324" t="str">
            <v>F</v>
          </cell>
        </row>
        <row r="8325">
          <cell r="B8325" t="str">
            <v>F502578</v>
          </cell>
          <cell r="C8325" t="str">
            <v>F502578</v>
          </cell>
          <cell r="D8325">
            <v>11</v>
          </cell>
          <cell r="E8325" t="str">
            <v>F</v>
          </cell>
        </row>
        <row r="8326">
          <cell r="B8326" t="str">
            <v>F502613</v>
          </cell>
          <cell r="C8326" t="str">
            <v>F502613</v>
          </cell>
          <cell r="D8326">
            <v>11</v>
          </cell>
          <cell r="E8326" t="str">
            <v>F</v>
          </cell>
        </row>
        <row r="8327">
          <cell r="B8327" t="str">
            <v>F502621</v>
          </cell>
          <cell r="C8327" t="str">
            <v>F502621</v>
          </cell>
          <cell r="D8327">
            <v>11</v>
          </cell>
          <cell r="E8327" t="str">
            <v>F</v>
          </cell>
        </row>
        <row r="8328">
          <cell r="B8328" t="str">
            <v>F502629</v>
          </cell>
          <cell r="C8328" t="str">
            <v>F502629</v>
          </cell>
          <cell r="D8328">
            <v>11</v>
          </cell>
          <cell r="E8328" t="str">
            <v>F</v>
          </cell>
        </row>
        <row r="8329">
          <cell r="B8329" t="str">
            <v>F520661</v>
          </cell>
          <cell r="C8329" t="str">
            <v>F520661</v>
          </cell>
          <cell r="D8329">
            <v>11</v>
          </cell>
          <cell r="E8329" t="str">
            <v>F</v>
          </cell>
        </row>
        <row r="8330">
          <cell r="B8330" t="str">
            <v>F520993</v>
          </cell>
          <cell r="C8330" t="str">
            <v>F520993</v>
          </cell>
          <cell r="D8330">
            <v>11</v>
          </cell>
          <cell r="E8330" t="str">
            <v>F</v>
          </cell>
        </row>
        <row r="8331">
          <cell r="B8331" t="str">
            <v>F521353</v>
          </cell>
          <cell r="C8331" t="str">
            <v>F521353</v>
          </cell>
          <cell r="D8331">
            <v>11</v>
          </cell>
          <cell r="E8331" t="str">
            <v>F</v>
          </cell>
        </row>
        <row r="8332">
          <cell r="B8332" t="str">
            <v>F521713</v>
          </cell>
          <cell r="C8332" t="str">
            <v>F521713</v>
          </cell>
          <cell r="D8332">
            <v>11</v>
          </cell>
          <cell r="E8332" t="str">
            <v>F</v>
          </cell>
        </row>
        <row r="8333">
          <cell r="B8333" t="str">
            <v>F522073</v>
          </cell>
          <cell r="C8333" t="str">
            <v>F522073</v>
          </cell>
          <cell r="D8333">
            <v>11</v>
          </cell>
          <cell r="E8333" t="str">
            <v>F</v>
          </cell>
        </row>
        <row r="8334">
          <cell r="B8334" t="str">
            <v>F522433</v>
          </cell>
          <cell r="C8334" t="str">
            <v>F522433</v>
          </cell>
          <cell r="D8334">
            <v>11</v>
          </cell>
          <cell r="E8334" t="str">
            <v>F</v>
          </cell>
        </row>
        <row r="8335">
          <cell r="B8335" t="str">
            <v>1000CMMGMTSJQ</v>
          </cell>
          <cell r="C8335" t="str">
            <v>CMMGMTSJQ</v>
          </cell>
          <cell r="D8335">
            <v>12</v>
          </cell>
          <cell r="E8335" t="str">
            <v>G</v>
          </cell>
        </row>
        <row r="8336">
          <cell r="B8336" t="str">
            <v>F520071</v>
          </cell>
          <cell r="C8336" t="str">
            <v>F520071</v>
          </cell>
          <cell r="D8336">
            <v>13</v>
          </cell>
          <cell r="E8336" t="str">
            <v>F</v>
          </cell>
        </row>
        <row r="8337">
          <cell r="B8337" t="str">
            <v>F521055</v>
          </cell>
          <cell r="C8337" t="str">
            <v>F521055</v>
          </cell>
          <cell r="D8337">
            <v>13</v>
          </cell>
          <cell r="E8337" t="str">
            <v>F</v>
          </cell>
        </row>
        <row r="8338">
          <cell r="B8338" t="str">
            <v>F521415</v>
          </cell>
          <cell r="C8338" t="str">
            <v>F521415</v>
          </cell>
          <cell r="D8338">
            <v>13</v>
          </cell>
          <cell r="E8338" t="str">
            <v>F</v>
          </cell>
        </row>
        <row r="8339">
          <cell r="B8339" t="str">
            <v>F521775</v>
          </cell>
          <cell r="C8339" t="str">
            <v>F521775</v>
          </cell>
          <cell r="D8339">
            <v>13</v>
          </cell>
          <cell r="E8339" t="str">
            <v>F</v>
          </cell>
        </row>
        <row r="8340">
          <cell r="B8340" t="str">
            <v>F522135</v>
          </cell>
          <cell r="C8340" t="str">
            <v>F522135</v>
          </cell>
          <cell r="D8340">
            <v>13</v>
          </cell>
          <cell r="E8340" t="str">
            <v>F</v>
          </cell>
        </row>
        <row r="8341">
          <cell r="B8341" t="str">
            <v>F522495</v>
          </cell>
          <cell r="C8341" t="str">
            <v>F522495</v>
          </cell>
          <cell r="D8341">
            <v>13</v>
          </cell>
          <cell r="E8341" t="str">
            <v>F</v>
          </cell>
        </row>
        <row r="8342">
          <cell r="B8342" t="str">
            <v>1000FLDCONSJQ</v>
          </cell>
          <cell r="C8342" t="str">
            <v>FLDCONSJQ</v>
          </cell>
          <cell r="D8342">
            <v>12</v>
          </cell>
          <cell r="E8342" t="str">
            <v>G</v>
          </cell>
        </row>
        <row r="8343">
          <cell r="B8343" t="str">
            <v>1000FCPORTSC</v>
          </cell>
          <cell r="C8343" t="str">
            <v>FCPORTSC</v>
          </cell>
          <cell r="D8343">
            <v>14</v>
          </cell>
          <cell r="E8343" t="str">
            <v>G</v>
          </cell>
        </row>
        <row r="8344">
          <cell r="B8344" t="str">
            <v>F500702</v>
          </cell>
          <cell r="C8344" t="str">
            <v>F500702</v>
          </cell>
          <cell r="D8344">
            <v>15</v>
          </cell>
          <cell r="E8344" t="str">
            <v>F</v>
          </cell>
        </row>
        <row r="8345">
          <cell r="B8345" t="str">
            <v>F500703</v>
          </cell>
          <cell r="C8345" t="str">
            <v>F500703</v>
          </cell>
          <cell r="D8345">
            <v>15</v>
          </cell>
          <cell r="E8345" t="str">
            <v>F</v>
          </cell>
        </row>
        <row r="8346">
          <cell r="B8346" t="str">
            <v>F500772</v>
          </cell>
          <cell r="C8346" t="str">
            <v>F500772</v>
          </cell>
          <cell r="D8346">
            <v>15</v>
          </cell>
          <cell r="E8346" t="str">
            <v>F</v>
          </cell>
        </row>
        <row r="8347">
          <cell r="B8347" t="str">
            <v>F500773</v>
          </cell>
          <cell r="C8347" t="str">
            <v>F500773</v>
          </cell>
          <cell r="D8347">
            <v>15</v>
          </cell>
          <cell r="E8347" t="str">
            <v>F</v>
          </cell>
        </row>
        <row r="8348">
          <cell r="B8348" t="str">
            <v>F500842</v>
          </cell>
          <cell r="C8348" t="str">
            <v>F500842</v>
          </cell>
          <cell r="D8348">
            <v>15</v>
          </cell>
          <cell r="E8348" t="str">
            <v>F</v>
          </cell>
        </row>
        <row r="8349">
          <cell r="B8349" t="str">
            <v>F500878</v>
          </cell>
          <cell r="C8349" t="str">
            <v>F500878</v>
          </cell>
          <cell r="D8349">
            <v>15</v>
          </cell>
          <cell r="E8349" t="str">
            <v>F</v>
          </cell>
        </row>
        <row r="8350">
          <cell r="B8350" t="str">
            <v>F500983</v>
          </cell>
          <cell r="C8350" t="str">
            <v>F500983</v>
          </cell>
          <cell r="D8350">
            <v>15</v>
          </cell>
          <cell r="E8350" t="str">
            <v>F</v>
          </cell>
        </row>
        <row r="8351">
          <cell r="B8351" t="str">
            <v>F501018</v>
          </cell>
          <cell r="C8351" t="str">
            <v>F501018</v>
          </cell>
          <cell r="D8351">
            <v>15</v>
          </cell>
          <cell r="E8351" t="str">
            <v>F</v>
          </cell>
        </row>
        <row r="8352">
          <cell r="B8352" t="str">
            <v>F501087</v>
          </cell>
          <cell r="C8352" t="str">
            <v>F501087</v>
          </cell>
          <cell r="D8352">
            <v>15</v>
          </cell>
          <cell r="E8352" t="str">
            <v>F</v>
          </cell>
        </row>
        <row r="8353">
          <cell r="B8353" t="str">
            <v>F501088</v>
          </cell>
          <cell r="C8353" t="str">
            <v>F501088</v>
          </cell>
          <cell r="D8353">
            <v>15</v>
          </cell>
          <cell r="E8353" t="str">
            <v>F</v>
          </cell>
        </row>
        <row r="8354">
          <cell r="B8354" t="str">
            <v>F501193</v>
          </cell>
          <cell r="C8354" t="str">
            <v>F501193</v>
          </cell>
          <cell r="D8354">
            <v>15</v>
          </cell>
          <cell r="E8354" t="str">
            <v>F</v>
          </cell>
        </row>
        <row r="8355">
          <cell r="B8355" t="str">
            <v>F501262</v>
          </cell>
          <cell r="C8355" t="str">
            <v>F501262</v>
          </cell>
          <cell r="D8355">
            <v>15</v>
          </cell>
          <cell r="E8355" t="str">
            <v>F</v>
          </cell>
        </row>
        <row r="8356">
          <cell r="B8356" t="str">
            <v>F501263</v>
          </cell>
          <cell r="C8356" t="str">
            <v>F501263</v>
          </cell>
          <cell r="D8356">
            <v>15</v>
          </cell>
          <cell r="E8356" t="str">
            <v>F</v>
          </cell>
        </row>
        <row r="8357">
          <cell r="B8357" t="str">
            <v>F501298</v>
          </cell>
          <cell r="C8357" t="str">
            <v>F501298</v>
          </cell>
          <cell r="D8357">
            <v>15</v>
          </cell>
          <cell r="E8357" t="str">
            <v>F</v>
          </cell>
        </row>
        <row r="8358">
          <cell r="B8358" t="str">
            <v>F502324</v>
          </cell>
          <cell r="C8358" t="str">
            <v>F502324</v>
          </cell>
          <cell r="D8358">
            <v>15</v>
          </cell>
          <cell r="E8358" t="str">
            <v>F</v>
          </cell>
        </row>
        <row r="8359">
          <cell r="B8359" t="str">
            <v>F502359</v>
          </cell>
          <cell r="C8359" t="str">
            <v>F502359</v>
          </cell>
          <cell r="D8359">
            <v>15</v>
          </cell>
          <cell r="E8359" t="str">
            <v>F</v>
          </cell>
        </row>
        <row r="8360">
          <cell r="B8360" t="str">
            <v>F502459</v>
          </cell>
          <cell r="C8360" t="str">
            <v>F502459</v>
          </cell>
          <cell r="D8360">
            <v>15</v>
          </cell>
          <cell r="E8360" t="str">
            <v>F</v>
          </cell>
        </row>
        <row r="8361">
          <cell r="B8361" t="str">
            <v>F502895</v>
          </cell>
          <cell r="C8361" t="str">
            <v>F502895</v>
          </cell>
          <cell r="D8361">
            <v>15</v>
          </cell>
          <cell r="E8361" t="str">
            <v>F</v>
          </cell>
        </row>
        <row r="8362">
          <cell r="B8362" t="str">
            <v>1000FCSJQFC</v>
          </cell>
          <cell r="C8362" t="str">
            <v>FCSJQFC</v>
          </cell>
          <cell r="D8362">
            <v>14</v>
          </cell>
          <cell r="E8362" t="str">
            <v>G</v>
          </cell>
        </row>
        <row r="8363">
          <cell r="B8363" t="str">
            <v>F500316</v>
          </cell>
          <cell r="C8363" t="str">
            <v>F500316</v>
          </cell>
          <cell r="D8363">
            <v>15</v>
          </cell>
          <cell r="E8363" t="str">
            <v>F</v>
          </cell>
        </row>
        <row r="8364">
          <cell r="B8364" t="str">
            <v>F500700</v>
          </cell>
          <cell r="C8364" t="str">
            <v>F500700</v>
          </cell>
          <cell r="D8364">
            <v>15</v>
          </cell>
          <cell r="E8364" t="str">
            <v>F</v>
          </cell>
        </row>
        <row r="8365">
          <cell r="B8365" t="str">
            <v>F500701</v>
          </cell>
          <cell r="C8365" t="str">
            <v>F500701</v>
          </cell>
          <cell r="D8365">
            <v>15</v>
          </cell>
          <cell r="E8365" t="str">
            <v>F</v>
          </cell>
        </row>
        <row r="8366">
          <cell r="B8366" t="str">
            <v>F500770</v>
          </cell>
          <cell r="C8366" t="str">
            <v>F500770</v>
          </cell>
          <cell r="D8366">
            <v>15</v>
          </cell>
          <cell r="E8366" t="str">
            <v>F</v>
          </cell>
        </row>
        <row r="8367">
          <cell r="B8367" t="str">
            <v>F500771</v>
          </cell>
          <cell r="C8367" t="str">
            <v>F500771</v>
          </cell>
          <cell r="D8367">
            <v>15</v>
          </cell>
          <cell r="E8367" t="str">
            <v>F</v>
          </cell>
        </row>
        <row r="8368">
          <cell r="B8368" t="str">
            <v>F500840</v>
          </cell>
          <cell r="C8368" t="str">
            <v>F500840</v>
          </cell>
          <cell r="D8368">
            <v>15</v>
          </cell>
          <cell r="E8368" t="str">
            <v>F</v>
          </cell>
        </row>
        <row r="8369">
          <cell r="B8369" t="str">
            <v>F500877</v>
          </cell>
          <cell r="C8369" t="str">
            <v>F500877</v>
          </cell>
          <cell r="D8369">
            <v>15</v>
          </cell>
          <cell r="E8369" t="str">
            <v>F</v>
          </cell>
        </row>
        <row r="8370">
          <cell r="B8370" t="str">
            <v>F500982</v>
          </cell>
          <cell r="C8370" t="str">
            <v>F500982</v>
          </cell>
          <cell r="D8370">
            <v>15</v>
          </cell>
          <cell r="E8370" t="str">
            <v>F</v>
          </cell>
        </row>
        <row r="8371">
          <cell r="B8371" t="str">
            <v>F501017</v>
          </cell>
          <cell r="C8371" t="str">
            <v>F501017</v>
          </cell>
          <cell r="D8371">
            <v>15</v>
          </cell>
          <cell r="E8371" t="str">
            <v>F</v>
          </cell>
        </row>
        <row r="8372">
          <cell r="B8372" t="str">
            <v>F501085</v>
          </cell>
          <cell r="C8372" t="str">
            <v>F501085</v>
          </cell>
          <cell r="D8372">
            <v>15</v>
          </cell>
          <cell r="E8372" t="str">
            <v>F</v>
          </cell>
        </row>
        <row r="8373">
          <cell r="B8373" t="str">
            <v>F501086</v>
          </cell>
          <cell r="C8373" t="str">
            <v>F501086</v>
          </cell>
          <cell r="D8373">
            <v>15</v>
          </cell>
          <cell r="E8373" t="str">
            <v>F</v>
          </cell>
        </row>
        <row r="8374">
          <cell r="B8374" t="str">
            <v>F501122</v>
          </cell>
          <cell r="C8374" t="str">
            <v>F501122</v>
          </cell>
          <cell r="D8374">
            <v>15</v>
          </cell>
          <cell r="E8374" t="str">
            <v>F</v>
          </cell>
        </row>
        <row r="8375">
          <cell r="B8375" t="str">
            <v>F501191</v>
          </cell>
          <cell r="C8375" t="str">
            <v>F501191</v>
          </cell>
          <cell r="D8375">
            <v>15</v>
          </cell>
          <cell r="E8375" t="str">
            <v>F</v>
          </cell>
        </row>
        <row r="8376">
          <cell r="B8376" t="str">
            <v>F501260</v>
          </cell>
          <cell r="C8376" t="str">
            <v>F501260</v>
          </cell>
          <cell r="D8376">
            <v>15</v>
          </cell>
          <cell r="E8376" t="str">
            <v>F</v>
          </cell>
        </row>
        <row r="8377">
          <cell r="B8377" t="str">
            <v>F501261</v>
          </cell>
          <cell r="C8377" t="str">
            <v>F501261</v>
          </cell>
          <cell r="D8377">
            <v>15</v>
          </cell>
          <cell r="E8377" t="str">
            <v>F</v>
          </cell>
        </row>
        <row r="8378">
          <cell r="B8378" t="str">
            <v>F501297</v>
          </cell>
          <cell r="C8378" t="str">
            <v>F501297</v>
          </cell>
          <cell r="D8378">
            <v>15</v>
          </cell>
          <cell r="E8378" t="str">
            <v>F</v>
          </cell>
        </row>
        <row r="8379">
          <cell r="B8379" t="str">
            <v>F501507</v>
          </cell>
          <cell r="C8379" t="str">
            <v>F501507</v>
          </cell>
          <cell r="D8379">
            <v>15</v>
          </cell>
          <cell r="E8379" t="str">
            <v>F</v>
          </cell>
        </row>
        <row r="8380">
          <cell r="B8380" t="str">
            <v>F502458</v>
          </cell>
          <cell r="C8380" t="str">
            <v>F502458</v>
          </cell>
          <cell r="D8380">
            <v>15</v>
          </cell>
          <cell r="E8380" t="str">
            <v>F</v>
          </cell>
        </row>
        <row r="8381">
          <cell r="B8381" t="str">
            <v>F520235</v>
          </cell>
          <cell r="C8381" t="str">
            <v>F520235</v>
          </cell>
          <cell r="D8381">
            <v>15</v>
          </cell>
          <cell r="E8381" t="str">
            <v>F</v>
          </cell>
        </row>
        <row r="8382">
          <cell r="B8382" t="str">
            <v>F520271</v>
          </cell>
          <cell r="C8382" t="str">
            <v>F520271</v>
          </cell>
          <cell r="D8382">
            <v>15</v>
          </cell>
          <cell r="E8382" t="str">
            <v>F</v>
          </cell>
        </row>
        <row r="8383">
          <cell r="B8383" t="str">
            <v>F520306</v>
          </cell>
          <cell r="C8383" t="str">
            <v>F520306</v>
          </cell>
          <cell r="D8383">
            <v>15</v>
          </cell>
          <cell r="E8383" t="str">
            <v>F</v>
          </cell>
        </row>
        <row r="8384">
          <cell r="B8384" t="str">
            <v>F520387</v>
          </cell>
          <cell r="C8384" t="str">
            <v>F520387</v>
          </cell>
          <cell r="D8384">
            <v>15</v>
          </cell>
          <cell r="E8384" t="str">
            <v>F</v>
          </cell>
        </row>
        <row r="8385">
          <cell r="B8385" t="str">
            <v>F520488</v>
          </cell>
          <cell r="C8385" t="str">
            <v>F520488</v>
          </cell>
          <cell r="D8385">
            <v>15</v>
          </cell>
          <cell r="E8385" t="str">
            <v>F</v>
          </cell>
        </row>
        <row r="8386">
          <cell r="B8386" t="str">
            <v>F520923</v>
          </cell>
          <cell r="C8386" t="str">
            <v>F520923</v>
          </cell>
          <cell r="D8386">
            <v>15</v>
          </cell>
          <cell r="E8386" t="str">
            <v>F</v>
          </cell>
        </row>
        <row r="8387">
          <cell r="B8387" t="str">
            <v>F521283</v>
          </cell>
          <cell r="C8387" t="str">
            <v>F521283</v>
          </cell>
          <cell r="D8387">
            <v>15</v>
          </cell>
          <cell r="E8387" t="str">
            <v>F</v>
          </cell>
        </row>
        <row r="8388">
          <cell r="B8388" t="str">
            <v>F521643</v>
          </cell>
          <cell r="C8388" t="str">
            <v>F521643</v>
          </cell>
          <cell r="D8388">
            <v>15</v>
          </cell>
          <cell r="E8388" t="str">
            <v>F</v>
          </cell>
        </row>
        <row r="8389">
          <cell r="B8389" t="str">
            <v>F522003</v>
          </cell>
          <cell r="C8389" t="str">
            <v>F522003</v>
          </cell>
          <cell r="D8389">
            <v>15</v>
          </cell>
          <cell r="E8389" t="str">
            <v>F</v>
          </cell>
        </row>
        <row r="8390">
          <cell r="B8390" t="str">
            <v>F522363</v>
          </cell>
          <cell r="C8390" t="str">
            <v>F522363</v>
          </cell>
          <cell r="D8390">
            <v>15</v>
          </cell>
          <cell r="E8390" t="str">
            <v>F</v>
          </cell>
        </row>
        <row r="8391">
          <cell r="B8391" t="str">
            <v>1000FCTULASC</v>
          </cell>
          <cell r="C8391" t="str">
            <v>FCTULASC</v>
          </cell>
          <cell r="D8391">
            <v>14</v>
          </cell>
          <cell r="E8391" t="str">
            <v>G</v>
          </cell>
        </row>
        <row r="8392">
          <cell r="B8392" t="str">
            <v>F502199</v>
          </cell>
          <cell r="C8392" t="str">
            <v>F502199</v>
          </cell>
          <cell r="D8392">
            <v>15</v>
          </cell>
          <cell r="E8392" t="str">
            <v>F</v>
          </cell>
        </row>
        <row r="8393">
          <cell r="B8393" t="str">
            <v>F502202</v>
          </cell>
          <cell r="C8393" t="str">
            <v>F502202</v>
          </cell>
          <cell r="D8393">
            <v>15</v>
          </cell>
          <cell r="E8393" t="str">
            <v>F</v>
          </cell>
        </row>
        <row r="8394">
          <cell r="B8394" t="str">
            <v>F502204</v>
          </cell>
          <cell r="C8394" t="str">
            <v>F502204</v>
          </cell>
          <cell r="D8394">
            <v>15</v>
          </cell>
          <cell r="E8394" t="str">
            <v>F</v>
          </cell>
        </row>
        <row r="8395">
          <cell r="B8395" t="str">
            <v>F502207</v>
          </cell>
          <cell r="C8395" t="str">
            <v>F502207</v>
          </cell>
          <cell r="D8395">
            <v>15</v>
          </cell>
          <cell r="E8395" t="str">
            <v>F</v>
          </cell>
        </row>
        <row r="8396">
          <cell r="B8396" t="str">
            <v>F502210</v>
          </cell>
          <cell r="C8396" t="str">
            <v>F502210</v>
          </cell>
          <cell r="D8396">
            <v>15</v>
          </cell>
          <cell r="E8396" t="str">
            <v>F</v>
          </cell>
        </row>
        <row r="8397">
          <cell r="B8397" t="str">
            <v>F502212</v>
          </cell>
          <cell r="C8397" t="str">
            <v>F502212</v>
          </cell>
          <cell r="D8397">
            <v>15</v>
          </cell>
          <cell r="E8397" t="str">
            <v>F</v>
          </cell>
        </row>
        <row r="8398">
          <cell r="B8398" t="str">
            <v>F502214</v>
          </cell>
          <cell r="C8398" t="str">
            <v>F502214</v>
          </cell>
          <cell r="D8398">
            <v>15</v>
          </cell>
          <cell r="E8398" t="str">
            <v>F</v>
          </cell>
        </row>
        <row r="8399">
          <cell r="B8399" t="str">
            <v>F502215</v>
          </cell>
          <cell r="C8399" t="str">
            <v>F502215</v>
          </cell>
          <cell r="D8399">
            <v>15</v>
          </cell>
          <cell r="E8399" t="str">
            <v>F</v>
          </cell>
        </row>
        <row r="8400">
          <cell r="B8400" t="str">
            <v>F502220</v>
          </cell>
          <cell r="C8400" t="str">
            <v>F502220</v>
          </cell>
          <cell r="D8400">
            <v>15</v>
          </cell>
          <cell r="E8400" t="str">
            <v>F</v>
          </cell>
        </row>
        <row r="8401">
          <cell r="B8401" t="str">
            <v>F502227</v>
          </cell>
          <cell r="C8401" t="str">
            <v>F502227</v>
          </cell>
          <cell r="D8401">
            <v>15</v>
          </cell>
          <cell r="E8401" t="str">
            <v>F</v>
          </cell>
        </row>
        <row r="8402">
          <cell r="B8402" t="str">
            <v>F502228</v>
          </cell>
          <cell r="C8402" t="str">
            <v>F502228</v>
          </cell>
          <cell r="D8402">
            <v>15</v>
          </cell>
          <cell r="E8402" t="str">
            <v>F</v>
          </cell>
        </row>
        <row r="8403">
          <cell r="B8403" t="str">
            <v>F502230</v>
          </cell>
          <cell r="C8403" t="str">
            <v>F502230</v>
          </cell>
          <cell r="D8403">
            <v>15</v>
          </cell>
          <cell r="E8403" t="str">
            <v>F</v>
          </cell>
        </row>
        <row r="8404">
          <cell r="B8404" t="str">
            <v>F502235</v>
          </cell>
          <cell r="C8404" t="str">
            <v>F502235</v>
          </cell>
          <cell r="D8404">
            <v>15</v>
          </cell>
          <cell r="E8404" t="str">
            <v>F</v>
          </cell>
        </row>
        <row r="8405">
          <cell r="B8405" t="str">
            <v>F502237</v>
          </cell>
          <cell r="C8405" t="str">
            <v>F502237</v>
          </cell>
          <cell r="D8405">
            <v>15</v>
          </cell>
          <cell r="E8405" t="str">
            <v>F</v>
          </cell>
        </row>
        <row r="8406">
          <cell r="B8406" t="str">
            <v>F502469</v>
          </cell>
          <cell r="C8406" t="str">
            <v>F502469</v>
          </cell>
          <cell r="D8406">
            <v>15</v>
          </cell>
          <cell r="E8406" t="str">
            <v>F</v>
          </cell>
        </row>
        <row r="8407">
          <cell r="B8407" t="str">
            <v>F526446</v>
          </cell>
          <cell r="C8407" t="str">
            <v>F526446</v>
          </cell>
          <cell r="D8407">
            <v>15</v>
          </cell>
          <cell r="E8407" t="str">
            <v>F</v>
          </cell>
        </row>
        <row r="8408">
          <cell r="B8408" t="str">
            <v>F526447</v>
          </cell>
          <cell r="C8408" t="str">
            <v>F526447</v>
          </cell>
          <cell r="D8408">
            <v>15</v>
          </cell>
          <cell r="E8408" t="str">
            <v>F</v>
          </cell>
        </row>
        <row r="8409">
          <cell r="B8409" t="str">
            <v>F526448</v>
          </cell>
          <cell r="C8409" t="str">
            <v>F526448</v>
          </cell>
          <cell r="D8409">
            <v>15</v>
          </cell>
          <cell r="E8409" t="str">
            <v>F</v>
          </cell>
        </row>
        <row r="8410">
          <cell r="B8410" t="str">
            <v>F526449</v>
          </cell>
          <cell r="C8410" t="str">
            <v>F526449</v>
          </cell>
          <cell r="D8410">
            <v>15</v>
          </cell>
          <cell r="E8410" t="str">
            <v>F</v>
          </cell>
        </row>
        <row r="8411">
          <cell r="B8411" t="str">
            <v>1000LOGSJQ</v>
          </cell>
          <cell r="C8411" t="str">
            <v>LOGSJQ</v>
          </cell>
          <cell r="D8411">
            <v>12</v>
          </cell>
          <cell r="E8411" t="str">
            <v>G</v>
          </cell>
        </row>
        <row r="8412">
          <cell r="B8412" t="str">
            <v>F502122</v>
          </cell>
          <cell r="C8412" t="str">
            <v>F502122</v>
          </cell>
          <cell r="D8412">
            <v>13</v>
          </cell>
          <cell r="E8412" t="str">
            <v>F</v>
          </cell>
        </row>
        <row r="8413">
          <cell r="B8413" t="str">
            <v>F520331</v>
          </cell>
          <cell r="C8413" t="str">
            <v>F520331</v>
          </cell>
          <cell r="D8413">
            <v>13</v>
          </cell>
          <cell r="E8413" t="str">
            <v>F</v>
          </cell>
        </row>
        <row r="8414">
          <cell r="B8414" t="str">
            <v>F521124</v>
          </cell>
          <cell r="C8414" t="str">
            <v>F521124</v>
          </cell>
          <cell r="D8414">
            <v>13</v>
          </cell>
          <cell r="E8414" t="str">
            <v>F</v>
          </cell>
        </row>
        <row r="8415">
          <cell r="B8415" t="str">
            <v>F521484</v>
          </cell>
          <cell r="C8415" t="str">
            <v>F521484</v>
          </cell>
          <cell r="D8415">
            <v>13</v>
          </cell>
          <cell r="E8415" t="str">
            <v>F</v>
          </cell>
        </row>
        <row r="8416">
          <cell r="B8416" t="str">
            <v>F521844</v>
          </cell>
          <cell r="C8416" t="str">
            <v>F521844</v>
          </cell>
          <cell r="D8416">
            <v>13</v>
          </cell>
          <cell r="E8416" t="str">
            <v>F</v>
          </cell>
        </row>
        <row r="8417">
          <cell r="B8417" t="str">
            <v>F522204</v>
          </cell>
          <cell r="C8417" t="str">
            <v>F522204</v>
          </cell>
          <cell r="D8417">
            <v>13</v>
          </cell>
          <cell r="E8417" t="str">
            <v>F</v>
          </cell>
        </row>
        <row r="8418">
          <cell r="B8418" t="str">
            <v>F522564</v>
          </cell>
          <cell r="C8418" t="str">
            <v>F522564</v>
          </cell>
          <cell r="D8418">
            <v>13</v>
          </cell>
          <cell r="E8418" t="str">
            <v>F</v>
          </cell>
        </row>
        <row r="8419">
          <cell r="B8419" t="str">
            <v>F522734</v>
          </cell>
          <cell r="C8419" t="str">
            <v>F522734</v>
          </cell>
          <cell r="D8419">
            <v>13</v>
          </cell>
          <cell r="E8419" t="str">
            <v>F</v>
          </cell>
        </row>
        <row r="8420">
          <cell r="B8420" t="str">
            <v>1000PLNGSJQ</v>
          </cell>
          <cell r="C8420" t="str">
            <v>PLNGSJQ</v>
          </cell>
          <cell r="D8420">
            <v>12</v>
          </cell>
          <cell r="E8420" t="str">
            <v>G</v>
          </cell>
        </row>
        <row r="8421">
          <cell r="B8421" t="str">
            <v>F520082</v>
          </cell>
          <cell r="C8421" t="str">
            <v>F520082</v>
          </cell>
          <cell r="D8421">
            <v>13</v>
          </cell>
          <cell r="E8421" t="str">
            <v>F</v>
          </cell>
        </row>
        <row r="8422">
          <cell r="B8422" t="str">
            <v>F520543</v>
          </cell>
          <cell r="C8422" t="str">
            <v>F520543</v>
          </cell>
          <cell r="D8422">
            <v>13</v>
          </cell>
          <cell r="E8422" t="str">
            <v>F</v>
          </cell>
        </row>
        <row r="8423">
          <cell r="B8423" t="str">
            <v>F521065</v>
          </cell>
          <cell r="C8423" t="str">
            <v>F521065</v>
          </cell>
          <cell r="D8423">
            <v>13</v>
          </cell>
          <cell r="E8423" t="str">
            <v>F</v>
          </cell>
        </row>
        <row r="8424">
          <cell r="B8424" t="str">
            <v>F521425</v>
          </cell>
          <cell r="C8424" t="str">
            <v>F521425</v>
          </cell>
          <cell r="D8424">
            <v>13</v>
          </cell>
          <cell r="E8424" t="str">
            <v>F</v>
          </cell>
        </row>
        <row r="8425">
          <cell r="B8425" t="str">
            <v>F521785</v>
          </cell>
          <cell r="C8425" t="str">
            <v>F521785</v>
          </cell>
          <cell r="D8425">
            <v>13</v>
          </cell>
          <cell r="E8425" t="str">
            <v>F</v>
          </cell>
        </row>
        <row r="8426">
          <cell r="B8426" t="str">
            <v>F522145</v>
          </cell>
          <cell r="C8426" t="str">
            <v>F522145</v>
          </cell>
          <cell r="D8426">
            <v>13</v>
          </cell>
          <cell r="E8426" t="str">
            <v>F</v>
          </cell>
        </row>
        <row r="8427">
          <cell r="B8427" t="str">
            <v>F522505</v>
          </cell>
          <cell r="C8427" t="str">
            <v>F522505</v>
          </cell>
          <cell r="D8427">
            <v>13</v>
          </cell>
          <cell r="E8427" t="str">
            <v>F</v>
          </cell>
        </row>
        <row r="8428">
          <cell r="B8428" t="str">
            <v>1000FLDPLSJQ</v>
          </cell>
          <cell r="C8428" t="str">
            <v>FLDPLSJQ</v>
          </cell>
          <cell r="D8428">
            <v>14</v>
          </cell>
          <cell r="E8428" t="str">
            <v>G</v>
          </cell>
        </row>
        <row r="8429">
          <cell r="B8429" t="str">
            <v>1000PLSJQSC</v>
          </cell>
          <cell r="C8429" t="str">
            <v>PLSJQSC</v>
          </cell>
          <cell r="D8429">
            <v>16</v>
          </cell>
          <cell r="E8429" t="str">
            <v>G</v>
          </cell>
        </row>
        <row r="8430">
          <cell r="B8430" t="str">
            <v>F502323</v>
          </cell>
          <cell r="C8430" t="str">
            <v>F502323</v>
          </cell>
          <cell r="D8430">
            <v>17</v>
          </cell>
          <cell r="E8430" t="str">
            <v>F</v>
          </cell>
        </row>
        <row r="8431">
          <cell r="B8431" t="str">
            <v>1000LOCPLSJOA</v>
          </cell>
          <cell r="C8431" t="str">
            <v>LOCPLSJOA</v>
          </cell>
          <cell r="D8431">
            <v>14</v>
          </cell>
          <cell r="E8431" t="str">
            <v>G</v>
          </cell>
        </row>
        <row r="8432">
          <cell r="B8432" t="str">
            <v>1000NWDCMDIR</v>
          </cell>
          <cell r="C8432" t="str">
            <v>NWDCMDIR</v>
          </cell>
          <cell r="D8432">
            <v>10</v>
          </cell>
          <cell r="E8432" t="str">
            <v>G</v>
          </cell>
        </row>
        <row r="8433">
          <cell r="B8433" t="str">
            <v>F520067</v>
          </cell>
          <cell r="C8433" t="str">
            <v>F520067</v>
          </cell>
          <cell r="D8433">
            <v>11</v>
          </cell>
          <cell r="E8433" t="str">
            <v>F</v>
          </cell>
        </row>
        <row r="8434">
          <cell r="B8434" t="str">
            <v>F520526</v>
          </cell>
          <cell r="C8434" t="str">
            <v>F520526</v>
          </cell>
          <cell r="D8434">
            <v>11</v>
          </cell>
          <cell r="E8434" t="str">
            <v>F</v>
          </cell>
        </row>
        <row r="8435">
          <cell r="B8435" t="str">
            <v>F521051</v>
          </cell>
          <cell r="C8435" t="str">
            <v>F521051</v>
          </cell>
          <cell r="D8435">
            <v>11</v>
          </cell>
          <cell r="E8435" t="str">
            <v>F</v>
          </cell>
        </row>
        <row r="8436">
          <cell r="B8436" t="str">
            <v>F521411</v>
          </cell>
          <cell r="C8436" t="str">
            <v>F521411</v>
          </cell>
          <cell r="D8436">
            <v>11</v>
          </cell>
          <cell r="E8436" t="str">
            <v>F</v>
          </cell>
        </row>
        <row r="8437">
          <cell r="B8437" t="str">
            <v>F521771</v>
          </cell>
          <cell r="C8437" t="str">
            <v>F521771</v>
          </cell>
          <cell r="D8437">
            <v>11</v>
          </cell>
          <cell r="E8437" t="str">
            <v>F</v>
          </cell>
        </row>
        <row r="8438">
          <cell r="B8438" t="str">
            <v>F522131</v>
          </cell>
          <cell r="C8438" t="str">
            <v>F522131</v>
          </cell>
          <cell r="D8438">
            <v>11</v>
          </cell>
          <cell r="E8438" t="str">
            <v>F</v>
          </cell>
        </row>
        <row r="8439">
          <cell r="B8439" t="str">
            <v>F522491</v>
          </cell>
          <cell r="C8439" t="str">
            <v>F522491</v>
          </cell>
          <cell r="D8439">
            <v>11</v>
          </cell>
          <cell r="E8439" t="str">
            <v>F</v>
          </cell>
        </row>
        <row r="8440">
          <cell r="B8440" t="str">
            <v>1000NWDIVPLN</v>
          </cell>
          <cell r="C8440" t="str">
            <v>NWDIVPLN</v>
          </cell>
          <cell r="D8440">
            <v>10</v>
          </cell>
          <cell r="E8440" t="str">
            <v>G</v>
          </cell>
        </row>
        <row r="8441">
          <cell r="B8441" t="str">
            <v>F520541</v>
          </cell>
          <cell r="C8441" t="str">
            <v>F520541</v>
          </cell>
          <cell r="D8441">
            <v>11</v>
          </cell>
          <cell r="E8441" t="str">
            <v>F</v>
          </cell>
        </row>
        <row r="8442">
          <cell r="B8442" t="str">
            <v>F521156</v>
          </cell>
          <cell r="C8442" t="str">
            <v>F521156</v>
          </cell>
          <cell r="D8442">
            <v>11</v>
          </cell>
          <cell r="E8442" t="str">
            <v>F</v>
          </cell>
        </row>
        <row r="8443">
          <cell r="B8443" t="str">
            <v>F521516</v>
          </cell>
          <cell r="C8443" t="str">
            <v>F521516</v>
          </cell>
          <cell r="D8443">
            <v>11</v>
          </cell>
          <cell r="E8443" t="str">
            <v>F</v>
          </cell>
        </row>
        <row r="8444">
          <cell r="B8444" t="str">
            <v>F521876</v>
          </cell>
          <cell r="C8444" t="str">
            <v>F521876</v>
          </cell>
          <cell r="D8444">
            <v>11</v>
          </cell>
          <cell r="E8444" t="str">
            <v>F</v>
          </cell>
        </row>
        <row r="8445">
          <cell r="B8445" t="str">
            <v>F522236</v>
          </cell>
          <cell r="C8445" t="str">
            <v>F522236</v>
          </cell>
          <cell r="D8445">
            <v>11</v>
          </cell>
          <cell r="E8445" t="str">
            <v>F</v>
          </cell>
        </row>
        <row r="8446">
          <cell r="B8446" t="str">
            <v>F522596</v>
          </cell>
          <cell r="C8446" t="str">
            <v>F522596</v>
          </cell>
          <cell r="D8446">
            <v>11</v>
          </cell>
          <cell r="E8446" t="str">
            <v>F</v>
          </cell>
        </row>
        <row r="8447">
          <cell r="B8447" t="str">
            <v>1000RURALS</v>
          </cell>
          <cell r="C8447" t="str">
            <v>RURALS</v>
          </cell>
          <cell r="D8447">
            <v>10</v>
          </cell>
          <cell r="E8447" t="str">
            <v>G</v>
          </cell>
        </row>
        <row r="8448">
          <cell r="B8448" t="str">
            <v>F501981</v>
          </cell>
          <cell r="C8448" t="str">
            <v>F501981</v>
          </cell>
          <cell r="D8448">
            <v>11</v>
          </cell>
          <cell r="E8448" t="str">
            <v>F</v>
          </cell>
        </row>
        <row r="8449">
          <cell r="B8449" t="str">
            <v>F501982</v>
          </cell>
          <cell r="C8449" t="str">
            <v>F501982</v>
          </cell>
          <cell r="D8449">
            <v>11</v>
          </cell>
          <cell r="E8449" t="str">
            <v>F</v>
          </cell>
        </row>
        <row r="8450">
          <cell r="B8450" t="str">
            <v>F501997</v>
          </cell>
          <cell r="C8450" t="str">
            <v>F501997</v>
          </cell>
          <cell r="D8450">
            <v>11</v>
          </cell>
          <cell r="E8450" t="str">
            <v>F</v>
          </cell>
        </row>
        <row r="8451">
          <cell r="B8451" t="str">
            <v>F501998</v>
          </cell>
          <cell r="C8451" t="str">
            <v>F501998</v>
          </cell>
          <cell r="D8451">
            <v>11</v>
          </cell>
          <cell r="E8451" t="str">
            <v>F</v>
          </cell>
        </row>
        <row r="8452">
          <cell r="B8452" t="str">
            <v>F502013</v>
          </cell>
          <cell r="C8452" t="str">
            <v>F502013</v>
          </cell>
          <cell r="D8452">
            <v>11</v>
          </cell>
          <cell r="E8452" t="str">
            <v>F</v>
          </cell>
        </row>
        <row r="8453">
          <cell r="B8453" t="str">
            <v>F502024</v>
          </cell>
          <cell r="C8453" t="str">
            <v>F502024</v>
          </cell>
          <cell r="D8453">
            <v>11</v>
          </cell>
          <cell r="E8453" t="str">
            <v>F</v>
          </cell>
        </row>
        <row r="8454">
          <cell r="B8454" t="str">
            <v>F502032</v>
          </cell>
          <cell r="C8454" t="str">
            <v>F502032</v>
          </cell>
          <cell r="D8454">
            <v>11</v>
          </cell>
          <cell r="E8454" t="str">
            <v>F</v>
          </cell>
        </row>
        <row r="8455">
          <cell r="B8455" t="str">
            <v>F502048</v>
          </cell>
          <cell r="C8455" t="str">
            <v>F502048</v>
          </cell>
          <cell r="D8455">
            <v>11</v>
          </cell>
          <cell r="E8455" t="str">
            <v>F</v>
          </cell>
        </row>
        <row r="8456">
          <cell r="B8456" t="str">
            <v>F502056</v>
          </cell>
          <cell r="C8456" t="str">
            <v>F502056</v>
          </cell>
          <cell r="D8456">
            <v>11</v>
          </cell>
          <cell r="E8456" t="str">
            <v>F</v>
          </cell>
        </row>
        <row r="8457">
          <cell r="B8457" t="str">
            <v>F502069</v>
          </cell>
          <cell r="C8457" t="str">
            <v>F502069</v>
          </cell>
          <cell r="D8457">
            <v>11</v>
          </cell>
          <cell r="E8457" t="str">
            <v>F</v>
          </cell>
        </row>
        <row r="8458">
          <cell r="B8458" t="str">
            <v>F502070</v>
          </cell>
          <cell r="C8458" t="str">
            <v>F502070</v>
          </cell>
          <cell r="D8458">
            <v>11</v>
          </cell>
          <cell r="E8458" t="str">
            <v>F</v>
          </cell>
        </row>
        <row r="8459">
          <cell r="B8459" t="str">
            <v>F502080</v>
          </cell>
          <cell r="C8459" t="str">
            <v>F502080</v>
          </cell>
          <cell r="D8459">
            <v>11</v>
          </cell>
          <cell r="E8459" t="str">
            <v>F</v>
          </cell>
        </row>
        <row r="8460">
          <cell r="B8460" t="str">
            <v>F502094</v>
          </cell>
          <cell r="C8460" t="str">
            <v>F502094</v>
          </cell>
          <cell r="D8460">
            <v>11</v>
          </cell>
          <cell r="E8460" t="str">
            <v>F</v>
          </cell>
        </row>
        <row r="8461">
          <cell r="B8461" t="str">
            <v>F502109</v>
          </cell>
          <cell r="C8461" t="str">
            <v>F502109</v>
          </cell>
          <cell r="D8461">
            <v>11</v>
          </cell>
          <cell r="E8461" t="str">
            <v>F</v>
          </cell>
        </row>
        <row r="8462">
          <cell r="B8462" t="str">
            <v>F502110</v>
          </cell>
          <cell r="C8462" t="str">
            <v>F502110</v>
          </cell>
          <cell r="D8462">
            <v>11</v>
          </cell>
          <cell r="E8462" t="str">
            <v>F</v>
          </cell>
        </row>
        <row r="8463">
          <cell r="B8463" t="str">
            <v>F502120</v>
          </cell>
          <cell r="C8463" t="str">
            <v>F502120</v>
          </cell>
          <cell r="D8463">
            <v>11</v>
          </cell>
          <cell r="E8463" t="str">
            <v>F</v>
          </cell>
        </row>
        <row r="8464">
          <cell r="B8464" t="str">
            <v>F502128</v>
          </cell>
          <cell r="C8464" t="str">
            <v>F502128</v>
          </cell>
          <cell r="D8464">
            <v>11</v>
          </cell>
          <cell r="E8464" t="str">
            <v>F</v>
          </cell>
        </row>
        <row r="8465">
          <cell r="B8465" t="str">
            <v>F502136</v>
          </cell>
          <cell r="C8465" t="str">
            <v>F502136</v>
          </cell>
          <cell r="D8465">
            <v>11</v>
          </cell>
          <cell r="E8465" t="str">
            <v>F</v>
          </cell>
        </row>
        <row r="8466">
          <cell r="B8466" t="str">
            <v>F502144</v>
          </cell>
          <cell r="C8466" t="str">
            <v>F502144</v>
          </cell>
          <cell r="D8466">
            <v>11</v>
          </cell>
          <cell r="E8466" t="str">
            <v>F</v>
          </cell>
        </row>
        <row r="8467">
          <cell r="B8467" t="str">
            <v>F502152</v>
          </cell>
          <cell r="C8467" t="str">
            <v>F502152</v>
          </cell>
          <cell r="D8467">
            <v>11</v>
          </cell>
          <cell r="E8467" t="str">
            <v>F</v>
          </cell>
        </row>
        <row r="8468">
          <cell r="B8468" t="str">
            <v>F502160</v>
          </cell>
          <cell r="C8468" t="str">
            <v>F502160</v>
          </cell>
          <cell r="D8468">
            <v>11</v>
          </cell>
          <cell r="E8468" t="str">
            <v>F</v>
          </cell>
        </row>
        <row r="8469">
          <cell r="B8469" t="str">
            <v>F502168</v>
          </cell>
          <cell r="C8469" t="str">
            <v>F502168</v>
          </cell>
          <cell r="D8469">
            <v>11</v>
          </cell>
          <cell r="E8469" t="str">
            <v>F</v>
          </cell>
        </row>
        <row r="8470">
          <cell r="B8470" t="str">
            <v>F502287</v>
          </cell>
          <cell r="C8470" t="str">
            <v>F502287</v>
          </cell>
          <cell r="D8470">
            <v>11</v>
          </cell>
          <cell r="E8470" t="str">
            <v>F</v>
          </cell>
        </row>
        <row r="8471">
          <cell r="B8471" t="str">
            <v>F502364</v>
          </cell>
          <cell r="C8471" t="str">
            <v>F502364</v>
          </cell>
          <cell r="D8471">
            <v>11</v>
          </cell>
          <cell r="E8471" t="str">
            <v>F</v>
          </cell>
        </row>
        <row r="8472">
          <cell r="B8472" t="str">
            <v>F502371</v>
          </cell>
          <cell r="C8472" t="str">
            <v>F502371</v>
          </cell>
          <cell r="D8472">
            <v>11</v>
          </cell>
          <cell r="E8472" t="str">
            <v>F</v>
          </cell>
        </row>
        <row r="8473">
          <cell r="B8473" t="str">
            <v>F502419</v>
          </cell>
          <cell r="C8473" t="str">
            <v>F502419</v>
          </cell>
          <cell r="D8473">
            <v>11</v>
          </cell>
          <cell r="E8473" t="str">
            <v>F</v>
          </cell>
        </row>
        <row r="8474">
          <cell r="B8474" t="str">
            <v>F502464</v>
          </cell>
          <cell r="C8474" t="str">
            <v>F502464</v>
          </cell>
          <cell r="D8474">
            <v>11</v>
          </cell>
          <cell r="E8474" t="str">
            <v>F</v>
          </cell>
        </row>
        <row r="8475">
          <cell r="B8475" t="str">
            <v>F502537</v>
          </cell>
          <cell r="C8475" t="str">
            <v>F502537</v>
          </cell>
          <cell r="D8475">
            <v>11</v>
          </cell>
          <cell r="E8475" t="str">
            <v>F</v>
          </cell>
        </row>
        <row r="8476">
          <cell r="B8476" t="str">
            <v>F502538</v>
          </cell>
          <cell r="C8476" t="str">
            <v>F502538</v>
          </cell>
          <cell r="D8476">
            <v>11</v>
          </cell>
          <cell r="E8476" t="str">
            <v>F</v>
          </cell>
        </row>
        <row r="8477">
          <cell r="B8477" t="str">
            <v>F502539</v>
          </cell>
          <cell r="C8477" t="str">
            <v>F502539</v>
          </cell>
          <cell r="D8477">
            <v>11</v>
          </cell>
          <cell r="E8477" t="str">
            <v>F</v>
          </cell>
        </row>
        <row r="8478">
          <cell r="B8478" t="str">
            <v>F502540</v>
          </cell>
          <cell r="C8478" t="str">
            <v>F502540</v>
          </cell>
          <cell r="D8478">
            <v>11</v>
          </cell>
          <cell r="E8478" t="str">
            <v>F</v>
          </cell>
        </row>
        <row r="8479">
          <cell r="B8479" t="str">
            <v>F502541</v>
          </cell>
          <cell r="C8479" t="str">
            <v>F502541</v>
          </cell>
          <cell r="D8479">
            <v>11</v>
          </cell>
          <cell r="E8479" t="str">
            <v>F</v>
          </cell>
        </row>
        <row r="8480">
          <cell r="B8480" t="str">
            <v>F502542</v>
          </cell>
          <cell r="C8480" t="str">
            <v>F502542</v>
          </cell>
          <cell r="D8480">
            <v>11</v>
          </cell>
          <cell r="E8480" t="str">
            <v>F</v>
          </cell>
        </row>
        <row r="8481">
          <cell r="B8481" t="str">
            <v>F502543</v>
          </cell>
          <cell r="C8481" t="str">
            <v>F502543</v>
          </cell>
          <cell r="D8481">
            <v>11</v>
          </cell>
          <cell r="E8481" t="str">
            <v>F</v>
          </cell>
        </row>
        <row r="8482">
          <cell r="B8482" t="str">
            <v>F502544</v>
          </cell>
          <cell r="C8482" t="str">
            <v>F502544</v>
          </cell>
          <cell r="D8482">
            <v>11</v>
          </cell>
          <cell r="E8482" t="str">
            <v>F</v>
          </cell>
        </row>
        <row r="8483">
          <cell r="B8483" t="str">
            <v>F502545</v>
          </cell>
          <cell r="C8483" t="str">
            <v>F502545</v>
          </cell>
          <cell r="D8483">
            <v>11</v>
          </cell>
          <cell r="E8483" t="str">
            <v>F</v>
          </cell>
        </row>
        <row r="8484">
          <cell r="B8484" t="str">
            <v>F502546</v>
          </cell>
          <cell r="C8484" t="str">
            <v>F502546</v>
          </cell>
          <cell r="D8484">
            <v>11</v>
          </cell>
          <cell r="E8484" t="str">
            <v>F</v>
          </cell>
        </row>
        <row r="8485">
          <cell r="B8485" t="str">
            <v>F502547</v>
          </cell>
          <cell r="C8485" t="str">
            <v>F502547</v>
          </cell>
          <cell r="D8485">
            <v>11</v>
          </cell>
          <cell r="E8485" t="str">
            <v>F</v>
          </cell>
        </row>
        <row r="8486">
          <cell r="B8486" t="str">
            <v>F502548</v>
          </cell>
          <cell r="C8486" t="str">
            <v>F502548</v>
          </cell>
          <cell r="D8486">
            <v>11</v>
          </cell>
          <cell r="E8486" t="str">
            <v>F</v>
          </cell>
        </row>
        <row r="8487">
          <cell r="B8487" t="str">
            <v>F502549</v>
          </cell>
          <cell r="C8487" t="str">
            <v>F502549</v>
          </cell>
          <cell r="D8487">
            <v>11</v>
          </cell>
          <cell r="E8487" t="str">
            <v>F</v>
          </cell>
        </row>
        <row r="8488">
          <cell r="B8488" t="str">
            <v>F520464</v>
          </cell>
          <cell r="C8488" t="str">
            <v>F520464</v>
          </cell>
          <cell r="D8488">
            <v>11</v>
          </cell>
          <cell r="E8488" t="str">
            <v>F</v>
          </cell>
        </row>
        <row r="8489">
          <cell r="B8489" t="str">
            <v>F520662</v>
          </cell>
          <cell r="C8489" t="str">
            <v>F520662</v>
          </cell>
          <cell r="D8489">
            <v>11</v>
          </cell>
          <cell r="E8489" t="str">
            <v>F</v>
          </cell>
        </row>
        <row r="8490">
          <cell r="B8490" t="str">
            <v>F521142</v>
          </cell>
          <cell r="C8490" t="str">
            <v>F521142</v>
          </cell>
          <cell r="D8490">
            <v>11</v>
          </cell>
          <cell r="E8490" t="str">
            <v>F</v>
          </cell>
        </row>
        <row r="8491">
          <cell r="B8491" t="str">
            <v>F521502</v>
          </cell>
          <cell r="C8491" t="str">
            <v>F521502</v>
          </cell>
          <cell r="D8491">
            <v>11</v>
          </cell>
          <cell r="E8491" t="str">
            <v>F</v>
          </cell>
        </row>
        <row r="8492">
          <cell r="B8492" t="str">
            <v>F521862</v>
          </cell>
          <cell r="C8492" t="str">
            <v>F521862</v>
          </cell>
          <cell r="D8492">
            <v>11</v>
          </cell>
          <cell r="E8492" t="str">
            <v>F</v>
          </cell>
        </row>
        <row r="8493">
          <cell r="B8493" t="str">
            <v>F522222</v>
          </cell>
          <cell r="C8493" t="str">
            <v>F522222</v>
          </cell>
          <cell r="D8493">
            <v>11</v>
          </cell>
          <cell r="E8493" t="str">
            <v>F</v>
          </cell>
        </row>
        <row r="8494">
          <cell r="B8494" t="str">
            <v>F522582</v>
          </cell>
          <cell r="C8494" t="str">
            <v>F522582</v>
          </cell>
          <cell r="D8494">
            <v>11</v>
          </cell>
          <cell r="E8494" t="str">
            <v>F</v>
          </cell>
        </row>
        <row r="8495">
          <cell r="B8495" t="str">
            <v>1000ARROWHEAD</v>
          </cell>
          <cell r="C8495" t="str">
            <v>ARROWHEAD</v>
          </cell>
          <cell r="D8495">
            <v>12</v>
          </cell>
          <cell r="E8495" t="str">
            <v>G</v>
          </cell>
        </row>
        <row r="8496">
          <cell r="B8496" t="str">
            <v>F500678</v>
          </cell>
          <cell r="C8496" t="str">
            <v>F500678</v>
          </cell>
          <cell r="D8496">
            <v>13</v>
          </cell>
          <cell r="E8496" t="str">
            <v>F</v>
          </cell>
        </row>
        <row r="8497">
          <cell r="B8497" t="str">
            <v>F500679</v>
          </cell>
          <cell r="C8497" t="str">
            <v>F500679</v>
          </cell>
          <cell r="D8497">
            <v>13</v>
          </cell>
          <cell r="E8497" t="str">
            <v>F</v>
          </cell>
        </row>
        <row r="8498">
          <cell r="B8498" t="str">
            <v>F500748</v>
          </cell>
          <cell r="C8498" t="str">
            <v>F500748</v>
          </cell>
          <cell r="D8498">
            <v>13</v>
          </cell>
          <cell r="E8498" t="str">
            <v>F</v>
          </cell>
        </row>
        <row r="8499">
          <cell r="B8499" t="str">
            <v>F500749</v>
          </cell>
          <cell r="C8499" t="str">
            <v>F500749</v>
          </cell>
          <cell r="D8499">
            <v>13</v>
          </cell>
          <cell r="E8499" t="str">
            <v>F</v>
          </cell>
        </row>
        <row r="8500">
          <cell r="B8500" t="str">
            <v>F500818</v>
          </cell>
          <cell r="C8500" t="str">
            <v>F500818</v>
          </cell>
          <cell r="D8500">
            <v>13</v>
          </cell>
          <cell r="E8500" t="str">
            <v>F</v>
          </cell>
        </row>
        <row r="8501">
          <cell r="B8501" t="str">
            <v>F500866</v>
          </cell>
          <cell r="C8501" t="str">
            <v>F500866</v>
          </cell>
          <cell r="D8501">
            <v>13</v>
          </cell>
          <cell r="E8501" t="str">
            <v>F</v>
          </cell>
        </row>
        <row r="8502">
          <cell r="B8502" t="str">
            <v>F500901</v>
          </cell>
          <cell r="C8502" t="str">
            <v>F500901</v>
          </cell>
          <cell r="D8502">
            <v>13</v>
          </cell>
          <cell r="E8502" t="str">
            <v>F</v>
          </cell>
        </row>
        <row r="8503">
          <cell r="B8503" t="str">
            <v>F500971</v>
          </cell>
          <cell r="C8503" t="str">
            <v>F500971</v>
          </cell>
          <cell r="D8503">
            <v>13</v>
          </cell>
          <cell r="E8503" t="str">
            <v>F</v>
          </cell>
        </row>
        <row r="8504">
          <cell r="B8504" t="str">
            <v>F501006</v>
          </cell>
          <cell r="C8504" t="str">
            <v>F501006</v>
          </cell>
          <cell r="D8504">
            <v>13</v>
          </cell>
          <cell r="E8504" t="str">
            <v>F</v>
          </cell>
        </row>
        <row r="8505">
          <cell r="B8505" t="str">
            <v>F501063</v>
          </cell>
          <cell r="C8505" t="str">
            <v>F501063</v>
          </cell>
          <cell r="D8505">
            <v>13</v>
          </cell>
          <cell r="E8505" t="str">
            <v>F</v>
          </cell>
        </row>
        <row r="8506">
          <cell r="B8506" t="str">
            <v>F501064</v>
          </cell>
          <cell r="C8506" t="str">
            <v>F501064</v>
          </cell>
          <cell r="D8506">
            <v>13</v>
          </cell>
          <cell r="E8506" t="str">
            <v>F</v>
          </cell>
        </row>
        <row r="8507">
          <cell r="B8507" t="str">
            <v>F501111</v>
          </cell>
          <cell r="C8507" t="str">
            <v>F501111</v>
          </cell>
          <cell r="D8507">
            <v>13</v>
          </cell>
          <cell r="E8507" t="str">
            <v>F</v>
          </cell>
        </row>
        <row r="8508">
          <cell r="B8508" t="str">
            <v>F501169</v>
          </cell>
          <cell r="C8508" t="str">
            <v>F501169</v>
          </cell>
          <cell r="D8508">
            <v>13</v>
          </cell>
          <cell r="E8508" t="str">
            <v>F</v>
          </cell>
        </row>
        <row r="8509">
          <cell r="B8509" t="str">
            <v>F501238</v>
          </cell>
          <cell r="C8509" t="str">
            <v>F501238</v>
          </cell>
          <cell r="D8509">
            <v>13</v>
          </cell>
          <cell r="E8509" t="str">
            <v>F</v>
          </cell>
        </row>
        <row r="8510">
          <cell r="B8510" t="str">
            <v>F501239</v>
          </cell>
          <cell r="C8510" t="str">
            <v>F501239</v>
          </cell>
          <cell r="D8510">
            <v>13</v>
          </cell>
          <cell r="E8510" t="str">
            <v>F</v>
          </cell>
        </row>
        <row r="8511">
          <cell r="B8511" t="str">
            <v>F501286</v>
          </cell>
          <cell r="C8511" t="str">
            <v>F501286</v>
          </cell>
          <cell r="D8511">
            <v>13</v>
          </cell>
          <cell r="E8511" t="str">
            <v>F</v>
          </cell>
        </row>
        <row r="8512">
          <cell r="B8512" t="str">
            <v>F501496</v>
          </cell>
          <cell r="C8512" t="str">
            <v>F501496</v>
          </cell>
          <cell r="D8512">
            <v>13</v>
          </cell>
          <cell r="E8512" t="str">
            <v>F</v>
          </cell>
        </row>
        <row r="8513">
          <cell r="B8513" t="str">
            <v>F502447</v>
          </cell>
          <cell r="C8513" t="str">
            <v>F502447</v>
          </cell>
          <cell r="D8513">
            <v>13</v>
          </cell>
          <cell r="E8513" t="str">
            <v>F</v>
          </cell>
        </row>
        <row r="8514">
          <cell r="B8514" t="str">
            <v>F502591</v>
          </cell>
          <cell r="C8514" t="str">
            <v>F502591</v>
          </cell>
          <cell r="D8514">
            <v>13</v>
          </cell>
          <cell r="E8514" t="str">
            <v>F</v>
          </cell>
        </row>
        <row r="8515">
          <cell r="B8515" t="str">
            <v>F502668</v>
          </cell>
          <cell r="C8515" t="str">
            <v>F502668</v>
          </cell>
          <cell r="D8515">
            <v>13</v>
          </cell>
          <cell r="E8515" t="str">
            <v>F</v>
          </cell>
        </row>
        <row r="8516">
          <cell r="B8516" t="str">
            <v>F502708</v>
          </cell>
          <cell r="C8516" t="str">
            <v>F502708</v>
          </cell>
          <cell r="D8516">
            <v>13</v>
          </cell>
          <cell r="E8516" t="str">
            <v>F</v>
          </cell>
        </row>
        <row r="8517">
          <cell r="B8517" t="str">
            <v>F502716</v>
          </cell>
          <cell r="C8517" t="str">
            <v>F502716</v>
          </cell>
          <cell r="D8517">
            <v>13</v>
          </cell>
          <cell r="E8517" t="str">
            <v>F</v>
          </cell>
        </row>
        <row r="8518">
          <cell r="B8518" t="str">
            <v>F520220</v>
          </cell>
          <cell r="C8518" t="str">
            <v>F520220</v>
          </cell>
          <cell r="D8518">
            <v>13</v>
          </cell>
          <cell r="E8518" t="str">
            <v>F</v>
          </cell>
        </row>
        <row r="8519">
          <cell r="B8519" t="str">
            <v>F520263</v>
          </cell>
          <cell r="C8519" t="str">
            <v>F520263</v>
          </cell>
          <cell r="D8519">
            <v>13</v>
          </cell>
          <cell r="E8519" t="str">
            <v>F</v>
          </cell>
        </row>
        <row r="8520">
          <cell r="B8520" t="str">
            <v>F520297</v>
          </cell>
          <cell r="C8520" t="str">
            <v>F520297</v>
          </cell>
          <cell r="D8520">
            <v>13</v>
          </cell>
          <cell r="E8520" t="str">
            <v>F</v>
          </cell>
        </row>
        <row r="8521">
          <cell r="B8521" t="str">
            <v>F520336</v>
          </cell>
          <cell r="C8521" t="str">
            <v>F520336</v>
          </cell>
          <cell r="D8521">
            <v>13</v>
          </cell>
          <cell r="E8521" t="str">
            <v>F</v>
          </cell>
        </row>
        <row r="8522">
          <cell r="B8522" t="str">
            <v>F520356</v>
          </cell>
          <cell r="C8522" t="str">
            <v>F520356</v>
          </cell>
          <cell r="D8522">
            <v>13</v>
          </cell>
          <cell r="E8522" t="str">
            <v>F</v>
          </cell>
        </row>
        <row r="8523">
          <cell r="B8523" t="str">
            <v>F520381</v>
          </cell>
          <cell r="C8523" t="str">
            <v>F520381</v>
          </cell>
          <cell r="D8523">
            <v>13</v>
          </cell>
          <cell r="E8523" t="str">
            <v>F</v>
          </cell>
        </row>
        <row r="8524">
          <cell r="B8524" t="str">
            <v>F520441</v>
          </cell>
          <cell r="C8524" t="str">
            <v>F520441</v>
          </cell>
          <cell r="D8524">
            <v>13</v>
          </cell>
          <cell r="E8524" t="str">
            <v>F</v>
          </cell>
        </row>
        <row r="8525">
          <cell r="B8525" t="str">
            <v>F521010</v>
          </cell>
          <cell r="C8525" t="str">
            <v>F521010</v>
          </cell>
          <cell r="D8525">
            <v>13</v>
          </cell>
          <cell r="E8525" t="str">
            <v>F</v>
          </cell>
        </row>
        <row r="8526">
          <cell r="B8526" t="str">
            <v>F521370</v>
          </cell>
          <cell r="C8526" t="str">
            <v>F521370</v>
          </cell>
          <cell r="D8526">
            <v>13</v>
          </cell>
          <cell r="E8526" t="str">
            <v>F</v>
          </cell>
        </row>
        <row r="8527">
          <cell r="B8527" t="str">
            <v>F521730</v>
          </cell>
          <cell r="C8527" t="str">
            <v>F521730</v>
          </cell>
          <cell r="D8527">
            <v>13</v>
          </cell>
          <cell r="E8527" t="str">
            <v>F</v>
          </cell>
        </row>
        <row r="8528">
          <cell r="B8528" t="str">
            <v>F522090</v>
          </cell>
          <cell r="C8528" t="str">
            <v>F522090</v>
          </cell>
          <cell r="D8528">
            <v>13</v>
          </cell>
          <cell r="E8528" t="str">
            <v>F</v>
          </cell>
        </row>
        <row r="8529">
          <cell r="B8529" t="str">
            <v>F522450</v>
          </cell>
          <cell r="C8529" t="str">
            <v>F522450</v>
          </cell>
          <cell r="D8529">
            <v>13</v>
          </cell>
          <cell r="E8529" t="str">
            <v>F</v>
          </cell>
        </row>
        <row r="8530">
          <cell r="B8530" t="str">
            <v>F522729</v>
          </cell>
          <cell r="C8530" t="str">
            <v>F522729</v>
          </cell>
          <cell r="D8530">
            <v>13</v>
          </cell>
          <cell r="E8530" t="str">
            <v>F</v>
          </cell>
        </row>
        <row r="8531">
          <cell r="B8531" t="str">
            <v>F522977</v>
          </cell>
          <cell r="C8531" t="str">
            <v>F522977</v>
          </cell>
          <cell r="D8531">
            <v>13</v>
          </cell>
          <cell r="E8531" t="str">
            <v>F</v>
          </cell>
        </row>
        <row r="8532">
          <cell r="B8532" t="str">
            <v>F522986</v>
          </cell>
          <cell r="C8532" t="str">
            <v>F522986</v>
          </cell>
          <cell r="D8532">
            <v>13</v>
          </cell>
          <cell r="E8532" t="str">
            <v>F</v>
          </cell>
        </row>
        <row r="8533">
          <cell r="B8533" t="str">
            <v>F522995</v>
          </cell>
          <cell r="C8533" t="str">
            <v>F522995</v>
          </cell>
          <cell r="D8533">
            <v>13</v>
          </cell>
          <cell r="E8533" t="str">
            <v>F</v>
          </cell>
        </row>
        <row r="8534">
          <cell r="B8534" t="str">
            <v>F523004</v>
          </cell>
          <cell r="C8534" t="str">
            <v>F523004</v>
          </cell>
          <cell r="D8534">
            <v>13</v>
          </cell>
          <cell r="E8534" t="str">
            <v>F</v>
          </cell>
        </row>
        <row r="8535">
          <cell r="B8535" t="str">
            <v>F523013</v>
          </cell>
          <cell r="C8535" t="str">
            <v>F523013</v>
          </cell>
          <cell r="D8535">
            <v>13</v>
          </cell>
          <cell r="E8535" t="str">
            <v>F</v>
          </cell>
        </row>
        <row r="8536">
          <cell r="B8536" t="str">
            <v>1000ARHDIST</v>
          </cell>
          <cell r="C8536" t="str">
            <v>ARHDIST</v>
          </cell>
          <cell r="D8536">
            <v>14</v>
          </cell>
          <cell r="E8536" t="str">
            <v>G</v>
          </cell>
        </row>
        <row r="8537">
          <cell r="B8537" t="str">
            <v>1000FSRARROW</v>
          </cell>
          <cell r="C8537" t="str">
            <v>FSRARROW</v>
          </cell>
          <cell r="D8537">
            <v>16</v>
          </cell>
          <cell r="E8537" t="str">
            <v>G</v>
          </cell>
        </row>
        <row r="8538">
          <cell r="B8538" t="str">
            <v>F502584</v>
          </cell>
          <cell r="C8538" t="str">
            <v>F502584</v>
          </cell>
          <cell r="D8538">
            <v>17</v>
          </cell>
          <cell r="E8538" t="str">
            <v>F</v>
          </cell>
        </row>
        <row r="8539">
          <cell r="B8539" t="str">
            <v>F502676</v>
          </cell>
          <cell r="C8539" t="str">
            <v>F502676</v>
          </cell>
          <cell r="D8539">
            <v>17</v>
          </cell>
          <cell r="E8539" t="str">
            <v>F</v>
          </cell>
        </row>
        <row r="8540">
          <cell r="B8540" t="str">
            <v>F520346</v>
          </cell>
          <cell r="C8540" t="str">
            <v>F520346</v>
          </cell>
          <cell r="D8540">
            <v>17</v>
          </cell>
          <cell r="E8540" t="str">
            <v>F</v>
          </cell>
        </row>
        <row r="8541">
          <cell r="B8541" t="str">
            <v>F520364</v>
          </cell>
          <cell r="C8541" t="str">
            <v>F520364</v>
          </cell>
          <cell r="D8541">
            <v>17</v>
          </cell>
          <cell r="E8541" t="str">
            <v>F</v>
          </cell>
        </row>
        <row r="8542">
          <cell r="B8542" t="str">
            <v>F520399</v>
          </cell>
          <cell r="C8542" t="str">
            <v>F520399</v>
          </cell>
          <cell r="D8542">
            <v>17</v>
          </cell>
          <cell r="E8542" t="str">
            <v>F</v>
          </cell>
        </row>
        <row r="8543">
          <cell r="B8543" t="str">
            <v>F520405</v>
          </cell>
          <cell r="C8543" t="str">
            <v>F520405</v>
          </cell>
          <cell r="D8543">
            <v>17</v>
          </cell>
          <cell r="E8543" t="str">
            <v>F</v>
          </cell>
        </row>
        <row r="8544">
          <cell r="B8544" t="str">
            <v>F520414</v>
          </cell>
          <cell r="C8544" t="str">
            <v>F520414</v>
          </cell>
          <cell r="D8544">
            <v>17</v>
          </cell>
          <cell r="E8544" t="str">
            <v>F</v>
          </cell>
        </row>
        <row r="8545">
          <cell r="B8545" t="str">
            <v>F521006</v>
          </cell>
          <cell r="C8545" t="str">
            <v>F521006</v>
          </cell>
          <cell r="D8545">
            <v>17</v>
          </cell>
          <cell r="E8545" t="str">
            <v>F</v>
          </cell>
        </row>
        <row r="8546">
          <cell r="B8546" t="str">
            <v>F521366</v>
          </cell>
          <cell r="C8546" t="str">
            <v>F521366</v>
          </cell>
          <cell r="D8546">
            <v>17</v>
          </cell>
          <cell r="E8546" t="str">
            <v>F</v>
          </cell>
        </row>
        <row r="8547">
          <cell r="B8547" t="str">
            <v>F521726</v>
          </cell>
          <cell r="C8547" t="str">
            <v>F521726</v>
          </cell>
          <cell r="D8547">
            <v>17</v>
          </cell>
          <cell r="E8547" t="str">
            <v>F</v>
          </cell>
        </row>
        <row r="8548">
          <cell r="B8548" t="str">
            <v>F522086</v>
          </cell>
          <cell r="C8548" t="str">
            <v>F522086</v>
          </cell>
          <cell r="D8548">
            <v>17</v>
          </cell>
          <cell r="E8548" t="str">
            <v>F</v>
          </cell>
        </row>
        <row r="8549">
          <cell r="B8549" t="str">
            <v>F522446</v>
          </cell>
          <cell r="C8549" t="str">
            <v>F522446</v>
          </cell>
          <cell r="D8549">
            <v>17</v>
          </cell>
          <cell r="E8549" t="str">
            <v>F</v>
          </cell>
        </row>
        <row r="8550">
          <cell r="B8550" t="str">
            <v>F522755</v>
          </cell>
          <cell r="C8550" t="str">
            <v>F522755</v>
          </cell>
          <cell r="D8550">
            <v>17</v>
          </cell>
          <cell r="E8550" t="str">
            <v>F</v>
          </cell>
        </row>
        <row r="8551">
          <cell r="B8551" t="str">
            <v>F522756</v>
          </cell>
          <cell r="C8551" t="str">
            <v>F522756</v>
          </cell>
          <cell r="D8551">
            <v>17</v>
          </cell>
          <cell r="E8551" t="str">
            <v>F</v>
          </cell>
        </row>
        <row r="8552">
          <cell r="B8552" t="str">
            <v>F523239</v>
          </cell>
          <cell r="C8552" t="str">
            <v>F523239</v>
          </cell>
          <cell r="D8552">
            <v>17</v>
          </cell>
          <cell r="E8552" t="str">
            <v>F</v>
          </cell>
        </row>
        <row r="8553">
          <cell r="B8553" t="str">
            <v>F523287</v>
          </cell>
          <cell r="C8553" t="str">
            <v>F523287</v>
          </cell>
          <cell r="D8553">
            <v>17</v>
          </cell>
          <cell r="E8553" t="str">
            <v>F</v>
          </cell>
        </row>
        <row r="8554">
          <cell r="B8554" t="str">
            <v>F525246</v>
          </cell>
          <cell r="C8554" t="str">
            <v>F525246</v>
          </cell>
          <cell r="D8554">
            <v>17</v>
          </cell>
          <cell r="E8554" t="str">
            <v>F</v>
          </cell>
        </row>
        <row r="8555">
          <cell r="B8555" t="str">
            <v>F525247</v>
          </cell>
          <cell r="C8555" t="str">
            <v>F525247</v>
          </cell>
          <cell r="D8555">
            <v>17</v>
          </cell>
          <cell r="E8555" t="str">
            <v>F</v>
          </cell>
        </row>
        <row r="8556">
          <cell r="B8556" t="str">
            <v>1000MTRDARROW</v>
          </cell>
          <cell r="C8556" t="str">
            <v>MTRDARROW</v>
          </cell>
          <cell r="D8556">
            <v>16</v>
          </cell>
          <cell r="E8556" t="str">
            <v>G</v>
          </cell>
        </row>
        <row r="8557">
          <cell r="B8557" t="str">
            <v>F502587</v>
          </cell>
          <cell r="C8557" t="str">
            <v>F502587</v>
          </cell>
          <cell r="D8557">
            <v>17</v>
          </cell>
          <cell r="E8557" t="str">
            <v>F</v>
          </cell>
        </row>
        <row r="8558">
          <cell r="B8558" t="str">
            <v>F502588</v>
          </cell>
          <cell r="C8558" t="str">
            <v>F502588</v>
          </cell>
          <cell r="D8558">
            <v>17</v>
          </cell>
          <cell r="E8558" t="str">
            <v>F</v>
          </cell>
        </row>
        <row r="8559">
          <cell r="B8559" t="str">
            <v>F521009</v>
          </cell>
          <cell r="C8559" t="str">
            <v>F521009</v>
          </cell>
          <cell r="D8559">
            <v>17</v>
          </cell>
          <cell r="E8559" t="str">
            <v>F</v>
          </cell>
        </row>
        <row r="8560">
          <cell r="B8560" t="str">
            <v>F521369</v>
          </cell>
          <cell r="C8560" t="str">
            <v>F521369</v>
          </cell>
          <cell r="D8560">
            <v>17</v>
          </cell>
          <cell r="E8560" t="str">
            <v>F</v>
          </cell>
        </row>
        <row r="8561">
          <cell r="B8561" t="str">
            <v>F521729</v>
          </cell>
          <cell r="C8561" t="str">
            <v>F521729</v>
          </cell>
          <cell r="D8561">
            <v>17</v>
          </cell>
          <cell r="E8561" t="str">
            <v>F</v>
          </cell>
        </row>
        <row r="8562">
          <cell r="B8562" t="str">
            <v>F522089</v>
          </cell>
          <cell r="C8562" t="str">
            <v>F522089</v>
          </cell>
          <cell r="D8562">
            <v>17</v>
          </cell>
          <cell r="E8562" t="str">
            <v>F</v>
          </cell>
        </row>
        <row r="8563">
          <cell r="B8563" t="str">
            <v>F522449</v>
          </cell>
          <cell r="C8563" t="str">
            <v>F522449</v>
          </cell>
          <cell r="D8563">
            <v>17</v>
          </cell>
          <cell r="E8563" t="str">
            <v>F</v>
          </cell>
        </row>
        <row r="8564">
          <cell r="B8564" t="str">
            <v>F523247</v>
          </cell>
          <cell r="C8564" t="str">
            <v>F523247</v>
          </cell>
          <cell r="D8564">
            <v>17</v>
          </cell>
          <cell r="E8564" t="str">
            <v>F</v>
          </cell>
        </row>
        <row r="8565">
          <cell r="B8565" t="str">
            <v>F523297</v>
          </cell>
          <cell r="C8565" t="str">
            <v>F523297</v>
          </cell>
          <cell r="D8565">
            <v>17</v>
          </cell>
          <cell r="E8565" t="str">
            <v>F</v>
          </cell>
        </row>
        <row r="8566">
          <cell r="B8566" t="str">
            <v>F525275</v>
          </cell>
          <cell r="C8566" t="str">
            <v>F525275</v>
          </cell>
          <cell r="D8566">
            <v>17</v>
          </cell>
          <cell r="E8566" t="str">
            <v>F</v>
          </cell>
        </row>
        <row r="8567">
          <cell r="B8567" t="str">
            <v>F525276</v>
          </cell>
          <cell r="C8567" t="str">
            <v>F525276</v>
          </cell>
          <cell r="D8567">
            <v>17</v>
          </cell>
          <cell r="E8567" t="str">
            <v>F</v>
          </cell>
        </row>
        <row r="8568">
          <cell r="B8568" t="str">
            <v>1000OFADARROW</v>
          </cell>
          <cell r="C8568" t="str">
            <v>OFADARROW</v>
          </cell>
          <cell r="D8568">
            <v>16</v>
          </cell>
          <cell r="E8568" t="str">
            <v>G</v>
          </cell>
        </row>
        <row r="8569">
          <cell r="B8569" t="str">
            <v>F502594</v>
          </cell>
          <cell r="C8569" t="str">
            <v>F502594</v>
          </cell>
          <cell r="D8569">
            <v>17</v>
          </cell>
          <cell r="E8569" t="str">
            <v>F</v>
          </cell>
        </row>
        <row r="8570">
          <cell r="B8570" t="str">
            <v>F502684</v>
          </cell>
          <cell r="C8570" t="str">
            <v>F502684</v>
          </cell>
          <cell r="D8570">
            <v>17</v>
          </cell>
          <cell r="E8570" t="str">
            <v>F</v>
          </cell>
        </row>
        <row r="8571">
          <cell r="B8571" t="str">
            <v>F521012</v>
          </cell>
          <cell r="C8571" t="str">
            <v>F521012</v>
          </cell>
          <cell r="D8571">
            <v>17</v>
          </cell>
          <cell r="E8571" t="str">
            <v>F</v>
          </cell>
        </row>
        <row r="8572">
          <cell r="B8572" t="str">
            <v>F521372</v>
          </cell>
          <cell r="C8572" t="str">
            <v>F521372</v>
          </cell>
          <cell r="D8572">
            <v>17</v>
          </cell>
          <cell r="E8572" t="str">
            <v>F</v>
          </cell>
        </row>
        <row r="8573">
          <cell r="B8573" t="str">
            <v>F521732</v>
          </cell>
          <cell r="C8573" t="str">
            <v>F521732</v>
          </cell>
          <cell r="D8573">
            <v>17</v>
          </cell>
          <cell r="E8573" t="str">
            <v>F</v>
          </cell>
        </row>
        <row r="8574">
          <cell r="B8574" t="str">
            <v>F522092</v>
          </cell>
          <cell r="C8574" t="str">
            <v>F522092</v>
          </cell>
          <cell r="D8574">
            <v>17</v>
          </cell>
          <cell r="E8574" t="str">
            <v>F</v>
          </cell>
        </row>
        <row r="8575">
          <cell r="B8575" t="str">
            <v>F522452</v>
          </cell>
          <cell r="C8575" t="str">
            <v>F522452</v>
          </cell>
          <cell r="D8575">
            <v>17</v>
          </cell>
          <cell r="E8575" t="str">
            <v>F</v>
          </cell>
        </row>
        <row r="8576">
          <cell r="B8576" t="str">
            <v>F522754</v>
          </cell>
          <cell r="C8576" t="str">
            <v>F522754</v>
          </cell>
          <cell r="D8576">
            <v>17</v>
          </cell>
          <cell r="E8576" t="str">
            <v>F</v>
          </cell>
        </row>
        <row r="8577">
          <cell r="B8577" t="str">
            <v>F523236</v>
          </cell>
          <cell r="C8577" t="str">
            <v>F523236</v>
          </cell>
          <cell r="D8577">
            <v>17</v>
          </cell>
          <cell r="E8577" t="str">
            <v>F</v>
          </cell>
        </row>
        <row r="8578">
          <cell r="B8578" t="str">
            <v>F523273</v>
          </cell>
          <cell r="C8578" t="str">
            <v>F523273</v>
          </cell>
          <cell r="D8578">
            <v>17</v>
          </cell>
          <cell r="E8578" t="str">
            <v>F</v>
          </cell>
        </row>
        <row r="8579">
          <cell r="B8579" t="str">
            <v>F523386</v>
          </cell>
          <cell r="C8579" t="str">
            <v>F523386</v>
          </cell>
          <cell r="D8579">
            <v>17</v>
          </cell>
          <cell r="E8579" t="str">
            <v>F</v>
          </cell>
        </row>
        <row r="8580">
          <cell r="B8580" t="str">
            <v>1000BARSTOW</v>
          </cell>
          <cell r="C8580" t="str">
            <v>BARSTOW</v>
          </cell>
          <cell r="D8580">
            <v>12</v>
          </cell>
          <cell r="E8580" t="str">
            <v>G</v>
          </cell>
        </row>
        <row r="8581">
          <cell r="B8581" t="str">
            <v>F500686</v>
          </cell>
          <cell r="C8581" t="str">
            <v>F500686</v>
          </cell>
          <cell r="D8581">
            <v>13</v>
          </cell>
          <cell r="E8581" t="str">
            <v>F</v>
          </cell>
        </row>
        <row r="8582">
          <cell r="B8582" t="str">
            <v>F500687</v>
          </cell>
          <cell r="C8582" t="str">
            <v>F500687</v>
          </cell>
          <cell r="D8582">
            <v>13</v>
          </cell>
          <cell r="E8582" t="str">
            <v>F</v>
          </cell>
        </row>
        <row r="8583">
          <cell r="B8583" t="str">
            <v>F500756</v>
          </cell>
          <cell r="C8583" t="str">
            <v>F500756</v>
          </cell>
          <cell r="D8583">
            <v>13</v>
          </cell>
          <cell r="E8583" t="str">
            <v>F</v>
          </cell>
        </row>
        <row r="8584">
          <cell r="B8584" t="str">
            <v>F500757</v>
          </cell>
          <cell r="C8584" t="str">
            <v>F500757</v>
          </cell>
          <cell r="D8584">
            <v>13</v>
          </cell>
          <cell r="E8584" t="str">
            <v>F</v>
          </cell>
        </row>
        <row r="8585">
          <cell r="B8585" t="str">
            <v>F500826</v>
          </cell>
          <cell r="C8585" t="str">
            <v>F500826</v>
          </cell>
          <cell r="D8585">
            <v>13</v>
          </cell>
          <cell r="E8585" t="str">
            <v>F</v>
          </cell>
        </row>
        <row r="8586">
          <cell r="B8586" t="str">
            <v>F500870</v>
          </cell>
          <cell r="C8586" t="str">
            <v>F500870</v>
          </cell>
          <cell r="D8586">
            <v>13</v>
          </cell>
          <cell r="E8586" t="str">
            <v>F</v>
          </cell>
        </row>
        <row r="8587">
          <cell r="B8587" t="str">
            <v>F500905</v>
          </cell>
          <cell r="C8587" t="str">
            <v>F500905</v>
          </cell>
          <cell r="D8587">
            <v>13</v>
          </cell>
          <cell r="E8587" t="str">
            <v>F</v>
          </cell>
        </row>
        <row r="8588">
          <cell r="B8588" t="str">
            <v>F500975</v>
          </cell>
          <cell r="C8588" t="str">
            <v>F500975</v>
          </cell>
          <cell r="D8588">
            <v>13</v>
          </cell>
          <cell r="E8588" t="str">
            <v>F</v>
          </cell>
        </row>
        <row r="8589">
          <cell r="B8589" t="str">
            <v>F501010</v>
          </cell>
          <cell r="C8589" t="str">
            <v>F501010</v>
          </cell>
          <cell r="D8589">
            <v>13</v>
          </cell>
          <cell r="E8589" t="str">
            <v>F</v>
          </cell>
        </row>
        <row r="8590">
          <cell r="B8590" t="str">
            <v>F501071</v>
          </cell>
          <cell r="C8590" t="str">
            <v>F501071</v>
          </cell>
          <cell r="D8590">
            <v>13</v>
          </cell>
          <cell r="E8590" t="str">
            <v>F</v>
          </cell>
        </row>
        <row r="8591">
          <cell r="B8591" t="str">
            <v>F501072</v>
          </cell>
          <cell r="C8591" t="str">
            <v>F501072</v>
          </cell>
          <cell r="D8591">
            <v>13</v>
          </cell>
          <cell r="E8591" t="str">
            <v>F</v>
          </cell>
        </row>
        <row r="8592">
          <cell r="B8592" t="str">
            <v>F501115</v>
          </cell>
          <cell r="C8592" t="str">
            <v>F501115</v>
          </cell>
          <cell r="D8592">
            <v>13</v>
          </cell>
          <cell r="E8592" t="str">
            <v>F</v>
          </cell>
        </row>
        <row r="8593">
          <cell r="B8593" t="str">
            <v>F501177</v>
          </cell>
          <cell r="C8593" t="str">
            <v>F501177</v>
          </cell>
          <cell r="D8593">
            <v>13</v>
          </cell>
          <cell r="E8593" t="str">
            <v>F</v>
          </cell>
        </row>
        <row r="8594">
          <cell r="B8594" t="str">
            <v>F501246</v>
          </cell>
          <cell r="C8594" t="str">
            <v>F501246</v>
          </cell>
          <cell r="D8594">
            <v>13</v>
          </cell>
          <cell r="E8594" t="str">
            <v>F</v>
          </cell>
        </row>
        <row r="8595">
          <cell r="B8595" t="str">
            <v>F501247</v>
          </cell>
          <cell r="C8595" t="str">
            <v>F501247</v>
          </cell>
          <cell r="D8595">
            <v>13</v>
          </cell>
          <cell r="E8595" t="str">
            <v>F</v>
          </cell>
        </row>
        <row r="8596">
          <cell r="B8596" t="str">
            <v>F501290</v>
          </cell>
          <cell r="C8596" t="str">
            <v>F501290</v>
          </cell>
          <cell r="D8596">
            <v>13</v>
          </cell>
          <cell r="E8596" t="str">
            <v>F</v>
          </cell>
        </row>
        <row r="8597">
          <cell r="B8597" t="str">
            <v>F501500</v>
          </cell>
          <cell r="C8597" t="str">
            <v>F501500</v>
          </cell>
          <cell r="D8597">
            <v>13</v>
          </cell>
          <cell r="E8597" t="str">
            <v>F</v>
          </cell>
        </row>
        <row r="8598">
          <cell r="B8598" t="str">
            <v>F502451</v>
          </cell>
          <cell r="C8598" t="str">
            <v>F502451</v>
          </cell>
          <cell r="D8598">
            <v>13</v>
          </cell>
          <cell r="E8598" t="str">
            <v>F</v>
          </cell>
        </row>
        <row r="8599">
          <cell r="B8599" t="str">
            <v>F502671</v>
          </cell>
          <cell r="C8599" t="str">
            <v>F502671</v>
          </cell>
          <cell r="D8599">
            <v>13</v>
          </cell>
          <cell r="E8599" t="str">
            <v>F</v>
          </cell>
        </row>
        <row r="8600">
          <cell r="B8600" t="str">
            <v>F502711</v>
          </cell>
          <cell r="C8600" t="str">
            <v>F502711</v>
          </cell>
          <cell r="D8600">
            <v>13</v>
          </cell>
          <cell r="E8600" t="str">
            <v>F</v>
          </cell>
        </row>
        <row r="8601">
          <cell r="B8601" t="str">
            <v>F502719</v>
          </cell>
          <cell r="C8601" t="str">
            <v>F502719</v>
          </cell>
          <cell r="D8601">
            <v>13</v>
          </cell>
          <cell r="E8601" t="str">
            <v>F</v>
          </cell>
        </row>
        <row r="8602">
          <cell r="B8602" t="str">
            <v>F520241</v>
          </cell>
          <cell r="C8602" t="str">
            <v>F520241</v>
          </cell>
          <cell r="D8602">
            <v>13</v>
          </cell>
          <cell r="E8602" t="str">
            <v>F</v>
          </cell>
        </row>
        <row r="8603">
          <cell r="B8603" t="str">
            <v>F520276</v>
          </cell>
          <cell r="C8603" t="str">
            <v>F520276</v>
          </cell>
          <cell r="D8603">
            <v>13</v>
          </cell>
          <cell r="E8603" t="str">
            <v>F</v>
          </cell>
        </row>
        <row r="8604">
          <cell r="B8604" t="str">
            <v>F520311</v>
          </cell>
          <cell r="C8604" t="str">
            <v>F520311</v>
          </cell>
          <cell r="D8604">
            <v>13</v>
          </cell>
          <cell r="E8604" t="str">
            <v>F</v>
          </cell>
        </row>
        <row r="8605">
          <cell r="B8605" t="str">
            <v>F520341</v>
          </cell>
          <cell r="C8605" t="str">
            <v>F520341</v>
          </cell>
          <cell r="D8605">
            <v>13</v>
          </cell>
          <cell r="E8605" t="str">
            <v>F</v>
          </cell>
        </row>
        <row r="8606">
          <cell r="B8606" t="str">
            <v>F520359</v>
          </cell>
          <cell r="C8606" t="str">
            <v>F520359</v>
          </cell>
          <cell r="D8606">
            <v>13</v>
          </cell>
          <cell r="E8606" t="str">
            <v>F</v>
          </cell>
        </row>
        <row r="8607">
          <cell r="B8607" t="str">
            <v>F520442</v>
          </cell>
          <cell r="C8607" t="str">
            <v>F520442</v>
          </cell>
          <cell r="D8607">
            <v>13</v>
          </cell>
          <cell r="E8607" t="str">
            <v>F</v>
          </cell>
        </row>
        <row r="8608">
          <cell r="B8608" t="str">
            <v>F521108</v>
          </cell>
          <cell r="C8608" t="str">
            <v>F521108</v>
          </cell>
          <cell r="D8608">
            <v>13</v>
          </cell>
          <cell r="E8608" t="str">
            <v>F</v>
          </cell>
        </row>
        <row r="8609">
          <cell r="B8609" t="str">
            <v>F521468</v>
          </cell>
          <cell r="C8609" t="str">
            <v>F521468</v>
          </cell>
          <cell r="D8609">
            <v>13</v>
          </cell>
          <cell r="E8609" t="str">
            <v>F</v>
          </cell>
        </row>
        <row r="8610">
          <cell r="B8610" t="str">
            <v>F521828</v>
          </cell>
          <cell r="C8610" t="str">
            <v>F521828</v>
          </cell>
          <cell r="D8610">
            <v>13</v>
          </cell>
          <cell r="E8610" t="str">
            <v>F</v>
          </cell>
        </row>
        <row r="8611">
          <cell r="B8611" t="str">
            <v>F522188</v>
          </cell>
          <cell r="C8611" t="str">
            <v>F522188</v>
          </cell>
          <cell r="D8611">
            <v>13</v>
          </cell>
          <cell r="E8611" t="str">
            <v>F</v>
          </cell>
        </row>
        <row r="8612">
          <cell r="B8612" t="str">
            <v>F522548</v>
          </cell>
          <cell r="C8612" t="str">
            <v>F522548</v>
          </cell>
          <cell r="D8612">
            <v>13</v>
          </cell>
          <cell r="E8612" t="str">
            <v>F</v>
          </cell>
        </row>
        <row r="8613">
          <cell r="B8613" t="str">
            <v>F522741</v>
          </cell>
          <cell r="C8613" t="str">
            <v>F522741</v>
          </cell>
          <cell r="D8613">
            <v>13</v>
          </cell>
          <cell r="E8613" t="str">
            <v>F</v>
          </cell>
        </row>
        <row r="8614">
          <cell r="B8614" t="str">
            <v>F522742</v>
          </cell>
          <cell r="C8614" t="str">
            <v>F522742</v>
          </cell>
          <cell r="D8614">
            <v>13</v>
          </cell>
          <cell r="E8614" t="str">
            <v>F</v>
          </cell>
        </row>
        <row r="8615">
          <cell r="B8615" t="str">
            <v>F522743</v>
          </cell>
          <cell r="C8615" t="str">
            <v>F522743</v>
          </cell>
          <cell r="D8615">
            <v>13</v>
          </cell>
          <cell r="E8615" t="str">
            <v>F</v>
          </cell>
        </row>
        <row r="8616">
          <cell r="B8616" t="str">
            <v>F522744</v>
          </cell>
          <cell r="C8616" t="str">
            <v>F522744</v>
          </cell>
          <cell r="D8616">
            <v>13</v>
          </cell>
          <cell r="E8616" t="str">
            <v>F</v>
          </cell>
        </row>
        <row r="8617">
          <cell r="B8617" t="str">
            <v>F522792</v>
          </cell>
          <cell r="C8617" t="str">
            <v>F522792</v>
          </cell>
          <cell r="D8617">
            <v>13</v>
          </cell>
          <cell r="E8617" t="str">
            <v>F</v>
          </cell>
        </row>
        <row r="8618">
          <cell r="B8618" t="str">
            <v>F522793</v>
          </cell>
          <cell r="C8618" t="str">
            <v>F522793</v>
          </cell>
          <cell r="D8618">
            <v>13</v>
          </cell>
          <cell r="E8618" t="str">
            <v>F</v>
          </cell>
        </row>
        <row r="8619">
          <cell r="B8619" t="str">
            <v>F522978</v>
          </cell>
          <cell r="C8619" t="str">
            <v>F522978</v>
          </cell>
          <cell r="D8619">
            <v>13</v>
          </cell>
          <cell r="E8619" t="str">
            <v>F</v>
          </cell>
        </row>
        <row r="8620">
          <cell r="B8620" t="str">
            <v>F522987</v>
          </cell>
          <cell r="C8620" t="str">
            <v>F522987</v>
          </cell>
          <cell r="D8620">
            <v>13</v>
          </cell>
          <cell r="E8620" t="str">
            <v>F</v>
          </cell>
        </row>
        <row r="8621">
          <cell r="B8621" t="str">
            <v>F522996</v>
          </cell>
          <cell r="C8621" t="str">
            <v>F522996</v>
          </cell>
          <cell r="D8621">
            <v>13</v>
          </cell>
          <cell r="E8621" t="str">
            <v>F</v>
          </cell>
        </row>
        <row r="8622">
          <cell r="B8622" t="str">
            <v>F523005</v>
          </cell>
          <cell r="C8622" t="str">
            <v>F523005</v>
          </cell>
          <cell r="D8622">
            <v>13</v>
          </cell>
          <cell r="E8622" t="str">
            <v>F</v>
          </cell>
        </row>
        <row r="8623">
          <cell r="B8623" t="str">
            <v>F523014</v>
          </cell>
          <cell r="C8623" t="str">
            <v>F523014</v>
          </cell>
          <cell r="D8623">
            <v>13</v>
          </cell>
          <cell r="E8623" t="str">
            <v>F</v>
          </cell>
        </row>
        <row r="8624">
          <cell r="B8624" t="str">
            <v>F525337</v>
          </cell>
          <cell r="C8624" t="str">
            <v>F525337</v>
          </cell>
          <cell r="D8624">
            <v>13</v>
          </cell>
          <cell r="E8624" t="str">
            <v>F</v>
          </cell>
        </row>
        <row r="8625">
          <cell r="B8625" t="str">
            <v>1000BARDIST</v>
          </cell>
          <cell r="C8625" t="str">
            <v>BARDIST</v>
          </cell>
          <cell r="D8625">
            <v>14</v>
          </cell>
          <cell r="E8625" t="str">
            <v>G</v>
          </cell>
        </row>
        <row r="8626">
          <cell r="B8626" t="str">
            <v>1000FSRBARST</v>
          </cell>
          <cell r="C8626" t="str">
            <v>FSRBARST</v>
          </cell>
          <cell r="D8626">
            <v>16</v>
          </cell>
          <cell r="E8626" t="str">
            <v>G</v>
          </cell>
        </row>
        <row r="8627">
          <cell r="B8627" t="str">
            <v>F502679</v>
          </cell>
          <cell r="C8627" t="str">
            <v>F502679</v>
          </cell>
          <cell r="D8627">
            <v>17</v>
          </cell>
          <cell r="E8627" t="str">
            <v>F</v>
          </cell>
        </row>
        <row r="8628">
          <cell r="B8628" t="str">
            <v>F520351</v>
          </cell>
          <cell r="C8628" t="str">
            <v>F520351</v>
          </cell>
          <cell r="D8628">
            <v>17</v>
          </cell>
          <cell r="E8628" t="str">
            <v>F</v>
          </cell>
        </row>
        <row r="8629">
          <cell r="B8629" t="str">
            <v>F520369</v>
          </cell>
          <cell r="C8629" t="str">
            <v>F520369</v>
          </cell>
          <cell r="D8629">
            <v>17</v>
          </cell>
          <cell r="E8629" t="str">
            <v>F</v>
          </cell>
        </row>
        <row r="8630">
          <cell r="B8630" t="str">
            <v>F520409</v>
          </cell>
          <cell r="C8630" t="str">
            <v>F520409</v>
          </cell>
          <cell r="D8630">
            <v>17</v>
          </cell>
          <cell r="E8630" t="str">
            <v>F</v>
          </cell>
        </row>
        <row r="8631">
          <cell r="B8631" t="str">
            <v>F520418</v>
          </cell>
          <cell r="C8631" t="str">
            <v>F520418</v>
          </cell>
          <cell r="D8631">
            <v>17</v>
          </cell>
          <cell r="E8631" t="str">
            <v>F</v>
          </cell>
        </row>
        <row r="8632">
          <cell r="B8632" t="str">
            <v>F521132</v>
          </cell>
          <cell r="C8632" t="str">
            <v>F521132</v>
          </cell>
          <cell r="D8632">
            <v>17</v>
          </cell>
          <cell r="E8632" t="str">
            <v>F</v>
          </cell>
        </row>
        <row r="8633">
          <cell r="B8633" t="str">
            <v>F521492</v>
          </cell>
          <cell r="C8633" t="str">
            <v>F521492</v>
          </cell>
          <cell r="D8633">
            <v>17</v>
          </cell>
          <cell r="E8633" t="str">
            <v>F</v>
          </cell>
        </row>
        <row r="8634">
          <cell r="B8634" t="str">
            <v>F521852</v>
          </cell>
          <cell r="C8634" t="str">
            <v>F521852</v>
          </cell>
          <cell r="D8634">
            <v>17</v>
          </cell>
          <cell r="E8634" t="str">
            <v>F</v>
          </cell>
        </row>
        <row r="8635">
          <cell r="B8635" t="str">
            <v>F522212</v>
          </cell>
          <cell r="C8635" t="str">
            <v>F522212</v>
          </cell>
          <cell r="D8635">
            <v>17</v>
          </cell>
          <cell r="E8635" t="str">
            <v>F</v>
          </cell>
        </row>
        <row r="8636">
          <cell r="B8636" t="str">
            <v>F522572</v>
          </cell>
          <cell r="C8636" t="str">
            <v>F522572</v>
          </cell>
          <cell r="D8636">
            <v>17</v>
          </cell>
          <cell r="E8636" t="str">
            <v>F</v>
          </cell>
        </row>
        <row r="8637">
          <cell r="B8637" t="str">
            <v>F522763</v>
          </cell>
          <cell r="C8637" t="str">
            <v>F522763</v>
          </cell>
          <cell r="D8637">
            <v>17</v>
          </cell>
          <cell r="E8637" t="str">
            <v>F</v>
          </cell>
        </row>
        <row r="8638">
          <cell r="B8638" t="str">
            <v>F522764</v>
          </cell>
          <cell r="C8638" t="str">
            <v>F522764</v>
          </cell>
          <cell r="D8638">
            <v>17</v>
          </cell>
          <cell r="E8638" t="str">
            <v>F</v>
          </cell>
        </row>
        <row r="8639">
          <cell r="B8639" t="str">
            <v>F522765</v>
          </cell>
          <cell r="C8639" t="str">
            <v>F522765</v>
          </cell>
          <cell r="D8639">
            <v>17</v>
          </cell>
          <cell r="E8639" t="str">
            <v>F</v>
          </cell>
        </row>
        <row r="8640">
          <cell r="B8640" t="str">
            <v>F522766</v>
          </cell>
          <cell r="C8640" t="str">
            <v>F522766</v>
          </cell>
          <cell r="D8640">
            <v>17</v>
          </cell>
          <cell r="E8640" t="str">
            <v>F</v>
          </cell>
        </row>
        <row r="8641">
          <cell r="B8641" t="str">
            <v>F523244</v>
          </cell>
          <cell r="C8641" t="str">
            <v>F523244</v>
          </cell>
          <cell r="D8641">
            <v>17</v>
          </cell>
          <cell r="E8641" t="str">
            <v>F</v>
          </cell>
        </row>
        <row r="8642">
          <cell r="B8642" t="str">
            <v>F523292</v>
          </cell>
          <cell r="C8642" t="str">
            <v>F523292</v>
          </cell>
          <cell r="D8642">
            <v>17</v>
          </cell>
          <cell r="E8642" t="str">
            <v>F</v>
          </cell>
        </row>
        <row r="8643">
          <cell r="B8643" t="str">
            <v>F525257</v>
          </cell>
          <cell r="C8643" t="str">
            <v>F525257</v>
          </cell>
          <cell r="D8643">
            <v>17</v>
          </cell>
          <cell r="E8643" t="str">
            <v>F</v>
          </cell>
        </row>
        <row r="8644">
          <cell r="B8644" t="str">
            <v>F525258</v>
          </cell>
          <cell r="C8644" t="str">
            <v>F525258</v>
          </cell>
          <cell r="D8644">
            <v>17</v>
          </cell>
          <cell r="E8644" t="str">
            <v>F</v>
          </cell>
        </row>
        <row r="8645">
          <cell r="B8645" t="str">
            <v>F525259</v>
          </cell>
          <cell r="C8645" t="str">
            <v>F525259</v>
          </cell>
          <cell r="D8645">
            <v>17</v>
          </cell>
          <cell r="E8645" t="str">
            <v>F</v>
          </cell>
        </row>
        <row r="8646">
          <cell r="B8646" t="str">
            <v>F525260</v>
          </cell>
          <cell r="C8646" t="str">
            <v>F525260</v>
          </cell>
          <cell r="D8646">
            <v>17</v>
          </cell>
          <cell r="E8646" t="str">
            <v>F</v>
          </cell>
        </row>
        <row r="8647">
          <cell r="B8647" t="str">
            <v>1000LOCOFBARS</v>
          </cell>
          <cell r="C8647" t="str">
            <v>LOCOFBARS</v>
          </cell>
          <cell r="D8647">
            <v>16</v>
          </cell>
          <cell r="E8647" t="str">
            <v>G</v>
          </cell>
        </row>
        <row r="8648">
          <cell r="B8648" t="str">
            <v>F502687</v>
          </cell>
          <cell r="C8648" t="str">
            <v>F502687</v>
          </cell>
          <cell r="D8648">
            <v>17</v>
          </cell>
          <cell r="E8648" t="str">
            <v>F</v>
          </cell>
        </row>
        <row r="8649">
          <cell r="B8649" t="str">
            <v>F522782</v>
          </cell>
          <cell r="C8649" t="str">
            <v>F522782</v>
          </cell>
          <cell r="D8649">
            <v>17</v>
          </cell>
          <cell r="E8649" t="str">
            <v>F</v>
          </cell>
        </row>
        <row r="8650">
          <cell r="B8650" t="str">
            <v>F523306</v>
          </cell>
          <cell r="C8650" t="str">
            <v>F523306</v>
          </cell>
          <cell r="D8650">
            <v>17</v>
          </cell>
          <cell r="E8650" t="str">
            <v>F</v>
          </cell>
        </row>
        <row r="8651">
          <cell r="B8651" t="str">
            <v>1000MTRDBARST</v>
          </cell>
          <cell r="C8651" t="str">
            <v>MTRDBARST</v>
          </cell>
          <cell r="D8651">
            <v>16</v>
          </cell>
          <cell r="E8651" t="str">
            <v>G</v>
          </cell>
        </row>
        <row r="8652">
          <cell r="B8652" t="str">
            <v>F523301</v>
          </cell>
          <cell r="C8652" t="str">
            <v>F523301</v>
          </cell>
          <cell r="D8652">
            <v>17</v>
          </cell>
          <cell r="E8652" t="str">
            <v>F</v>
          </cell>
        </row>
        <row r="8653">
          <cell r="B8653" t="str">
            <v>F525298</v>
          </cell>
          <cell r="C8653" t="str">
            <v>F525298</v>
          </cell>
          <cell r="D8653">
            <v>17</v>
          </cell>
          <cell r="E8653" t="str">
            <v>F</v>
          </cell>
        </row>
        <row r="8654">
          <cell r="B8654" t="str">
            <v>F525299</v>
          </cell>
          <cell r="C8654" t="str">
            <v>F525299</v>
          </cell>
          <cell r="D8654">
            <v>17</v>
          </cell>
          <cell r="E8654" t="str">
            <v>F</v>
          </cell>
        </row>
        <row r="8655">
          <cell r="B8655" t="str">
            <v>F525300</v>
          </cell>
          <cell r="C8655" t="str">
            <v>F525300</v>
          </cell>
          <cell r="D8655">
            <v>17</v>
          </cell>
          <cell r="E8655" t="str">
            <v>F</v>
          </cell>
        </row>
        <row r="8656">
          <cell r="B8656" t="str">
            <v>F525301</v>
          </cell>
          <cell r="C8656" t="str">
            <v>F525301</v>
          </cell>
          <cell r="D8656">
            <v>17</v>
          </cell>
          <cell r="E8656" t="str">
            <v>F</v>
          </cell>
        </row>
        <row r="8657">
          <cell r="B8657" t="str">
            <v>F525302</v>
          </cell>
          <cell r="C8657" t="str">
            <v>F525302</v>
          </cell>
          <cell r="D8657">
            <v>17</v>
          </cell>
          <cell r="E8657" t="str">
            <v>F</v>
          </cell>
        </row>
        <row r="8658">
          <cell r="B8658" t="str">
            <v>F525303</v>
          </cell>
          <cell r="C8658" t="str">
            <v>F525303</v>
          </cell>
          <cell r="D8658">
            <v>17</v>
          </cell>
          <cell r="E8658" t="str">
            <v>F</v>
          </cell>
        </row>
        <row r="8659">
          <cell r="B8659" t="str">
            <v>F525304</v>
          </cell>
          <cell r="C8659" t="str">
            <v>F525304</v>
          </cell>
          <cell r="D8659">
            <v>17</v>
          </cell>
          <cell r="E8659" t="str">
            <v>F</v>
          </cell>
        </row>
        <row r="8660">
          <cell r="B8660" t="str">
            <v>F525305</v>
          </cell>
          <cell r="C8660" t="str">
            <v>F525305</v>
          </cell>
          <cell r="D8660">
            <v>17</v>
          </cell>
          <cell r="E8660" t="str">
            <v>F</v>
          </cell>
        </row>
        <row r="8661">
          <cell r="B8661" t="str">
            <v>1000BISHOP</v>
          </cell>
          <cell r="C8661" t="str">
            <v>BISHOP</v>
          </cell>
          <cell r="D8661">
            <v>12</v>
          </cell>
          <cell r="E8661" t="str">
            <v>G</v>
          </cell>
        </row>
        <row r="8662">
          <cell r="B8662" t="str">
            <v>F500690</v>
          </cell>
          <cell r="C8662" t="str">
            <v>F500690</v>
          </cell>
          <cell r="D8662">
            <v>13</v>
          </cell>
          <cell r="E8662" t="str">
            <v>F</v>
          </cell>
        </row>
        <row r="8663">
          <cell r="B8663" t="str">
            <v>F500691</v>
          </cell>
          <cell r="C8663" t="str">
            <v>F500691</v>
          </cell>
          <cell r="D8663">
            <v>13</v>
          </cell>
          <cell r="E8663" t="str">
            <v>F</v>
          </cell>
        </row>
        <row r="8664">
          <cell r="B8664" t="str">
            <v>F500760</v>
          </cell>
          <cell r="C8664" t="str">
            <v>F500760</v>
          </cell>
          <cell r="D8664">
            <v>13</v>
          </cell>
          <cell r="E8664" t="str">
            <v>F</v>
          </cell>
        </row>
        <row r="8665">
          <cell r="B8665" t="str">
            <v>F500761</v>
          </cell>
          <cell r="C8665" t="str">
            <v>F500761</v>
          </cell>
          <cell r="D8665">
            <v>13</v>
          </cell>
          <cell r="E8665" t="str">
            <v>F</v>
          </cell>
        </row>
        <row r="8666">
          <cell r="B8666" t="str">
            <v>F500830</v>
          </cell>
          <cell r="C8666" t="str">
            <v>F500830</v>
          </cell>
          <cell r="D8666">
            <v>13</v>
          </cell>
          <cell r="E8666" t="str">
            <v>F</v>
          </cell>
        </row>
        <row r="8667">
          <cell r="B8667" t="str">
            <v>F500872</v>
          </cell>
          <cell r="C8667" t="str">
            <v>F500872</v>
          </cell>
          <cell r="D8667">
            <v>13</v>
          </cell>
          <cell r="E8667" t="str">
            <v>F</v>
          </cell>
        </row>
        <row r="8668">
          <cell r="B8668" t="str">
            <v>F500907</v>
          </cell>
          <cell r="C8668" t="str">
            <v>F500907</v>
          </cell>
          <cell r="D8668">
            <v>13</v>
          </cell>
          <cell r="E8668" t="str">
            <v>F</v>
          </cell>
        </row>
        <row r="8669">
          <cell r="B8669" t="str">
            <v>F500977</v>
          </cell>
          <cell r="C8669" t="str">
            <v>F500977</v>
          </cell>
          <cell r="D8669">
            <v>13</v>
          </cell>
          <cell r="E8669" t="str">
            <v>F</v>
          </cell>
        </row>
        <row r="8670">
          <cell r="B8670" t="str">
            <v>F501012</v>
          </cell>
          <cell r="C8670" t="str">
            <v>F501012</v>
          </cell>
          <cell r="D8670">
            <v>13</v>
          </cell>
          <cell r="E8670" t="str">
            <v>F</v>
          </cell>
        </row>
        <row r="8671">
          <cell r="B8671" t="str">
            <v>F501075</v>
          </cell>
          <cell r="C8671" t="str">
            <v>F501075</v>
          </cell>
          <cell r="D8671">
            <v>13</v>
          </cell>
          <cell r="E8671" t="str">
            <v>F</v>
          </cell>
        </row>
        <row r="8672">
          <cell r="B8672" t="str">
            <v>F501076</v>
          </cell>
          <cell r="C8672" t="str">
            <v>F501076</v>
          </cell>
          <cell r="D8672">
            <v>13</v>
          </cell>
          <cell r="E8672" t="str">
            <v>F</v>
          </cell>
        </row>
        <row r="8673">
          <cell r="B8673" t="str">
            <v>F501117</v>
          </cell>
          <cell r="C8673" t="str">
            <v>F501117</v>
          </cell>
          <cell r="D8673">
            <v>13</v>
          </cell>
          <cell r="E8673" t="str">
            <v>F</v>
          </cell>
        </row>
        <row r="8674">
          <cell r="B8674" t="str">
            <v>F501181</v>
          </cell>
          <cell r="C8674" t="str">
            <v>F501181</v>
          </cell>
          <cell r="D8674">
            <v>13</v>
          </cell>
          <cell r="E8674" t="str">
            <v>F</v>
          </cell>
        </row>
        <row r="8675">
          <cell r="B8675" t="str">
            <v>F501250</v>
          </cell>
          <cell r="C8675" t="str">
            <v>F501250</v>
          </cell>
          <cell r="D8675">
            <v>13</v>
          </cell>
          <cell r="E8675" t="str">
            <v>F</v>
          </cell>
        </row>
        <row r="8676">
          <cell r="B8676" t="str">
            <v>F501251</v>
          </cell>
          <cell r="C8676" t="str">
            <v>F501251</v>
          </cell>
          <cell r="D8676">
            <v>13</v>
          </cell>
          <cell r="E8676" t="str">
            <v>F</v>
          </cell>
        </row>
        <row r="8677">
          <cell r="B8677" t="str">
            <v>F501292</v>
          </cell>
          <cell r="C8677" t="str">
            <v>F501292</v>
          </cell>
          <cell r="D8677">
            <v>13</v>
          </cell>
          <cell r="E8677" t="str">
            <v>F</v>
          </cell>
        </row>
        <row r="8678">
          <cell r="B8678" t="str">
            <v>F501502</v>
          </cell>
          <cell r="C8678" t="str">
            <v>F501502</v>
          </cell>
          <cell r="D8678">
            <v>13</v>
          </cell>
          <cell r="E8678" t="str">
            <v>F</v>
          </cell>
        </row>
        <row r="8679">
          <cell r="B8679" t="str">
            <v>F502453</v>
          </cell>
          <cell r="C8679" t="str">
            <v>F502453</v>
          </cell>
          <cell r="D8679">
            <v>13</v>
          </cell>
          <cell r="E8679" t="str">
            <v>F</v>
          </cell>
        </row>
        <row r="8680">
          <cell r="B8680" t="str">
            <v>F502592</v>
          </cell>
          <cell r="C8680" t="str">
            <v>F502592</v>
          </cell>
          <cell r="D8680">
            <v>13</v>
          </cell>
          <cell r="E8680" t="str">
            <v>F</v>
          </cell>
        </row>
        <row r="8681">
          <cell r="B8681" t="str">
            <v>F502673</v>
          </cell>
          <cell r="C8681" t="str">
            <v>F502673</v>
          </cell>
          <cell r="D8681">
            <v>13</v>
          </cell>
          <cell r="E8681" t="str">
            <v>F</v>
          </cell>
        </row>
        <row r="8682">
          <cell r="B8682" t="str">
            <v>F502713</v>
          </cell>
          <cell r="C8682" t="str">
            <v>F502713</v>
          </cell>
          <cell r="D8682">
            <v>13</v>
          </cell>
          <cell r="E8682" t="str">
            <v>F</v>
          </cell>
        </row>
        <row r="8683">
          <cell r="B8683" t="str">
            <v>F502721</v>
          </cell>
          <cell r="C8683" t="str">
            <v>F502721</v>
          </cell>
          <cell r="D8683">
            <v>13</v>
          </cell>
          <cell r="E8683" t="str">
            <v>F</v>
          </cell>
        </row>
        <row r="8684">
          <cell r="B8684" t="str">
            <v>F520248</v>
          </cell>
          <cell r="C8684" t="str">
            <v>F520248</v>
          </cell>
          <cell r="D8684">
            <v>13</v>
          </cell>
          <cell r="E8684" t="str">
            <v>F</v>
          </cell>
        </row>
        <row r="8685">
          <cell r="B8685" t="str">
            <v>F520281</v>
          </cell>
          <cell r="C8685" t="str">
            <v>F520281</v>
          </cell>
          <cell r="D8685">
            <v>13</v>
          </cell>
          <cell r="E8685" t="str">
            <v>F</v>
          </cell>
        </row>
        <row r="8686">
          <cell r="B8686" t="str">
            <v>F520316</v>
          </cell>
          <cell r="C8686" t="str">
            <v>F520316</v>
          </cell>
          <cell r="D8686">
            <v>13</v>
          </cell>
          <cell r="E8686" t="str">
            <v>F</v>
          </cell>
        </row>
        <row r="8687">
          <cell r="B8687" t="str">
            <v>F520343</v>
          </cell>
          <cell r="C8687" t="str">
            <v>F520343</v>
          </cell>
          <cell r="D8687">
            <v>13</v>
          </cell>
          <cell r="E8687" t="str">
            <v>F</v>
          </cell>
        </row>
        <row r="8688">
          <cell r="B8688" t="str">
            <v>F520361</v>
          </cell>
          <cell r="C8688" t="str">
            <v>F520361</v>
          </cell>
          <cell r="D8688">
            <v>13</v>
          </cell>
          <cell r="E8688" t="str">
            <v>F</v>
          </cell>
        </row>
        <row r="8689">
          <cell r="B8689" t="str">
            <v>F520444</v>
          </cell>
          <cell r="C8689" t="str">
            <v>F520444</v>
          </cell>
          <cell r="D8689">
            <v>13</v>
          </cell>
          <cell r="E8689" t="str">
            <v>F</v>
          </cell>
        </row>
        <row r="8690">
          <cell r="B8690" t="str">
            <v>F520494</v>
          </cell>
          <cell r="C8690" t="str">
            <v>F520494</v>
          </cell>
          <cell r="D8690">
            <v>13</v>
          </cell>
          <cell r="E8690" t="str">
            <v>F</v>
          </cell>
        </row>
        <row r="8691">
          <cell r="B8691" t="str">
            <v>F520495</v>
          </cell>
          <cell r="C8691" t="str">
            <v>F520495</v>
          </cell>
          <cell r="D8691">
            <v>13</v>
          </cell>
          <cell r="E8691" t="str">
            <v>F</v>
          </cell>
        </row>
        <row r="8692">
          <cell r="B8692" t="str">
            <v>F521011</v>
          </cell>
          <cell r="C8692" t="str">
            <v>F521011</v>
          </cell>
          <cell r="D8692">
            <v>13</v>
          </cell>
          <cell r="E8692" t="str">
            <v>F</v>
          </cell>
        </row>
        <row r="8693">
          <cell r="B8693" t="str">
            <v>F521371</v>
          </cell>
          <cell r="C8693" t="str">
            <v>F521371</v>
          </cell>
          <cell r="D8693">
            <v>13</v>
          </cell>
          <cell r="E8693" t="str">
            <v>F</v>
          </cell>
        </row>
        <row r="8694">
          <cell r="B8694" t="str">
            <v>F521731</v>
          </cell>
          <cell r="C8694" t="str">
            <v>F521731</v>
          </cell>
          <cell r="D8694">
            <v>13</v>
          </cell>
          <cell r="E8694" t="str">
            <v>F</v>
          </cell>
        </row>
        <row r="8695">
          <cell r="B8695" t="str">
            <v>F522091</v>
          </cell>
          <cell r="C8695" t="str">
            <v>F522091</v>
          </cell>
          <cell r="D8695">
            <v>13</v>
          </cell>
          <cell r="E8695" t="str">
            <v>F</v>
          </cell>
        </row>
        <row r="8696">
          <cell r="B8696" t="str">
            <v>F522451</v>
          </cell>
          <cell r="C8696" t="str">
            <v>F522451</v>
          </cell>
          <cell r="D8696">
            <v>13</v>
          </cell>
          <cell r="E8696" t="str">
            <v>F</v>
          </cell>
        </row>
        <row r="8697">
          <cell r="B8697" t="str">
            <v>F522747</v>
          </cell>
          <cell r="C8697" t="str">
            <v>F522747</v>
          </cell>
          <cell r="D8697">
            <v>13</v>
          </cell>
          <cell r="E8697" t="str">
            <v>F</v>
          </cell>
        </row>
        <row r="8698">
          <cell r="B8698" t="str">
            <v>F522748</v>
          </cell>
          <cell r="C8698" t="str">
            <v>F522748</v>
          </cell>
          <cell r="D8698">
            <v>13</v>
          </cell>
          <cell r="E8698" t="str">
            <v>F</v>
          </cell>
        </row>
        <row r="8699">
          <cell r="B8699" t="str">
            <v>F522749</v>
          </cell>
          <cell r="C8699" t="str">
            <v>F522749</v>
          </cell>
          <cell r="D8699">
            <v>13</v>
          </cell>
          <cell r="E8699" t="str">
            <v>F</v>
          </cell>
        </row>
        <row r="8700">
          <cell r="B8700" t="str">
            <v>F522795</v>
          </cell>
          <cell r="C8700" t="str">
            <v>F522795</v>
          </cell>
          <cell r="D8700">
            <v>13</v>
          </cell>
          <cell r="E8700" t="str">
            <v>F</v>
          </cell>
        </row>
        <row r="8701">
          <cell r="B8701" t="str">
            <v>F522796</v>
          </cell>
          <cell r="C8701" t="str">
            <v>F522796</v>
          </cell>
          <cell r="D8701">
            <v>13</v>
          </cell>
          <cell r="E8701" t="str">
            <v>F</v>
          </cell>
        </row>
        <row r="8702">
          <cell r="B8702" t="str">
            <v>F522802</v>
          </cell>
          <cell r="C8702" t="str">
            <v>F522802</v>
          </cell>
          <cell r="D8702">
            <v>13</v>
          </cell>
          <cell r="E8702" t="str">
            <v>F</v>
          </cell>
        </row>
        <row r="8703">
          <cell r="B8703" t="str">
            <v>F522979</v>
          </cell>
          <cell r="C8703" t="str">
            <v>F522979</v>
          </cell>
          <cell r="D8703">
            <v>13</v>
          </cell>
          <cell r="E8703" t="str">
            <v>F</v>
          </cell>
        </row>
        <row r="8704">
          <cell r="B8704" t="str">
            <v>F522988</v>
          </cell>
          <cell r="C8704" t="str">
            <v>F522988</v>
          </cell>
          <cell r="D8704">
            <v>13</v>
          </cell>
          <cell r="E8704" t="str">
            <v>F</v>
          </cell>
        </row>
        <row r="8705">
          <cell r="B8705" t="str">
            <v>F522997</v>
          </cell>
          <cell r="C8705" t="str">
            <v>F522997</v>
          </cell>
          <cell r="D8705">
            <v>13</v>
          </cell>
          <cell r="E8705" t="str">
            <v>F</v>
          </cell>
        </row>
        <row r="8706">
          <cell r="B8706" t="str">
            <v>F523006</v>
          </cell>
          <cell r="C8706" t="str">
            <v>F523006</v>
          </cell>
          <cell r="D8706">
            <v>13</v>
          </cell>
          <cell r="E8706" t="str">
            <v>F</v>
          </cell>
        </row>
        <row r="8707">
          <cell r="B8707" t="str">
            <v>F523015</v>
          </cell>
          <cell r="C8707" t="str">
            <v>F523015</v>
          </cell>
          <cell r="D8707">
            <v>13</v>
          </cell>
          <cell r="E8707" t="str">
            <v>F</v>
          </cell>
        </row>
        <row r="8708">
          <cell r="B8708" t="str">
            <v>F525339</v>
          </cell>
          <cell r="C8708" t="str">
            <v>F525339</v>
          </cell>
          <cell r="D8708">
            <v>13</v>
          </cell>
          <cell r="E8708" t="str">
            <v>F</v>
          </cell>
        </row>
        <row r="8709">
          <cell r="B8709" t="str">
            <v>1000BISDIST</v>
          </cell>
          <cell r="C8709" t="str">
            <v>BISDIST</v>
          </cell>
          <cell r="D8709">
            <v>14</v>
          </cell>
          <cell r="E8709" t="str">
            <v>G</v>
          </cell>
        </row>
        <row r="8710">
          <cell r="B8710" t="str">
            <v>1000ADPYBISH</v>
          </cell>
          <cell r="C8710" t="str">
            <v>ADPYBISH</v>
          </cell>
          <cell r="D8710">
            <v>16</v>
          </cell>
          <cell r="E8710" t="str">
            <v>G</v>
          </cell>
        </row>
        <row r="8711">
          <cell r="B8711" t="str">
            <v>1000FSRBISH</v>
          </cell>
          <cell r="C8711" t="str">
            <v>FSRBISH</v>
          </cell>
          <cell r="D8711">
            <v>16</v>
          </cell>
          <cell r="E8711" t="str">
            <v>G</v>
          </cell>
        </row>
        <row r="8712">
          <cell r="B8712" t="str">
            <v>F502681</v>
          </cell>
          <cell r="C8712" t="str">
            <v>F502681</v>
          </cell>
          <cell r="D8712">
            <v>17</v>
          </cell>
          <cell r="E8712" t="str">
            <v>F</v>
          </cell>
        </row>
        <row r="8713">
          <cell r="B8713" t="str">
            <v>F520353</v>
          </cell>
          <cell r="C8713" t="str">
            <v>F520353</v>
          </cell>
          <cell r="D8713">
            <v>17</v>
          </cell>
          <cell r="E8713" t="str">
            <v>F</v>
          </cell>
        </row>
        <row r="8714">
          <cell r="B8714" t="str">
            <v>F520371</v>
          </cell>
          <cell r="C8714" t="str">
            <v>F520371</v>
          </cell>
          <cell r="D8714">
            <v>17</v>
          </cell>
          <cell r="E8714" t="str">
            <v>F</v>
          </cell>
        </row>
        <row r="8715">
          <cell r="B8715" t="str">
            <v>F520411</v>
          </cell>
          <cell r="C8715" t="str">
            <v>F520411</v>
          </cell>
          <cell r="D8715">
            <v>17</v>
          </cell>
          <cell r="E8715" t="str">
            <v>F</v>
          </cell>
        </row>
        <row r="8716">
          <cell r="B8716" t="str">
            <v>F520420</v>
          </cell>
          <cell r="C8716" t="str">
            <v>F520420</v>
          </cell>
          <cell r="D8716">
            <v>17</v>
          </cell>
          <cell r="E8716" t="str">
            <v>F</v>
          </cell>
        </row>
        <row r="8717">
          <cell r="B8717" t="str">
            <v>F521134</v>
          </cell>
          <cell r="C8717" t="str">
            <v>F521134</v>
          </cell>
          <cell r="D8717">
            <v>17</v>
          </cell>
          <cell r="E8717" t="str">
            <v>F</v>
          </cell>
        </row>
        <row r="8718">
          <cell r="B8718" t="str">
            <v>F521494</v>
          </cell>
          <cell r="C8718" t="str">
            <v>F521494</v>
          </cell>
          <cell r="D8718">
            <v>17</v>
          </cell>
          <cell r="E8718" t="str">
            <v>F</v>
          </cell>
        </row>
        <row r="8719">
          <cell r="B8719" t="str">
            <v>F521854</v>
          </cell>
          <cell r="C8719" t="str">
            <v>F521854</v>
          </cell>
          <cell r="D8719">
            <v>17</v>
          </cell>
          <cell r="E8719" t="str">
            <v>F</v>
          </cell>
        </row>
        <row r="8720">
          <cell r="B8720" t="str">
            <v>F522214</v>
          </cell>
          <cell r="C8720" t="str">
            <v>F522214</v>
          </cell>
          <cell r="D8720">
            <v>17</v>
          </cell>
          <cell r="E8720" t="str">
            <v>F</v>
          </cell>
        </row>
        <row r="8721">
          <cell r="B8721" t="str">
            <v>F522574</v>
          </cell>
          <cell r="C8721" t="str">
            <v>F522574</v>
          </cell>
          <cell r="D8721">
            <v>17</v>
          </cell>
          <cell r="E8721" t="str">
            <v>F</v>
          </cell>
        </row>
        <row r="8722">
          <cell r="B8722" t="str">
            <v>F522770</v>
          </cell>
          <cell r="C8722" t="str">
            <v>F522770</v>
          </cell>
          <cell r="D8722">
            <v>17</v>
          </cell>
          <cell r="E8722" t="str">
            <v>F</v>
          </cell>
        </row>
        <row r="8723">
          <cell r="B8723" t="str">
            <v>F522771</v>
          </cell>
          <cell r="C8723" t="str">
            <v>F522771</v>
          </cell>
          <cell r="D8723">
            <v>17</v>
          </cell>
          <cell r="E8723" t="str">
            <v>F</v>
          </cell>
        </row>
        <row r="8724">
          <cell r="B8724" t="str">
            <v>F522772</v>
          </cell>
          <cell r="C8724" t="str">
            <v>F522772</v>
          </cell>
          <cell r="D8724">
            <v>17</v>
          </cell>
          <cell r="E8724" t="str">
            <v>F</v>
          </cell>
        </row>
        <row r="8725">
          <cell r="B8725" t="str">
            <v>F523232</v>
          </cell>
          <cell r="C8725" t="str">
            <v>F523232</v>
          </cell>
          <cell r="D8725">
            <v>17</v>
          </cell>
          <cell r="E8725" t="str">
            <v>F</v>
          </cell>
        </row>
        <row r="8726">
          <cell r="B8726" t="str">
            <v>F523294</v>
          </cell>
          <cell r="C8726" t="str">
            <v>F523294</v>
          </cell>
          <cell r="D8726">
            <v>17</v>
          </cell>
          <cell r="E8726" t="str">
            <v>F</v>
          </cell>
        </row>
        <row r="8727">
          <cell r="B8727" t="str">
            <v>F525264</v>
          </cell>
          <cell r="C8727" t="str">
            <v>F525264</v>
          </cell>
          <cell r="D8727">
            <v>17</v>
          </cell>
          <cell r="E8727" t="str">
            <v>F</v>
          </cell>
        </row>
        <row r="8728">
          <cell r="B8728" t="str">
            <v>F525265</v>
          </cell>
          <cell r="C8728" t="str">
            <v>F525265</v>
          </cell>
          <cell r="D8728">
            <v>17</v>
          </cell>
          <cell r="E8728" t="str">
            <v>F</v>
          </cell>
        </row>
        <row r="8729">
          <cell r="B8729" t="str">
            <v>F525266</v>
          </cell>
          <cell r="C8729" t="str">
            <v>F525266</v>
          </cell>
          <cell r="D8729">
            <v>17</v>
          </cell>
          <cell r="E8729" t="str">
            <v>F</v>
          </cell>
        </row>
        <row r="8730">
          <cell r="B8730" t="str">
            <v>F525267</v>
          </cell>
          <cell r="C8730" t="str">
            <v>F525267</v>
          </cell>
          <cell r="D8730">
            <v>17</v>
          </cell>
          <cell r="E8730" t="str">
            <v>F</v>
          </cell>
        </row>
        <row r="8731">
          <cell r="B8731" t="str">
            <v>1000LOCOFBISH</v>
          </cell>
          <cell r="C8731" t="str">
            <v>LOCOFBISH</v>
          </cell>
          <cell r="D8731">
            <v>16</v>
          </cell>
          <cell r="E8731" t="str">
            <v>G</v>
          </cell>
        </row>
        <row r="8732">
          <cell r="B8732" t="str">
            <v>F523307</v>
          </cell>
          <cell r="C8732" t="str">
            <v>F523307</v>
          </cell>
          <cell r="D8732">
            <v>17</v>
          </cell>
          <cell r="E8732" t="str">
            <v>F</v>
          </cell>
        </row>
        <row r="8733">
          <cell r="B8733" t="str">
            <v>1000MTRDBISH</v>
          </cell>
          <cell r="C8733" t="str">
            <v>MTRDBISH</v>
          </cell>
          <cell r="D8733">
            <v>16</v>
          </cell>
          <cell r="E8733" t="str">
            <v>G</v>
          </cell>
        </row>
        <row r="8734">
          <cell r="B8734" t="str">
            <v>F523250</v>
          </cell>
          <cell r="C8734" t="str">
            <v>F523250</v>
          </cell>
          <cell r="D8734">
            <v>17</v>
          </cell>
          <cell r="E8734" t="str">
            <v>F</v>
          </cell>
        </row>
        <row r="8735">
          <cell r="B8735" t="str">
            <v>F523303</v>
          </cell>
          <cell r="C8735" t="str">
            <v>F523303</v>
          </cell>
          <cell r="D8735">
            <v>17</v>
          </cell>
          <cell r="E8735" t="str">
            <v>F</v>
          </cell>
        </row>
        <row r="8736">
          <cell r="B8736" t="str">
            <v>F525313</v>
          </cell>
          <cell r="C8736" t="str">
            <v>F525313</v>
          </cell>
          <cell r="D8736">
            <v>17</v>
          </cell>
          <cell r="E8736" t="str">
            <v>F</v>
          </cell>
        </row>
        <row r="8737">
          <cell r="B8737" t="str">
            <v>F525314</v>
          </cell>
          <cell r="C8737" t="str">
            <v>F525314</v>
          </cell>
          <cell r="D8737">
            <v>17</v>
          </cell>
          <cell r="E8737" t="str">
            <v>F</v>
          </cell>
        </row>
        <row r="8738">
          <cell r="B8738" t="str">
            <v>F525315</v>
          </cell>
          <cell r="C8738" t="str">
            <v>F525315</v>
          </cell>
          <cell r="D8738">
            <v>17</v>
          </cell>
          <cell r="E8738" t="str">
            <v>F</v>
          </cell>
        </row>
        <row r="8739">
          <cell r="B8739" t="str">
            <v>F525316</v>
          </cell>
          <cell r="C8739" t="str">
            <v>F525316</v>
          </cell>
          <cell r="D8739">
            <v>17</v>
          </cell>
          <cell r="E8739" t="str">
            <v>F</v>
          </cell>
        </row>
        <row r="8740">
          <cell r="B8740" t="str">
            <v>F525317</v>
          </cell>
          <cell r="C8740" t="str">
            <v>F525317</v>
          </cell>
          <cell r="D8740">
            <v>17</v>
          </cell>
          <cell r="E8740" t="str">
            <v>F</v>
          </cell>
        </row>
        <row r="8741">
          <cell r="B8741" t="str">
            <v>F525318</v>
          </cell>
          <cell r="C8741" t="str">
            <v>F525318</v>
          </cell>
          <cell r="D8741">
            <v>17</v>
          </cell>
          <cell r="E8741" t="str">
            <v>F</v>
          </cell>
        </row>
        <row r="8742">
          <cell r="B8742" t="str">
            <v>F525319</v>
          </cell>
          <cell r="C8742" t="str">
            <v>F525319</v>
          </cell>
          <cell r="D8742">
            <v>17</v>
          </cell>
          <cell r="E8742" t="str">
            <v>F</v>
          </cell>
        </row>
        <row r="8743">
          <cell r="B8743" t="str">
            <v>1000OFADBISH</v>
          </cell>
          <cell r="C8743" t="str">
            <v>OFADBISH</v>
          </cell>
          <cell r="D8743">
            <v>16</v>
          </cell>
          <cell r="E8743" t="str">
            <v>G</v>
          </cell>
        </row>
        <row r="8744">
          <cell r="B8744" t="str">
            <v>F502689</v>
          </cell>
          <cell r="C8744" t="str">
            <v>F502689</v>
          </cell>
          <cell r="D8744">
            <v>17</v>
          </cell>
          <cell r="E8744" t="str">
            <v>F</v>
          </cell>
        </row>
        <row r="8745">
          <cell r="B8745" t="str">
            <v>F523278</v>
          </cell>
          <cell r="C8745" t="str">
            <v>F523278</v>
          </cell>
          <cell r="D8745">
            <v>17</v>
          </cell>
          <cell r="E8745" t="str">
            <v>F</v>
          </cell>
        </row>
        <row r="8746">
          <cell r="B8746" t="str">
            <v>1000BLYTHE</v>
          </cell>
          <cell r="C8746" t="str">
            <v>BLYTHE</v>
          </cell>
          <cell r="D8746">
            <v>12</v>
          </cell>
          <cell r="E8746" t="str">
            <v>G</v>
          </cell>
        </row>
        <row r="8747">
          <cell r="B8747" t="str">
            <v>F500694</v>
          </cell>
          <cell r="C8747" t="str">
            <v>F500694</v>
          </cell>
          <cell r="D8747">
            <v>13</v>
          </cell>
          <cell r="E8747" t="str">
            <v>F</v>
          </cell>
        </row>
        <row r="8748">
          <cell r="B8748" t="str">
            <v>F500695</v>
          </cell>
          <cell r="C8748" t="str">
            <v>F500695</v>
          </cell>
          <cell r="D8748">
            <v>13</v>
          </cell>
          <cell r="E8748" t="str">
            <v>F</v>
          </cell>
        </row>
        <row r="8749">
          <cell r="B8749" t="str">
            <v>F500764</v>
          </cell>
          <cell r="C8749" t="str">
            <v>F500764</v>
          </cell>
          <cell r="D8749">
            <v>13</v>
          </cell>
          <cell r="E8749" t="str">
            <v>F</v>
          </cell>
        </row>
        <row r="8750">
          <cell r="B8750" t="str">
            <v>F500765</v>
          </cell>
          <cell r="C8750" t="str">
            <v>F500765</v>
          </cell>
          <cell r="D8750">
            <v>13</v>
          </cell>
          <cell r="E8750" t="str">
            <v>F</v>
          </cell>
        </row>
        <row r="8751">
          <cell r="B8751" t="str">
            <v>F500834</v>
          </cell>
          <cell r="C8751" t="str">
            <v>F500834</v>
          </cell>
          <cell r="D8751">
            <v>13</v>
          </cell>
          <cell r="E8751" t="str">
            <v>F</v>
          </cell>
        </row>
        <row r="8752">
          <cell r="B8752" t="str">
            <v>F500874</v>
          </cell>
          <cell r="C8752" t="str">
            <v>F500874</v>
          </cell>
          <cell r="D8752">
            <v>13</v>
          </cell>
          <cell r="E8752" t="str">
            <v>F</v>
          </cell>
        </row>
        <row r="8753">
          <cell r="B8753" t="str">
            <v>F500909</v>
          </cell>
          <cell r="C8753" t="str">
            <v>F500909</v>
          </cell>
          <cell r="D8753">
            <v>13</v>
          </cell>
          <cell r="E8753" t="str">
            <v>F</v>
          </cell>
        </row>
        <row r="8754">
          <cell r="B8754" t="str">
            <v>F500979</v>
          </cell>
          <cell r="C8754" t="str">
            <v>F500979</v>
          </cell>
          <cell r="D8754">
            <v>13</v>
          </cell>
          <cell r="E8754" t="str">
            <v>F</v>
          </cell>
        </row>
        <row r="8755">
          <cell r="B8755" t="str">
            <v>F501014</v>
          </cell>
          <cell r="C8755" t="str">
            <v>F501014</v>
          </cell>
          <cell r="D8755">
            <v>13</v>
          </cell>
          <cell r="E8755" t="str">
            <v>F</v>
          </cell>
        </row>
        <row r="8756">
          <cell r="B8756" t="str">
            <v>F501079</v>
          </cell>
          <cell r="C8756" t="str">
            <v>F501079</v>
          </cell>
          <cell r="D8756">
            <v>13</v>
          </cell>
          <cell r="E8756" t="str">
            <v>F</v>
          </cell>
        </row>
        <row r="8757">
          <cell r="B8757" t="str">
            <v>F501080</v>
          </cell>
          <cell r="C8757" t="str">
            <v>F501080</v>
          </cell>
          <cell r="D8757">
            <v>13</v>
          </cell>
          <cell r="E8757" t="str">
            <v>F</v>
          </cell>
        </row>
        <row r="8758">
          <cell r="B8758" t="str">
            <v>F501119</v>
          </cell>
          <cell r="C8758" t="str">
            <v>F501119</v>
          </cell>
          <cell r="D8758">
            <v>13</v>
          </cell>
          <cell r="E8758" t="str">
            <v>F</v>
          </cell>
        </row>
        <row r="8759">
          <cell r="B8759" t="str">
            <v>F501185</v>
          </cell>
          <cell r="C8759" t="str">
            <v>F501185</v>
          </cell>
          <cell r="D8759">
            <v>13</v>
          </cell>
          <cell r="E8759" t="str">
            <v>F</v>
          </cell>
        </row>
        <row r="8760">
          <cell r="B8760" t="str">
            <v>F501254</v>
          </cell>
          <cell r="C8760" t="str">
            <v>F501254</v>
          </cell>
          <cell r="D8760">
            <v>13</v>
          </cell>
          <cell r="E8760" t="str">
            <v>F</v>
          </cell>
        </row>
        <row r="8761">
          <cell r="B8761" t="str">
            <v>F501255</v>
          </cell>
          <cell r="C8761" t="str">
            <v>F501255</v>
          </cell>
          <cell r="D8761">
            <v>13</v>
          </cell>
          <cell r="E8761" t="str">
            <v>F</v>
          </cell>
        </row>
        <row r="8762">
          <cell r="B8762" t="str">
            <v>F501294</v>
          </cell>
          <cell r="C8762" t="str">
            <v>F501294</v>
          </cell>
          <cell r="D8762">
            <v>13</v>
          </cell>
          <cell r="E8762" t="str">
            <v>F</v>
          </cell>
        </row>
        <row r="8763">
          <cell r="B8763" t="str">
            <v>F501504</v>
          </cell>
          <cell r="C8763" t="str">
            <v>F501504</v>
          </cell>
          <cell r="D8763">
            <v>13</v>
          </cell>
          <cell r="E8763" t="str">
            <v>F</v>
          </cell>
        </row>
        <row r="8764">
          <cell r="B8764" t="str">
            <v>F502455</v>
          </cell>
          <cell r="C8764" t="str">
            <v>F502455</v>
          </cell>
          <cell r="D8764">
            <v>13</v>
          </cell>
          <cell r="E8764" t="str">
            <v>F</v>
          </cell>
        </row>
        <row r="8765">
          <cell r="B8765" t="str">
            <v>F502675</v>
          </cell>
          <cell r="C8765" t="str">
            <v>F502675</v>
          </cell>
          <cell r="D8765">
            <v>13</v>
          </cell>
          <cell r="E8765" t="str">
            <v>F</v>
          </cell>
        </row>
        <row r="8766">
          <cell r="B8766" t="str">
            <v>F502715</v>
          </cell>
          <cell r="C8766" t="str">
            <v>F502715</v>
          </cell>
          <cell r="D8766">
            <v>13</v>
          </cell>
          <cell r="E8766" t="str">
            <v>F</v>
          </cell>
        </row>
        <row r="8767">
          <cell r="B8767" t="str">
            <v>F502723</v>
          </cell>
          <cell r="C8767" t="str">
            <v>F502723</v>
          </cell>
          <cell r="D8767">
            <v>13</v>
          </cell>
          <cell r="E8767" t="str">
            <v>F</v>
          </cell>
        </row>
        <row r="8768">
          <cell r="B8768" t="str">
            <v>F520250</v>
          </cell>
          <cell r="C8768" t="str">
            <v>F520250</v>
          </cell>
          <cell r="D8768">
            <v>13</v>
          </cell>
          <cell r="E8768" t="str">
            <v>F</v>
          </cell>
        </row>
        <row r="8769">
          <cell r="B8769" t="str">
            <v>F520283</v>
          </cell>
          <cell r="C8769" t="str">
            <v>F520283</v>
          </cell>
          <cell r="D8769">
            <v>13</v>
          </cell>
          <cell r="E8769" t="str">
            <v>F</v>
          </cell>
        </row>
        <row r="8770">
          <cell r="B8770" t="str">
            <v>F520318</v>
          </cell>
          <cell r="C8770" t="str">
            <v>F520318</v>
          </cell>
          <cell r="D8770">
            <v>13</v>
          </cell>
          <cell r="E8770" t="str">
            <v>F</v>
          </cell>
        </row>
        <row r="8771">
          <cell r="B8771" t="str">
            <v>F520345</v>
          </cell>
          <cell r="C8771" t="str">
            <v>F520345</v>
          </cell>
          <cell r="D8771">
            <v>13</v>
          </cell>
          <cell r="E8771" t="str">
            <v>F</v>
          </cell>
        </row>
        <row r="8772">
          <cell r="B8772" t="str">
            <v>F520363</v>
          </cell>
          <cell r="C8772" t="str">
            <v>F520363</v>
          </cell>
          <cell r="D8772">
            <v>13</v>
          </cell>
          <cell r="E8772" t="str">
            <v>F</v>
          </cell>
        </row>
        <row r="8773">
          <cell r="B8773" t="str">
            <v>F520393</v>
          </cell>
          <cell r="C8773" t="str">
            <v>F520393</v>
          </cell>
          <cell r="D8773">
            <v>13</v>
          </cell>
          <cell r="E8773" t="str">
            <v>F</v>
          </cell>
        </row>
        <row r="8774">
          <cell r="B8774" t="str">
            <v>F520446</v>
          </cell>
          <cell r="C8774" t="str">
            <v>F520446</v>
          </cell>
          <cell r="D8774">
            <v>13</v>
          </cell>
          <cell r="E8774" t="str">
            <v>F</v>
          </cell>
        </row>
        <row r="8775">
          <cell r="B8775" t="str">
            <v>F521113</v>
          </cell>
          <cell r="C8775" t="str">
            <v>F521113</v>
          </cell>
          <cell r="D8775">
            <v>13</v>
          </cell>
          <cell r="E8775" t="str">
            <v>F</v>
          </cell>
        </row>
        <row r="8776">
          <cell r="B8776" t="str">
            <v>F521473</v>
          </cell>
          <cell r="C8776" t="str">
            <v>F521473</v>
          </cell>
          <cell r="D8776">
            <v>13</v>
          </cell>
          <cell r="E8776" t="str">
            <v>F</v>
          </cell>
        </row>
        <row r="8777">
          <cell r="B8777" t="str">
            <v>F521833</v>
          </cell>
          <cell r="C8777" t="str">
            <v>F521833</v>
          </cell>
          <cell r="D8777">
            <v>13</v>
          </cell>
          <cell r="E8777" t="str">
            <v>F</v>
          </cell>
        </row>
        <row r="8778">
          <cell r="B8778" t="str">
            <v>F522193</v>
          </cell>
          <cell r="C8778" t="str">
            <v>F522193</v>
          </cell>
          <cell r="D8778">
            <v>13</v>
          </cell>
          <cell r="E8778" t="str">
            <v>F</v>
          </cell>
        </row>
        <row r="8779">
          <cell r="B8779" t="str">
            <v>F522553</v>
          </cell>
          <cell r="C8779" t="str">
            <v>F522553</v>
          </cell>
          <cell r="D8779">
            <v>13</v>
          </cell>
          <cell r="E8779" t="str">
            <v>F</v>
          </cell>
        </row>
        <row r="8780">
          <cell r="B8780" t="str">
            <v>F522750</v>
          </cell>
          <cell r="C8780" t="str">
            <v>F522750</v>
          </cell>
          <cell r="D8780">
            <v>13</v>
          </cell>
          <cell r="E8780" t="str">
            <v>F</v>
          </cell>
        </row>
        <row r="8781">
          <cell r="B8781" t="str">
            <v>F522751</v>
          </cell>
          <cell r="C8781" t="str">
            <v>F522751</v>
          </cell>
          <cell r="D8781">
            <v>13</v>
          </cell>
          <cell r="E8781" t="str">
            <v>F</v>
          </cell>
        </row>
        <row r="8782">
          <cell r="B8782" t="str">
            <v>F522798</v>
          </cell>
          <cell r="C8782" t="str">
            <v>F522798</v>
          </cell>
          <cell r="D8782">
            <v>13</v>
          </cell>
          <cell r="E8782" t="str">
            <v>F</v>
          </cell>
        </row>
        <row r="8783">
          <cell r="B8783" t="str">
            <v>F522799</v>
          </cell>
          <cell r="C8783" t="str">
            <v>F522799</v>
          </cell>
          <cell r="D8783">
            <v>13</v>
          </cell>
          <cell r="E8783" t="str">
            <v>F</v>
          </cell>
        </row>
        <row r="8784">
          <cell r="B8784" t="str">
            <v>F522980</v>
          </cell>
          <cell r="C8784" t="str">
            <v>F522980</v>
          </cell>
          <cell r="D8784">
            <v>13</v>
          </cell>
          <cell r="E8784" t="str">
            <v>F</v>
          </cell>
        </row>
        <row r="8785">
          <cell r="B8785" t="str">
            <v>F522989</v>
          </cell>
          <cell r="C8785" t="str">
            <v>F522989</v>
          </cell>
          <cell r="D8785">
            <v>13</v>
          </cell>
          <cell r="E8785" t="str">
            <v>F</v>
          </cell>
        </row>
        <row r="8786">
          <cell r="B8786" t="str">
            <v>F522998</v>
          </cell>
          <cell r="C8786" t="str">
            <v>F522998</v>
          </cell>
          <cell r="D8786">
            <v>13</v>
          </cell>
          <cell r="E8786" t="str">
            <v>F</v>
          </cell>
        </row>
        <row r="8787">
          <cell r="B8787" t="str">
            <v>F523007</v>
          </cell>
          <cell r="C8787" t="str">
            <v>F523007</v>
          </cell>
          <cell r="D8787">
            <v>13</v>
          </cell>
          <cell r="E8787" t="str">
            <v>F</v>
          </cell>
        </row>
        <row r="8788">
          <cell r="B8788" t="str">
            <v>F523016</v>
          </cell>
          <cell r="C8788" t="str">
            <v>F523016</v>
          </cell>
          <cell r="D8788">
            <v>13</v>
          </cell>
          <cell r="E8788" t="str">
            <v>F</v>
          </cell>
        </row>
        <row r="8789">
          <cell r="B8789" t="str">
            <v>F525341</v>
          </cell>
          <cell r="C8789" t="str">
            <v>F525341</v>
          </cell>
          <cell r="D8789">
            <v>13</v>
          </cell>
          <cell r="E8789" t="str">
            <v>F</v>
          </cell>
        </row>
        <row r="8790">
          <cell r="B8790" t="str">
            <v>1000BLYDIST</v>
          </cell>
          <cell r="C8790" t="str">
            <v>BLYDIST</v>
          </cell>
          <cell r="D8790">
            <v>14</v>
          </cell>
          <cell r="E8790" t="str">
            <v>G</v>
          </cell>
        </row>
        <row r="8791">
          <cell r="B8791" t="str">
            <v>1000ADPYBLY</v>
          </cell>
          <cell r="C8791" t="str">
            <v>ADPYBLY</v>
          </cell>
          <cell r="D8791">
            <v>16</v>
          </cell>
          <cell r="E8791" t="str">
            <v>G</v>
          </cell>
        </row>
        <row r="8792">
          <cell r="B8792" t="str">
            <v>F520987</v>
          </cell>
          <cell r="C8792" t="str">
            <v>F520987</v>
          </cell>
          <cell r="D8792">
            <v>17</v>
          </cell>
          <cell r="E8792" t="str">
            <v>F</v>
          </cell>
        </row>
        <row r="8793">
          <cell r="B8793" t="str">
            <v>F521347</v>
          </cell>
          <cell r="C8793" t="str">
            <v>F521347</v>
          </cell>
          <cell r="D8793">
            <v>17</v>
          </cell>
          <cell r="E8793" t="str">
            <v>F</v>
          </cell>
        </row>
        <row r="8794">
          <cell r="B8794" t="str">
            <v>F521707</v>
          </cell>
          <cell r="C8794" t="str">
            <v>F521707</v>
          </cell>
          <cell r="D8794">
            <v>17</v>
          </cell>
          <cell r="E8794" t="str">
            <v>F</v>
          </cell>
        </row>
        <row r="8795">
          <cell r="B8795" t="str">
            <v>F522067</v>
          </cell>
          <cell r="C8795" t="str">
            <v>F522067</v>
          </cell>
          <cell r="D8795">
            <v>17</v>
          </cell>
          <cell r="E8795" t="str">
            <v>F</v>
          </cell>
        </row>
        <row r="8796">
          <cell r="B8796" t="str">
            <v>F522427</v>
          </cell>
          <cell r="C8796" t="str">
            <v>F522427</v>
          </cell>
          <cell r="D8796">
            <v>17</v>
          </cell>
          <cell r="E8796" t="str">
            <v>F</v>
          </cell>
        </row>
        <row r="8797">
          <cell r="B8797" t="str">
            <v>1000FSRBLYTHE</v>
          </cell>
          <cell r="C8797" t="str">
            <v>FSRBLYTHE</v>
          </cell>
          <cell r="D8797">
            <v>16</v>
          </cell>
          <cell r="E8797" t="str">
            <v>G</v>
          </cell>
        </row>
        <row r="8798">
          <cell r="B8798" t="str">
            <v>F502683</v>
          </cell>
          <cell r="C8798" t="str">
            <v>F502683</v>
          </cell>
          <cell r="D8798">
            <v>17</v>
          </cell>
          <cell r="E8798" t="str">
            <v>F</v>
          </cell>
        </row>
        <row r="8799">
          <cell r="B8799" t="str">
            <v>F520355</v>
          </cell>
          <cell r="C8799" t="str">
            <v>F520355</v>
          </cell>
          <cell r="D8799">
            <v>17</v>
          </cell>
          <cell r="E8799" t="str">
            <v>F</v>
          </cell>
        </row>
        <row r="8800">
          <cell r="B8800" t="str">
            <v>F520373</v>
          </cell>
          <cell r="C8800" t="str">
            <v>F520373</v>
          </cell>
          <cell r="D8800">
            <v>17</v>
          </cell>
          <cell r="E8800" t="str">
            <v>F</v>
          </cell>
        </row>
        <row r="8801">
          <cell r="B8801" t="str">
            <v>F520413</v>
          </cell>
          <cell r="C8801" t="str">
            <v>F520413</v>
          </cell>
          <cell r="D8801">
            <v>17</v>
          </cell>
          <cell r="E8801" t="str">
            <v>F</v>
          </cell>
        </row>
        <row r="8802">
          <cell r="B8802" t="str">
            <v>F520422</v>
          </cell>
          <cell r="C8802" t="str">
            <v>F520422</v>
          </cell>
          <cell r="D8802">
            <v>17</v>
          </cell>
          <cell r="E8802" t="str">
            <v>F</v>
          </cell>
        </row>
        <row r="8803">
          <cell r="B8803" t="str">
            <v>F521136</v>
          </cell>
          <cell r="C8803" t="str">
            <v>F521136</v>
          </cell>
          <cell r="D8803">
            <v>17</v>
          </cell>
          <cell r="E8803" t="str">
            <v>F</v>
          </cell>
        </row>
        <row r="8804">
          <cell r="B8804" t="str">
            <v>F521496</v>
          </cell>
          <cell r="C8804" t="str">
            <v>F521496</v>
          </cell>
          <cell r="D8804">
            <v>17</v>
          </cell>
          <cell r="E8804" t="str">
            <v>F</v>
          </cell>
        </row>
        <row r="8805">
          <cell r="B8805" t="str">
            <v>F521856</v>
          </cell>
          <cell r="C8805" t="str">
            <v>F521856</v>
          </cell>
          <cell r="D8805">
            <v>17</v>
          </cell>
          <cell r="E8805" t="str">
            <v>F</v>
          </cell>
        </row>
        <row r="8806">
          <cell r="B8806" t="str">
            <v>F522216</v>
          </cell>
          <cell r="C8806" t="str">
            <v>F522216</v>
          </cell>
          <cell r="D8806">
            <v>17</v>
          </cell>
          <cell r="E8806" t="str">
            <v>F</v>
          </cell>
        </row>
        <row r="8807">
          <cell r="B8807" t="str">
            <v>F522576</v>
          </cell>
          <cell r="C8807" t="str">
            <v>F522576</v>
          </cell>
          <cell r="D8807">
            <v>17</v>
          </cell>
          <cell r="E8807" t="str">
            <v>F</v>
          </cell>
        </row>
        <row r="8808">
          <cell r="B8808" t="str">
            <v>F522776</v>
          </cell>
          <cell r="C8808" t="str">
            <v>F522776</v>
          </cell>
          <cell r="D8808">
            <v>17</v>
          </cell>
          <cell r="E8808" t="str">
            <v>F</v>
          </cell>
        </row>
        <row r="8809">
          <cell r="B8809" t="str">
            <v>F522777</v>
          </cell>
          <cell r="C8809" t="str">
            <v>F522777</v>
          </cell>
          <cell r="D8809">
            <v>17</v>
          </cell>
          <cell r="E8809" t="str">
            <v>F</v>
          </cell>
        </row>
        <row r="8810">
          <cell r="B8810" t="str">
            <v>F522778</v>
          </cell>
          <cell r="C8810" t="str">
            <v>F522778</v>
          </cell>
          <cell r="D8810">
            <v>17</v>
          </cell>
          <cell r="E8810" t="str">
            <v>F</v>
          </cell>
        </row>
        <row r="8811">
          <cell r="B8811" t="str">
            <v>F522779</v>
          </cell>
          <cell r="C8811" t="str">
            <v>F522779</v>
          </cell>
          <cell r="D8811">
            <v>17</v>
          </cell>
          <cell r="E8811" t="str">
            <v>F</v>
          </cell>
        </row>
        <row r="8812">
          <cell r="B8812" t="str">
            <v>F523246</v>
          </cell>
          <cell r="C8812" t="str">
            <v>F523246</v>
          </cell>
          <cell r="D8812">
            <v>17</v>
          </cell>
          <cell r="E8812" t="str">
            <v>F</v>
          </cell>
        </row>
        <row r="8813">
          <cell r="B8813" t="str">
            <v>F523296</v>
          </cell>
          <cell r="C8813" t="str">
            <v>F523296</v>
          </cell>
          <cell r="D8813">
            <v>17</v>
          </cell>
          <cell r="E8813" t="str">
            <v>F</v>
          </cell>
        </row>
        <row r="8814">
          <cell r="B8814" t="str">
            <v>F525271</v>
          </cell>
          <cell r="C8814" t="str">
            <v>F525271</v>
          </cell>
          <cell r="D8814">
            <v>17</v>
          </cell>
          <cell r="E8814" t="str">
            <v>F</v>
          </cell>
        </row>
        <row r="8815">
          <cell r="B8815" t="str">
            <v>F525272</v>
          </cell>
          <cell r="C8815" t="str">
            <v>F525272</v>
          </cell>
          <cell r="D8815">
            <v>17</v>
          </cell>
          <cell r="E8815" t="str">
            <v>F</v>
          </cell>
        </row>
        <row r="8816">
          <cell r="B8816" t="str">
            <v>F525273</v>
          </cell>
          <cell r="C8816" t="str">
            <v>F525273</v>
          </cell>
          <cell r="D8816">
            <v>17</v>
          </cell>
          <cell r="E8816" t="str">
            <v>F</v>
          </cell>
        </row>
        <row r="8817">
          <cell r="B8817" t="str">
            <v>F525274</v>
          </cell>
          <cell r="C8817" t="str">
            <v>F525274</v>
          </cell>
          <cell r="D8817">
            <v>17</v>
          </cell>
          <cell r="E8817" t="str">
            <v>F</v>
          </cell>
        </row>
        <row r="8818">
          <cell r="B8818" t="str">
            <v>1000MTRDBLYTH</v>
          </cell>
          <cell r="C8818" t="str">
            <v>MTRDBLYTH</v>
          </cell>
          <cell r="D8818">
            <v>16</v>
          </cell>
          <cell r="E8818" t="str">
            <v>G</v>
          </cell>
        </row>
        <row r="8819">
          <cell r="B8819" t="str">
            <v>F523252</v>
          </cell>
          <cell r="C8819" t="str">
            <v>F523252</v>
          </cell>
          <cell r="D8819">
            <v>17</v>
          </cell>
          <cell r="E8819" t="str">
            <v>F</v>
          </cell>
        </row>
        <row r="8820">
          <cell r="B8820" t="str">
            <v>F523305</v>
          </cell>
          <cell r="C8820" t="str">
            <v>F523305</v>
          </cell>
          <cell r="D8820">
            <v>17</v>
          </cell>
          <cell r="E8820" t="str">
            <v>F</v>
          </cell>
        </row>
        <row r="8821">
          <cell r="B8821" t="str">
            <v>F525327</v>
          </cell>
          <cell r="C8821" t="str">
            <v>F525327</v>
          </cell>
          <cell r="D8821">
            <v>17</v>
          </cell>
          <cell r="E8821" t="str">
            <v>F</v>
          </cell>
        </row>
        <row r="8822">
          <cell r="B8822" t="str">
            <v>F525328</v>
          </cell>
          <cell r="C8822" t="str">
            <v>F525328</v>
          </cell>
          <cell r="D8822">
            <v>17</v>
          </cell>
          <cell r="E8822" t="str">
            <v>F</v>
          </cell>
        </row>
        <row r="8823">
          <cell r="B8823" t="str">
            <v>F525329</v>
          </cell>
          <cell r="C8823" t="str">
            <v>F525329</v>
          </cell>
          <cell r="D8823">
            <v>17</v>
          </cell>
          <cell r="E8823" t="str">
            <v>F</v>
          </cell>
        </row>
        <row r="8824">
          <cell r="B8824" t="str">
            <v>F525330</v>
          </cell>
          <cell r="C8824" t="str">
            <v>F525330</v>
          </cell>
          <cell r="D8824">
            <v>17</v>
          </cell>
          <cell r="E8824" t="str">
            <v>F</v>
          </cell>
        </row>
        <row r="8825">
          <cell r="B8825" t="str">
            <v>F525331</v>
          </cell>
          <cell r="C8825" t="str">
            <v>F525331</v>
          </cell>
          <cell r="D8825">
            <v>17</v>
          </cell>
          <cell r="E8825" t="str">
            <v>F</v>
          </cell>
        </row>
        <row r="8826">
          <cell r="B8826" t="str">
            <v>F525332</v>
          </cell>
          <cell r="C8826" t="str">
            <v>F525332</v>
          </cell>
          <cell r="D8826">
            <v>17</v>
          </cell>
          <cell r="E8826" t="str">
            <v>F</v>
          </cell>
        </row>
        <row r="8827">
          <cell r="B8827" t="str">
            <v>F525333</v>
          </cell>
          <cell r="C8827" t="str">
            <v>F525333</v>
          </cell>
          <cell r="D8827">
            <v>17</v>
          </cell>
          <cell r="E8827" t="str">
            <v>F</v>
          </cell>
        </row>
        <row r="8828">
          <cell r="B8828" t="str">
            <v>1000OFADBLYTH</v>
          </cell>
          <cell r="C8828" t="str">
            <v>OFADBLYTH</v>
          </cell>
          <cell r="D8828">
            <v>16</v>
          </cell>
          <cell r="E8828" t="str">
            <v>G</v>
          </cell>
        </row>
        <row r="8829">
          <cell r="B8829" t="str">
            <v>F502691</v>
          </cell>
          <cell r="C8829" t="str">
            <v>F502691</v>
          </cell>
          <cell r="D8829">
            <v>17</v>
          </cell>
          <cell r="E8829" t="str">
            <v>F</v>
          </cell>
        </row>
        <row r="8830">
          <cell r="B8830" t="str">
            <v>F523238</v>
          </cell>
          <cell r="C8830" t="str">
            <v>F523238</v>
          </cell>
          <cell r="D8830">
            <v>17</v>
          </cell>
          <cell r="E8830" t="str">
            <v>F</v>
          </cell>
        </row>
        <row r="8831">
          <cell r="B8831" t="str">
            <v>F523280</v>
          </cell>
          <cell r="C8831" t="str">
            <v>F523280</v>
          </cell>
          <cell r="D8831">
            <v>17</v>
          </cell>
          <cell r="E8831" t="str">
            <v>F</v>
          </cell>
        </row>
        <row r="8832">
          <cell r="B8832" t="str">
            <v>1000DCMMGRUR</v>
          </cell>
          <cell r="C8832" t="str">
            <v>DCMMGRUR</v>
          </cell>
          <cell r="D8832">
            <v>12</v>
          </cell>
          <cell r="E8832" t="str">
            <v>G</v>
          </cell>
        </row>
        <row r="8833">
          <cell r="B8833" t="str">
            <v>F520068</v>
          </cell>
          <cell r="C8833" t="str">
            <v>F520068</v>
          </cell>
          <cell r="D8833">
            <v>13</v>
          </cell>
          <cell r="E8833" t="str">
            <v>F</v>
          </cell>
        </row>
        <row r="8834">
          <cell r="B8834" t="str">
            <v>F521052</v>
          </cell>
          <cell r="C8834" t="str">
            <v>F521052</v>
          </cell>
          <cell r="D8834">
            <v>13</v>
          </cell>
          <cell r="E8834" t="str">
            <v>F</v>
          </cell>
        </row>
        <row r="8835">
          <cell r="B8835" t="str">
            <v>F521412</v>
          </cell>
          <cell r="C8835" t="str">
            <v>F521412</v>
          </cell>
          <cell r="D8835">
            <v>13</v>
          </cell>
          <cell r="E8835" t="str">
            <v>F</v>
          </cell>
        </row>
        <row r="8836">
          <cell r="B8836" t="str">
            <v>F521772</v>
          </cell>
          <cell r="C8836" t="str">
            <v>F521772</v>
          </cell>
          <cell r="D8836">
            <v>13</v>
          </cell>
          <cell r="E8836" t="str">
            <v>F</v>
          </cell>
        </row>
        <row r="8837">
          <cell r="B8837" t="str">
            <v>F522132</v>
          </cell>
          <cell r="C8837" t="str">
            <v>F522132</v>
          </cell>
          <cell r="D8837">
            <v>13</v>
          </cell>
          <cell r="E8837" t="str">
            <v>F</v>
          </cell>
        </row>
        <row r="8838">
          <cell r="B8838" t="str">
            <v>F522492</v>
          </cell>
          <cell r="C8838" t="str">
            <v>F522492</v>
          </cell>
          <cell r="D8838">
            <v>13</v>
          </cell>
          <cell r="E8838" t="str">
            <v>F</v>
          </cell>
        </row>
        <row r="8839">
          <cell r="B8839" t="str">
            <v>F522780</v>
          </cell>
          <cell r="C8839" t="str">
            <v>F522780</v>
          </cell>
          <cell r="D8839">
            <v>13</v>
          </cell>
          <cell r="E8839" t="str">
            <v>F</v>
          </cell>
        </row>
        <row r="8840">
          <cell r="B8840" t="str">
            <v>1000FLDCONRUR</v>
          </cell>
          <cell r="C8840" t="str">
            <v>FLDCONRUR</v>
          </cell>
          <cell r="D8840">
            <v>12</v>
          </cell>
          <cell r="E8840" t="str">
            <v>G</v>
          </cell>
        </row>
        <row r="8841">
          <cell r="B8841" t="str">
            <v>1000KERNVILLE</v>
          </cell>
          <cell r="C8841" t="str">
            <v>KERNVILLE</v>
          </cell>
          <cell r="D8841">
            <v>12</v>
          </cell>
          <cell r="E8841" t="str">
            <v>G</v>
          </cell>
        </row>
        <row r="8842">
          <cell r="B8842" t="str">
            <v>F500684</v>
          </cell>
          <cell r="C8842" t="str">
            <v>F500684</v>
          </cell>
          <cell r="D8842">
            <v>13</v>
          </cell>
          <cell r="E8842" t="str">
            <v>F</v>
          </cell>
        </row>
        <row r="8843">
          <cell r="B8843" t="str">
            <v>F500685</v>
          </cell>
          <cell r="C8843" t="str">
            <v>F500685</v>
          </cell>
          <cell r="D8843">
            <v>13</v>
          </cell>
          <cell r="E8843" t="str">
            <v>F</v>
          </cell>
        </row>
        <row r="8844">
          <cell r="B8844" t="str">
            <v>F500754</v>
          </cell>
          <cell r="C8844" t="str">
            <v>F500754</v>
          </cell>
          <cell r="D8844">
            <v>13</v>
          </cell>
          <cell r="E8844" t="str">
            <v>F</v>
          </cell>
        </row>
        <row r="8845">
          <cell r="B8845" t="str">
            <v>F500755</v>
          </cell>
          <cell r="C8845" t="str">
            <v>F500755</v>
          </cell>
          <cell r="D8845">
            <v>13</v>
          </cell>
          <cell r="E8845" t="str">
            <v>F</v>
          </cell>
        </row>
        <row r="8846">
          <cell r="B8846" t="str">
            <v>F500824</v>
          </cell>
          <cell r="C8846" t="str">
            <v>F500824</v>
          </cell>
          <cell r="D8846">
            <v>13</v>
          </cell>
          <cell r="E8846" t="str">
            <v>F</v>
          </cell>
        </row>
        <row r="8847">
          <cell r="B8847" t="str">
            <v>F500869</v>
          </cell>
          <cell r="C8847" t="str">
            <v>F500869</v>
          </cell>
          <cell r="D8847">
            <v>13</v>
          </cell>
          <cell r="E8847" t="str">
            <v>F</v>
          </cell>
        </row>
        <row r="8848">
          <cell r="B8848" t="str">
            <v>F500904</v>
          </cell>
          <cell r="C8848" t="str">
            <v>F500904</v>
          </cell>
          <cell r="D8848">
            <v>13</v>
          </cell>
          <cell r="E8848" t="str">
            <v>F</v>
          </cell>
        </row>
        <row r="8849">
          <cell r="B8849" t="str">
            <v>F500974</v>
          </cell>
          <cell r="C8849" t="str">
            <v>F500974</v>
          </cell>
          <cell r="D8849">
            <v>13</v>
          </cell>
          <cell r="E8849" t="str">
            <v>F</v>
          </cell>
        </row>
        <row r="8850">
          <cell r="B8850" t="str">
            <v>F501009</v>
          </cell>
          <cell r="C8850" t="str">
            <v>F501009</v>
          </cell>
          <cell r="D8850">
            <v>13</v>
          </cell>
          <cell r="E8850" t="str">
            <v>F</v>
          </cell>
        </row>
        <row r="8851">
          <cell r="B8851" t="str">
            <v>F501069</v>
          </cell>
          <cell r="C8851" t="str">
            <v>F501069</v>
          </cell>
          <cell r="D8851">
            <v>13</v>
          </cell>
          <cell r="E8851" t="str">
            <v>F</v>
          </cell>
        </row>
        <row r="8852">
          <cell r="B8852" t="str">
            <v>F501070</v>
          </cell>
          <cell r="C8852" t="str">
            <v>F501070</v>
          </cell>
          <cell r="D8852">
            <v>13</v>
          </cell>
          <cell r="E8852" t="str">
            <v>F</v>
          </cell>
        </row>
        <row r="8853">
          <cell r="B8853" t="str">
            <v>F501114</v>
          </cell>
          <cell r="C8853" t="str">
            <v>F501114</v>
          </cell>
          <cell r="D8853">
            <v>13</v>
          </cell>
          <cell r="E8853" t="str">
            <v>F</v>
          </cell>
        </row>
        <row r="8854">
          <cell r="B8854" t="str">
            <v>F501175</v>
          </cell>
          <cell r="C8854" t="str">
            <v>F501175</v>
          </cell>
          <cell r="D8854">
            <v>13</v>
          </cell>
          <cell r="E8854" t="str">
            <v>F</v>
          </cell>
        </row>
        <row r="8855">
          <cell r="B8855" t="str">
            <v>F501244</v>
          </cell>
          <cell r="C8855" t="str">
            <v>F501244</v>
          </cell>
          <cell r="D8855">
            <v>13</v>
          </cell>
          <cell r="E8855" t="str">
            <v>F</v>
          </cell>
        </row>
        <row r="8856">
          <cell r="B8856" t="str">
            <v>F501245</v>
          </cell>
          <cell r="C8856" t="str">
            <v>F501245</v>
          </cell>
          <cell r="D8856">
            <v>13</v>
          </cell>
          <cell r="E8856" t="str">
            <v>F</v>
          </cell>
        </row>
        <row r="8857">
          <cell r="B8857" t="str">
            <v>F501289</v>
          </cell>
          <cell r="C8857" t="str">
            <v>F501289</v>
          </cell>
          <cell r="D8857">
            <v>13</v>
          </cell>
          <cell r="E8857" t="str">
            <v>F</v>
          </cell>
        </row>
        <row r="8858">
          <cell r="B8858" t="str">
            <v>F501499</v>
          </cell>
          <cell r="C8858" t="str">
            <v>F501499</v>
          </cell>
          <cell r="D8858">
            <v>13</v>
          </cell>
          <cell r="E8858" t="str">
            <v>F</v>
          </cell>
        </row>
        <row r="8859">
          <cell r="B8859" t="str">
            <v>F502450</v>
          </cell>
          <cell r="C8859" t="str">
            <v>F502450</v>
          </cell>
          <cell r="D8859">
            <v>13</v>
          </cell>
          <cell r="E8859" t="str">
            <v>F</v>
          </cell>
        </row>
        <row r="8860">
          <cell r="B8860" t="str">
            <v>F502670</v>
          </cell>
          <cell r="C8860" t="str">
            <v>F502670</v>
          </cell>
          <cell r="D8860">
            <v>13</v>
          </cell>
          <cell r="E8860" t="str">
            <v>F</v>
          </cell>
        </row>
        <row r="8861">
          <cell r="B8861" t="str">
            <v>F502710</v>
          </cell>
          <cell r="C8861" t="str">
            <v>F502710</v>
          </cell>
          <cell r="D8861">
            <v>13</v>
          </cell>
          <cell r="E8861" t="str">
            <v>F</v>
          </cell>
        </row>
        <row r="8862">
          <cell r="B8862" t="str">
            <v>F502718</v>
          </cell>
          <cell r="C8862" t="str">
            <v>F502718</v>
          </cell>
          <cell r="D8862">
            <v>13</v>
          </cell>
          <cell r="E8862" t="str">
            <v>F</v>
          </cell>
        </row>
        <row r="8863">
          <cell r="B8863" t="str">
            <v>F520237</v>
          </cell>
          <cell r="C8863" t="str">
            <v>F520237</v>
          </cell>
          <cell r="D8863">
            <v>13</v>
          </cell>
          <cell r="E8863" t="str">
            <v>F</v>
          </cell>
        </row>
        <row r="8864">
          <cell r="B8864" t="str">
            <v>F520272</v>
          </cell>
          <cell r="C8864" t="str">
            <v>F520272</v>
          </cell>
          <cell r="D8864">
            <v>13</v>
          </cell>
          <cell r="E8864" t="str">
            <v>F</v>
          </cell>
        </row>
        <row r="8865">
          <cell r="B8865" t="str">
            <v>F520308</v>
          </cell>
          <cell r="C8865" t="str">
            <v>F520308</v>
          </cell>
          <cell r="D8865">
            <v>13</v>
          </cell>
          <cell r="E8865" t="str">
            <v>F</v>
          </cell>
        </row>
        <row r="8866">
          <cell r="B8866" t="str">
            <v>F520339</v>
          </cell>
          <cell r="C8866" t="str">
            <v>F520339</v>
          </cell>
          <cell r="D8866">
            <v>13</v>
          </cell>
          <cell r="E8866" t="str">
            <v>F</v>
          </cell>
        </row>
        <row r="8867">
          <cell r="B8867" t="str">
            <v>F520358</v>
          </cell>
          <cell r="C8867" t="str">
            <v>F520358</v>
          </cell>
          <cell r="D8867">
            <v>13</v>
          </cell>
          <cell r="E8867" t="str">
            <v>F</v>
          </cell>
        </row>
        <row r="8868">
          <cell r="B8868" t="str">
            <v>F520490</v>
          </cell>
          <cell r="C8868" t="str">
            <v>F520490</v>
          </cell>
          <cell r="D8868">
            <v>13</v>
          </cell>
          <cell r="E8868" t="str">
            <v>F</v>
          </cell>
        </row>
        <row r="8869">
          <cell r="B8869" t="str">
            <v>F521106</v>
          </cell>
          <cell r="C8869" t="str">
            <v>F521106</v>
          </cell>
          <cell r="D8869">
            <v>13</v>
          </cell>
          <cell r="E8869" t="str">
            <v>F</v>
          </cell>
        </row>
        <row r="8870">
          <cell r="B8870" t="str">
            <v>F521466</v>
          </cell>
          <cell r="C8870" t="str">
            <v>F521466</v>
          </cell>
          <cell r="D8870">
            <v>13</v>
          </cell>
          <cell r="E8870" t="str">
            <v>F</v>
          </cell>
        </row>
        <row r="8871">
          <cell r="B8871" t="str">
            <v>F521826</v>
          </cell>
          <cell r="C8871" t="str">
            <v>F521826</v>
          </cell>
          <cell r="D8871">
            <v>13</v>
          </cell>
          <cell r="E8871" t="str">
            <v>F</v>
          </cell>
        </row>
        <row r="8872">
          <cell r="B8872" t="str">
            <v>F522186</v>
          </cell>
          <cell r="C8872" t="str">
            <v>F522186</v>
          </cell>
          <cell r="D8872">
            <v>13</v>
          </cell>
          <cell r="E8872" t="str">
            <v>F</v>
          </cell>
        </row>
        <row r="8873">
          <cell r="B8873" t="str">
            <v>F522546</v>
          </cell>
          <cell r="C8873" t="str">
            <v>F522546</v>
          </cell>
          <cell r="D8873">
            <v>13</v>
          </cell>
          <cell r="E8873" t="str">
            <v>F</v>
          </cell>
        </row>
        <row r="8874">
          <cell r="B8874" t="str">
            <v>F522737</v>
          </cell>
          <cell r="C8874" t="str">
            <v>F522737</v>
          </cell>
          <cell r="D8874">
            <v>13</v>
          </cell>
          <cell r="E8874" t="str">
            <v>F</v>
          </cell>
        </row>
        <row r="8875">
          <cell r="B8875" t="str">
            <v>F522738</v>
          </cell>
          <cell r="C8875" t="str">
            <v>F522738</v>
          </cell>
          <cell r="D8875">
            <v>13</v>
          </cell>
          <cell r="E8875" t="str">
            <v>F</v>
          </cell>
        </row>
        <row r="8876">
          <cell r="B8876" t="str">
            <v>F522739</v>
          </cell>
          <cell r="C8876" t="str">
            <v>F522739</v>
          </cell>
          <cell r="D8876">
            <v>13</v>
          </cell>
          <cell r="E8876" t="str">
            <v>F</v>
          </cell>
        </row>
        <row r="8877">
          <cell r="B8877" t="str">
            <v>F522740</v>
          </cell>
          <cell r="C8877" t="str">
            <v>F522740</v>
          </cell>
          <cell r="D8877">
            <v>13</v>
          </cell>
          <cell r="E8877" t="str">
            <v>F</v>
          </cell>
        </row>
        <row r="8878">
          <cell r="B8878" t="str">
            <v>F522981</v>
          </cell>
          <cell r="C8878" t="str">
            <v>F522981</v>
          </cell>
          <cell r="D8878">
            <v>13</v>
          </cell>
          <cell r="E8878" t="str">
            <v>F</v>
          </cell>
        </row>
        <row r="8879">
          <cell r="B8879" t="str">
            <v>F522990</v>
          </cell>
          <cell r="C8879" t="str">
            <v>F522990</v>
          </cell>
          <cell r="D8879">
            <v>13</v>
          </cell>
          <cell r="E8879" t="str">
            <v>F</v>
          </cell>
        </row>
        <row r="8880">
          <cell r="B8880" t="str">
            <v>F522999</v>
          </cell>
          <cell r="C8880" t="str">
            <v>F522999</v>
          </cell>
          <cell r="D8880">
            <v>13</v>
          </cell>
          <cell r="E8880" t="str">
            <v>F</v>
          </cell>
        </row>
        <row r="8881">
          <cell r="B8881" t="str">
            <v>F523008</v>
          </cell>
          <cell r="C8881" t="str">
            <v>F523008</v>
          </cell>
          <cell r="D8881">
            <v>13</v>
          </cell>
          <cell r="E8881" t="str">
            <v>F</v>
          </cell>
        </row>
        <row r="8882">
          <cell r="B8882" t="str">
            <v>F523017</v>
          </cell>
          <cell r="C8882" t="str">
            <v>F523017</v>
          </cell>
          <cell r="D8882">
            <v>13</v>
          </cell>
          <cell r="E8882" t="str">
            <v>F</v>
          </cell>
        </row>
        <row r="8883">
          <cell r="B8883" t="str">
            <v>F523413</v>
          </cell>
          <cell r="C8883" t="str">
            <v>F523413</v>
          </cell>
          <cell r="D8883">
            <v>13</v>
          </cell>
          <cell r="E8883" t="str">
            <v>F</v>
          </cell>
        </row>
        <row r="8884">
          <cell r="B8884" t="str">
            <v>F525336</v>
          </cell>
          <cell r="C8884" t="str">
            <v>F525336</v>
          </cell>
          <cell r="D8884">
            <v>13</v>
          </cell>
          <cell r="E8884" t="str">
            <v>F</v>
          </cell>
        </row>
        <row r="8885">
          <cell r="B8885" t="str">
            <v>1000KERDIST</v>
          </cell>
          <cell r="C8885" t="str">
            <v>KERDIST</v>
          </cell>
          <cell r="D8885">
            <v>14</v>
          </cell>
          <cell r="E8885" t="str">
            <v>G</v>
          </cell>
        </row>
        <row r="8886">
          <cell r="B8886" t="str">
            <v>1000FSRKERN</v>
          </cell>
          <cell r="C8886" t="str">
            <v>FSRKERN</v>
          </cell>
          <cell r="D8886">
            <v>16</v>
          </cell>
          <cell r="E8886" t="str">
            <v>G</v>
          </cell>
        </row>
        <row r="8887">
          <cell r="B8887" t="str">
            <v>F502678</v>
          </cell>
          <cell r="C8887" t="str">
            <v>F502678</v>
          </cell>
          <cell r="D8887">
            <v>17</v>
          </cell>
          <cell r="E8887" t="str">
            <v>F</v>
          </cell>
        </row>
        <row r="8888">
          <cell r="B8888" t="str">
            <v>F520349</v>
          </cell>
          <cell r="C8888" t="str">
            <v>F520349</v>
          </cell>
          <cell r="D8888">
            <v>17</v>
          </cell>
          <cell r="E8888" t="str">
            <v>F</v>
          </cell>
        </row>
        <row r="8889">
          <cell r="B8889" t="str">
            <v>F520367</v>
          </cell>
          <cell r="C8889" t="str">
            <v>F520367</v>
          </cell>
          <cell r="D8889">
            <v>17</v>
          </cell>
          <cell r="E8889" t="str">
            <v>F</v>
          </cell>
        </row>
        <row r="8890">
          <cell r="B8890" t="str">
            <v>F520404</v>
          </cell>
          <cell r="C8890" t="str">
            <v>F520404</v>
          </cell>
          <cell r="D8890">
            <v>17</v>
          </cell>
          <cell r="E8890" t="str">
            <v>F</v>
          </cell>
        </row>
        <row r="8891">
          <cell r="B8891" t="str">
            <v>F520408</v>
          </cell>
          <cell r="C8891" t="str">
            <v>F520408</v>
          </cell>
          <cell r="D8891">
            <v>17</v>
          </cell>
          <cell r="E8891" t="str">
            <v>F</v>
          </cell>
        </row>
        <row r="8892">
          <cell r="B8892" t="str">
            <v>F520417</v>
          </cell>
          <cell r="C8892" t="str">
            <v>F520417</v>
          </cell>
          <cell r="D8892">
            <v>17</v>
          </cell>
          <cell r="E8892" t="str">
            <v>F</v>
          </cell>
        </row>
        <row r="8893">
          <cell r="B8893" t="str">
            <v>F521131</v>
          </cell>
          <cell r="C8893" t="str">
            <v>F521131</v>
          </cell>
          <cell r="D8893">
            <v>17</v>
          </cell>
          <cell r="E8893" t="str">
            <v>F</v>
          </cell>
        </row>
        <row r="8894">
          <cell r="B8894" t="str">
            <v>F521491</v>
          </cell>
          <cell r="C8894" t="str">
            <v>F521491</v>
          </cell>
          <cell r="D8894">
            <v>17</v>
          </cell>
          <cell r="E8894" t="str">
            <v>F</v>
          </cell>
        </row>
        <row r="8895">
          <cell r="B8895" t="str">
            <v>F521851</v>
          </cell>
          <cell r="C8895" t="str">
            <v>F521851</v>
          </cell>
          <cell r="D8895">
            <v>17</v>
          </cell>
          <cell r="E8895" t="str">
            <v>F</v>
          </cell>
        </row>
        <row r="8896">
          <cell r="B8896" t="str">
            <v>F522211</v>
          </cell>
          <cell r="C8896" t="str">
            <v>F522211</v>
          </cell>
          <cell r="D8896">
            <v>17</v>
          </cell>
          <cell r="E8896" t="str">
            <v>F</v>
          </cell>
        </row>
        <row r="8897">
          <cell r="B8897" t="str">
            <v>F522571</v>
          </cell>
          <cell r="C8897" t="str">
            <v>F522571</v>
          </cell>
          <cell r="D8897">
            <v>17</v>
          </cell>
          <cell r="E8897" t="str">
            <v>F</v>
          </cell>
        </row>
        <row r="8898">
          <cell r="B8898" t="str">
            <v>F522761</v>
          </cell>
          <cell r="C8898" t="str">
            <v>F522761</v>
          </cell>
          <cell r="D8898">
            <v>17</v>
          </cell>
          <cell r="E8898" t="str">
            <v>F</v>
          </cell>
        </row>
        <row r="8899">
          <cell r="B8899" t="str">
            <v>F522762</v>
          </cell>
          <cell r="C8899" t="str">
            <v>F522762</v>
          </cell>
          <cell r="D8899">
            <v>17</v>
          </cell>
          <cell r="E8899" t="str">
            <v>F</v>
          </cell>
        </row>
        <row r="8900">
          <cell r="B8900" t="str">
            <v>F523242</v>
          </cell>
          <cell r="C8900" t="str">
            <v>F523242</v>
          </cell>
          <cell r="D8900">
            <v>17</v>
          </cell>
          <cell r="E8900" t="str">
            <v>F</v>
          </cell>
        </row>
        <row r="8901">
          <cell r="B8901" t="str">
            <v>F523290</v>
          </cell>
          <cell r="C8901" t="str">
            <v>F523290</v>
          </cell>
          <cell r="D8901">
            <v>17</v>
          </cell>
          <cell r="E8901" t="str">
            <v>F</v>
          </cell>
        </row>
        <row r="8902">
          <cell r="B8902" t="str">
            <v>F525253</v>
          </cell>
          <cell r="C8902" t="str">
            <v>F525253</v>
          </cell>
          <cell r="D8902">
            <v>17</v>
          </cell>
          <cell r="E8902" t="str">
            <v>F</v>
          </cell>
        </row>
        <row r="8903">
          <cell r="B8903" t="str">
            <v>F525254</v>
          </cell>
          <cell r="C8903" t="str">
            <v>F525254</v>
          </cell>
          <cell r="D8903">
            <v>17</v>
          </cell>
          <cell r="E8903" t="str">
            <v>F</v>
          </cell>
        </row>
        <row r="8904">
          <cell r="B8904" t="str">
            <v>F525255</v>
          </cell>
          <cell r="C8904" t="str">
            <v>F525255</v>
          </cell>
          <cell r="D8904">
            <v>17</v>
          </cell>
          <cell r="E8904" t="str">
            <v>F</v>
          </cell>
        </row>
        <row r="8905">
          <cell r="B8905" t="str">
            <v>F525256</v>
          </cell>
          <cell r="C8905" t="str">
            <v>F525256</v>
          </cell>
          <cell r="D8905">
            <v>17</v>
          </cell>
          <cell r="E8905" t="str">
            <v>F</v>
          </cell>
        </row>
        <row r="8906">
          <cell r="B8906" t="str">
            <v>1000MTRDKERN</v>
          </cell>
          <cell r="C8906" t="str">
            <v>MTRDKERN</v>
          </cell>
          <cell r="D8906">
            <v>16</v>
          </cell>
          <cell r="E8906" t="str">
            <v>G</v>
          </cell>
        </row>
        <row r="8907">
          <cell r="B8907" t="str">
            <v>F523249</v>
          </cell>
          <cell r="C8907" t="str">
            <v>F523249</v>
          </cell>
          <cell r="D8907">
            <v>17</v>
          </cell>
          <cell r="E8907" t="str">
            <v>F</v>
          </cell>
        </row>
        <row r="8908">
          <cell r="B8908" t="str">
            <v>F523300</v>
          </cell>
          <cell r="C8908" t="str">
            <v>F523300</v>
          </cell>
          <cell r="D8908">
            <v>17</v>
          </cell>
          <cell r="E8908" t="str">
            <v>F</v>
          </cell>
        </row>
        <row r="8909">
          <cell r="B8909" t="str">
            <v>F525291</v>
          </cell>
          <cell r="C8909" t="str">
            <v>F525291</v>
          </cell>
          <cell r="D8909">
            <v>17</v>
          </cell>
          <cell r="E8909" t="str">
            <v>F</v>
          </cell>
        </row>
        <row r="8910">
          <cell r="B8910" t="str">
            <v>F525292</v>
          </cell>
          <cell r="C8910" t="str">
            <v>F525292</v>
          </cell>
          <cell r="D8910">
            <v>17</v>
          </cell>
          <cell r="E8910" t="str">
            <v>F</v>
          </cell>
        </row>
        <row r="8911">
          <cell r="B8911" t="str">
            <v>F525293</v>
          </cell>
          <cell r="C8911" t="str">
            <v>F525293</v>
          </cell>
          <cell r="D8911">
            <v>17</v>
          </cell>
          <cell r="E8911" t="str">
            <v>F</v>
          </cell>
        </row>
        <row r="8912">
          <cell r="B8912" t="str">
            <v>F525294</v>
          </cell>
          <cell r="C8912" t="str">
            <v>F525294</v>
          </cell>
          <cell r="D8912">
            <v>17</v>
          </cell>
          <cell r="E8912" t="str">
            <v>F</v>
          </cell>
        </row>
        <row r="8913">
          <cell r="B8913" t="str">
            <v>F525295</v>
          </cell>
          <cell r="C8913" t="str">
            <v>F525295</v>
          </cell>
          <cell r="D8913">
            <v>17</v>
          </cell>
          <cell r="E8913" t="str">
            <v>F</v>
          </cell>
        </row>
        <row r="8914">
          <cell r="B8914" t="str">
            <v>F525296</v>
          </cell>
          <cell r="C8914" t="str">
            <v>F525296</v>
          </cell>
          <cell r="D8914">
            <v>17</v>
          </cell>
          <cell r="E8914" t="str">
            <v>F</v>
          </cell>
        </row>
        <row r="8915">
          <cell r="B8915" t="str">
            <v>F525297</v>
          </cell>
          <cell r="C8915" t="str">
            <v>F525297</v>
          </cell>
          <cell r="D8915">
            <v>17</v>
          </cell>
          <cell r="E8915" t="str">
            <v>F</v>
          </cell>
        </row>
        <row r="8916">
          <cell r="B8916" t="str">
            <v>1000OFADKERN</v>
          </cell>
          <cell r="C8916" t="str">
            <v>OFADKERN</v>
          </cell>
          <cell r="D8916">
            <v>16</v>
          </cell>
          <cell r="E8916" t="str">
            <v>G</v>
          </cell>
        </row>
        <row r="8917">
          <cell r="B8917" t="str">
            <v>F502686</v>
          </cell>
          <cell r="C8917" t="str">
            <v>F502686</v>
          </cell>
          <cell r="D8917">
            <v>17</v>
          </cell>
          <cell r="E8917" t="str">
            <v>F</v>
          </cell>
        </row>
        <row r="8918">
          <cell r="B8918" t="str">
            <v>F523237</v>
          </cell>
          <cell r="C8918" t="str">
            <v>F523237</v>
          </cell>
          <cell r="D8918">
            <v>17</v>
          </cell>
          <cell r="E8918" t="str">
            <v>F</v>
          </cell>
        </row>
        <row r="8919">
          <cell r="B8919" t="str">
            <v>F523276</v>
          </cell>
          <cell r="C8919" t="str">
            <v>F523276</v>
          </cell>
          <cell r="D8919">
            <v>17</v>
          </cell>
          <cell r="E8919" t="str">
            <v>F</v>
          </cell>
        </row>
        <row r="8920">
          <cell r="B8920" t="str">
            <v>1000LOGRURAL</v>
          </cell>
          <cell r="C8920" t="str">
            <v>LOGRURAL</v>
          </cell>
          <cell r="D8920">
            <v>12</v>
          </cell>
          <cell r="E8920" t="str">
            <v>G</v>
          </cell>
        </row>
        <row r="8921">
          <cell r="B8921" t="str">
            <v>F520328</v>
          </cell>
          <cell r="C8921" t="str">
            <v>F520328</v>
          </cell>
          <cell r="D8921">
            <v>13</v>
          </cell>
          <cell r="E8921" t="str">
            <v>F</v>
          </cell>
        </row>
        <row r="8922">
          <cell r="B8922" t="str">
            <v>F521121</v>
          </cell>
          <cell r="C8922" t="str">
            <v>F521121</v>
          </cell>
          <cell r="D8922">
            <v>13</v>
          </cell>
          <cell r="E8922" t="str">
            <v>F</v>
          </cell>
        </row>
        <row r="8923">
          <cell r="B8923" t="str">
            <v>F521481</v>
          </cell>
          <cell r="C8923" t="str">
            <v>F521481</v>
          </cell>
          <cell r="D8923">
            <v>13</v>
          </cell>
          <cell r="E8923" t="str">
            <v>F</v>
          </cell>
        </row>
        <row r="8924">
          <cell r="B8924" t="str">
            <v>F521841</v>
          </cell>
          <cell r="C8924" t="str">
            <v>F521841</v>
          </cell>
          <cell r="D8924">
            <v>13</v>
          </cell>
          <cell r="E8924" t="str">
            <v>F</v>
          </cell>
        </row>
        <row r="8925">
          <cell r="B8925" t="str">
            <v>F522201</v>
          </cell>
          <cell r="C8925" t="str">
            <v>F522201</v>
          </cell>
          <cell r="D8925">
            <v>13</v>
          </cell>
          <cell r="E8925" t="str">
            <v>F</v>
          </cell>
        </row>
        <row r="8926">
          <cell r="B8926" t="str">
            <v>F522561</v>
          </cell>
          <cell r="C8926" t="str">
            <v>F522561</v>
          </cell>
          <cell r="D8926">
            <v>13</v>
          </cell>
          <cell r="E8926" t="str">
            <v>F</v>
          </cell>
        </row>
        <row r="8927">
          <cell r="B8927" t="str">
            <v>1000PLNGRUR</v>
          </cell>
          <cell r="C8927" t="str">
            <v>PLNGRUR</v>
          </cell>
          <cell r="D8927">
            <v>12</v>
          </cell>
          <cell r="E8927" t="str">
            <v>G</v>
          </cell>
        </row>
        <row r="8928">
          <cell r="B8928" t="str">
            <v>F520079</v>
          </cell>
          <cell r="C8928" t="str">
            <v>F520079</v>
          </cell>
          <cell r="D8928">
            <v>13</v>
          </cell>
          <cell r="E8928" t="str">
            <v>F</v>
          </cell>
        </row>
        <row r="8929">
          <cell r="B8929" t="str">
            <v>F520663</v>
          </cell>
          <cell r="C8929" t="str">
            <v>F520663</v>
          </cell>
          <cell r="D8929">
            <v>13</v>
          </cell>
          <cell r="E8929" t="str">
            <v>F</v>
          </cell>
        </row>
        <row r="8930">
          <cell r="B8930" t="str">
            <v>F521062</v>
          </cell>
          <cell r="C8930" t="str">
            <v>F521062</v>
          </cell>
          <cell r="D8930">
            <v>13</v>
          </cell>
          <cell r="E8930" t="str">
            <v>F</v>
          </cell>
        </row>
        <row r="8931">
          <cell r="B8931" t="str">
            <v>F521422</v>
          </cell>
          <cell r="C8931" t="str">
            <v>F521422</v>
          </cell>
          <cell r="D8931">
            <v>13</v>
          </cell>
          <cell r="E8931" t="str">
            <v>F</v>
          </cell>
        </row>
        <row r="8932">
          <cell r="B8932" t="str">
            <v>F521782</v>
          </cell>
          <cell r="C8932" t="str">
            <v>F521782</v>
          </cell>
          <cell r="D8932">
            <v>13</v>
          </cell>
          <cell r="E8932" t="str">
            <v>F</v>
          </cell>
        </row>
        <row r="8933">
          <cell r="B8933" t="str">
            <v>F522142</v>
          </cell>
          <cell r="C8933" t="str">
            <v>F522142</v>
          </cell>
          <cell r="D8933">
            <v>13</v>
          </cell>
          <cell r="E8933" t="str">
            <v>F</v>
          </cell>
        </row>
        <row r="8934">
          <cell r="B8934" t="str">
            <v>F522502</v>
          </cell>
          <cell r="C8934" t="str">
            <v>F522502</v>
          </cell>
          <cell r="D8934">
            <v>13</v>
          </cell>
          <cell r="E8934" t="str">
            <v>F</v>
          </cell>
        </row>
        <row r="8935">
          <cell r="B8935" t="str">
            <v>1000FLDPLRUR</v>
          </cell>
          <cell r="C8935" t="str">
            <v>FLDPLRUR</v>
          </cell>
          <cell r="D8935">
            <v>14</v>
          </cell>
          <cell r="E8935" t="str">
            <v>G</v>
          </cell>
        </row>
        <row r="8936">
          <cell r="B8936" t="str">
            <v>1000PLARROSC</v>
          </cell>
          <cell r="C8936" t="str">
            <v>PLARROSC</v>
          </cell>
          <cell r="D8936">
            <v>16</v>
          </cell>
          <cell r="E8936" t="str">
            <v>G</v>
          </cell>
        </row>
        <row r="8937">
          <cell r="B8937" t="str">
            <v>1000PLBARSSC</v>
          </cell>
          <cell r="C8937" t="str">
            <v>PLBARSSC</v>
          </cell>
          <cell r="D8937">
            <v>16</v>
          </cell>
          <cell r="E8937" t="str">
            <v>G</v>
          </cell>
        </row>
        <row r="8938">
          <cell r="B8938" t="str">
            <v>1000PLBISHSC</v>
          </cell>
          <cell r="C8938" t="str">
            <v>PLBISHSC</v>
          </cell>
          <cell r="D8938">
            <v>16</v>
          </cell>
          <cell r="E8938" t="str">
            <v>G</v>
          </cell>
        </row>
        <row r="8939">
          <cell r="B8939" t="str">
            <v>1000PLBLYSC</v>
          </cell>
          <cell r="C8939" t="str">
            <v>PLBLYSC</v>
          </cell>
          <cell r="D8939">
            <v>16</v>
          </cell>
          <cell r="E8939" t="str">
            <v>G</v>
          </cell>
        </row>
        <row r="8940">
          <cell r="B8940" t="str">
            <v>1000PLKERNSC</v>
          </cell>
          <cell r="C8940" t="str">
            <v>PLKERNSC</v>
          </cell>
          <cell r="D8940">
            <v>16</v>
          </cell>
          <cell r="E8940" t="str">
            <v>G</v>
          </cell>
        </row>
        <row r="8941">
          <cell r="B8941" t="str">
            <v>1000PLRIDGSC</v>
          </cell>
          <cell r="C8941" t="str">
            <v>PLRIDGSC</v>
          </cell>
          <cell r="D8941">
            <v>16</v>
          </cell>
          <cell r="E8941" t="str">
            <v>G</v>
          </cell>
        </row>
        <row r="8942">
          <cell r="B8942" t="str">
            <v>1000PLSHAVSC</v>
          </cell>
          <cell r="C8942" t="str">
            <v>PLSHAVSC</v>
          </cell>
          <cell r="D8942">
            <v>16</v>
          </cell>
          <cell r="E8942" t="str">
            <v>G</v>
          </cell>
        </row>
        <row r="8943">
          <cell r="B8943" t="str">
            <v>1000PLTEHASC</v>
          </cell>
          <cell r="C8943" t="str">
            <v>PLTEHASC</v>
          </cell>
          <cell r="D8943">
            <v>16</v>
          </cell>
          <cell r="E8943" t="str">
            <v>G</v>
          </cell>
        </row>
        <row r="8944">
          <cell r="B8944" t="str">
            <v>1000PLYUCCSC</v>
          </cell>
          <cell r="C8944" t="str">
            <v>PLYUCCSC</v>
          </cell>
          <cell r="D8944">
            <v>16</v>
          </cell>
          <cell r="E8944" t="str">
            <v>G</v>
          </cell>
        </row>
        <row r="8945">
          <cell r="B8945" t="str">
            <v>1000LOCPLRUR</v>
          </cell>
          <cell r="C8945" t="str">
            <v>LOCPLRUR</v>
          </cell>
          <cell r="D8945">
            <v>14</v>
          </cell>
          <cell r="E8945" t="str">
            <v>G</v>
          </cell>
        </row>
        <row r="8946">
          <cell r="B8946" t="str">
            <v>1000RIDGECRST</v>
          </cell>
          <cell r="C8946" t="str">
            <v>RIDGECRST</v>
          </cell>
          <cell r="D8946">
            <v>12</v>
          </cell>
          <cell r="E8946" t="str">
            <v>G</v>
          </cell>
        </row>
        <row r="8947">
          <cell r="B8947" t="str">
            <v>F500692</v>
          </cell>
          <cell r="C8947" t="str">
            <v>F500692</v>
          </cell>
          <cell r="D8947">
            <v>13</v>
          </cell>
          <cell r="E8947" t="str">
            <v>F</v>
          </cell>
        </row>
        <row r="8948">
          <cell r="B8948" t="str">
            <v>F500693</v>
          </cell>
          <cell r="C8948" t="str">
            <v>F500693</v>
          </cell>
          <cell r="D8948">
            <v>13</v>
          </cell>
          <cell r="E8948" t="str">
            <v>F</v>
          </cell>
        </row>
        <row r="8949">
          <cell r="B8949" t="str">
            <v>F500762</v>
          </cell>
          <cell r="C8949" t="str">
            <v>F500762</v>
          </cell>
          <cell r="D8949">
            <v>13</v>
          </cell>
          <cell r="E8949" t="str">
            <v>F</v>
          </cell>
        </row>
        <row r="8950">
          <cell r="B8950" t="str">
            <v>F500763</v>
          </cell>
          <cell r="C8950" t="str">
            <v>F500763</v>
          </cell>
          <cell r="D8950">
            <v>13</v>
          </cell>
          <cell r="E8950" t="str">
            <v>F</v>
          </cell>
        </row>
        <row r="8951">
          <cell r="B8951" t="str">
            <v>F500832</v>
          </cell>
          <cell r="C8951" t="str">
            <v>F500832</v>
          </cell>
          <cell r="D8951">
            <v>13</v>
          </cell>
          <cell r="E8951" t="str">
            <v>F</v>
          </cell>
        </row>
        <row r="8952">
          <cell r="B8952" t="str">
            <v>F500873</v>
          </cell>
          <cell r="C8952" t="str">
            <v>F500873</v>
          </cell>
          <cell r="D8952">
            <v>13</v>
          </cell>
          <cell r="E8952" t="str">
            <v>F</v>
          </cell>
        </row>
        <row r="8953">
          <cell r="B8953" t="str">
            <v>F500908</v>
          </cell>
          <cell r="C8953" t="str">
            <v>F500908</v>
          </cell>
          <cell r="D8953">
            <v>13</v>
          </cell>
          <cell r="E8953" t="str">
            <v>F</v>
          </cell>
        </row>
        <row r="8954">
          <cell r="B8954" t="str">
            <v>F500978</v>
          </cell>
          <cell r="C8954" t="str">
            <v>F500978</v>
          </cell>
          <cell r="D8954">
            <v>13</v>
          </cell>
          <cell r="E8954" t="str">
            <v>F</v>
          </cell>
        </row>
        <row r="8955">
          <cell r="B8955" t="str">
            <v>F501013</v>
          </cell>
          <cell r="C8955" t="str">
            <v>F501013</v>
          </cell>
          <cell r="D8955">
            <v>13</v>
          </cell>
          <cell r="E8955" t="str">
            <v>F</v>
          </cell>
        </row>
        <row r="8956">
          <cell r="B8956" t="str">
            <v>F501077</v>
          </cell>
          <cell r="C8956" t="str">
            <v>F501077</v>
          </cell>
          <cell r="D8956">
            <v>13</v>
          </cell>
          <cell r="E8956" t="str">
            <v>F</v>
          </cell>
        </row>
        <row r="8957">
          <cell r="B8957" t="str">
            <v>F501078</v>
          </cell>
          <cell r="C8957" t="str">
            <v>F501078</v>
          </cell>
          <cell r="D8957">
            <v>13</v>
          </cell>
          <cell r="E8957" t="str">
            <v>F</v>
          </cell>
        </row>
        <row r="8958">
          <cell r="B8958" t="str">
            <v>F501118</v>
          </cell>
          <cell r="C8958" t="str">
            <v>F501118</v>
          </cell>
          <cell r="D8958">
            <v>13</v>
          </cell>
          <cell r="E8958" t="str">
            <v>F</v>
          </cell>
        </row>
        <row r="8959">
          <cell r="B8959" t="str">
            <v>F501183</v>
          </cell>
          <cell r="C8959" t="str">
            <v>F501183</v>
          </cell>
          <cell r="D8959">
            <v>13</v>
          </cell>
          <cell r="E8959" t="str">
            <v>F</v>
          </cell>
        </row>
        <row r="8960">
          <cell r="B8960" t="str">
            <v>F501252</v>
          </cell>
          <cell r="C8960" t="str">
            <v>F501252</v>
          </cell>
          <cell r="D8960">
            <v>13</v>
          </cell>
          <cell r="E8960" t="str">
            <v>F</v>
          </cell>
        </row>
        <row r="8961">
          <cell r="B8961" t="str">
            <v>F501293</v>
          </cell>
          <cell r="C8961" t="str">
            <v>F501293</v>
          </cell>
          <cell r="D8961">
            <v>13</v>
          </cell>
          <cell r="E8961" t="str">
            <v>F</v>
          </cell>
        </row>
        <row r="8962">
          <cell r="B8962" t="str">
            <v>F501503</v>
          </cell>
          <cell r="C8962" t="str">
            <v>F501503</v>
          </cell>
          <cell r="D8962">
            <v>13</v>
          </cell>
          <cell r="E8962" t="str">
            <v>F</v>
          </cell>
        </row>
        <row r="8963">
          <cell r="B8963" t="str">
            <v>F502454</v>
          </cell>
          <cell r="C8963" t="str">
            <v>F502454</v>
          </cell>
          <cell r="D8963">
            <v>13</v>
          </cell>
          <cell r="E8963" t="str">
            <v>F</v>
          </cell>
        </row>
        <row r="8964">
          <cell r="B8964" t="str">
            <v>F502674</v>
          </cell>
          <cell r="C8964" t="str">
            <v>F502674</v>
          </cell>
          <cell r="D8964">
            <v>13</v>
          </cell>
          <cell r="E8964" t="str">
            <v>F</v>
          </cell>
        </row>
        <row r="8965">
          <cell r="B8965" t="str">
            <v>F502714</v>
          </cell>
          <cell r="C8965" t="str">
            <v>F502714</v>
          </cell>
          <cell r="D8965">
            <v>13</v>
          </cell>
          <cell r="E8965" t="str">
            <v>F</v>
          </cell>
        </row>
        <row r="8966">
          <cell r="B8966" t="str">
            <v>F502722</v>
          </cell>
          <cell r="C8966" t="str">
            <v>F502722</v>
          </cell>
          <cell r="D8966">
            <v>13</v>
          </cell>
          <cell r="E8966" t="str">
            <v>F</v>
          </cell>
        </row>
        <row r="8967">
          <cell r="B8967" t="str">
            <v>F520249</v>
          </cell>
          <cell r="C8967" t="str">
            <v>F520249</v>
          </cell>
          <cell r="D8967">
            <v>13</v>
          </cell>
          <cell r="E8967" t="str">
            <v>F</v>
          </cell>
        </row>
        <row r="8968">
          <cell r="B8968" t="str">
            <v>F520282</v>
          </cell>
          <cell r="C8968" t="str">
            <v>F520282</v>
          </cell>
          <cell r="D8968">
            <v>13</v>
          </cell>
          <cell r="E8968" t="str">
            <v>F</v>
          </cell>
        </row>
        <row r="8969">
          <cell r="B8969" t="str">
            <v>F520317</v>
          </cell>
          <cell r="C8969" t="str">
            <v>F520317</v>
          </cell>
          <cell r="D8969">
            <v>13</v>
          </cell>
          <cell r="E8969" t="str">
            <v>F</v>
          </cell>
        </row>
        <row r="8970">
          <cell r="B8970" t="str">
            <v>F520344</v>
          </cell>
          <cell r="C8970" t="str">
            <v>F520344</v>
          </cell>
          <cell r="D8970">
            <v>13</v>
          </cell>
          <cell r="E8970" t="str">
            <v>F</v>
          </cell>
        </row>
        <row r="8971">
          <cell r="B8971" t="str">
            <v>F520362</v>
          </cell>
          <cell r="C8971" t="str">
            <v>F520362</v>
          </cell>
          <cell r="D8971">
            <v>13</v>
          </cell>
          <cell r="E8971" t="str">
            <v>F</v>
          </cell>
        </row>
        <row r="8972">
          <cell r="B8972" t="str">
            <v>F520391</v>
          </cell>
          <cell r="C8972" t="str">
            <v>F520391</v>
          </cell>
          <cell r="D8972">
            <v>13</v>
          </cell>
          <cell r="E8972" t="str">
            <v>F</v>
          </cell>
        </row>
        <row r="8973">
          <cell r="B8973" t="str">
            <v>F520392</v>
          </cell>
          <cell r="C8973" t="str">
            <v>F520392</v>
          </cell>
          <cell r="D8973">
            <v>13</v>
          </cell>
          <cell r="E8973" t="str">
            <v>F</v>
          </cell>
        </row>
        <row r="8974">
          <cell r="B8974" t="str">
            <v>F520445</v>
          </cell>
          <cell r="C8974" t="str">
            <v>F520445</v>
          </cell>
          <cell r="D8974">
            <v>13</v>
          </cell>
          <cell r="E8974" t="str">
            <v>F</v>
          </cell>
        </row>
        <row r="8975">
          <cell r="B8975" t="str">
            <v>F521112</v>
          </cell>
          <cell r="C8975" t="str">
            <v>F521112</v>
          </cell>
          <cell r="D8975">
            <v>13</v>
          </cell>
          <cell r="E8975" t="str">
            <v>F</v>
          </cell>
        </row>
        <row r="8976">
          <cell r="B8976" t="str">
            <v>F521472</v>
          </cell>
          <cell r="C8976" t="str">
            <v>F521472</v>
          </cell>
          <cell r="D8976">
            <v>13</v>
          </cell>
          <cell r="E8976" t="str">
            <v>F</v>
          </cell>
        </row>
        <row r="8977">
          <cell r="B8977" t="str">
            <v>F521832</v>
          </cell>
          <cell r="C8977" t="str">
            <v>F521832</v>
          </cell>
          <cell r="D8977">
            <v>13</v>
          </cell>
          <cell r="E8977" t="str">
            <v>F</v>
          </cell>
        </row>
        <row r="8978">
          <cell r="B8978" t="str">
            <v>F522192</v>
          </cell>
          <cell r="C8978" t="str">
            <v>F522192</v>
          </cell>
          <cell r="D8978">
            <v>13</v>
          </cell>
          <cell r="E8978" t="str">
            <v>F</v>
          </cell>
        </row>
        <row r="8979">
          <cell r="B8979" t="str">
            <v>F522552</v>
          </cell>
          <cell r="C8979" t="str">
            <v>F522552</v>
          </cell>
          <cell r="D8979">
            <v>13</v>
          </cell>
          <cell r="E8979" t="str">
            <v>F</v>
          </cell>
        </row>
        <row r="8980">
          <cell r="B8980" t="str">
            <v>F522752</v>
          </cell>
          <cell r="C8980" t="str">
            <v>F522752</v>
          </cell>
          <cell r="D8980">
            <v>13</v>
          </cell>
          <cell r="E8980" t="str">
            <v>F</v>
          </cell>
        </row>
        <row r="8981">
          <cell r="B8981" t="str">
            <v>F522753</v>
          </cell>
          <cell r="C8981" t="str">
            <v>F522753</v>
          </cell>
          <cell r="D8981">
            <v>13</v>
          </cell>
          <cell r="E8981" t="str">
            <v>F</v>
          </cell>
        </row>
        <row r="8982">
          <cell r="B8982" t="str">
            <v>F522797</v>
          </cell>
          <cell r="C8982" t="str">
            <v>F522797</v>
          </cell>
          <cell r="D8982">
            <v>13</v>
          </cell>
          <cell r="E8982" t="str">
            <v>F</v>
          </cell>
        </row>
        <row r="8983">
          <cell r="B8983" t="str">
            <v>F522982</v>
          </cell>
          <cell r="C8983" t="str">
            <v>F522982</v>
          </cell>
          <cell r="D8983">
            <v>13</v>
          </cell>
          <cell r="E8983" t="str">
            <v>F</v>
          </cell>
        </row>
        <row r="8984">
          <cell r="B8984" t="str">
            <v>F522991</v>
          </cell>
          <cell r="C8984" t="str">
            <v>F522991</v>
          </cell>
          <cell r="D8984">
            <v>13</v>
          </cell>
          <cell r="E8984" t="str">
            <v>F</v>
          </cell>
        </row>
        <row r="8985">
          <cell r="B8985" t="str">
            <v>F523000</v>
          </cell>
          <cell r="C8985" t="str">
            <v>F523000</v>
          </cell>
          <cell r="D8985">
            <v>13</v>
          </cell>
          <cell r="E8985" t="str">
            <v>F</v>
          </cell>
        </row>
        <row r="8986">
          <cell r="B8986" t="str">
            <v>F523009</v>
          </cell>
          <cell r="C8986" t="str">
            <v>F523009</v>
          </cell>
          <cell r="D8986">
            <v>13</v>
          </cell>
          <cell r="E8986" t="str">
            <v>F</v>
          </cell>
        </row>
        <row r="8987">
          <cell r="B8987" t="str">
            <v>F523018</v>
          </cell>
          <cell r="C8987" t="str">
            <v>F523018</v>
          </cell>
          <cell r="D8987">
            <v>13</v>
          </cell>
          <cell r="E8987" t="str">
            <v>F</v>
          </cell>
        </row>
        <row r="8988">
          <cell r="B8988" t="str">
            <v>F525340</v>
          </cell>
          <cell r="C8988" t="str">
            <v>F525340</v>
          </cell>
          <cell r="D8988">
            <v>13</v>
          </cell>
          <cell r="E8988" t="str">
            <v>F</v>
          </cell>
        </row>
        <row r="8989">
          <cell r="B8989" t="str">
            <v>1000RIDDIST</v>
          </cell>
          <cell r="C8989" t="str">
            <v>RIDDIST</v>
          </cell>
          <cell r="D8989">
            <v>14</v>
          </cell>
          <cell r="E8989" t="str">
            <v>G</v>
          </cell>
        </row>
        <row r="8990">
          <cell r="B8990" t="str">
            <v>1000FSRRIDGE</v>
          </cell>
          <cell r="C8990" t="str">
            <v>FSRRIDGE</v>
          </cell>
          <cell r="D8990">
            <v>16</v>
          </cell>
          <cell r="E8990" t="str">
            <v>G</v>
          </cell>
        </row>
        <row r="8991">
          <cell r="B8991" t="str">
            <v>F502682</v>
          </cell>
          <cell r="C8991" t="str">
            <v>F502682</v>
          </cell>
          <cell r="D8991">
            <v>17</v>
          </cell>
          <cell r="E8991" t="str">
            <v>F</v>
          </cell>
        </row>
        <row r="8992">
          <cell r="B8992" t="str">
            <v>F520354</v>
          </cell>
          <cell r="C8992" t="str">
            <v>F520354</v>
          </cell>
          <cell r="D8992">
            <v>17</v>
          </cell>
          <cell r="E8992" t="str">
            <v>F</v>
          </cell>
        </row>
        <row r="8993">
          <cell r="B8993" t="str">
            <v>F520372</v>
          </cell>
          <cell r="C8993" t="str">
            <v>F520372</v>
          </cell>
          <cell r="D8993">
            <v>17</v>
          </cell>
          <cell r="E8993" t="str">
            <v>F</v>
          </cell>
        </row>
        <row r="8994">
          <cell r="B8994" t="str">
            <v>F520403</v>
          </cell>
          <cell r="C8994" t="str">
            <v>F520403</v>
          </cell>
          <cell r="D8994">
            <v>17</v>
          </cell>
          <cell r="E8994" t="str">
            <v>F</v>
          </cell>
        </row>
        <row r="8995">
          <cell r="B8995" t="str">
            <v>F520412</v>
          </cell>
          <cell r="C8995" t="str">
            <v>F520412</v>
          </cell>
          <cell r="D8995">
            <v>17</v>
          </cell>
          <cell r="E8995" t="str">
            <v>F</v>
          </cell>
        </row>
        <row r="8996">
          <cell r="B8996" t="str">
            <v>F520421</v>
          </cell>
          <cell r="C8996" t="str">
            <v>F520421</v>
          </cell>
          <cell r="D8996">
            <v>17</v>
          </cell>
          <cell r="E8996" t="str">
            <v>F</v>
          </cell>
        </row>
        <row r="8997">
          <cell r="B8997" t="str">
            <v>F521135</v>
          </cell>
          <cell r="C8997" t="str">
            <v>F521135</v>
          </cell>
          <cell r="D8997">
            <v>17</v>
          </cell>
          <cell r="E8997" t="str">
            <v>F</v>
          </cell>
        </row>
        <row r="8998">
          <cell r="B8998" t="str">
            <v>F521495</v>
          </cell>
          <cell r="C8998" t="str">
            <v>F521495</v>
          </cell>
          <cell r="D8998">
            <v>17</v>
          </cell>
          <cell r="E8998" t="str">
            <v>F</v>
          </cell>
        </row>
        <row r="8999">
          <cell r="B8999" t="str">
            <v>F521855</v>
          </cell>
          <cell r="C8999" t="str">
            <v>F521855</v>
          </cell>
          <cell r="D8999">
            <v>17</v>
          </cell>
          <cell r="E8999" t="str">
            <v>F</v>
          </cell>
        </row>
        <row r="9000">
          <cell r="B9000" t="str">
            <v>F522215</v>
          </cell>
          <cell r="C9000" t="str">
            <v>F522215</v>
          </cell>
          <cell r="D9000">
            <v>17</v>
          </cell>
          <cell r="E9000" t="str">
            <v>F</v>
          </cell>
        </row>
        <row r="9001">
          <cell r="B9001" t="str">
            <v>F522575</v>
          </cell>
          <cell r="C9001" t="str">
            <v>F522575</v>
          </cell>
          <cell r="D9001">
            <v>17</v>
          </cell>
          <cell r="E9001" t="str">
            <v>F</v>
          </cell>
        </row>
        <row r="9002">
          <cell r="B9002" t="str">
            <v>F522773</v>
          </cell>
          <cell r="C9002" t="str">
            <v>F522773</v>
          </cell>
          <cell r="D9002">
            <v>17</v>
          </cell>
          <cell r="E9002" t="str">
            <v>F</v>
          </cell>
        </row>
        <row r="9003">
          <cell r="B9003" t="str">
            <v>F522774</v>
          </cell>
          <cell r="C9003" t="str">
            <v>F522774</v>
          </cell>
          <cell r="D9003">
            <v>17</v>
          </cell>
          <cell r="E9003" t="str">
            <v>F</v>
          </cell>
        </row>
        <row r="9004">
          <cell r="B9004" t="str">
            <v>F522775</v>
          </cell>
          <cell r="C9004" t="str">
            <v>F522775</v>
          </cell>
          <cell r="D9004">
            <v>17</v>
          </cell>
          <cell r="E9004" t="str">
            <v>F</v>
          </cell>
        </row>
        <row r="9005">
          <cell r="B9005" t="str">
            <v>F523245</v>
          </cell>
          <cell r="C9005" t="str">
            <v>F523245</v>
          </cell>
          <cell r="D9005">
            <v>17</v>
          </cell>
          <cell r="E9005" t="str">
            <v>F</v>
          </cell>
        </row>
        <row r="9006">
          <cell r="B9006" t="str">
            <v>F523295</v>
          </cell>
          <cell r="C9006" t="str">
            <v>F523295</v>
          </cell>
          <cell r="D9006">
            <v>17</v>
          </cell>
          <cell r="E9006" t="str">
            <v>F</v>
          </cell>
        </row>
        <row r="9007">
          <cell r="B9007" t="str">
            <v>F525268</v>
          </cell>
          <cell r="C9007" t="str">
            <v>F525268</v>
          </cell>
          <cell r="D9007">
            <v>17</v>
          </cell>
          <cell r="E9007" t="str">
            <v>F</v>
          </cell>
        </row>
        <row r="9008">
          <cell r="B9008" t="str">
            <v>F525269</v>
          </cell>
          <cell r="C9008" t="str">
            <v>F525269</v>
          </cell>
          <cell r="D9008">
            <v>17</v>
          </cell>
          <cell r="E9008" t="str">
            <v>F</v>
          </cell>
        </row>
        <row r="9009">
          <cell r="B9009" t="str">
            <v>F525270</v>
          </cell>
          <cell r="C9009" t="str">
            <v>F525270</v>
          </cell>
          <cell r="D9009">
            <v>17</v>
          </cell>
          <cell r="E9009" t="str">
            <v>F</v>
          </cell>
        </row>
        <row r="9010">
          <cell r="B9010" t="str">
            <v>1000MTRDRIDGE</v>
          </cell>
          <cell r="C9010" t="str">
            <v>MTRDRIDGE</v>
          </cell>
          <cell r="D9010">
            <v>16</v>
          </cell>
          <cell r="E9010" t="str">
            <v>G</v>
          </cell>
        </row>
        <row r="9011">
          <cell r="B9011" t="str">
            <v>F523251</v>
          </cell>
          <cell r="C9011" t="str">
            <v>F523251</v>
          </cell>
          <cell r="D9011">
            <v>17</v>
          </cell>
          <cell r="E9011" t="str">
            <v>F</v>
          </cell>
        </row>
        <row r="9012">
          <cell r="B9012" t="str">
            <v>F523304</v>
          </cell>
          <cell r="C9012" t="str">
            <v>F523304</v>
          </cell>
          <cell r="D9012">
            <v>17</v>
          </cell>
          <cell r="E9012" t="str">
            <v>F</v>
          </cell>
        </row>
        <row r="9013">
          <cell r="B9013" t="str">
            <v>F525320</v>
          </cell>
          <cell r="C9013" t="str">
            <v>F525320</v>
          </cell>
          <cell r="D9013">
            <v>17</v>
          </cell>
          <cell r="E9013" t="str">
            <v>F</v>
          </cell>
        </row>
        <row r="9014">
          <cell r="B9014" t="str">
            <v>F525321</v>
          </cell>
          <cell r="C9014" t="str">
            <v>F525321</v>
          </cell>
          <cell r="D9014">
            <v>17</v>
          </cell>
          <cell r="E9014" t="str">
            <v>F</v>
          </cell>
        </row>
        <row r="9015">
          <cell r="B9015" t="str">
            <v>F525322</v>
          </cell>
          <cell r="C9015" t="str">
            <v>F525322</v>
          </cell>
          <cell r="D9015">
            <v>17</v>
          </cell>
          <cell r="E9015" t="str">
            <v>F</v>
          </cell>
        </row>
        <row r="9016">
          <cell r="B9016" t="str">
            <v>F525323</v>
          </cell>
          <cell r="C9016" t="str">
            <v>F525323</v>
          </cell>
          <cell r="D9016">
            <v>17</v>
          </cell>
          <cell r="E9016" t="str">
            <v>F</v>
          </cell>
        </row>
        <row r="9017">
          <cell r="B9017" t="str">
            <v>F525324</v>
          </cell>
          <cell r="C9017" t="str">
            <v>F525324</v>
          </cell>
          <cell r="D9017">
            <v>17</v>
          </cell>
          <cell r="E9017" t="str">
            <v>F</v>
          </cell>
        </row>
        <row r="9018">
          <cell r="B9018" t="str">
            <v>F525325</v>
          </cell>
          <cell r="C9018" t="str">
            <v>F525325</v>
          </cell>
          <cell r="D9018">
            <v>17</v>
          </cell>
          <cell r="E9018" t="str">
            <v>F</v>
          </cell>
        </row>
        <row r="9019">
          <cell r="B9019" t="str">
            <v>F525326</v>
          </cell>
          <cell r="C9019" t="str">
            <v>F525326</v>
          </cell>
          <cell r="D9019">
            <v>17</v>
          </cell>
          <cell r="E9019" t="str">
            <v>F</v>
          </cell>
        </row>
        <row r="9020">
          <cell r="B9020" t="str">
            <v>1000OFADRIDGE</v>
          </cell>
          <cell r="C9020" t="str">
            <v>OFADRIDGE</v>
          </cell>
          <cell r="D9020">
            <v>16</v>
          </cell>
          <cell r="E9020" t="str">
            <v>G</v>
          </cell>
        </row>
        <row r="9021">
          <cell r="B9021" t="str">
            <v>F502690</v>
          </cell>
          <cell r="C9021" t="str">
            <v>F502690</v>
          </cell>
          <cell r="D9021">
            <v>17</v>
          </cell>
          <cell r="E9021" t="str">
            <v>F</v>
          </cell>
        </row>
        <row r="9022">
          <cell r="B9022" t="str">
            <v>F523228</v>
          </cell>
          <cell r="C9022" t="str">
            <v>F523228</v>
          </cell>
          <cell r="D9022">
            <v>17</v>
          </cell>
          <cell r="E9022" t="str">
            <v>F</v>
          </cell>
        </row>
        <row r="9023">
          <cell r="B9023" t="str">
            <v>F523279</v>
          </cell>
          <cell r="C9023" t="str">
            <v>F523279</v>
          </cell>
          <cell r="D9023">
            <v>17</v>
          </cell>
          <cell r="E9023" t="str">
            <v>F</v>
          </cell>
        </row>
        <row r="9024">
          <cell r="B9024" t="str">
            <v>1000SHAVER</v>
          </cell>
          <cell r="C9024" t="str">
            <v>SHAVER</v>
          </cell>
          <cell r="D9024">
            <v>12</v>
          </cell>
          <cell r="E9024" t="str">
            <v>G</v>
          </cell>
        </row>
        <row r="9025">
          <cell r="B9025" t="str">
            <v>F500680</v>
          </cell>
          <cell r="C9025" t="str">
            <v>F500680</v>
          </cell>
          <cell r="D9025">
            <v>13</v>
          </cell>
          <cell r="E9025" t="str">
            <v>F</v>
          </cell>
        </row>
        <row r="9026">
          <cell r="B9026" t="str">
            <v>F500681</v>
          </cell>
          <cell r="C9026" t="str">
            <v>F500681</v>
          </cell>
          <cell r="D9026">
            <v>13</v>
          </cell>
          <cell r="E9026" t="str">
            <v>F</v>
          </cell>
        </row>
        <row r="9027">
          <cell r="B9027" t="str">
            <v>F500750</v>
          </cell>
          <cell r="C9027" t="str">
            <v>F500750</v>
          </cell>
          <cell r="D9027">
            <v>13</v>
          </cell>
          <cell r="E9027" t="str">
            <v>F</v>
          </cell>
        </row>
        <row r="9028">
          <cell r="B9028" t="str">
            <v>F500751</v>
          </cell>
          <cell r="C9028" t="str">
            <v>F500751</v>
          </cell>
          <cell r="D9028">
            <v>13</v>
          </cell>
          <cell r="E9028" t="str">
            <v>F</v>
          </cell>
        </row>
        <row r="9029">
          <cell r="B9029" t="str">
            <v>F500820</v>
          </cell>
          <cell r="C9029" t="str">
            <v>F500820</v>
          </cell>
          <cell r="D9029">
            <v>13</v>
          </cell>
          <cell r="E9029" t="str">
            <v>F</v>
          </cell>
        </row>
        <row r="9030">
          <cell r="B9030" t="str">
            <v>F500867</v>
          </cell>
          <cell r="C9030" t="str">
            <v>F500867</v>
          </cell>
          <cell r="D9030">
            <v>13</v>
          </cell>
          <cell r="E9030" t="str">
            <v>F</v>
          </cell>
        </row>
        <row r="9031">
          <cell r="B9031" t="str">
            <v>F500972</v>
          </cell>
          <cell r="C9031" t="str">
            <v>F500972</v>
          </cell>
          <cell r="D9031">
            <v>13</v>
          </cell>
          <cell r="E9031" t="str">
            <v>F</v>
          </cell>
        </row>
        <row r="9032">
          <cell r="B9032" t="str">
            <v>F501007</v>
          </cell>
          <cell r="C9032" t="str">
            <v>F501007</v>
          </cell>
          <cell r="D9032">
            <v>13</v>
          </cell>
          <cell r="E9032" t="str">
            <v>F</v>
          </cell>
        </row>
        <row r="9033">
          <cell r="B9033" t="str">
            <v>F501065</v>
          </cell>
          <cell r="C9033" t="str">
            <v>F501065</v>
          </cell>
          <cell r="D9033">
            <v>13</v>
          </cell>
          <cell r="E9033" t="str">
            <v>F</v>
          </cell>
        </row>
        <row r="9034">
          <cell r="B9034" t="str">
            <v>F501066</v>
          </cell>
          <cell r="C9034" t="str">
            <v>F501066</v>
          </cell>
          <cell r="D9034">
            <v>13</v>
          </cell>
          <cell r="E9034" t="str">
            <v>F</v>
          </cell>
        </row>
        <row r="9035">
          <cell r="B9035" t="str">
            <v>F501112</v>
          </cell>
          <cell r="C9035" t="str">
            <v>F501112</v>
          </cell>
          <cell r="D9035">
            <v>13</v>
          </cell>
          <cell r="E9035" t="str">
            <v>F</v>
          </cell>
        </row>
        <row r="9036">
          <cell r="B9036" t="str">
            <v>F501171</v>
          </cell>
          <cell r="C9036" t="str">
            <v>F501171</v>
          </cell>
          <cell r="D9036">
            <v>13</v>
          </cell>
          <cell r="E9036" t="str">
            <v>F</v>
          </cell>
        </row>
        <row r="9037">
          <cell r="B9037" t="str">
            <v>F501240</v>
          </cell>
          <cell r="C9037" t="str">
            <v>F501240</v>
          </cell>
          <cell r="D9037">
            <v>13</v>
          </cell>
          <cell r="E9037" t="str">
            <v>F</v>
          </cell>
        </row>
        <row r="9038">
          <cell r="B9038" t="str">
            <v>F501241</v>
          </cell>
          <cell r="C9038" t="str">
            <v>F501241</v>
          </cell>
          <cell r="D9038">
            <v>13</v>
          </cell>
          <cell r="E9038" t="str">
            <v>F</v>
          </cell>
        </row>
        <row r="9039">
          <cell r="B9039" t="str">
            <v>F501287</v>
          </cell>
          <cell r="C9039" t="str">
            <v>F501287</v>
          </cell>
          <cell r="D9039">
            <v>13</v>
          </cell>
          <cell r="E9039" t="str">
            <v>F</v>
          </cell>
        </row>
        <row r="9040">
          <cell r="B9040" t="str">
            <v>F501497</v>
          </cell>
          <cell r="C9040" t="str">
            <v>F501497</v>
          </cell>
          <cell r="D9040">
            <v>13</v>
          </cell>
          <cell r="E9040" t="str">
            <v>F</v>
          </cell>
        </row>
        <row r="9041">
          <cell r="B9041" t="str">
            <v>F502448</v>
          </cell>
          <cell r="C9041" t="str">
            <v>F502448</v>
          </cell>
          <cell r="D9041">
            <v>13</v>
          </cell>
          <cell r="E9041" t="str">
            <v>F</v>
          </cell>
        </row>
        <row r="9042">
          <cell r="B9042" t="str">
            <v>F502890</v>
          </cell>
          <cell r="C9042" t="str">
            <v>F502890</v>
          </cell>
          <cell r="D9042">
            <v>13</v>
          </cell>
          <cell r="E9042" t="str">
            <v>F</v>
          </cell>
        </row>
        <row r="9043">
          <cell r="B9043" t="str">
            <v>F520008</v>
          </cell>
          <cell r="C9043" t="str">
            <v>F520008</v>
          </cell>
          <cell r="D9043">
            <v>13</v>
          </cell>
          <cell r="E9043" t="str">
            <v>F</v>
          </cell>
        </row>
        <row r="9044">
          <cell r="B9044" t="str">
            <v>F520017</v>
          </cell>
          <cell r="C9044" t="str">
            <v>F520017</v>
          </cell>
          <cell r="D9044">
            <v>13</v>
          </cell>
          <cell r="E9044" t="str">
            <v>F</v>
          </cell>
        </row>
        <row r="9045">
          <cell r="B9045" t="str">
            <v>F520019</v>
          </cell>
          <cell r="C9045" t="str">
            <v>F520019</v>
          </cell>
          <cell r="D9045">
            <v>13</v>
          </cell>
          <cell r="E9045" t="str">
            <v>F</v>
          </cell>
        </row>
        <row r="9046">
          <cell r="B9046" t="str">
            <v>F520020</v>
          </cell>
          <cell r="C9046" t="str">
            <v>F520020</v>
          </cell>
          <cell r="D9046">
            <v>13</v>
          </cell>
          <cell r="E9046" t="str">
            <v>F</v>
          </cell>
        </row>
        <row r="9047">
          <cell r="B9047" t="str">
            <v>F520021</v>
          </cell>
          <cell r="C9047" t="str">
            <v>F520021</v>
          </cell>
          <cell r="D9047">
            <v>13</v>
          </cell>
          <cell r="E9047" t="str">
            <v>F</v>
          </cell>
        </row>
        <row r="9048">
          <cell r="B9048" t="str">
            <v>F520234</v>
          </cell>
          <cell r="C9048" t="str">
            <v>F520234</v>
          </cell>
          <cell r="D9048">
            <v>13</v>
          </cell>
          <cell r="E9048" t="str">
            <v>F</v>
          </cell>
        </row>
        <row r="9049">
          <cell r="B9049" t="str">
            <v>F520305</v>
          </cell>
          <cell r="C9049" t="str">
            <v>F520305</v>
          </cell>
          <cell r="D9049">
            <v>13</v>
          </cell>
          <cell r="E9049" t="str">
            <v>F</v>
          </cell>
        </row>
        <row r="9050">
          <cell r="B9050" t="str">
            <v>F520337</v>
          </cell>
          <cell r="C9050" t="str">
            <v>F520337</v>
          </cell>
          <cell r="D9050">
            <v>13</v>
          </cell>
          <cell r="E9050" t="str">
            <v>F</v>
          </cell>
        </row>
        <row r="9051">
          <cell r="B9051" t="str">
            <v>F521105</v>
          </cell>
          <cell r="C9051" t="str">
            <v>F521105</v>
          </cell>
          <cell r="D9051">
            <v>13</v>
          </cell>
          <cell r="E9051" t="str">
            <v>F</v>
          </cell>
        </row>
        <row r="9052">
          <cell r="B9052" t="str">
            <v>F521465</v>
          </cell>
          <cell r="C9052" t="str">
            <v>F521465</v>
          </cell>
          <cell r="D9052">
            <v>13</v>
          </cell>
          <cell r="E9052" t="str">
            <v>F</v>
          </cell>
        </row>
        <row r="9053">
          <cell r="B9053" t="str">
            <v>F521825</v>
          </cell>
          <cell r="C9053" t="str">
            <v>F521825</v>
          </cell>
          <cell r="D9053">
            <v>13</v>
          </cell>
          <cell r="E9053" t="str">
            <v>F</v>
          </cell>
        </row>
        <row r="9054">
          <cell r="B9054" t="str">
            <v>F522185</v>
          </cell>
          <cell r="C9054" t="str">
            <v>F522185</v>
          </cell>
          <cell r="D9054">
            <v>13</v>
          </cell>
          <cell r="E9054" t="str">
            <v>F</v>
          </cell>
        </row>
        <row r="9055">
          <cell r="B9055" t="str">
            <v>F522545</v>
          </cell>
          <cell r="C9055" t="str">
            <v>F522545</v>
          </cell>
          <cell r="D9055">
            <v>13</v>
          </cell>
          <cell r="E9055" t="str">
            <v>F</v>
          </cell>
        </row>
        <row r="9056">
          <cell r="B9056" t="str">
            <v>F522730</v>
          </cell>
          <cell r="C9056" t="str">
            <v>F522730</v>
          </cell>
          <cell r="D9056">
            <v>13</v>
          </cell>
          <cell r="E9056" t="str">
            <v>F</v>
          </cell>
        </row>
        <row r="9057">
          <cell r="B9057" t="str">
            <v>F522731</v>
          </cell>
          <cell r="C9057" t="str">
            <v>F522731</v>
          </cell>
          <cell r="D9057">
            <v>13</v>
          </cell>
          <cell r="E9057" t="str">
            <v>F</v>
          </cell>
        </row>
        <row r="9058">
          <cell r="B9058" t="str">
            <v>F522732</v>
          </cell>
          <cell r="C9058" t="str">
            <v>F522732</v>
          </cell>
          <cell r="D9058">
            <v>13</v>
          </cell>
          <cell r="E9058" t="str">
            <v>F</v>
          </cell>
        </row>
        <row r="9059">
          <cell r="B9059" t="str">
            <v>F522733</v>
          </cell>
          <cell r="C9059" t="str">
            <v>F522733</v>
          </cell>
          <cell r="D9059">
            <v>13</v>
          </cell>
          <cell r="E9059" t="str">
            <v>F</v>
          </cell>
        </row>
        <row r="9060">
          <cell r="B9060" t="str">
            <v>F522983</v>
          </cell>
          <cell r="C9060" t="str">
            <v>F522983</v>
          </cell>
          <cell r="D9060">
            <v>13</v>
          </cell>
          <cell r="E9060" t="str">
            <v>F</v>
          </cell>
        </row>
        <row r="9061">
          <cell r="B9061" t="str">
            <v>F522992</v>
          </cell>
          <cell r="C9061" t="str">
            <v>F522992</v>
          </cell>
          <cell r="D9061">
            <v>13</v>
          </cell>
          <cell r="E9061" t="str">
            <v>F</v>
          </cell>
        </row>
        <row r="9062">
          <cell r="B9062" t="str">
            <v>F523001</v>
          </cell>
          <cell r="C9062" t="str">
            <v>F523001</v>
          </cell>
          <cell r="D9062">
            <v>13</v>
          </cell>
          <cell r="E9062" t="str">
            <v>F</v>
          </cell>
        </row>
        <row r="9063">
          <cell r="B9063" t="str">
            <v>F523010</v>
          </cell>
          <cell r="C9063" t="str">
            <v>F523010</v>
          </cell>
          <cell r="D9063">
            <v>13</v>
          </cell>
          <cell r="E9063" t="str">
            <v>F</v>
          </cell>
        </row>
        <row r="9064">
          <cell r="B9064" t="str">
            <v>F523019</v>
          </cell>
          <cell r="C9064" t="str">
            <v>F523019</v>
          </cell>
          <cell r="D9064">
            <v>13</v>
          </cell>
          <cell r="E9064" t="str">
            <v>F</v>
          </cell>
        </row>
        <row r="9065">
          <cell r="B9065" t="str">
            <v>F525334</v>
          </cell>
          <cell r="C9065" t="str">
            <v>F525334</v>
          </cell>
          <cell r="D9065">
            <v>13</v>
          </cell>
          <cell r="E9065" t="str">
            <v>F</v>
          </cell>
        </row>
        <row r="9066">
          <cell r="B9066" t="str">
            <v>1000SHLDIST</v>
          </cell>
          <cell r="C9066" t="str">
            <v>SHLDIST</v>
          </cell>
          <cell r="D9066">
            <v>14</v>
          </cell>
          <cell r="E9066" t="str">
            <v>G</v>
          </cell>
        </row>
        <row r="9067">
          <cell r="B9067" t="str">
            <v>1000FSRSHAV</v>
          </cell>
          <cell r="C9067" t="str">
            <v>FSRSHAV</v>
          </cell>
          <cell r="D9067">
            <v>16</v>
          </cell>
          <cell r="E9067" t="str">
            <v>G</v>
          </cell>
        </row>
        <row r="9068">
          <cell r="B9068" t="str">
            <v>F520018</v>
          </cell>
          <cell r="C9068" t="str">
            <v>F520018</v>
          </cell>
          <cell r="D9068">
            <v>17</v>
          </cell>
          <cell r="E9068" t="str">
            <v>F</v>
          </cell>
        </row>
        <row r="9069">
          <cell r="B9069" t="str">
            <v>F520347</v>
          </cell>
          <cell r="C9069" t="str">
            <v>F520347</v>
          </cell>
          <cell r="D9069">
            <v>17</v>
          </cell>
          <cell r="E9069" t="str">
            <v>F</v>
          </cell>
        </row>
        <row r="9070">
          <cell r="B9070" t="str">
            <v>F520365</v>
          </cell>
          <cell r="C9070" t="str">
            <v>F520365</v>
          </cell>
          <cell r="D9070">
            <v>17</v>
          </cell>
          <cell r="E9070" t="str">
            <v>F</v>
          </cell>
        </row>
        <row r="9071">
          <cell r="B9071" t="str">
            <v>F520400</v>
          </cell>
          <cell r="C9071" t="str">
            <v>F520400</v>
          </cell>
          <cell r="D9071">
            <v>17</v>
          </cell>
          <cell r="E9071" t="str">
            <v>F</v>
          </cell>
        </row>
        <row r="9072">
          <cell r="B9072" t="str">
            <v>F520406</v>
          </cell>
          <cell r="C9072" t="str">
            <v>F520406</v>
          </cell>
          <cell r="D9072">
            <v>17</v>
          </cell>
          <cell r="E9072" t="str">
            <v>F</v>
          </cell>
        </row>
        <row r="9073">
          <cell r="B9073" t="str">
            <v>F520415</v>
          </cell>
          <cell r="C9073" t="str">
            <v>F520415</v>
          </cell>
          <cell r="D9073">
            <v>17</v>
          </cell>
          <cell r="E9073" t="str">
            <v>F</v>
          </cell>
        </row>
        <row r="9074">
          <cell r="B9074" t="str">
            <v>F521129</v>
          </cell>
          <cell r="C9074" t="str">
            <v>F521129</v>
          </cell>
          <cell r="D9074">
            <v>17</v>
          </cell>
          <cell r="E9074" t="str">
            <v>F</v>
          </cell>
        </row>
        <row r="9075">
          <cell r="B9075" t="str">
            <v>F521489</v>
          </cell>
          <cell r="C9075" t="str">
            <v>F521489</v>
          </cell>
          <cell r="D9075">
            <v>17</v>
          </cell>
          <cell r="E9075" t="str">
            <v>F</v>
          </cell>
        </row>
        <row r="9076">
          <cell r="B9076" t="str">
            <v>F521849</v>
          </cell>
          <cell r="C9076" t="str">
            <v>F521849</v>
          </cell>
          <cell r="D9076">
            <v>17</v>
          </cell>
          <cell r="E9076" t="str">
            <v>F</v>
          </cell>
        </row>
        <row r="9077">
          <cell r="B9077" t="str">
            <v>F522209</v>
          </cell>
          <cell r="C9077" t="str">
            <v>F522209</v>
          </cell>
          <cell r="D9077">
            <v>17</v>
          </cell>
          <cell r="E9077" t="str">
            <v>F</v>
          </cell>
        </row>
        <row r="9078">
          <cell r="B9078" t="str">
            <v>F522569</v>
          </cell>
          <cell r="C9078" t="str">
            <v>F522569</v>
          </cell>
          <cell r="D9078">
            <v>17</v>
          </cell>
          <cell r="E9078" t="str">
            <v>F</v>
          </cell>
        </row>
        <row r="9079">
          <cell r="B9079" t="str">
            <v>F522757</v>
          </cell>
          <cell r="C9079" t="str">
            <v>F522757</v>
          </cell>
          <cell r="D9079">
            <v>17</v>
          </cell>
          <cell r="E9079" t="str">
            <v>F</v>
          </cell>
        </row>
        <row r="9080">
          <cell r="B9080" t="str">
            <v>F522758</v>
          </cell>
          <cell r="C9080" t="str">
            <v>F522758</v>
          </cell>
          <cell r="D9080">
            <v>17</v>
          </cell>
          <cell r="E9080" t="str">
            <v>F</v>
          </cell>
        </row>
        <row r="9081">
          <cell r="B9081" t="str">
            <v>F523240</v>
          </cell>
          <cell r="C9081" t="str">
            <v>F523240</v>
          </cell>
          <cell r="D9081">
            <v>17</v>
          </cell>
          <cell r="E9081" t="str">
            <v>F</v>
          </cell>
        </row>
        <row r="9082">
          <cell r="B9082" t="str">
            <v>F523288</v>
          </cell>
          <cell r="C9082" t="str">
            <v>F523288</v>
          </cell>
          <cell r="D9082">
            <v>17</v>
          </cell>
          <cell r="E9082" t="str">
            <v>F</v>
          </cell>
        </row>
        <row r="9083">
          <cell r="B9083" t="str">
            <v>F525248</v>
          </cell>
          <cell r="C9083" t="str">
            <v>F525248</v>
          </cell>
          <cell r="D9083">
            <v>17</v>
          </cell>
          <cell r="E9083" t="str">
            <v>F</v>
          </cell>
        </row>
        <row r="9084">
          <cell r="B9084" t="str">
            <v>F525249</v>
          </cell>
          <cell r="C9084" t="str">
            <v>F525249</v>
          </cell>
          <cell r="D9084">
            <v>17</v>
          </cell>
          <cell r="E9084" t="str">
            <v>F</v>
          </cell>
        </row>
        <row r="9085">
          <cell r="B9085" t="str">
            <v>1000MTRDSHAV</v>
          </cell>
          <cell r="C9085" t="str">
            <v>MTRDSHAV</v>
          </cell>
          <cell r="D9085">
            <v>16</v>
          </cell>
          <cell r="E9085" t="str">
            <v>G</v>
          </cell>
        </row>
        <row r="9086">
          <cell r="B9086" t="str">
            <v>F522781</v>
          </cell>
          <cell r="C9086" t="str">
            <v>F522781</v>
          </cell>
          <cell r="D9086">
            <v>17</v>
          </cell>
          <cell r="E9086" t="str">
            <v>F</v>
          </cell>
        </row>
        <row r="9087">
          <cell r="B9087" t="str">
            <v>F523248</v>
          </cell>
          <cell r="C9087" t="str">
            <v>F523248</v>
          </cell>
          <cell r="D9087">
            <v>17</v>
          </cell>
          <cell r="E9087" t="str">
            <v>F</v>
          </cell>
        </row>
        <row r="9088">
          <cell r="B9088" t="str">
            <v>F523298</v>
          </cell>
          <cell r="C9088" t="str">
            <v>F523298</v>
          </cell>
          <cell r="D9088">
            <v>17</v>
          </cell>
          <cell r="E9088" t="str">
            <v>F</v>
          </cell>
        </row>
        <row r="9089">
          <cell r="B9089" t="str">
            <v>F523299</v>
          </cell>
          <cell r="C9089" t="str">
            <v>F523299</v>
          </cell>
          <cell r="D9089">
            <v>17</v>
          </cell>
          <cell r="E9089" t="str">
            <v>F</v>
          </cell>
        </row>
        <row r="9090">
          <cell r="B9090" t="str">
            <v>F525277</v>
          </cell>
          <cell r="C9090" t="str">
            <v>F525277</v>
          </cell>
          <cell r="D9090">
            <v>17</v>
          </cell>
          <cell r="E9090" t="str">
            <v>F</v>
          </cell>
        </row>
        <row r="9091">
          <cell r="B9091" t="str">
            <v>F525278</v>
          </cell>
          <cell r="C9091" t="str">
            <v>F525278</v>
          </cell>
          <cell r="D9091">
            <v>17</v>
          </cell>
          <cell r="E9091" t="str">
            <v>F</v>
          </cell>
        </row>
        <row r="9092">
          <cell r="B9092" t="str">
            <v>F525279</v>
          </cell>
          <cell r="C9092" t="str">
            <v>F525279</v>
          </cell>
          <cell r="D9092">
            <v>17</v>
          </cell>
          <cell r="E9092" t="str">
            <v>F</v>
          </cell>
        </row>
        <row r="9093">
          <cell r="B9093" t="str">
            <v>F525280</v>
          </cell>
          <cell r="C9093" t="str">
            <v>F525280</v>
          </cell>
          <cell r="D9093">
            <v>17</v>
          </cell>
          <cell r="E9093" t="str">
            <v>F</v>
          </cell>
        </row>
        <row r="9094">
          <cell r="B9094" t="str">
            <v>F525281</v>
          </cell>
          <cell r="C9094" t="str">
            <v>F525281</v>
          </cell>
          <cell r="D9094">
            <v>17</v>
          </cell>
          <cell r="E9094" t="str">
            <v>F</v>
          </cell>
        </row>
        <row r="9095">
          <cell r="B9095" t="str">
            <v>F525282</v>
          </cell>
          <cell r="C9095" t="str">
            <v>F525282</v>
          </cell>
          <cell r="D9095">
            <v>17</v>
          </cell>
          <cell r="E9095" t="str">
            <v>F</v>
          </cell>
        </row>
        <row r="9096">
          <cell r="B9096" t="str">
            <v>1000OFADSHAV</v>
          </cell>
          <cell r="C9096" t="str">
            <v>OFADSHAV</v>
          </cell>
          <cell r="D9096">
            <v>16</v>
          </cell>
          <cell r="E9096" t="str">
            <v>G</v>
          </cell>
        </row>
        <row r="9097">
          <cell r="B9097" t="str">
            <v>F523274</v>
          </cell>
          <cell r="C9097" t="str">
            <v>F523274</v>
          </cell>
          <cell r="D9097">
            <v>17</v>
          </cell>
          <cell r="E9097" t="str">
            <v>F</v>
          </cell>
        </row>
        <row r="9098">
          <cell r="B9098" t="str">
            <v>1000TEHACHAPI</v>
          </cell>
          <cell r="C9098" t="str">
            <v>TEHACHAPI</v>
          </cell>
          <cell r="D9098">
            <v>12</v>
          </cell>
          <cell r="E9098" t="str">
            <v>G</v>
          </cell>
        </row>
        <row r="9099">
          <cell r="B9099" t="str">
            <v>F500682</v>
          </cell>
          <cell r="C9099" t="str">
            <v>F500682</v>
          </cell>
          <cell r="D9099">
            <v>13</v>
          </cell>
          <cell r="E9099" t="str">
            <v>F</v>
          </cell>
        </row>
        <row r="9100">
          <cell r="B9100" t="str">
            <v>F500683</v>
          </cell>
          <cell r="C9100" t="str">
            <v>F500683</v>
          </cell>
          <cell r="D9100">
            <v>13</v>
          </cell>
          <cell r="E9100" t="str">
            <v>F</v>
          </cell>
        </row>
        <row r="9101">
          <cell r="B9101" t="str">
            <v>F500752</v>
          </cell>
          <cell r="C9101" t="str">
            <v>F500752</v>
          </cell>
          <cell r="D9101">
            <v>13</v>
          </cell>
          <cell r="E9101" t="str">
            <v>F</v>
          </cell>
        </row>
        <row r="9102">
          <cell r="B9102" t="str">
            <v>F500753</v>
          </cell>
          <cell r="C9102" t="str">
            <v>F500753</v>
          </cell>
          <cell r="D9102">
            <v>13</v>
          </cell>
          <cell r="E9102" t="str">
            <v>F</v>
          </cell>
        </row>
        <row r="9103">
          <cell r="B9103" t="str">
            <v>F500822</v>
          </cell>
          <cell r="C9103" t="str">
            <v>F500822</v>
          </cell>
          <cell r="D9103">
            <v>13</v>
          </cell>
          <cell r="E9103" t="str">
            <v>F</v>
          </cell>
        </row>
        <row r="9104">
          <cell r="B9104" t="str">
            <v>F500868</v>
          </cell>
          <cell r="C9104" t="str">
            <v>F500868</v>
          </cell>
          <cell r="D9104">
            <v>13</v>
          </cell>
          <cell r="E9104" t="str">
            <v>F</v>
          </cell>
        </row>
        <row r="9105">
          <cell r="B9105" t="str">
            <v>F500903</v>
          </cell>
          <cell r="C9105" t="str">
            <v>F500903</v>
          </cell>
          <cell r="D9105">
            <v>13</v>
          </cell>
          <cell r="E9105" t="str">
            <v>F</v>
          </cell>
        </row>
        <row r="9106">
          <cell r="B9106" t="str">
            <v>F500973</v>
          </cell>
          <cell r="C9106" t="str">
            <v>F500973</v>
          </cell>
          <cell r="D9106">
            <v>13</v>
          </cell>
          <cell r="E9106" t="str">
            <v>F</v>
          </cell>
        </row>
        <row r="9107">
          <cell r="B9107" t="str">
            <v>F501008</v>
          </cell>
          <cell r="C9107" t="str">
            <v>F501008</v>
          </cell>
          <cell r="D9107">
            <v>13</v>
          </cell>
          <cell r="E9107" t="str">
            <v>F</v>
          </cell>
        </row>
        <row r="9108">
          <cell r="B9108" t="str">
            <v>F501067</v>
          </cell>
          <cell r="C9108" t="str">
            <v>F501067</v>
          </cell>
          <cell r="D9108">
            <v>13</v>
          </cell>
          <cell r="E9108" t="str">
            <v>F</v>
          </cell>
        </row>
        <row r="9109">
          <cell r="B9109" t="str">
            <v>F501068</v>
          </cell>
          <cell r="C9109" t="str">
            <v>F501068</v>
          </cell>
          <cell r="D9109">
            <v>13</v>
          </cell>
          <cell r="E9109" t="str">
            <v>F</v>
          </cell>
        </row>
        <row r="9110">
          <cell r="B9110" t="str">
            <v>F501113</v>
          </cell>
          <cell r="C9110" t="str">
            <v>F501113</v>
          </cell>
          <cell r="D9110">
            <v>13</v>
          </cell>
          <cell r="E9110" t="str">
            <v>F</v>
          </cell>
        </row>
        <row r="9111">
          <cell r="B9111" t="str">
            <v>F501173</v>
          </cell>
          <cell r="C9111" t="str">
            <v>F501173</v>
          </cell>
          <cell r="D9111">
            <v>13</v>
          </cell>
          <cell r="E9111" t="str">
            <v>F</v>
          </cell>
        </row>
        <row r="9112">
          <cell r="B9112" t="str">
            <v>F501242</v>
          </cell>
          <cell r="C9112" t="str">
            <v>F501242</v>
          </cell>
          <cell r="D9112">
            <v>13</v>
          </cell>
          <cell r="E9112" t="str">
            <v>F</v>
          </cell>
        </row>
        <row r="9113">
          <cell r="B9113" t="str">
            <v>F501243</v>
          </cell>
          <cell r="C9113" t="str">
            <v>F501243</v>
          </cell>
          <cell r="D9113">
            <v>13</v>
          </cell>
          <cell r="E9113" t="str">
            <v>F</v>
          </cell>
        </row>
        <row r="9114">
          <cell r="B9114" t="str">
            <v>F501288</v>
          </cell>
          <cell r="C9114" t="str">
            <v>F501288</v>
          </cell>
          <cell r="D9114">
            <v>13</v>
          </cell>
          <cell r="E9114" t="str">
            <v>F</v>
          </cell>
        </row>
        <row r="9115">
          <cell r="B9115" t="str">
            <v>F501498</v>
          </cell>
          <cell r="C9115" t="str">
            <v>F501498</v>
          </cell>
          <cell r="D9115">
            <v>13</v>
          </cell>
          <cell r="E9115" t="str">
            <v>F</v>
          </cell>
        </row>
        <row r="9116">
          <cell r="B9116" t="str">
            <v>F502449</v>
          </cell>
          <cell r="C9116" t="str">
            <v>F502449</v>
          </cell>
          <cell r="D9116">
            <v>13</v>
          </cell>
          <cell r="E9116" t="str">
            <v>F</v>
          </cell>
        </row>
        <row r="9117">
          <cell r="B9117" t="str">
            <v>F502585</v>
          </cell>
          <cell r="C9117" t="str">
            <v>F502585</v>
          </cell>
          <cell r="D9117">
            <v>13</v>
          </cell>
          <cell r="E9117" t="str">
            <v>F</v>
          </cell>
        </row>
        <row r="9118">
          <cell r="B9118" t="str">
            <v>F502669</v>
          </cell>
          <cell r="C9118" t="str">
            <v>F502669</v>
          </cell>
          <cell r="D9118">
            <v>13</v>
          </cell>
          <cell r="E9118" t="str">
            <v>F</v>
          </cell>
        </row>
        <row r="9119">
          <cell r="B9119" t="str">
            <v>F502709</v>
          </cell>
          <cell r="C9119" t="str">
            <v>F502709</v>
          </cell>
          <cell r="D9119">
            <v>13</v>
          </cell>
          <cell r="E9119" t="str">
            <v>F</v>
          </cell>
        </row>
        <row r="9120">
          <cell r="B9120" t="str">
            <v>F502717</v>
          </cell>
          <cell r="C9120" t="str">
            <v>F502717</v>
          </cell>
          <cell r="D9120">
            <v>13</v>
          </cell>
          <cell r="E9120" t="str">
            <v>F</v>
          </cell>
        </row>
        <row r="9121">
          <cell r="B9121" t="str">
            <v>F520236</v>
          </cell>
          <cell r="C9121" t="str">
            <v>F520236</v>
          </cell>
          <cell r="D9121">
            <v>13</v>
          </cell>
          <cell r="E9121" t="str">
            <v>F</v>
          </cell>
        </row>
        <row r="9122">
          <cell r="B9122" t="str">
            <v>F520307</v>
          </cell>
          <cell r="C9122" t="str">
            <v>F520307</v>
          </cell>
          <cell r="D9122">
            <v>13</v>
          </cell>
          <cell r="E9122" t="str">
            <v>F</v>
          </cell>
        </row>
        <row r="9123">
          <cell r="B9123" t="str">
            <v>F520338</v>
          </cell>
          <cell r="C9123" t="str">
            <v>F520338</v>
          </cell>
          <cell r="D9123">
            <v>13</v>
          </cell>
          <cell r="E9123" t="str">
            <v>F</v>
          </cell>
        </row>
        <row r="9124">
          <cell r="B9124" t="str">
            <v>F520357</v>
          </cell>
          <cell r="C9124" t="str">
            <v>F520357</v>
          </cell>
          <cell r="D9124">
            <v>13</v>
          </cell>
          <cell r="E9124" t="str">
            <v>F</v>
          </cell>
        </row>
        <row r="9125">
          <cell r="B9125" t="str">
            <v>F520489</v>
          </cell>
          <cell r="C9125" t="str">
            <v>F520489</v>
          </cell>
          <cell r="D9125">
            <v>13</v>
          </cell>
          <cell r="E9125" t="str">
            <v>F</v>
          </cell>
        </row>
        <row r="9126">
          <cell r="B9126" t="str">
            <v>F521007</v>
          </cell>
          <cell r="C9126" t="str">
            <v>F521007</v>
          </cell>
          <cell r="D9126">
            <v>13</v>
          </cell>
          <cell r="E9126" t="str">
            <v>F</v>
          </cell>
        </row>
        <row r="9127">
          <cell r="B9127" t="str">
            <v>F521367</v>
          </cell>
          <cell r="C9127" t="str">
            <v>F521367</v>
          </cell>
          <cell r="D9127">
            <v>13</v>
          </cell>
          <cell r="E9127" t="str">
            <v>F</v>
          </cell>
        </row>
        <row r="9128">
          <cell r="B9128" t="str">
            <v>F521727</v>
          </cell>
          <cell r="C9128" t="str">
            <v>F521727</v>
          </cell>
          <cell r="D9128">
            <v>13</v>
          </cell>
          <cell r="E9128" t="str">
            <v>F</v>
          </cell>
        </row>
        <row r="9129">
          <cell r="B9129" t="str">
            <v>F522087</v>
          </cell>
          <cell r="C9129" t="str">
            <v>F522087</v>
          </cell>
          <cell r="D9129">
            <v>13</v>
          </cell>
          <cell r="E9129" t="str">
            <v>F</v>
          </cell>
        </row>
        <row r="9130">
          <cell r="B9130" t="str">
            <v>F522447</v>
          </cell>
          <cell r="C9130" t="str">
            <v>F522447</v>
          </cell>
          <cell r="D9130">
            <v>13</v>
          </cell>
          <cell r="E9130" t="str">
            <v>F</v>
          </cell>
        </row>
        <row r="9131">
          <cell r="B9131" t="str">
            <v>F522736</v>
          </cell>
          <cell r="C9131" t="str">
            <v>F522736</v>
          </cell>
          <cell r="D9131">
            <v>13</v>
          </cell>
          <cell r="E9131" t="str">
            <v>F</v>
          </cell>
        </row>
        <row r="9132">
          <cell r="B9132" t="str">
            <v>F522791</v>
          </cell>
          <cell r="C9132" t="str">
            <v>F522791</v>
          </cell>
          <cell r="D9132">
            <v>13</v>
          </cell>
          <cell r="E9132" t="str">
            <v>F</v>
          </cell>
        </row>
        <row r="9133">
          <cell r="B9133" t="str">
            <v>F522801</v>
          </cell>
          <cell r="C9133" t="str">
            <v>F522801</v>
          </cell>
          <cell r="D9133">
            <v>13</v>
          </cell>
          <cell r="E9133" t="str">
            <v>F</v>
          </cell>
        </row>
        <row r="9134">
          <cell r="B9134" t="str">
            <v>F522984</v>
          </cell>
          <cell r="C9134" t="str">
            <v>F522984</v>
          </cell>
          <cell r="D9134">
            <v>13</v>
          </cell>
          <cell r="E9134" t="str">
            <v>F</v>
          </cell>
        </row>
        <row r="9135">
          <cell r="B9135" t="str">
            <v>F522993</v>
          </cell>
          <cell r="C9135" t="str">
            <v>F522993</v>
          </cell>
          <cell r="D9135">
            <v>13</v>
          </cell>
          <cell r="E9135" t="str">
            <v>F</v>
          </cell>
        </row>
        <row r="9136">
          <cell r="B9136" t="str">
            <v>F523002</v>
          </cell>
          <cell r="C9136" t="str">
            <v>F523002</v>
          </cell>
          <cell r="D9136">
            <v>13</v>
          </cell>
          <cell r="E9136" t="str">
            <v>F</v>
          </cell>
        </row>
        <row r="9137">
          <cell r="B9137" t="str">
            <v>F523011</v>
          </cell>
          <cell r="C9137" t="str">
            <v>F523011</v>
          </cell>
          <cell r="D9137">
            <v>13</v>
          </cell>
          <cell r="E9137" t="str">
            <v>F</v>
          </cell>
        </row>
        <row r="9138">
          <cell r="B9138" t="str">
            <v>F523020</v>
          </cell>
          <cell r="C9138" t="str">
            <v>F523020</v>
          </cell>
          <cell r="D9138">
            <v>13</v>
          </cell>
          <cell r="E9138" t="str">
            <v>F</v>
          </cell>
        </row>
        <row r="9139">
          <cell r="B9139" t="str">
            <v>F525335</v>
          </cell>
          <cell r="C9139" t="str">
            <v>F525335</v>
          </cell>
          <cell r="D9139">
            <v>13</v>
          </cell>
          <cell r="E9139" t="str">
            <v>F</v>
          </cell>
        </row>
        <row r="9140">
          <cell r="B9140" t="str">
            <v>1000TEHDIST</v>
          </cell>
          <cell r="C9140" t="str">
            <v>TEHDIST</v>
          </cell>
          <cell r="D9140">
            <v>14</v>
          </cell>
          <cell r="E9140" t="str">
            <v>G</v>
          </cell>
        </row>
        <row r="9141">
          <cell r="B9141" t="str">
            <v>1000ADPYTEH</v>
          </cell>
          <cell r="C9141" t="str">
            <v>ADPYTEH</v>
          </cell>
          <cell r="D9141">
            <v>16</v>
          </cell>
          <cell r="E9141" t="str">
            <v>G</v>
          </cell>
        </row>
        <row r="9142">
          <cell r="B9142" t="str">
            <v>1000FSRTEHA</v>
          </cell>
          <cell r="C9142" t="str">
            <v>FSRTEHA</v>
          </cell>
          <cell r="D9142">
            <v>16</v>
          </cell>
          <cell r="E9142" t="str">
            <v>G</v>
          </cell>
        </row>
        <row r="9143">
          <cell r="B9143" t="str">
            <v>F502677</v>
          </cell>
          <cell r="C9143" t="str">
            <v>F502677</v>
          </cell>
          <cell r="D9143">
            <v>17</v>
          </cell>
          <cell r="E9143" t="str">
            <v>F</v>
          </cell>
        </row>
        <row r="9144">
          <cell r="B9144" t="str">
            <v>F520348</v>
          </cell>
          <cell r="C9144" t="str">
            <v>F520348</v>
          </cell>
          <cell r="D9144">
            <v>17</v>
          </cell>
          <cell r="E9144" t="str">
            <v>F</v>
          </cell>
        </row>
        <row r="9145">
          <cell r="B9145" t="str">
            <v>F520366</v>
          </cell>
          <cell r="C9145" t="str">
            <v>F520366</v>
          </cell>
          <cell r="D9145">
            <v>17</v>
          </cell>
          <cell r="E9145" t="str">
            <v>F</v>
          </cell>
        </row>
        <row r="9146">
          <cell r="B9146" t="str">
            <v>F520401</v>
          </cell>
          <cell r="C9146" t="str">
            <v>F520401</v>
          </cell>
          <cell r="D9146">
            <v>17</v>
          </cell>
          <cell r="E9146" t="str">
            <v>F</v>
          </cell>
        </row>
        <row r="9147">
          <cell r="B9147" t="str">
            <v>F520407</v>
          </cell>
          <cell r="C9147" t="str">
            <v>F520407</v>
          </cell>
          <cell r="D9147">
            <v>17</v>
          </cell>
          <cell r="E9147" t="str">
            <v>F</v>
          </cell>
        </row>
        <row r="9148">
          <cell r="B9148" t="str">
            <v>F520416</v>
          </cell>
          <cell r="C9148" t="str">
            <v>F520416</v>
          </cell>
          <cell r="D9148">
            <v>17</v>
          </cell>
          <cell r="E9148" t="str">
            <v>F</v>
          </cell>
        </row>
        <row r="9149">
          <cell r="B9149" t="str">
            <v>F521130</v>
          </cell>
          <cell r="C9149" t="str">
            <v>F521130</v>
          </cell>
          <cell r="D9149">
            <v>17</v>
          </cell>
          <cell r="E9149" t="str">
            <v>F</v>
          </cell>
        </row>
        <row r="9150">
          <cell r="B9150" t="str">
            <v>F521490</v>
          </cell>
          <cell r="C9150" t="str">
            <v>F521490</v>
          </cell>
          <cell r="D9150">
            <v>17</v>
          </cell>
          <cell r="E9150" t="str">
            <v>F</v>
          </cell>
        </row>
        <row r="9151">
          <cell r="B9151" t="str">
            <v>F521850</v>
          </cell>
          <cell r="C9151" t="str">
            <v>F521850</v>
          </cell>
          <cell r="D9151">
            <v>17</v>
          </cell>
          <cell r="E9151" t="str">
            <v>F</v>
          </cell>
        </row>
        <row r="9152">
          <cell r="B9152" t="str">
            <v>F522210</v>
          </cell>
          <cell r="C9152" t="str">
            <v>F522210</v>
          </cell>
          <cell r="D9152">
            <v>17</v>
          </cell>
          <cell r="E9152" t="str">
            <v>F</v>
          </cell>
        </row>
        <row r="9153">
          <cell r="B9153" t="str">
            <v>F522570</v>
          </cell>
          <cell r="C9153" t="str">
            <v>F522570</v>
          </cell>
          <cell r="D9153">
            <v>17</v>
          </cell>
          <cell r="E9153" t="str">
            <v>F</v>
          </cell>
        </row>
        <row r="9154">
          <cell r="B9154" t="str">
            <v>F522759</v>
          </cell>
          <cell r="C9154" t="str">
            <v>F522759</v>
          </cell>
          <cell r="D9154">
            <v>17</v>
          </cell>
          <cell r="E9154" t="str">
            <v>F</v>
          </cell>
        </row>
        <row r="9155">
          <cell r="B9155" t="str">
            <v>F522760</v>
          </cell>
          <cell r="C9155" t="str">
            <v>F522760</v>
          </cell>
          <cell r="D9155">
            <v>17</v>
          </cell>
          <cell r="E9155" t="str">
            <v>F</v>
          </cell>
        </row>
        <row r="9156">
          <cell r="B9156" t="str">
            <v>F523241</v>
          </cell>
          <cell r="C9156" t="str">
            <v>F523241</v>
          </cell>
          <cell r="D9156">
            <v>17</v>
          </cell>
          <cell r="E9156" t="str">
            <v>F</v>
          </cell>
        </row>
        <row r="9157">
          <cell r="B9157" t="str">
            <v>F523289</v>
          </cell>
          <cell r="C9157" t="str">
            <v>F523289</v>
          </cell>
          <cell r="D9157">
            <v>17</v>
          </cell>
          <cell r="E9157" t="str">
            <v>F</v>
          </cell>
        </row>
        <row r="9158">
          <cell r="B9158" t="str">
            <v>F525250</v>
          </cell>
          <cell r="C9158" t="str">
            <v>F525250</v>
          </cell>
          <cell r="D9158">
            <v>17</v>
          </cell>
          <cell r="E9158" t="str">
            <v>F</v>
          </cell>
        </row>
        <row r="9159">
          <cell r="B9159" t="str">
            <v>F525251</v>
          </cell>
          <cell r="C9159" t="str">
            <v>F525251</v>
          </cell>
          <cell r="D9159">
            <v>17</v>
          </cell>
          <cell r="E9159" t="str">
            <v>F</v>
          </cell>
        </row>
        <row r="9160">
          <cell r="B9160" t="str">
            <v>F525252</v>
          </cell>
          <cell r="C9160" t="str">
            <v>F525252</v>
          </cell>
          <cell r="D9160">
            <v>17</v>
          </cell>
          <cell r="E9160" t="str">
            <v>F</v>
          </cell>
        </row>
        <row r="9161">
          <cell r="B9161" t="str">
            <v>1000OFADTEHA</v>
          </cell>
          <cell r="C9161" t="str">
            <v>OFADTEHA</v>
          </cell>
          <cell r="D9161">
            <v>16</v>
          </cell>
          <cell r="E9161" t="str">
            <v>G</v>
          </cell>
        </row>
        <row r="9162">
          <cell r="B9162" t="str">
            <v>F502685</v>
          </cell>
          <cell r="C9162" t="str">
            <v>F502685</v>
          </cell>
          <cell r="D9162">
            <v>17</v>
          </cell>
          <cell r="E9162" t="str">
            <v>F</v>
          </cell>
        </row>
        <row r="9163">
          <cell r="B9163" t="str">
            <v>F521168</v>
          </cell>
          <cell r="C9163" t="str">
            <v>F521168</v>
          </cell>
          <cell r="D9163">
            <v>17</v>
          </cell>
          <cell r="E9163" t="str">
            <v>F</v>
          </cell>
        </row>
        <row r="9164">
          <cell r="B9164" t="str">
            <v>F521528</v>
          </cell>
          <cell r="C9164" t="str">
            <v>F521528</v>
          </cell>
          <cell r="D9164">
            <v>17</v>
          </cell>
          <cell r="E9164" t="str">
            <v>F</v>
          </cell>
        </row>
        <row r="9165">
          <cell r="B9165" t="str">
            <v>F521888</v>
          </cell>
          <cell r="C9165" t="str">
            <v>F521888</v>
          </cell>
          <cell r="D9165">
            <v>17</v>
          </cell>
          <cell r="E9165" t="str">
            <v>F</v>
          </cell>
        </row>
        <row r="9166">
          <cell r="B9166" t="str">
            <v>F522248</v>
          </cell>
          <cell r="C9166" t="str">
            <v>F522248</v>
          </cell>
          <cell r="D9166">
            <v>17</v>
          </cell>
          <cell r="E9166" t="str">
            <v>F</v>
          </cell>
        </row>
        <row r="9167">
          <cell r="B9167" t="str">
            <v>F522608</v>
          </cell>
          <cell r="C9167" t="str">
            <v>F522608</v>
          </cell>
          <cell r="D9167">
            <v>17</v>
          </cell>
          <cell r="E9167" t="str">
            <v>F</v>
          </cell>
        </row>
        <row r="9168">
          <cell r="B9168" t="str">
            <v>F523275</v>
          </cell>
          <cell r="C9168" t="str">
            <v>F523275</v>
          </cell>
          <cell r="D9168">
            <v>17</v>
          </cell>
          <cell r="E9168" t="str">
            <v>F</v>
          </cell>
        </row>
        <row r="9169">
          <cell r="B9169" t="str">
            <v>1000MTRDTEHA</v>
          </cell>
          <cell r="C9169" t="str">
            <v>MTRDTEHA</v>
          </cell>
          <cell r="D9169">
            <v>16</v>
          </cell>
          <cell r="E9169" t="str">
            <v>G</v>
          </cell>
        </row>
        <row r="9170">
          <cell r="B9170" t="str">
            <v>F525283</v>
          </cell>
          <cell r="C9170" t="str">
            <v>F525283</v>
          </cell>
          <cell r="D9170">
            <v>17</v>
          </cell>
          <cell r="E9170" t="str">
            <v>F</v>
          </cell>
        </row>
        <row r="9171">
          <cell r="B9171" t="str">
            <v>F525284</v>
          </cell>
          <cell r="C9171" t="str">
            <v>F525284</v>
          </cell>
          <cell r="D9171">
            <v>17</v>
          </cell>
          <cell r="E9171" t="str">
            <v>F</v>
          </cell>
        </row>
        <row r="9172">
          <cell r="B9172" t="str">
            <v>F525285</v>
          </cell>
          <cell r="C9172" t="str">
            <v>F525285</v>
          </cell>
          <cell r="D9172">
            <v>17</v>
          </cell>
          <cell r="E9172" t="str">
            <v>F</v>
          </cell>
        </row>
        <row r="9173">
          <cell r="B9173" t="str">
            <v>F525286</v>
          </cell>
          <cell r="C9173" t="str">
            <v>F525286</v>
          </cell>
          <cell r="D9173">
            <v>17</v>
          </cell>
          <cell r="E9173" t="str">
            <v>F</v>
          </cell>
        </row>
        <row r="9174">
          <cell r="B9174" t="str">
            <v>F525287</v>
          </cell>
          <cell r="C9174" t="str">
            <v>F525287</v>
          </cell>
          <cell r="D9174">
            <v>17</v>
          </cell>
          <cell r="E9174" t="str">
            <v>F</v>
          </cell>
        </row>
        <row r="9175">
          <cell r="B9175" t="str">
            <v>F525288</v>
          </cell>
          <cell r="C9175" t="str">
            <v>F525288</v>
          </cell>
          <cell r="D9175">
            <v>17</v>
          </cell>
          <cell r="E9175" t="str">
            <v>F</v>
          </cell>
        </row>
        <row r="9176">
          <cell r="B9176" t="str">
            <v>F525289</v>
          </cell>
          <cell r="C9176" t="str">
            <v>F525289</v>
          </cell>
          <cell r="D9176">
            <v>17</v>
          </cell>
          <cell r="E9176" t="str">
            <v>F</v>
          </cell>
        </row>
        <row r="9177">
          <cell r="B9177" t="str">
            <v>F525290</v>
          </cell>
          <cell r="C9177" t="str">
            <v>F525290</v>
          </cell>
          <cell r="D9177">
            <v>17</v>
          </cell>
          <cell r="E9177" t="str">
            <v>F</v>
          </cell>
        </row>
        <row r="9178">
          <cell r="B9178" t="str">
            <v>1000YUCCAVLY</v>
          </cell>
          <cell r="C9178" t="str">
            <v>YUCCAVLY</v>
          </cell>
          <cell r="D9178">
            <v>12</v>
          </cell>
          <cell r="E9178" t="str">
            <v>G</v>
          </cell>
        </row>
        <row r="9179">
          <cell r="B9179" t="str">
            <v>F500688</v>
          </cell>
          <cell r="C9179" t="str">
            <v>F500688</v>
          </cell>
          <cell r="D9179">
            <v>13</v>
          </cell>
          <cell r="E9179" t="str">
            <v>F</v>
          </cell>
        </row>
        <row r="9180">
          <cell r="B9180" t="str">
            <v>F500689</v>
          </cell>
          <cell r="C9180" t="str">
            <v>F500689</v>
          </cell>
          <cell r="D9180">
            <v>13</v>
          </cell>
          <cell r="E9180" t="str">
            <v>F</v>
          </cell>
        </row>
        <row r="9181">
          <cell r="B9181" t="str">
            <v>F500758</v>
          </cell>
          <cell r="C9181" t="str">
            <v>F500758</v>
          </cell>
          <cell r="D9181">
            <v>13</v>
          </cell>
          <cell r="E9181" t="str">
            <v>F</v>
          </cell>
        </row>
        <row r="9182">
          <cell r="B9182" t="str">
            <v>F500759</v>
          </cell>
          <cell r="C9182" t="str">
            <v>F500759</v>
          </cell>
          <cell r="D9182">
            <v>13</v>
          </cell>
          <cell r="E9182" t="str">
            <v>F</v>
          </cell>
        </row>
        <row r="9183">
          <cell r="B9183" t="str">
            <v>F500828</v>
          </cell>
          <cell r="C9183" t="str">
            <v>F500828</v>
          </cell>
          <cell r="D9183">
            <v>13</v>
          </cell>
          <cell r="E9183" t="str">
            <v>F</v>
          </cell>
        </row>
        <row r="9184">
          <cell r="B9184" t="str">
            <v>F500871</v>
          </cell>
          <cell r="C9184" t="str">
            <v>F500871</v>
          </cell>
          <cell r="D9184">
            <v>13</v>
          </cell>
          <cell r="E9184" t="str">
            <v>F</v>
          </cell>
        </row>
        <row r="9185">
          <cell r="B9185" t="str">
            <v>F500906</v>
          </cell>
          <cell r="C9185" t="str">
            <v>F500906</v>
          </cell>
          <cell r="D9185">
            <v>13</v>
          </cell>
          <cell r="E9185" t="str">
            <v>F</v>
          </cell>
        </row>
        <row r="9186">
          <cell r="B9186" t="str">
            <v>F500976</v>
          </cell>
          <cell r="C9186" t="str">
            <v>F500976</v>
          </cell>
          <cell r="D9186">
            <v>13</v>
          </cell>
          <cell r="E9186" t="str">
            <v>F</v>
          </cell>
        </row>
        <row r="9187">
          <cell r="B9187" t="str">
            <v>F501011</v>
          </cell>
          <cell r="C9187" t="str">
            <v>F501011</v>
          </cell>
          <cell r="D9187">
            <v>13</v>
          </cell>
          <cell r="E9187" t="str">
            <v>F</v>
          </cell>
        </row>
        <row r="9188">
          <cell r="B9188" t="str">
            <v>F501073</v>
          </cell>
          <cell r="C9188" t="str">
            <v>F501073</v>
          </cell>
          <cell r="D9188">
            <v>13</v>
          </cell>
          <cell r="E9188" t="str">
            <v>F</v>
          </cell>
        </row>
        <row r="9189">
          <cell r="B9189" t="str">
            <v>F501074</v>
          </cell>
          <cell r="C9189" t="str">
            <v>F501074</v>
          </cell>
          <cell r="D9189">
            <v>13</v>
          </cell>
          <cell r="E9189" t="str">
            <v>F</v>
          </cell>
        </row>
        <row r="9190">
          <cell r="B9190" t="str">
            <v>F501116</v>
          </cell>
          <cell r="C9190" t="str">
            <v>F501116</v>
          </cell>
          <cell r="D9190">
            <v>13</v>
          </cell>
          <cell r="E9190" t="str">
            <v>F</v>
          </cell>
        </row>
        <row r="9191">
          <cell r="B9191" t="str">
            <v>F501179</v>
          </cell>
          <cell r="C9191" t="str">
            <v>F501179</v>
          </cell>
          <cell r="D9191">
            <v>13</v>
          </cell>
          <cell r="E9191" t="str">
            <v>F</v>
          </cell>
        </row>
        <row r="9192">
          <cell r="B9192" t="str">
            <v>F501248</v>
          </cell>
          <cell r="C9192" t="str">
            <v>F501248</v>
          </cell>
          <cell r="D9192">
            <v>13</v>
          </cell>
          <cell r="E9192" t="str">
            <v>F</v>
          </cell>
        </row>
        <row r="9193">
          <cell r="B9193" t="str">
            <v>F501249</v>
          </cell>
          <cell r="C9193" t="str">
            <v>F501249</v>
          </cell>
          <cell r="D9193">
            <v>13</v>
          </cell>
          <cell r="E9193" t="str">
            <v>F</v>
          </cell>
        </row>
        <row r="9194">
          <cell r="B9194" t="str">
            <v>F501291</v>
          </cell>
          <cell r="C9194" t="str">
            <v>F501291</v>
          </cell>
          <cell r="D9194">
            <v>13</v>
          </cell>
          <cell r="E9194" t="str">
            <v>F</v>
          </cell>
        </row>
        <row r="9195">
          <cell r="B9195" t="str">
            <v>F501501</v>
          </cell>
          <cell r="C9195" t="str">
            <v>F501501</v>
          </cell>
          <cell r="D9195">
            <v>13</v>
          </cell>
          <cell r="E9195" t="str">
            <v>F</v>
          </cell>
        </row>
        <row r="9196">
          <cell r="B9196" t="str">
            <v>F502452</v>
          </cell>
          <cell r="C9196" t="str">
            <v>F502452</v>
          </cell>
          <cell r="D9196">
            <v>13</v>
          </cell>
          <cell r="E9196" t="str">
            <v>F</v>
          </cell>
        </row>
        <row r="9197">
          <cell r="B9197" t="str">
            <v>F502672</v>
          </cell>
          <cell r="C9197" t="str">
            <v>F502672</v>
          </cell>
          <cell r="D9197">
            <v>13</v>
          </cell>
          <cell r="E9197" t="str">
            <v>F</v>
          </cell>
        </row>
        <row r="9198">
          <cell r="B9198" t="str">
            <v>F502712</v>
          </cell>
          <cell r="C9198" t="str">
            <v>F502712</v>
          </cell>
          <cell r="D9198">
            <v>13</v>
          </cell>
          <cell r="E9198" t="str">
            <v>F</v>
          </cell>
        </row>
        <row r="9199">
          <cell r="B9199" t="str">
            <v>F502720</v>
          </cell>
          <cell r="C9199" t="str">
            <v>F502720</v>
          </cell>
          <cell r="D9199">
            <v>13</v>
          </cell>
          <cell r="E9199" t="str">
            <v>F</v>
          </cell>
        </row>
        <row r="9200">
          <cell r="B9200" t="str">
            <v>F520247</v>
          </cell>
          <cell r="C9200" t="str">
            <v>F520247</v>
          </cell>
          <cell r="D9200">
            <v>13</v>
          </cell>
          <cell r="E9200" t="str">
            <v>F</v>
          </cell>
        </row>
        <row r="9201">
          <cell r="B9201" t="str">
            <v>F520280</v>
          </cell>
          <cell r="C9201" t="str">
            <v>F520280</v>
          </cell>
          <cell r="D9201">
            <v>13</v>
          </cell>
          <cell r="E9201" t="str">
            <v>F</v>
          </cell>
        </row>
        <row r="9202">
          <cell r="B9202" t="str">
            <v>F520315</v>
          </cell>
          <cell r="C9202" t="str">
            <v>F520315</v>
          </cell>
          <cell r="D9202">
            <v>13</v>
          </cell>
          <cell r="E9202" t="str">
            <v>F</v>
          </cell>
        </row>
        <row r="9203">
          <cell r="B9203" t="str">
            <v>F520342</v>
          </cell>
          <cell r="C9203" t="str">
            <v>F520342</v>
          </cell>
          <cell r="D9203">
            <v>13</v>
          </cell>
          <cell r="E9203" t="str">
            <v>F</v>
          </cell>
        </row>
        <row r="9204">
          <cell r="B9204" t="str">
            <v>F520360</v>
          </cell>
          <cell r="C9204" t="str">
            <v>F520360</v>
          </cell>
          <cell r="D9204">
            <v>13</v>
          </cell>
          <cell r="E9204" t="str">
            <v>F</v>
          </cell>
        </row>
        <row r="9205">
          <cell r="B9205" t="str">
            <v>F520443</v>
          </cell>
          <cell r="C9205" t="str">
            <v>F520443</v>
          </cell>
          <cell r="D9205">
            <v>13</v>
          </cell>
          <cell r="E9205" t="str">
            <v>F</v>
          </cell>
        </row>
        <row r="9206">
          <cell r="B9206" t="str">
            <v>F521111</v>
          </cell>
          <cell r="C9206" t="str">
            <v>F521111</v>
          </cell>
          <cell r="D9206">
            <v>13</v>
          </cell>
          <cell r="E9206" t="str">
            <v>F</v>
          </cell>
        </row>
        <row r="9207">
          <cell r="B9207" t="str">
            <v>F521471</v>
          </cell>
          <cell r="C9207" t="str">
            <v>F521471</v>
          </cell>
          <cell r="D9207">
            <v>13</v>
          </cell>
          <cell r="E9207" t="str">
            <v>F</v>
          </cell>
        </row>
        <row r="9208">
          <cell r="B9208" t="str">
            <v>F521831</v>
          </cell>
          <cell r="C9208" t="str">
            <v>F521831</v>
          </cell>
          <cell r="D9208">
            <v>13</v>
          </cell>
          <cell r="E9208" t="str">
            <v>F</v>
          </cell>
        </row>
        <row r="9209">
          <cell r="B9209" t="str">
            <v>F522191</v>
          </cell>
          <cell r="C9209" t="str">
            <v>F522191</v>
          </cell>
          <cell r="D9209">
            <v>13</v>
          </cell>
          <cell r="E9209" t="str">
            <v>F</v>
          </cell>
        </row>
        <row r="9210">
          <cell r="B9210" t="str">
            <v>F522551</v>
          </cell>
          <cell r="C9210" t="str">
            <v>F522551</v>
          </cell>
          <cell r="D9210">
            <v>13</v>
          </cell>
          <cell r="E9210" t="str">
            <v>F</v>
          </cell>
        </row>
        <row r="9211">
          <cell r="B9211" t="str">
            <v>F522745</v>
          </cell>
          <cell r="C9211" t="str">
            <v>F522745</v>
          </cell>
          <cell r="D9211">
            <v>13</v>
          </cell>
          <cell r="E9211" t="str">
            <v>F</v>
          </cell>
        </row>
        <row r="9212">
          <cell r="B9212" t="str">
            <v>F522746</v>
          </cell>
          <cell r="C9212" t="str">
            <v>F522746</v>
          </cell>
          <cell r="D9212">
            <v>13</v>
          </cell>
          <cell r="E9212" t="str">
            <v>F</v>
          </cell>
        </row>
        <row r="9213">
          <cell r="B9213" t="str">
            <v>F522985</v>
          </cell>
          <cell r="C9213" t="str">
            <v>F522985</v>
          </cell>
          <cell r="D9213">
            <v>13</v>
          </cell>
          <cell r="E9213" t="str">
            <v>F</v>
          </cell>
        </row>
        <row r="9214">
          <cell r="B9214" t="str">
            <v>F522994</v>
          </cell>
          <cell r="C9214" t="str">
            <v>F522994</v>
          </cell>
          <cell r="D9214">
            <v>13</v>
          </cell>
          <cell r="E9214" t="str">
            <v>F</v>
          </cell>
        </row>
        <row r="9215">
          <cell r="B9215" t="str">
            <v>F523003</v>
          </cell>
          <cell r="C9215" t="str">
            <v>F523003</v>
          </cell>
          <cell r="D9215">
            <v>13</v>
          </cell>
          <cell r="E9215" t="str">
            <v>F</v>
          </cell>
        </row>
        <row r="9216">
          <cell r="B9216" t="str">
            <v>F523012</v>
          </cell>
          <cell r="C9216" t="str">
            <v>F523012</v>
          </cell>
          <cell r="D9216">
            <v>13</v>
          </cell>
          <cell r="E9216" t="str">
            <v>F</v>
          </cell>
        </row>
        <row r="9217">
          <cell r="B9217" t="str">
            <v>F523021</v>
          </cell>
          <cell r="C9217" t="str">
            <v>F523021</v>
          </cell>
          <cell r="D9217">
            <v>13</v>
          </cell>
          <cell r="E9217" t="str">
            <v>F</v>
          </cell>
        </row>
        <row r="9218">
          <cell r="B9218" t="str">
            <v>F525338</v>
          </cell>
          <cell r="C9218" t="str">
            <v>F525338</v>
          </cell>
          <cell r="D9218">
            <v>13</v>
          </cell>
          <cell r="E9218" t="str">
            <v>F</v>
          </cell>
        </row>
        <row r="9219">
          <cell r="B9219" t="str">
            <v>1000YUCDIST</v>
          </cell>
          <cell r="C9219" t="str">
            <v>YUCDIST</v>
          </cell>
          <cell r="D9219">
            <v>14</v>
          </cell>
          <cell r="E9219" t="str">
            <v>G</v>
          </cell>
        </row>
        <row r="9220">
          <cell r="B9220" t="str">
            <v>1000FSRYUCCA</v>
          </cell>
          <cell r="C9220" t="str">
            <v>FSRYUCCA</v>
          </cell>
          <cell r="D9220">
            <v>16</v>
          </cell>
          <cell r="E9220" t="str">
            <v>G</v>
          </cell>
        </row>
        <row r="9221">
          <cell r="B9221" t="str">
            <v>F502680</v>
          </cell>
          <cell r="C9221" t="str">
            <v>F502680</v>
          </cell>
          <cell r="D9221">
            <v>17</v>
          </cell>
          <cell r="E9221" t="str">
            <v>F</v>
          </cell>
        </row>
        <row r="9222">
          <cell r="B9222" t="str">
            <v>F520352</v>
          </cell>
          <cell r="C9222" t="str">
            <v>F520352</v>
          </cell>
          <cell r="D9222">
            <v>17</v>
          </cell>
          <cell r="E9222" t="str">
            <v>F</v>
          </cell>
        </row>
        <row r="9223">
          <cell r="B9223" t="str">
            <v>F520370</v>
          </cell>
          <cell r="C9223" t="str">
            <v>F520370</v>
          </cell>
          <cell r="D9223">
            <v>17</v>
          </cell>
          <cell r="E9223" t="str">
            <v>F</v>
          </cell>
        </row>
        <row r="9224">
          <cell r="B9224" t="str">
            <v>F520402</v>
          </cell>
          <cell r="C9224" t="str">
            <v>F520402</v>
          </cell>
          <cell r="D9224">
            <v>17</v>
          </cell>
          <cell r="E9224" t="str">
            <v>F</v>
          </cell>
        </row>
        <row r="9225">
          <cell r="B9225" t="str">
            <v>F520410</v>
          </cell>
          <cell r="C9225" t="str">
            <v>F520410</v>
          </cell>
          <cell r="D9225">
            <v>17</v>
          </cell>
          <cell r="E9225" t="str">
            <v>F</v>
          </cell>
        </row>
        <row r="9226">
          <cell r="B9226" t="str">
            <v>F520419</v>
          </cell>
          <cell r="C9226" t="str">
            <v>F520419</v>
          </cell>
          <cell r="D9226">
            <v>17</v>
          </cell>
          <cell r="E9226" t="str">
            <v>F</v>
          </cell>
        </row>
        <row r="9227">
          <cell r="B9227" t="str">
            <v>F521133</v>
          </cell>
          <cell r="C9227" t="str">
            <v>F521133</v>
          </cell>
          <cell r="D9227">
            <v>17</v>
          </cell>
          <cell r="E9227" t="str">
            <v>F</v>
          </cell>
        </row>
        <row r="9228">
          <cell r="B9228" t="str">
            <v>F521493</v>
          </cell>
          <cell r="C9228" t="str">
            <v>F521493</v>
          </cell>
          <cell r="D9228">
            <v>17</v>
          </cell>
          <cell r="E9228" t="str">
            <v>F</v>
          </cell>
        </row>
        <row r="9229">
          <cell r="B9229" t="str">
            <v>F521853</v>
          </cell>
          <cell r="C9229" t="str">
            <v>F521853</v>
          </cell>
          <cell r="D9229">
            <v>17</v>
          </cell>
          <cell r="E9229" t="str">
            <v>F</v>
          </cell>
        </row>
        <row r="9230">
          <cell r="B9230" t="str">
            <v>F522213</v>
          </cell>
          <cell r="C9230" t="str">
            <v>F522213</v>
          </cell>
          <cell r="D9230">
            <v>17</v>
          </cell>
          <cell r="E9230" t="str">
            <v>F</v>
          </cell>
        </row>
        <row r="9231">
          <cell r="B9231" t="str">
            <v>F522573</v>
          </cell>
          <cell r="C9231" t="str">
            <v>F522573</v>
          </cell>
          <cell r="D9231">
            <v>17</v>
          </cell>
          <cell r="E9231" t="str">
            <v>F</v>
          </cell>
        </row>
        <row r="9232">
          <cell r="B9232" t="str">
            <v>F522767</v>
          </cell>
          <cell r="C9232" t="str">
            <v>F522767</v>
          </cell>
          <cell r="D9232">
            <v>17</v>
          </cell>
          <cell r="E9232" t="str">
            <v>F</v>
          </cell>
        </row>
        <row r="9233">
          <cell r="B9233" t="str">
            <v>F522768</v>
          </cell>
          <cell r="C9233" t="str">
            <v>F522768</v>
          </cell>
          <cell r="D9233">
            <v>17</v>
          </cell>
          <cell r="E9233" t="str">
            <v>F</v>
          </cell>
        </row>
        <row r="9234">
          <cell r="B9234" t="str">
            <v>F522769</v>
          </cell>
          <cell r="C9234" t="str">
            <v>F522769</v>
          </cell>
          <cell r="D9234">
            <v>17</v>
          </cell>
          <cell r="E9234" t="str">
            <v>F</v>
          </cell>
        </row>
        <row r="9235">
          <cell r="B9235" t="str">
            <v>F523229</v>
          </cell>
          <cell r="C9235" t="str">
            <v>F523229</v>
          </cell>
          <cell r="D9235">
            <v>17</v>
          </cell>
          <cell r="E9235" t="str">
            <v>F</v>
          </cell>
        </row>
        <row r="9236">
          <cell r="B9236" t="str">
            <v>F523293</v>
          </cell>
          <cell r="C9236" t="str">
            <v>F523293</v>
          </cell>
          <cell r="D9236">
            <v>17</v>
          </cell>
          <cell r="E9236" t="str">
            <v>F</v>
          </cell>
        </row>
        <row r="9237">
          <cell r="B9237" t="str">
            <v>F525261</v>
          </cell>
          <cell r="C9237" t="str">
            <v>F525261</v>
          </cell>
          <cell r="D9237">
            <v>17</v>
          </cell>
          <cell r="E9237" t="str">
            <v>F</v>
          </cell>
        </row>
        <row r="9238">
          <cell r="B9238" t="str">
            <v>F525262</v>
          </cell>
          <cell r="C9238" t="str">
            <v>F525262</v>
          </cell>
          <cell r="D9238">
            <v>17</v>
          </cell>
          <cell r="E9238" t="str">
            <v>F</v>
          </cell>
        </row>
        <row r="9239">
          <cell r="B9239" t="str">
            <v>F525263</v>
          </cell>
          <cell r="C9239" t="str">
            <v>F525263</v>
          </cell>
          <cell r="D9239">
            <v>17</v>
          </cell>
          <cell r="E9239" t="str">
            <v>F</v>
          </cell>
        </row>
        <row r="9240">
          <cell r="B9240" t="str">
            <v>1000MTRDYUCCA</v>
          </cell>
          <cell r="C9240" t="str">
            <v>MTRDYUCCA</v>
          </cell>
          <cell r="D9240">
            <v>16</v>
          </cell>
          <cell r="E9240" t="str">
            <v>G</v>
          </cell>
        </row>
        <row r="9241">
          <cell r="B9241" t="str">
            <v>F523234</v>
          </cell>
          <cell r="C9241" t="str">
            <v>F523234</v>
          </cell>
          <cell r="D9241">
            <v>17</v>
          </cell>
          <cell r="E9241" t="str">
            <v>F</v>
          </cell>
        </row>
        <row r="9242">
          <cell r="B9242" t="str">
            <v>F523302</v>
          </cell>
          <cell r="C9242" t="str">
            <v>F523302</v>
          </cell>
          <cell r="D9242">
            <v>17</v>
          </cell>
          <cell r="E9242" t="str">
            <v>F</v>
          </cell>
        </row>
        <row r="9243">
          <cell r="B9243" t="str">
            <v>F525306</v>
          </cell>
          <cell r="C9243" t="str">
            <v>F525306</v>
          </cell>
          <cell r="D9243">
            <v>17</v>
          </cell>
          <cell r="E9243" t="str">
            <v>F</v>
          </cell>
        </row>
        <row r="9244">
          <cell r="B9244" t="str">
            <v>F525307</v>
          </cell>
          <cell r="C9244" t="str">
            <v>F525307</v>
          </cell>
          <cell r="D9244">
            <v>17</v>
          </cell>
          <cell r="E9244" t="str">
            <v>F</v>
          </cell>
        </row>
        <row r="9245">
          <cell r="B9245" t="str">
            <v>F525308</v>
          </cell>
          <cell r="C9245" t="str">
            <v>F525308</v>
          </cell>
          <cell r="D9245">
            <v>17</v>
          </cell>
          <cell r="E9245" t="str">
            <v>F</v>
          </cell>
        </row>
        <row r="9246">
          <cell r="B9246" t="str">
            <v>F525309</v>
          </cell>
          <cell r="C9246" t="str">
            <v>F525309</v>
          </cell>
          <cell r="D9246">
            <v>17</v>
          </cell>
          <cell r="E9246" t="str">
            <v>F</v>
          </cell>
        </row>
        <row r="9247">
          <cell r="B9247" t="str">
            <v>F525310</v>
          </cell>
          <cell r="C9247" t="str">
            <v>F525310</v>
          </cell>
          <cell r="D9247">
            <v>17</v>
          </cell>
          <cell r="E9247" t="str">
            <v>F</v>
          </cell>
        </row>
        <row r="9248">
          <cell r="B9248" t="str">
            <v>F525311</v>
          </cell>
          <cell r="C9248" t="str">
            <v>F525311</v>
          </cell>
          <cell r="D9248">
            <v>17</v>
          </cell>
          <cell r="E9248" t="str">
            <v>F</v>
          </cell>
        </row>
        <row r="9249">
          <cell r="B9249" t="str">
            <v>F525312</v>
          </cell>
          <cell r="C9249" t="str">
            <v>F525312</v>
          </cell>
          <cell r="D9249">
            <v>17</v>
          </cell>
          <cell r="E9249" t="str">
            <v>F</v>
          </cell>
        </row>
        <row r="9250">
          <cell r="B9250" t="str">
            <v>1000OFADYUCCA</v>
          </cell>
          <cell r="C9250" t="str">
            <v>OFADYUCCA</v>
          </cell>
          <cell r="D9250">
            <v>16</v>
          </cell>
          <cell r="E9250" t="str">
            <v>G</v>
          </cell>
        </row>
        <row r="9251">
          <cell r="B9251" t="str">
            <v>F502688</v>
          </cell>
          <cell r="C9251" t="str">
            <v>F502688</v>
          </cell>
          <cell r="D9251">
            <v>17</v>
          </cell>
          <cell r="E9251" t="str">
            <v>F</v>
          </cell>
        </row>
        <row r="9252">
          <cell r="B9252" t="str">
            <v>F523277</v>
          </cell>
          <cell r="C9252" t="str">
            <v>F523277</v>
          </cell>
          <cell r="D9252">
            <v>17</v>
          </cell>
          <cell r="E9252" t="str">
            <v>F</v>
          </cell>
        </row>
        <row r="9253">
          <cell r="B9253" t="str">
            <v>1000SEDIVDCM</v>
          </cell>
          <cell r="C9253" t="str">
            <v>SEDIVDCM</v>
          </cell>
          <cell r="D9253">
            <v>8</v>
          </cell>
          <cell r="E9253" t="str">
            <v>G</v>
          </cell>
        </row>
        <row r="9254">
          <cell r="B9254" t="str">
            <v>1000CATALINA</v>
          </cell>
          <cell r="C9254" t="str">
            <v>CATALINA</v>
          </cell>
          <cell r="D9254">
            <v>10</v>
          </cell>
          <cell r="E9254" t="str">
            <v>G</v>
          </cell>
        </row>
        <row r="9255">
          <cell r="B9255" t="str">
            <v>F500314</v>
          </cell>
          <cell r="C9255" t="str">
            <v>F500314</v>
          </cell>
          <cell r="D9255">
            <v>11</v>
          </cell>
          <cell r="E9255" t="str">
            <v>F</v>
          </cell>
        </row>
        <row r="9256">
          <cell r="B9256" t="str">
            <v>F502556</v>
          </cell>
          <cell r="C9256" t="str">
            <v>F502556</v>
          </cell>
          <cell r="D9256">
            <v>11</v>
          </cell>
          <cell r="E9256" t="str">
            <v>F</v>
          </cell>
        </row>
        <row r="9257">
          <cell r="B9257" t="str">
            <v>F502557</v>
          </cell>
          <cell r="C9257" t="str">
            <v>F502557</v>
          </cell>
          <cell r="D9257">
            <v>11</v>
          </cell>
          <cell r="E9257" t="str">
            <v>F</v>
          </cell>
        </row>
        <row r="9258">
          <cell r="B9258" t="str">
            <v>F502558</v>
          </cell>
          <cell r="C9258" t="str">
            <v>F502558</v>
          </cell>
          <cell r="D9258">
            <v>11</v>
          </cell>
          <cell r="E9258" t="str">
            <v>F</v>
          </cell>
        </row>
        <row r="9259">
          <cell r="B9259" t="str">
            <v>F502559</v>
          </cell>
          <cell r="C9259" t="str">
            <v>F502559</v>
          </cell>
          <cell r="D9259">
            <v>11</v>
          </cell>
          <cell r="E9259" t="str">
            <v>F</v>
          </cell>
        </row>
        <row r="9260">
          <cell r="B9260" t="str">
            <v>F502560</v>
          </cell>
          <cell r="C9260" t="str">
            <v>F502560</v>
          </cell>
          <cell r="D9260">
            <v>11</v>
          </cell>
          <cell r="E9260" t="str">
            <v>F</v>
          </cell>
        </row>
        <row r="9261">
          <cell r="B9261" t="str">
            <v>F502561</v>
          </cell>
          <cell r="C9261" t="str">
            <v>F502561</v>
          </cell>
          <cell r="D9261">
            <v>11</v>
          </cell>
          <cell r="E9261" t="str">
            <v>F</v>
          </cell>
        </row>
        <row r="9262">
          <cell r="B9262" t="str">
            <v>F520921</v>
          </cell>
          <cell r="C9262" t="str">
            <v>F520921</v>
          </cell>
          <cell r="D9262">
            <v>11</v>
          </cell>
          <cell r="E9262" t="str">
            <v>F</v>
          </cell>
        </row>
        <row r="9263">
          <cell r="B9263" t="str">
            <v>F521281</v>
          </cell>
          <cell r="C9263" t="str">
            <v>F521281</v>
          </cell>
          <cell r="D9263">
            <v>11</v>
          </cell>
          <cell r="E9263" t="str">
            <v>F</v>
          </cell>
        </row>
        <row r="9264">
          <cell r="B9264" t="str">
            <v>F521641</v>
          </cell>
          <cell r="C9264" t="str">
            <v>F521641</v>
          </cell>
          <cell r="D9264">
            <v>11</v>
          </cell>
          <cell r="E9264" t="str">
            <v>F</v>
          </cell>
        </row>
        <row r="9265">
          <cell r="B9265" t="str">
            <v>F522001</v>
          </cell>
          <cell r="C9265" t="str">
            <v>F522001</v>
          </cell>
          <cell r="D9265">
            <v>11</v>
          </cell>
          <cell r="E9265" t="str">
            <v>F</v>
          </cell>
        </row>
        <row r="9266">
          <cell r="B9266" t="str">
            <v>F522361</v>
          </cell>
          <cell r="C9266" t="str">
            <v>F522361</v>
          </cell>
          <cell r="D9266">
            <v>11</v>
          </cell>
          <cell r="E9266" t="str">
            <v>F</v>
          </cell>
        </row>
        <row r="9267">
          <cell r="B9267" t="str">
            <v>F523365</v>
          </cell>
          <cell r="C9267" t="str">
            <v>F523365</v>
          </cell>
          <cell r="D9267">
            <v>11</v>
          </cell>
          <cell r="E9267" t="str">
            <v>F</v>
          </cell>
        </row>
        <row r="9268">
          <cell r="B9268" t="str">
            <v>F523431</v>
          </cell>
          <cell r="C9268" t="str">
            <v>F523431</v>
          </cell>
          <cell r="D9268">
            <v>11</v>
          </cell>
          <cell r="E9268" t="str">
            <v>F</v>
          </cell>
        </row>
        <row r="9269">
          <cell r="B9269" t="str">
            <v>1000CATDSL</v>
          </cell>
          <cell r="C9269" t="str">
            <v>CATDSL</v>
          </cell>
          <cell r="D9269">
            <v>12</v>
          </cell>
          <cell r="E9269" t="str">
            <v>G</v>
          </cell>
        </row>
        <row r="9270">
          <cell r="B9270" t="str">
            <v>F502191</v>
          </cell>
          <cell r="C9270" t="str">
            <v>F502191</v>
          </cell>
          <cell r="D9270">
            <v>13</v>
          </cell>
          <cell r="E9270" t="str">
            <v>F</v>
          </cell>
        </row>
        <row r="9271">
          <cell r="B9271" t="str">
            <v>F502192</v>
          </cell>
          <cell r="C9271" t="str">
            <v>F502192</v>
          </cell>
          <cell r="D9271">
            <v>13</v>
          </cell>
          <cell r="E9271" t="str">
            <v>F</v>
          </cell>
        </row>
        <row r="9272">
          <cell r="B9272" t="str">
            <v>F502193</v>
          </cell>
          <cell r="C9272" t="str">
            <v>F502193</v>
          </cell>
          <cell r="D9272">
            <v>13</v>
          </cell>
          <cell r="E9272" t="str">
            <v>F</v>
          </cell>
        </row>
        <row r="9273">
          <cell r="B9273" t="str">
            <v>F502476</v>
          </cell>
          <cell r="C9273" t="str">
            <v>F502476</v>
          </cell>
          <cell r="D9273">
            <v>13</v>
          </cell>
          <cell r="E9273" t="str">
            <v>F</v>
          </cell>
        </row>
        <row r="9274">
          <cell r="B9274" t="str">
            <v>F502477</v>
          </cell>
          <cell r="C9274" t="str">
            <v>F502477</v>
          </cell>
          <cell r="D9274">
            <v>13</v>
          </cell>
          <cell r="E9274" t="str">
            <v>F</v>
          </cell>
        </row>
        <row r="9275">
          <cell r="B9275" t="str">
            <v>F502478</v>
          </cell>
          <cell r="C9275" t="str">
            <v>F502478</v>
          </cell>
          <cell r="D9275">
            <v>13</v>
          </cell>
          <cell r="E9275" t="str">
            <v>F</v>
          </cell>
        </row>
        <row r="9276">
          <cell r="B9276" t="str">
            <v>F502480</v>
          </cell>
          <cell r="C9276" t="str">
            <v>F502480</v>
          </cell>
          <cell r="D9276">
            <v>13</v>
          </cell>
          <cell r="E9276" t="str">
            <v>F</v>
          </cell>
        </row>
        <row r="9277">
          <cell r="B9277" t="str">
            <v>F502481</v>
          </cell>
          <cell r="C9277" t="str">
            <v>F502481</v>
          </cell>
          <cell r="D9277">
            <v>13</v>
          </cell>
          <cell r="E9277" t="str">
            <v>F</v>
          </cell>
        </row>
        <row r="9278">
          <cell r="B9278" t="str">
            <v>F502482</v>
          </cell>
          <cell r="C9278" t="str">
            <v>F502482</v>
          </cell>
          <cell r="D9278">
            <v>13</v>
          </cell>
          <cell r="E9278" t="str">
            <v>F</v>
          </cell>
        </row>
        <row r="9279">
          <cell r="B9279" t="str">
            <v>F502483</v>
          </cell>
          <cell r="C9279" t="str">
            <v>F502483</v>
          </cell>
          <cell r="D9279">
            <v>13</v>
          </cell>
          <cell r="E9279" t="str">
            <v>F</v>
          </cell>
        </row>
        <row r="9280">
          <cell r="B9280" t="str">
            <v>F520683</v>
          </cell>
          <cell r="C9280" t="str">
            <v>F520683</v>
          </cell>
          <cell r="D9280">
            <v>13</v>
          </cell>
          <cell r="E9280" t="str">
            <v>F</v>
          </cell>
        </row>
        <row r="9281">
          <cell r="B9281" t="str">
            <v>F520994</v>
          </cell>
          <cell r="C9281" t="str">
            <v>F520994</v>
          </cell>
          <cell r="D9281">
            <v>13</v>
          </cell>
          <cell r="E9281" t="str">
            <v>F</v>
          </cell>
        </row>
        <row r="9282">
          <cell r="B9282" t="str">
            <v>F521354</v>
          </cell>
          <cell r="C9282" t="str">
            <v>F521354</v>
          </cell>
          <cell r="D9282">
            <v>13</v>
          </cell>
          <cell r="E9282" t="str">
            <v>F</v>
          </cell>
        </row>
        <row r="9283">
          <cell r="B9283" t="str">
            <v>F521714</v>
          </cell>
          <cell r="C9283" t="str">
            <v>F521714</v>
          </cell>
          <cell r="D9283">
            <v>13</v>
          </cell>
          <cell r="E9283" t="str">
            <v>F</v>
          </cell>
        </row>
        <row r="9284">
          <cell r="B9284" t="str">
            <v>F522074</v>
          </cell>
          <cell r="C9284" t="str">
            <v>F522074</v>
          </cell>
          <cell r="D9284">
            <v>13</v>
          </cell>
          <cell r="E9284" t="str">
            <v>F</v>
          </cell>
        </row>
        <row r="9285">
          <cell r="B9285" t="str">
            <v>F522434</v>
          </cell>
          <cell r="C9285" t="str">
            <v>F522434</v>
          </cell>
          <cell r="D9285">
            <v>13</v>
          </cell>
          <cell r="E9285" t="str">
            <v>F</v>
          </cell>
        </row>
        <row r="9286">
          <cell r="B9286" t="str">
            <v>1000CATELE</v>
          </cell>
          <cell r="C9286" t="str">
            <v>CATELE</v>
          </cell>
          <cell r="D9286">
            <v>12</v>
          </cell>
          <cell r="E9286" t="str">
            <v>G</v>
          </cell>
        </row>
        <row r="9287">
          <cell r="B9287" t="str">
            <v>F520680</v>
          </cell>
          <cell r="C9287" t="str">
            <v>F520680</v>
          </cell>
          <cell r="D9287">
            <v>13</v>
          </cell>
          <cell r="E9287" t="str">
            <v>F</v>
          </cell>
        </row>
        <row r="9288">
          <cell r="B9288" t="str">
            <v>F521186</v>
          </cell>
          <cell r="C9288" t="str">
            <v>F521186</v>
          </cell>
          <cell r="D9288">
            <v>13</v>
          </cell>
          <cell r="E9288" t="str">
            <v>F</v>
          </cell>
        </row>
        <row r="9289">
          <cell r="B9289" t="str">
            <v>F521546</v>
          </cell>
          <cell r="C9289" t="str">
            <v>F521546</v>
          </cell>
          <cell r="D9289">
            <v>13</v>
          </cell>
          <cell r="E9289" t="str">
            <v>F</v>
          </cell>
        </row>
        <row r="9290">
          <cell r="B9290" t="str">
            <v>F521906</v>
          </cell>
          <cell r="C9290" t="str">
            <v>F521906</v>
          </cell>
          <cell r="D9290">
            <v>13</v>
          </cell>
          <cell r="E9290" t="str">
            <v>F</v>
          </cell>
        </row>
        <row r="9291">
          <cell r="B9291" t="str">
            <v>F522266</v>
          </cell>
          <cell r="C9291" t="str">
            <v>F522266</v>
          </cell>
          <cell r="D9291">
            <v>13</v>
          </cell>
          <cell r="E9291" t="str">
            <v>F</v>
          </cell>
        </row>
        <row r="9292">
          <cell r="B9292" t="str">
            <v>F522626</v>
          </cell>
          <cell r="C9292" t="str">
            <v>F522626</v>
          </cell>
          <cell r="D9292">
            <v>13</v>
          </cell>
          <cell r="E9292" t="str">
            <v>F</v>
          </cell>
        </row>
        <row r="9293">
          <cell r="B9293" t="str">
            <v>F523353</v>
          </cell>
          <cell r="C9293" t="str">
            <v>F523353</v>
          </cell>
          <cell r="D9293">
            <v>13</v>
          </cell>
          <cell r="E9293" t="str">
            <v>F</v>
          </cell>
        </row>
        <row r="9294">
          <cell r="B9294" t="str">
            <v>1000CATDIST</v>
          </cell>
          <cell r="C9294" t="str">
            <v>CATDIST</v>
          </cell>
          <cell r="D9294">
            <v>14</v>
          </cell>
          <cell r="E9294" t="str">
            <v>G</v>
          </cell>
        </row>
        <row r="9295">
          <cell r="B9295" t="str">
            <v>1000FSRCATA</v>
          </cell>
          <cell r="C9295" t="str">
            <v>FSRCATA</v>
          </cell>
          <cell r="D9295">
            <v>16</v>
          </cell>
          <cell r="E9295" t="str">
            <v>G</v>
          </cell>
        </row>
        <row r="9296">
          <cell r="B9296" t="str">
            <v>F502496</v>
          </cell>
          <cell r="C9296" t="str">
            <v>F502496</v>
          </cell>
          <cell r="D9296">
            <v>17</v>
          </cell>
          <cell r="E9296" t="str">
            <v>F</v>
          </cell>
        </row>
        <row r="9297">
          <cell r="B9297" t="str">
            <v>F502510</v>
          </cell>
          <cell r="C9297" t="str">
            <v>F502510</v>
          </cell>
          <cell r="D9297">
            <v>17</v>
          </cell>
          <cell r="E9297" t="str">
            <v>F</v>
          </cell>
        </row>
        <row r="9298">
          <cell r="B9298" t="str">
            <v>F520047</v>
          </cell>
          <cell r="C9298" t="str">
            <v>F520047</v>
          </cell>
          <cell r="D9298">
            <v>17</v>
          </cell>
          <cell r="E9298" t="str">
            <v>F</v>
          </cell>
        </row>
        <row r="9299">
          <cell r="B9299" t="str">
            <v>F520350</v>
          </cell>
          <cell r="C9299" t="str">
            <v>F520350</v>
          </cell>
          <cell r="D9299">
            <v>17</v>
          </cell>
          <cell r="E9299" t="str">
            <v>F</v>
          </cell>
        </row>
        <row r="9300">
          <cell r="B9300" t="str">
            <v>F520368</v>
          </cell>
          <cell r="C9300" t="str">
            <v>F520368</v>
          </cell>
          <cell r="D9300">
            <v>17</v>
          </cell>
          <cell r="E9300" t="str">
            <v>F</v>
          </cell>
        </row>
        <row r="9301">
          <cell r="B9301" t="str">
            <v>F520996</v>
          </cell>
          <cell r="C9301" t="str">
            <v>F520996</v>
          </cell>
          <cell r="D9301">
            <v>17</v>
          </cell>
          <cell r="E9301" t="str">
            <v>F</v>
          </cell>
        </row>
        <row r="9302">
          <cell r="B9302" t="str">
            <v>F521356</v>
          </cell>
          <cell r="C9302" t="str">
            <v>F521356</v>
          </cell>
          <cell r="D9302">
            <v>17</v>
          </cell>
          <cell r="E9302" t="str">
            <v>F</v>
          </cell>
        </row>
        <row r="9303">
          <cell r="B9303" t="str">
            <v>F521716</v>
          </cell>
          <cell r="C9303" t="str">
            <v>F521716</v>
          </cell>
          <cell r="D9303">
            <v>17</v>
          </cell>
          <cell r="E9303" t="str">
            <v>F</v>
          </cell>
        </row>
        <row r="9304">
          <cell r="B9304" t="str">
            <v>F522076</v>
          </cell>
          <cell r="C9304" t="str">
            <v>F522076</v>
          </cell>
          <cell r="D9304">
            <v>17</v>
          </cell>
          <cell r="E9304" t="str">
            <v>F</v>
          </cell>
        </row>
        <row r="9305">
          <cell r="B9305" t="str">
            <v>F522436</v>
          </cell>
          <cell r="C9305" t="str">
            <v>F522436</v>
          </cell>
          <cell r="D9305">
            <v>17</v>
          </cell>
          <cell r="E9305" t="str">
            <v>F</v>
          </cell>
        </row>
        <row r="9306">
          <cell r="B9306" t="str">
            <v>F523243</v>
          </cell>
          <cell r="C9306" t="str">
            <v>F523243</v>
          </cell>
          <cell r="D9306">
            <v>17</v>
          </cell>
          <cell r="E9306" t="str">
            <v>F</v>
          </cell>
        </row>
        <row r="9307">
          <cell r="B9307" t="str">
            <v>F523291</v>
          </cell>
          <cell r="C9307" t="str">
            <v>F523291</v>
          </cell>
          <cell r="D9307">
            <v>17</v>
          </cell>
          <cell r="E9307" t="str">
            <v>F</v>
          </cell>
        </row>
        <row r="9308">
          <cell r="B9308" t="str">
            <v>1000MTRDCATA</v>
          </cell>
          <cell r="C9308" t="str">
            <v>MTRDCATA</v>
          </cell>
          <cell r="D9308">
            <v>16</v>
          </cell>
          <cell r="E9308" t="str">
            <v>G</v>
          </cell>
        </row>
        <row r="9309">
          <cell r="B9309" t="str">
            <v>1000FCCATSC</v>
          </cell>
          <cell r="C9309" t="str">
            <v>FCCATSC</v>
          </cell>
          <cell r="D9309">
            <v>14</v>
          </cell>
          <cell r="E9309" t="str">
            <v>G</v>
          </cell>
        </row>
        <row r="9310">
          <cell r="B9310" t="str">
            <v>F501968</v>
          </cell>
          <cell r="C9310" t="str">
            <v>F501968</v>
          </cell>
          <cell r="D9310">
            <v>15</v>
          </cell>
          <cell r="E9310" t="str">
            <v>F</v>
          </cell>
        </row>
        <row r="9311">
          <cell r="B9311" t="str">
            <v>F501969</v>
          </cell>
          <cell r="C9311" t="str">
            <v>F501969</v>
          </cell>
          <cell r="D9311">
            <v>15</v>
          </cell>
          <cell r="E9311" t="str">
            <v>F</v>
          </cell>
        </row>
        <row r="9312">
          <cell r="B9312" t="str">
            <v>F502171</v>
          </cell>
          <cell r="C9312" t="str">
            <v>F502171</v>
          </cell>
          <cell r="D9312">
            <v>15</v>
          </cell>
          <cell r="E9312" t="str">
            <v>F</v>
          </cell>
        </row>
        <row r="9313">
          <cell r="B9313" t="str">
            <v>F502172</v>
          </cell>
          <cell r="C9313" t="str">
            <v>F502172</v>
          </cell>
          <cell r="D9313">
            <v>15</v>
          </cell>
          <cell r="E9313" t="str">
            <v>F</v>
          </cell>
        </row>
        <row r="9314">
          <cell r="B9314" t="str">
            <v>F502173</v>
          </cell>
          <cell r="C9314" t="str">
            <v>F502173</v>
          </cell>
          <cell r="D9314">
            <v>15</v>
          </cell>
          <cell r="E9314" t="str">
            <v>F</v>
          </cell>
        </row>
        <row r="9315">
          <cell r="B9315" t="str">
            <v>F502174</v>
          </cell>
          <cell r="C9315" t="str">
            <v>F502174</v>
          </cell>
          <cell r="D9315">
            <v>15</v>
          </cell>
          <cell r="E9315" t="str">
            <v>F</v>
          </cell>
        </row>
        <row r="9316">
          <cell r="B9316" t="str">
            <v>F502175</v>
          </cell>
          <cell r="C9316" t="str">
            <v>F502175</v>
          </cell>
          <cell r="D9316">
            <v>15</v>
          </cell>
          <cell r="E9316" t="str">
            <v>F</v>
          </cell>
        </row>
        <row r="9317">
          <cell r="B9317" t="str">
            <v>F502176</v>
          </cell>
          <cell r="C9317" t="str">
            <v>F502176</v>
          </cell>
          <cell r="D9317">
            <v>15</v>
          </cell>
          <cell r="E9317" t="str">
            <v>F</v>
          </cell>
        </row>
        <row r="9318">
          <cell r="B9318" t="str">
            <v>F502177</v>
          </cell>
          <cell r="C9318" t="str">
            <v>F502177</v>
          </cell>
          <cell r="D9318">
            <v>15</v>
          </cell>
          <cell r="E9318" t="str">
            <v>F</v>
          </cell>
        </row>
        <row r="9319">
          <cell r="B9319" t="str">
            <v>F502178</v>
          </cell>
          <cell r="C9319" t="str">
            <v>F502178</v>
          </cell>
          <cell r="D9319">
            <v>15</v>
          </cell>
          <cell r="E9319" t="str">
            <v>F</v>
          </cell>
        </row>
        <row r="9320">
          <cell r="B9320" t="str">
            <v>F502179</v>
          </cell>
          <cell r="C9320" t="str">
            <v>F502179</v>
          </cell>
          <cell r="D9320">
            <v>15</v>
          </cell>
          <cell r="E9320" t="str">
            <v>F</v>
          </cell>
        </row>
        <row r="9321">
          <cell r="B9321" t="str">
            <v>F502180</v>
          </cell>
          <cell r="C9321" t="str">
            <v>F502180</v>
          </cell>
          <cell r="D9321">
            <v>15</v>
          </cell>
          <cell r="E9321" t="str">
            <v>F</v>
          </cell>
        </row>
        <row r="9322">
          <cell r="B9322" t="str">
            <v>F502181</v>
          </cell>
          <cell r="C9322" t="str">
            <v>F502181</v>
          </cell>
          <cell r="D9322">
            <v>15</v>
          </cell>
          <cell r="E9322" t="str">
            <v>F</v>
          </cell>
        </row>
        <row r="9323">
          <cell r="B9323" t="str">
            <v>F502183</v>
          </cell>
          <cell r="C9323" t="str">
            <v>F502183</v>
          </cell>
          <cell r="D9323">
            <v>15</v>
          </cell>
          <cell r="E9323" t="str">
            <v>F</v>
          </cell>
        </row>
        <row r="9324">
          <cell r="B9324" t="str">
            <v>F502186</v>
          </cell>
          <cell r="C9324" t="str">
            <v>F502186</v>
          </cell>
          <cell r="D9324">
            <v>15</v>
          </cell>
          <cell r="E9324" t="str">
            <v>F</v>
          </cell>
        </row>
        <row r="9325">
          <cell r="B9325" t="str">
            <v>F502467</v>
          </cell>
          <cell r="C9325" t="str">
            <v>F502467</v>
          </cell>
          <cell r="D9325">
            <v>15</v>
          </cell>
          <cell r="E9325" t="str">
            <v>F</v>
          </cell>
        </row>
        <row r="9326">
          <cell r="B9326" t="str">
            <v>F502485</v>
          </cell>
          <cell r="C9326" t="str">
            <v>F502485</v>
          </cell>
          <cell r="D9326">
            <v>15</v>
          </cell>
          <cell r="E9326" t="str">
            <v>F</v>
          </cell>
        </row>
        <row r="9327">
          <cell r="B9327" t="str">
            <v>F502486</v>
          </cell>
          <cell r="C9327" t="str">
            <v>F502486</v>
          </cell>
          <cell r="D9327">
            <v>15</v>
          </cell>
          <cell r="E9327" t="str">
            <v>F</v>
          </cell>
        </row>
        <row r="9328">
          <cell r="B9328" t="str">
            <v>F502487</v>
          </cell>
          <cell r="C9328" t="str">
            <v>F502487</v>
          </cell>
          <cell r="D9328">
            <v>15</v>
          </cell>
          <cell r="E9328" t="str">
            <v>F</v>
          </cell>
        </row>
        <row r="9329">
          <cell r="B9329" t="str">
            <v>F502488</v>
          </cell>
          <cell r="C9329" t="str">
            <v>F502488</v>
          </cell>
          <cell r="D9329">
            <v>15</v>
          </cell>
          <cell r="E9329" t="str">
            <v>F</v>
          </cell>
        </row>
        <row r="9330">
          <cell r="B9330" t="str">
            <v>F502489</v>
          </cell>
          <cell r="C9330" t="str">
            <v>F502489</v>
          </cell>
          <cell r="D9330">
            <v>15</v>
          </cell>
          <cell r="E9330" t="str">
            <v>F</v>
          </cell>
        </row>
        <row r="9331">
          <cell r="B9331" t="str">
            <v>F502490</v>
          </cell>
          <cell r="C9331" t="str">
            <v>F502490</v>
          </cell>
          <cell r="D9331">
            <v>15</v>
          </cell>
          <cell r="E9331" t="str">
            <v>F</v>
          </cell>
        </row>
        <row r="9332">
          <cell r="B9332" t="str">
            <v>F502491</v>
          </cell>
          <cell r="C9332" t="str">
            <v>F502491</v>
          </cell>
          <cell r="D9332">
            <v>15</v>
          </cell>
          <cell r="E9332" t="str">
            <v>F</v>
          </cell>
        </row>
        <row r="9333">
          <cell r="B9333" t="str">
            <v>F502492</v>
          </cell>
          <cell r="C9333" t="str">
            <v>F502492</v>
          </cell>
          <cell r="D9333">
            <v>15</v>
          </cell>
          <cell r="E9333" t="str">
            <v>F</v>
          </cell>
        </row>
        <row r="9334">
          <cell r="B9334" t="str">
            <v>F502493</v>
          </cell>
          <cell r="C9334" t="str">
            <v>F502493</v>
          </cell>
          <cell r="D9334">
            <v>15</v>
          </cell>
          <cell r="E9334" t="str">
            <v>F</v>
          </cell>
        </row>
        <row r="9335">
          <cell r="B9335" t="str">
            <v>F502494</v>
          </cell>
          <cell r="C9335" t="str">
            <v>F502494</v>
          </cell>
          <cell r="D9335">
            <v>15</v>
          </cell>
          <cell r="E9335" t="str">
            <v>F</v>
          </cell>
        </row>
        <row r="9336">
          <cell r="B9336" t="str">
            <v>F502495</v>
          </cell>
          <cell r="C9336" t="str">
            <v>F502495</v>
          </cell>
          <cell r="D9336">
            <v>15</v>
          </cell>
          <cell r="E9336" t="str">
            <v>F</v>
          </cell>
        </row>
        <row r="9337">
          <cell r="B9337" t="str">
            <v>F502497</v>
          </cell>
          <cell r="C9337" t="str">
            <v>F502497</v>
          </cell>
          <cell r="D9337">
            <v>15</v>
          </cell>
          <cell r="E9337" t="str">
            <v>F</v>
          </cell>
        </row>
        <row r="9338">
          <cell r="B9338" t="str">
            <v>F502500</v>
          </cell>
          <cell r="C9338" t="str">
            <v>F502500</v>
          </cell>
          <cell r="D9338">
            <v>15</v>
          </cell>
          <cell r="E9338" t="str">
            <v>F</v>
          </cell>
        </row>
        <row r="9339">
          <cell r="B9339" t="str">
            <v>F502501</v>
          </cell>
          <cell r="C9339" t="str">
            <v>F502501</v>
          </cell>
          <cell r="D9339">
            <v>15</v>
          </cell>
          <cell r="E9339" t="str">
            <v>F</v>
          </cell>
        </row>
        <row r="9340">
          <cell r="B9340" t="str">
            <v>F502504</v>
          </cell>
          <cell r="C9340" t="str">
            <v>F502504</v>
          </cell>
          <cell r="D9340">
            <v>15</v>
          </cell>
          <cell r="E9340" t="str">
            <v>F</v>
          </cell>
        </row>
        <row r="9341">
          <cell r="B9341" t="str">
            <v>F502505</v>
          </cell>
          <cell r="C9341" t="str">
            <v>F502505</v>
          </cell>
          <cell r="D9341">
            <v>15</v>
          </cell>
          <cell r="E9341" t="str">
            <v>F</v>
          </cell>
        </row>
        <row r="9342">
          <cell r="B9342" t="str">
            <v>F502506</v>
          </cell>
          <cell r="C9342" t="str">
            <v>F502506</v>
          </cell>
          <cell r="D9342">
            <v>15</v>
          </cell>
          <cell r="E9342" t="str">
            <v>F</v>
          </cell>
        </row>
        <row r="9343">
          <cell r="B9343" t="str">
            <v>F502507</v>
          </cell>
          <cell r="C9343" t="str">
            <v>F502507</v>
          </cell>
          <cell r="D9343">
            <v>15</v>
          </cell>
          <cell r="E9343" t="str">
            <v>F</v>
          </cell>
        </row>
        <row r="9344">
          <cell r="B9344" t="str">
            <v>F502508</v>
          </cell>
          <cell r="C9344" t="str">
            <v>F502508</v>
          </cell>
          <cell r="D9344">
            <v>15</v>
          </cell>
          <cell r="E9344" t="str">
            <v>F</v>
          </cell>
        </row>
        <row r="9345">
          <cell r="B9345" t="str">
            <v>F502509</v>
          </cell>
          <cell r="C9345" t="str">
            <v>F502509</v>
          </cell>
          <cell r="D9345">
            <v>15</v>
          </cell>
          <cell r="E9345" t="str">
            <v>F</v>
          </cell>
        </row>
        <row r="9346">
          <cell r="B9346" t="str">
            <v>F502511</v>
          </cell>
          <cell r="C9346" t="str">
            <v>F502511</v>
          </cell>
          <cell r="D9346">
            <v>15</v>
          </cell>
          <cell r="E9346" t="str">
            <v>F</v>
          </cell>
        </row>
        <row r="9347">
          <cell r="B9347" t="str">
            <v>F502512</v>
          </cell>
          <cell r="C9347" t="str">
            <v>F502512</v>
          </cell>
          <cell r="D9347">
            <v>15</v>
          </cell>
          <cell r="E9347" t="str">
            <v>F</v>
          </cell>
        </row>
        <row r="9348">
          <cell r="B9348" t="str">
            <v>F520001</v>
          </cell>
          <cell r="C9348" t="str">
            <v>F520001</v>
          </cell>
          <cell r="D9348">
            <v>15</v>
          </cell>
          <cell r="E9348" t="str">
            <v>F</v>
          </cell>
        </row>
        <row r="9349">
          <cell r="B9349" t="str">
            <v>F520239</v>
          </cell>
          <cell r="C9349" t="str">
            <v>F520239</v>
          </cell>
          <cell r="D9349">
            <v>15</v>
          </cell>
          <cell r="E9349" t="str">
            <v>F</v>
          </cell>
        </row>
        <row r="9350">
          <cell r="B9350" t="str">
            <v>F520240</v>
          </cell>
          <cell r="C9350" t="str">
            <v>F520240</v>
          </cell>
          <cell r="D9350">
            <v>15</v>
          </cell>
          <cell r="E9350" t="str">
            <v>F</v>
          </cell>
        </row>
        <row r="9351">
          <cell r="B9351" t="str">
            <v>F520274</v>
          </cell>
          <cell r="C9351" t="str">
            <v>F520274</v>
          </cell>
          <cell r="D9351">
            <v>15</v>
          </cell>
          <cell r="E9351" t="str">
            <v>F</v>
          </cell>
        </row>
        <row r="9352">
          <cell r="B9352" t="str">
            <v>F520275</v>
          </cell>
          <cell r="C9352" t="str">
            <v>F520275</v>
          </cell>
          <cell r="D9352">
            <v>15</v>
          </cell>
          <cell r="E9352" t="str">
            <v>F</v>
          </cell>
        </row>
        <row r="9353">
          <cell r="B9353" t="str">
            <v>F520310</v>
          </cell>
          <cell r="C9353" t="str">
            <v>F520310</v>
          </cell>
          <cell r="D9353">
            <v>15</v>
          </cell>
          <cell r="E9353" t="str">
            <v>F</v>
          </cell>
        </row>
        <row r="9354">
          <cell r="B9354" t="str">
            <v>F520340</v>
          </cell>
          <cell r="C9354" t="str">
            <v>F520340</v>
          </cell>
          <cell r="D9354">
            <v>15</v>
          </cell>
          <cell r="E9354" t="str">
            <v>F</v>
          </cell>
        </row>
        <row r="9355">
          <cell r="B9355" t="str">
            <v>F520433</v>
          </cell>
          <cell r="C9355" t="str">
            <v>F520433</v>
          </cell>
          <cell r="D9355">
            <v>15</v>
          </cell>
          <cell r="E9355" t="str">
            <v>F</v>
          </cell>
        </row>
        <row r="9356">
          <cell r="B9356" t="str">
            <v>F520463</v>
          </cell>
          <cell r="C9356" t="str">
            <v>F520463</v>
          </cell>
          <cell r="D9356">
            <v>15</v>
          </cell>
          <cell r="E9356" t="str">
            <v>F</v>
          </cell>
        </row>
        <row r="9357">
          <cell r="B9357" t="str">
            <v>F520648</v>
          </cell>
          <cell r="C9357" t="str">
            <v>F520648</v>
          </cell>
          <cell r="D9357">
            <v>15</v>
          </cell>
          <cell r="E9357" t="str">
            <v>F</v>
          </cell>
        </row>
        <row r="9358">
          <cell r="B9358" t="str">
            <v>F520995</v>
          </cell>
          <cell r="C9358" t="str">
            <v>F520995</v>
          </cell>
          <cell r="D9358">
            <v>15</v>
          </cell>
          <cell r="E9358" t="str">
            <v>F</v>
          </cell>
        </row>
        <row r="9359">
          <cell r="B9359" t="str">
            <v>F521355</v>
          </cell>
          <cell r="C9359" t="str">
            <v>F521355</v>
          </cell>
          <cell r="D9359">
            <v>15</v>
          </cell>
          <cell r="E9359" t="str">
            <v>F</v>
          </cell>
        </row>
        <row r="9360">
          <cell r="B9360" t="str">
            <v>F521715</v>
          </cell>
          <cell r="C9360" t="str">
            <v>F521715</v>
          </cell>
          <cell r="D9360">
            <v>15</v>
          </cell>
          <cell r="E9360" t="str">
            <v>F</v>
          </cell>
        </row>
        <row r="9361">
          <cell r="B9361" t="str">
            <v>F522075</v>
          </cell>
          <cell r="C9361" t="str">
            <v>F522075</v>
          </cell>
          <cell r="D9361">
            <v>15</v>
          </cell>
          <cell r="E9361" t="str">
            <v>F</v>
          </cell>
        </row>
        <row r="9362">
          <cell r="B9362" t="str">
            <v>F522435</v>
          </cell>
          <cell r="C9362" t="str">
            <v>F522435</v>
          </cell>
          <cell r="D9362">
            <v>15</v>
          </cell>
          <cell r="E9362" t="str">
            <v>F</v>
          </cell>
        </row>
        <row r="9363">
          <cell r="B9363" t="str">
            <v>F523398</v>
          </cell>
          <cell r="C9363" t="str">
            <v>F523398</v>
          </cell>
          <cell r="D9363">
            <v>15</v>
          </cell>
          <cell r="E9363" t="str">
            <v>F</v>
          </cell>
        </row>
        <row r="9364">
          <cell r="B9364" t="str">
            <v>1000CATGAS</v>
          </cell>
          <cell r="C9364" t="str">
            <v>CATGAS</v>
          </cell>
          <cell r="D9364">
            <v>12</v>
          </cell>
          <cell r="E9364" t="str">
            <v>G</v>
          </cell>
        </row>
        <row r="9365">
          <cell r="B9365" t="str">
            <v>F502238</v>
          </cell>
          <cell r="C9365" t="str">
            <v>F502238</v>
          </cell>
          <cell r="D9365">
            <v>13</v>
          </cell>
          <cell r="E9365" t="str">
            <v>F</v>
          </cell>
        </row>
        <row r="9366">
          <cell r="B9366" t="str">
            <v>F502239</v>
          </cell>
          <cell r="C9366" t="str">
            <v>F502239</v>
          </cell>
          <cell r="D9366">
            <v>13</v>
          </cell>
          <cell r="E9366" t="str">
            <v>F</v>
          </cell>
        </row>
        <row r="9367">
          <cell r="B9367" t="str">
            <v>F502240</v>
          </cell>
          <cell r="C9367" t="str">
            <v>F502240</v>
          </cell>
          <cell r="D9367">
            <v>13</v>
          </cell>
          <cell r="E9367" t="str">
            <v>F</v>
          </cell>
        </row>
        <row r="9368">
          <cell r="B9368" t="str">
            <v>F502241</v>
          </cell>
          <cell r="C9368" t="str">
            <v>F502241</v>
          </cell>
          <cell r="D9368">
            <v>13</v>
          </cell>
          <cell r="E9368" t="str">
            <v>F</v>
          </cell>
        </row>
        <row r="9369">
          <cell r="B9369" t="str">
            <v>F502513</v>
          </cell>
          <cell r="C9369" t="str">
            <v>F502513</v>
          </cell>
          <cell r="D9369">
            <v>13</v>
          </cell>
          <cell r="E9369" t="str">
            <v>F</v>
          </cell>
        </row>
        <row r="9370">
          <cell r="B9370" t="str">
            <v>F502514</v>
          </cell>
          <cell r="C9370" t="str">
            <v>F502514</v>
          </cell>
          <cell r="D9370">
            <v>13</v>
          </cell>
          <cell r="E9370" t="str">
            <v>F</v>
          </cell>
        </row>
        <row r="9371">
          <cell r="B9371" t="str">
            <v>F502515</v>
          </cell>
          <cell r="C9371" t="str">
            <v>F502515</v>
          </cell>
          <cell r="D9371">
            <v>13</v>
          </cell>
          <cell r="E9371" t="str">
            <v>F</v>
          </cell>
        </row>
        <row r="9372">
          <cell r="B9372" t="str">
            <v>F502517</v>
          </cell>
          <cell r="C9372" t="str">
            <v>F502517</v>
          </cell>
          <cell r="D9372">
            <v>13</v>
          </cell>
          <cell r="E9372" t="str">
            <v>F</v>
          </cell>
        </row>
        <row r="9373">
          <cell r="B9373" t="str">
            <v>F502518</v>
          </cell>
          <cell r="C9373" t="str">
            <v>F502518</v>
          </cell>
          <cell r="D9373">
            <v>13</v>
          </cell>
          <cell r="E9373" t="str">
            <v>F</v>
          </cell>
        </row>
        <row r="9374">
          <cell r="B9374" t="str">
            <v>F502519</v>
          </cell>
          <cell r="C9374" t="str">
            <v>F502519</v>
          </cell>
          <cell r="D9374">
            <v>13</v>
          </cell>
          <cell r="E9374" t="str">
            <v>F</v>
          </cell>
        </row>
        <row r="9375">
          <cell r="B9375" t="str">
            <v>F502520</v>
          </cell>
          <cell r="C9375" t="str">
            <v>F502520</v>
          </cell>
          <cell r="D9375">
            <v>13</v>
          </cell>
          <cell r="E9375" t="str">
            <v>F</v>
          </cell>
        </row>
        <row r="9376">
          <cell r="B9376" t="str">
            <v>F502521</v>
          </cell>
          <cell r="C9376" t="str">
            <v>F502521</v>
          </cell>
          <cell r="D9376">
            <v>13</v>
          </cell>
          <cell r="E9376" t="str">
            <v>F</v>
          </cell>
        </row>
        <row r="9377">
          <cell r="B9377" t="str">
            <v>F502522</v>
          </cell>
          <cell r="C9377" t="str">
            <v>F502522</v>
          </cell>
          <cell r="D9377">
            <v>13</v>
          </cell>
          <cell r="E9377" t="str">
            <v>F</v>
          </cell>
        </row>
        <row r="9378">
          <cell r="B9378" t="str">
            <v>F502523</v>
          </cell>
          <cell r="C9378" t="str">
            <v>F502523</v>
          </cell>
          <cell r="D9378">
            <v>13</v>
          </cell>
          <cell r="E9378" t="str">
            <v>F</v>
          </cell>
        </row>
        <row r="9379">
          <cell r="B9379" t="str">
            <v>F520681</v>
          </cell>
          <cell r="C9379" t="str">
            <v>F520681</v>
          </cell>
          <cell r="D9379">
            <v>13</v>
          </cell>
          <cell r="E9379" t="str">
            <v>F</v>
          </cell>
        </row>
        <row r="9380">
          <cell r="B9380" t="str">
            <v>F520997</v>
          </cell>
          <cell r="C9380" t="str">
            <v>F520997</v>
          </cell>
          <cell r="D9380">
            <v>13</v>
          </cell>
          <cell r="E9380" t="str">
            <v>F</v>
          </cell>
        </row>
        <row r="9381">
          <cell r="B9381" t="str">
            <v>F521357</v>
          </cell>
          <cell r="C9381" t="str">
            <v>F521357</v>
          </cell>
          <cell r="D9381">
            <v>13</v>
          </cell>
          <cell r="E9381" t="str">
            <v>F</v>
          </cell>
        </row>
        <row r="9382">
          <cell r="B9382" t="str">
            <v>F521717</v>
          </cell>
          <cell r="C9382" t="str">
            <v>F521717</v>
          </cell>
          <cell r="D9382">
            <v>13</v>
          </cell>
          <cell r="E9382" t="str">
            <v>F</v>
          </cell>
        </row>
        <row r="9383">
          <cell r="B9383" t="str">
            <v>F522077</v>
          </cell>
          <cell r="C9383" t="str">
            <v>F522077</v>
          </cell>
          <cell r="D9383">
            <v>13</v>
          </cell>
          <cell r="E9383" t="str">
            <v>F</v>
          </cell>
        </row>
        <row r="9384">
          <cell r="B9384" t="str">
            <v>F522437</v>
          </cell>
          <cell r="C9384" t="str">
            <v>F522437</v>
          </cell>
          <cell r="D9384">
            <v>13</v>
          </cell>
          <cell r="E9384" t="str">
            <v>F</v>
          </cell>
        </row>
        <row r="9385">
          <cell r="B9385" t="str">
            <v>1000CATSPOP</v>
          </cell>
          <cell r="C9385" t="str">
            <v>CATSPOP</v>
          </cell>
          <cell r="D9385">
            <v>12</v>
          </cell>
          <cell r="E9385" t="str">
            <v>G</v>
          </cell>
        </row>
        <row r="9386">
          <cell r="B9386" t="str">
            <v>F502536</v>
          </cell>
          <cell r="C9386" t="str">
            <v>F502536</v>
          </cell>
          <cell r="D9386">
            <v>13</v>
          </cell>
          <cell r="E9386" t="str">
            <v>F</v>
          </cell>
        </row>
        <row r="9387">
          <cell r="B9387" t="str">
            <v>F502654</v>
          </cell>
          <cell r="C9387" t="str">
            <v>F502654</v>
          </cell>
          <cell r="D9387">
            <v>13</v>
          </cell>
          <cell r="E9387" t="str">
            <v>F</v>
          </cell>
        </row>
        <row r="9388">
          <cell r="B9388" t="str">
            <v>F520999</v>
          </cell>
          <cell r="C9388" t="str">
            <v>F520999</v>
          </cell>
          <cell r="D9388">
            <v>13</v>
          </cell>
          <cell r="E9388" t="str">
            <v>F</v>
          </cell>
        </row>
        <row r="9389">
          <cell r="B9389" t="str">
            <v>F521359</v>
          </cell>
          <cell r="C9389" t="str">
            <v>F521359</v>
          </cell>
          <cell r="D9389">
            <v>13</v>
          </cell>
          <cell r="E9389" t="str">
            <v>F</v>
          </cell>
        </row>
        <row r="9390">
          <cell r="B9390" t="str">
            <v>F521719</v>
          </cell>
          <cell r="C9390" t="str">
            <v>F521719</v>
          </cell>
          <cell r="D9390">
            <v>13</v>
          </cell>
          <cell r="E9390" t="str">
            <v>F</v>
          </cell>
        </row>
        <row r="9391">
          <cell r="B9391" t="str">
            <v>F522079</v>
          </cell>
          <cell r="C9391" t="str">
            <v>F522079</v>
          </cell>
          <cell r="D9391">
            <v>13</v>
          </cell>
          <cell r="E9391" t="str">
            <v>F</v>
          </cell>
        </row>
        <row r="9392">
          <cell r="B9392" t="str">
            <v>F522439</v>
          </cell>
          <cell r="C9392" t="str">
            <v>F522439</v>
          </cell>
          <cell r="D9392">
            <v>13</v>
          </cell>
          <cell r="E9392" t="str">
            <v>F</v>
          </cell>
        </row>
        <row r="9393">
          <cell r="B9393" t="str">
            <v>1000CATWAT</v>
          </cell>
          <cell r="C9393" t="str">
            <v>CATWAT</v>
          </cell>
          <cell r="D9393">
            <v>12</v>
          </cell>
          <cell r="E9393" t="str">
            <v>G</v>
          </cell>
        </row>
        <row r="9394">
          <cell r="B9394" t="str">
            <v>F521187</v>
          </cell>
          <cell r="C9394" t="str">
            <v>F521187</v>
          </cell>
          <cell r="D9394">
            <v>13</v>
          </cell>
          <cell r="E9394" t="str">
            <v>F</v>
          </cell>
        </row>
        <row r="9395">
          <cell r="B9395" t="str">
            <v>F521547</v>
          </cell>
          <cell r="C9395" t="str">
            <v>F521547</v>
          </cell>
          <cell r="D9395">
            <v>13</v>
          </cell>
          <cell r="E9395" t="str">
            <v>F</v>
          </cell>
        </row>
        <row r="9396">
          <cell r="B9396" t="str">
            <v>F521907</v>
          </cell>
          <cell r="C9396" t="str">
            <v>F521907</v>
          </cell>
          <cell r="D9396">
            <v>13</v>
          </cell>
          <cell r="E9396" t="str">
            <v>F</v>
          </cell>
        </row>
        <row r="9397">
          <cell r="B9397" t="str">
            <v>F522267</v>
          </cell>
          <cell r="C9397" t="str">
            <v>F522267</v>
          </cell>
          <cell r="D9397">
            <v>13</v>
          </cell>
          <cell r="E9397" t="str">
            <v>F</v>
          </cell>
        </row>
        <row r="9398">
          <cell r="B9398" t="str">
            <v>F522627</v>
          </cell>
          <cell r="C9398" t="str">
            <v>F522627</v>
          </cell>
          <cell r="D9398">
            <v>13</v>
          </cell>
          <cell r="E9398" t="str">
            <v>F</v>
          </cell>
        </row>
        <row r="9399">
          <cell r="B9399" t="str">
            <v>1000FRSHWATSY</v>
          </cell>
          <cell r="C9399" t="str">
            <v>FRSHWATSY</v>
          </cell>
          <cell r="D9399">
            <v>12</v>
          </cell>
          <cell r="E9399" t="str">
            <v>G</v>
          </cell>
        </row>
        <row r="9400">
          <cell r="B9400" t="str">
            <v>F502242</v>
          </cell>
          <cell r="C9400" t="str">
            <v>F502242</v>
          </cell>
          <cell r="D9400">
            <v>13</v>
          </cell>
          <cell r="E9400" t="str">
            <v>F</v>
          </cell>
        </row>
        <row r="9401">
          <cell r="B9401" t="str">
            <v>F502243</v>
          </cell>
          <cell r="C9401" t="str">
            <v>F502243</v>
          </cell>
          <cell r="D9401">
            <v>13</v>
          </cell>
          <cell r="E9401" t="str">
            <v>F</v>
          </cell>
        </row>
        <row r="9402">
          <cell r="B9402" t="str">
            <v>F502244</v>
          </cell>
          <cell r="C9402" t="str">
            <v>F502244</v>
          </cell>
          <cell r="D9402">
            <v>13</v>
          </cell>
          <cell r="E9402" t="str">
            <v>F</v>
          </cell>
        </row>
        <row r="9403">
          <cell r="B9403" t="str">
            <v>F502245</v>
          </cell>
          <cell r="C9403" t="str">
            <v>F502245</v>
          </cell>
          <cell r="D9403">
            <v>13</v>
          </cell>
          <cell r="E9403" t="str">
            <v>F</v>
          </cell>
        </row>
        <row r="9404">
          <cell r="B9404" t="str">
            <v>F502524</v>
          </cell>
          <cell r="C9404" t="str">
            <v>F502524</v>
          </cell>
          <cell r="D9404">
            <v>13</v>
          </cell>
          <cell r="E9404" t="str">
            <v>F</v>
          </cell>
        </row>
        <row r="9405">
          <cell r="B9405" t="str">
            <v>F502525</v>
          </cell>
          <cell r="C9405" t="str">
            <v>F502525</v>
          </cell>
          <cell r="D9405">
            <v>13</v>
          </cell>
          <cell r="E9405" t="str">
            <v>F</v>
          </cell>
        </row>
        <row r="9406">
          <cell r="B9406" t="str">
            <v>F502527</v>
          </cell>
          <cell r="C9406" t="str">
            <v>F502527</v>
          </cell>
          <cell r="D9406">
            <v>13</v>
          </cell>
          <cell r="E9406" t="str">
            <v>F</v>
          </cell>
        </row>
        <row r="9407">
          <cell r="B9407" t="str">
            <v>F502528</v>
          </cell>
          <cell r="C9407" t="str">
            <v>F502528</v>
          </cell>
          <cell r="D9407">
            <v>13</v>
          </cell>
          <cell r="E9407" t="str">
            <v>F</v>
          </cell>
        </row>
        <row r="9408">
          <cell r="B9408" t="str">
            <v>F502529</v>
          </cell>
          <cell r="C9408" t="str">
            <v>F502529</v>
          </cell>
          <cell r="D9408">
            <v>13</v>
          </cell>
          <cell r="E9408" t="str">
            <v>F</v>
          </cell>
        </row>
        <row r="9409">
          <cell r="B9409" t="str">
            <v>F502530</v>
          </cell>
          <cell r="C9409" t="str">
            <v>F502530</v>
          </cell>
          <cell r="D9409">
            <v>13</v>
          </cell>
          <cell r="E9409" t="str">
            <v>F</v>
          </cell>
        </row>
        <row r="9410">
          <cell r="B9410" t="str">
            <v>F502531</v>
          </cell>
          <cell r="C9410" t="str">
            <v>F502531</v>
          </cell>
          <cell r="D9410">
            <v>13</v>
          </cell>
          <cell r="E9410" t="str">
            <v>F</v>
          </cell>
        </row>
        <row r="9411">
          <cell r="B9411" t="str">
            <v>F502532</v>
          </cell>
          <cell r="C9411" t="str">
            <v>F502532</v>
          </cell>
          <cell r="D9411">
            <v>13</v>
          </cell>
          <cell r="E9411" t="str">
            <v>F</v>
          </cell>
        </row>
        <row r="9412">
          <cell r="B9412" t="str">
            <v>F502533</v>
          </cell>
          <cell r="C9412" t="str">
            <v>F502533</v>
          </cell>
          <cell r="D9412">
            <v>13</v>
          </cell>
          <cell r="E9412" t="str">
            <v>F</v>
          </cell>
        </row>
        <row r="9413">
          <cell r="B9413" t="str">
            <v>F502534</v>
          </cell>
          <cell r="C9413" t="str">
            <v>F502534</v>
          </cell>
          <cell r="D9413">
            <v>13</v>
          </cell>
          <cell r="E9413" t="str">
            <v>F</v>
          </cell>
        </row>
        <row r="9414">
          <cell r="B9414" t="str">
            <v>F502535</v>
          </cell>
          <cell r="C9414" t="str">
            <v>F502535</v>
          </cell>
          <cell r="D9414">
            <v>13</v>
          </cell>
          <cell r="E9414" t="str">
            <v>F</v>
          </cell>
        </row>
        <row r="9415">
          <cell r="B9415" t="str">
            <v>F502651</v>
          </cell>
          <cell r="C9415" t="str">
            <v>F502651</v>
          </cell>
          <cell r="D9415">
            <v>13</v>
          </cell>
          <cell r="E9415" t="str">
            <v>F</v>
          </cell>
        </row>
        <row r="9416">
          <cell r="B9416" t="str">
            <v>F502652</v>
          </cell>
          <cell r="C9416" t="str">
            <v>F502652</v>
          </cell>
          <cell r="D9416">
            <v>13</v>
          </cell>
          <cell r="E9416" t="str">
            <v>F</v>
          </cell>
        </row>
        <row r="9417">
          <cell r="B9417" t="str">
            <v>F502653</v>
          </cell>
          <cell r="C9417" t="str">
            <v>F502653</v>
          </cell>
          <cell r="D9417">
            <v>13</v>
          </cell>
          <cell r="E9417" t="str">
            <v>F</v>
          </cell>
        </row>
        <row r="9418">
          <cell r="B9418" t="str">
            <v>F520682</v>
          </cell>
          <cell r="C9418" t="str">
            <v>F520682</v>
          </cell>
          <cell r="D9418">
            <v>13</v>
          </cell>
          <cell r="E9418" t="str">
            <v>F</v>
          </cell>
        </row>
        <row r="9419">
          <cell r="B9419" t="str">
            <v>F520998</v>
          </cell>
          <cell r="C9419" t="str">
            <v>F520998</v>
          </cell>
          <cell r="D9419">
            <v>13</v>
          </cell>
          <cell r="E9419" t="str">
            <v>F</v>
          </cell>
        </row>
        <row r="9420">
          <cell r="B9420" t="str">
            <v>F521358</v>
          </cell>
          <cell r="C9420" t="str">
            <v>F521358</v>
          </cell>
          <cell r="D9420">
            <v>13</v>
          </cell>
          <cell r="E9420" t="str">
            <v>F</v>
          </cell>
        </row>
        <row r="9421">
          <cell r="B9421" t="str">
            <v>F521718</v>
          </cell>
          <cell r="C9421" t="str">
            <v>F521718</v>
          </cell>
          <cell r="D9421">
            <v>13</v>
          </cell>
          <cell r="E9421" t="str">
            <v>F</v>
          </cell>
        </row>
        <row r="9422">
          <cell r="B9422" t="str">
            <v>F522078</v>
          </cell>
          <cell r="C9422" t="str">
            <v>F522078</v>
          </cell>
          <cell r="D9422">
            <v>13</v>
          </cell>
          <cell r="E9422" t="str">
            <v>F</v>
          </cell>
        </row>
        <row r="9423">
          <cell r="B9423" t="str">
            <v>F522438</v>
          </cell>
          <cell r="C9423" t="str">
            <v>F522438</v>
          </cell>
          <cell r="D9423">
            <v>13</v>
          </cell>
          <cell r="E9423" t="str">
            <v>F</v>
          </cell>
        </row>
        <row r="9424">
          <cell r="B9424" t="str">
            <v>1000CMDES</v>
          </cell>
          <cell r="C9424" t="str">
            <v>CMDES</v>
          </cell>
          <cell r="D9424">
            <v>10</v>
          </cell>
          <cell r="E9424" t="str">
            <v>G</v>
          </cell>
        </row>
        <row r="9425">
          <cell r="B9425" t="str">
            <v>F501973</v>
          </cell>
          <cell r="C9425" t="str">
            <v>F501973</v>
          </cell>
          <cell r="D9425">
            <v>11</v>
          </cell>
          <cell r="E9425" t="str">
            <v>F</v>
          </cell>
        </row>
        <row r="9426">
          <cell r="B9426" t="str">
            <v>F501974</v>
          </cell>
          <cell r="C9426" t="str">
            <v>F501974</v>
          </cell>
          <cell r="D9426">
            <v>11</v>
          </cell>
          <cell r="E9426" t="str">
            <v>F</v>
          </cell>
        </row>
        <row r="9427">
          <cell r="B9427" t="str">
            <v>F501989</v>
          </cell>
          <cell r="C9427" t="str">
            <v>F501989</v>
          </cell>
          <cell r="D9427">
            <v>11</v>
          </cell>
          <cell r="E9427" t="str">
            <v>F</v>
          </cell>
        </row>
        <row r="9428">
          <cell r="B9428" t="str">
            <v>F501990</v>
          </cell>
          <cell r="C9428" t="str">
            <v>F501990</v>
          </cell>
          <cell r="D9428">
            <v>11</v>
          </cell>
          <cell r="E9428" t="str">
            <v>F</v>
          </cell>
        </row>
        <row r="9429">
          <cell r="B9429" t="str">
            <v>F502005</v>
          </cell>
          <cell r="C9429" t="str">
            <v>F502005</v>
          </cell>
          <cell r="D9429">
            <v>11</v>
          </cell>
          <cell r="E9429" t="str">
            <v>F</v>
          </cell>
        </row>
        <row r="9430">
          <cell r="B9430" t="str">
            <v>F502020</v>
          </cell>
          <cell r="C9430" t="str">
            <v>F502020</v>
          </cell>
          <cell r="D9430">
            <v>11</v>
          </cell>
          <cell r="E9430" t="str">
            <v>F</v>
          </cell>
        </row>
        <row r="9431">
          <cell r="B9431" t="str">
            <v>F502044</v>
          </cell>
          <cell r="C9431" t="str">
            <v>F502044</v>
          </cell>
          <cell r="D9431">
            <v>11</v>
          </cell>
          <cell r="E9431" t="str">
            <v>F</v>
          </cell>
        </row>
        <row r="9432">
          <cell r="B9432" t="str">
            <v>F502052</v>
          </cell>
          <cell r="C9432" t="str">
            <v>F502052</v>
          </cell>
          <cell r="D9432">
            <v>11</v>
          </cell>
          <cell r="E9432" t="str">
            <v>F</v>
          </cell>
        </row>
        <row r="9433">
          <cell r="B9433" t="str">
            <v>F502061</v>
          </cell>
          <cell r="C9433" t="str">
            <v>F502061</v>
          </cell>
          <cell r="D9433">
            <v>11</v>
          </cell>
          <cell r="E9433" t="str">
            <v>F</v>
          </cell>
        </row>
        <row r="9434">
          <cell r="B9434" t="str">
            <v>F502062</v>
          </cell>
          <cell r="C9434" t="str">
            <v>F502062</v>
          </cell>
          <cell r="D9434">
            <v>11</v>
          </cell>
          <cell r="E9434" t="str">
            <v>F</v>
          </cell>
        </row>
        <row r="9435">
          <cell r="B9435" t="str">
            <v>F502076</v>
          </cell>
          <cell r="C9435" t="str">
            <v>F502076</v>
          </cell>
          <cell r="D9435">
            <v>11</v>
          </cell>
          <cell r="E9435" t="str">
            <v>F</v>
          </cell>
        </row>
        <row r="9436">
          <cell r="B9436" t="str">
            <v>F502086</v>
          </cell>
          <cell r="C9436" t="str">
            <v>F502086</v>
          </cell>
          <cell r="D9436">
            <v>11</v>
          </cell>
          <cell r="E9436" t="str">
            <v>F</v>
          </cell>
        </row>
        <row r="9437">
          <cell r="B9437" t="str">
            <v>F502101</v>
          </cell>
          <cell r="C9437" t="str">
            <v>F502101</v>
          </cell>
          <cell r="D9437">
            <v>11</v>
          </cell>
          <cell r="E9437" t="str">
            <v>F</v>
          </cell>
        </row>
        <row r="9438">
          <cell r="B9438" t="str">
            <v>F502102</v>
          </cell>
          <cell r="C9438" t="str">
            <v>F502102</v>
          </cell>
          <cell r="D9438">
            <v>11</v>
          </cell>
          <cell r="E9438" t="str">
            <v>F</v>
          </cell>
        </row>
        <row r="9439">
          <cell r="B9439" t="str">
            <v>F502124</v>
          </cell>
          <cell r="C9439" t="str">
            <v>F502124</v>
          </cell>
          <cell r="D9439">
            <v>11</v>
          </cell>
          <cell r="E9439" t="str">
            <v>F</v>
          </cell>
        </row>
        <row r="9440">
          <cell r="B9440" t="str">
            <v>F502132</v>
          </cell>
          <cell r="C9440" t="str">
            <v>F502132</v>
          </cell>
          <cell r="D9440">
            <v>11</v>
          </cell>
          <cell r="E9440" t="str">
            <v>F</v>
          </cell>
        </row>
        <row r="9441">
          <cell r="B9441" t="str">
            <v>F502140</v>
          </cell>
          <cell r="C9441" t="str">
            <v>F502140</v>
          </cell>
          <cell r="D9441">
            <v>11</v>
          </cell>
          <cell r="E9441" t="str">
            <v>F</v>
          </cell>
        </row>
        <row r="9442">
          <cell r="B9442" t="str">
            <v>F502156</v>
          </cell>
          <cell r="C9442" t="str">
            <v>F502156</v>
          </cell>
          <cell r="D9442">
            <v>11</v>
          </cell>
          <cell r="E9442" t="str">
            <v>F</v>
          </cell>
        </row>
        <row r="9443">
          <cell r="B9443" t="str">
            <v>F502164</v>
          </cell>
          <cell r="C9443" t="str">
            <v>F502164</v>
          </cell>
          <cell r="D9443">
            <v>11</v>
          </cell>
          <cell r="E9443" t="str">
            <v>F</v>
          </cell>
        </row>
        <row r="9444">
          <cell r="B9444" t="str">
            <v>F502283</v>
          </cell>
          <cell r="C9444" t="str">
            <v>F502283</v>
          </cell>
          <cell r="D9444">
            <v>11</v>
          </cell>
          <cell r="E9444" t="str">
            <v>F</v>
          </cell>
        </row>
        <row r="9445">
          <cell r="B9445" t="str">
            <v>F502360</v>
          </cell>
          <cell r="C9445" t="str">
            <v>F502360</v>
          </cell>
          <cell r="D9445">
            <v>11</v>
          </cell>
          <cell r="E9445" t="str">
            <v>F</v>
          </cell>
        </row>
        <row r="9446">
          <cell r="B9446" t="str">
            <v>F502415</v>
          </cell>
          <cell r="C9446" t="str">
            <v>F502415</v>
          </cell>
          <cell r="D9446">
            <v>11</v>
          </cell>
          <cell r="E9446" t="str">
            <v>F</v>
          </cell>
        </row>
        <row r="9447">
          <cell r="B9447" t="str">
            <v>F502565</v>
          </cell>
          <cell r="C9447" t="str">
            <v>F502565</v>
          </cell>
          <cell r="D9447">
            <v>11</v>
          </cell>
          <cell r="E9447" t="str">
            <v>F</v>
          </cell>
        </row>
        <row r="9448">
          <cell r="B9448" t="str">
            <v>F502571</v>
          </cell>
          <cell r="C9448" t="str">
            <v>F502571</v>
          </cell>
          <cell r="D9448">
            <v>11</v>
          </cell>
          <cell r="E9448" t="str">
            <v>F</v>
          </cell>
        </row>
        <row r="9449">
          <cell r="B9449" t="str">
            <v>F502577</v>
          </cell>
          <cell r="C9449" t="str">
            <v>F502577</v>
          </cell>
          <cell r="D9449">
            <v>11</v>
          </cell>
          <cell r="E9449" t="str">
            <v>F</v>
          </cell>
        </row>
        <row r="9450">
          <cell r="B9450" t="str">
            <v>F502616</v>
          </cell>
          <cell r="C9450" t="str">
            <v>F502616</v>
          </cell>
          <cell r="D9450">
            <v>11</v>
          </cell>
          <cell r="E9450" t="str">
            <v>F</v>
          </cell>
        </row>
        <row r="9451">
          <cell r="B9451" t="str">
            <v>F502624</v>
          </cell>
          <cell r="C9451" t="str">
            <v>F502624</v>
          </cell>
          <cell r="D9451">
            <v>11</v>
          </cell>
          <cell r="E9451" t="str">
            <v>F</v>
          </cell>
        </row>
        <row r="9452">
          <cell r="B9452" t="str">
            <v>F502632</v>
          </cell>
          <cell r="C9452" t="str">
            <v>F502632</v>
          </cell>
          <cell r="D9452">
            <v>11</v>
          </cell>
          <cell r="E9452" t="str">
            <v>F</v>
          </cell>
        </row>
        <row r="9453">
          <cell r="B9453" t="str">
            <v>F521003</v>
          </cell>
          <cell r="C9453" t="str">
            <v>F521003</v>
          </cell>
          <cell r="D9453">
            <v>11</v>
          </cell>
          <cell r="E9453" t="str">
            <v>F</v>
          </cell>
        </row>
        <row r="9454">
          <cell r="B9454" t="str">
            <v>F521363</v>
          </cell>
          <cell r="C9454" t="str">
            <v>F521363</v>
          </cell>
          <cell r="D9454">
            <v>11</v>
          </cell>
          <cell r="E9454" t="str">
            <v>F</v>
          </cell>
        </row>
        <row r="9455">
          <cell r="B9455" t="str">
            <v>F521723</v>
          </cell>
          <cell r="C9455" t="str">
            <v>F521723</v>
          </cell>
          <cell r="D9455">
            <v>11</v>
          </cell>
          <cell r="E9455" t="str">
            <v>F</v>
          </cell>
        </row>
        <row r="9456">
          <cell r="B9456" t="str">
            <v>F522083</v>
          </cell>
          <cell r="C9456" t="str">
            <v>F522083</v>
          </cell>
          <cell r="D9456">
            <v>11</v>
          </cell>
          <cell r="E9456" t="str">
            <v>F</v>
          </cell>
        </row>
        <row r="9457">
          <cell r="B9457" t="str">
            <v>F522443</v>
          </cell>
          <cell r="C9457" t="str">
            <v>F522443</v>
          </cell>
          <cell r="D9457">
            <v>11</v>
          </cell>
          <cell r="E9457" t="str">
            <v>F</v>
          </cell>
        </row>
        <row r="9458">
          <cell r="B9458" t="str">
            <v>1000CMMGMTDES</v>
          </cell>
          <cell r="C9458" t="str">
            <v>CMMGMTDES</v>
          </cell>
          <cell r="D9458">
            <v>12</v>
          </cell>
          <cell r="E9458" t="str">
            <v>G</v>
          </cell>
        </row>
        <row r="9459">
          <cell r="B9459" t="str">
            <v>F520073</v>
          </cell>
          <cell r="C9459" t="str">
            <v>F520073</v>
          </cell>
          <cell r="D9459">
            <v>13</v>
          </cell>
          <cell r="E9459" t="str">
            <v>F</v>
          </cell>
        </row>
        <row r="9460">
          <cell r="B9460" t="str">
            <v>F521057</v>
          </cell>
          <cell r="C9460" t="str">
            <v>F521057</v>
          </cell>
          <cell r="D9460">
            <v>13</v>
          </cell>
          <cell r="E9460" t="str">
            <v>F</v>
          </cell>
        </row>
        <row r="9461">
          <cell r="B9461" t="str">
            <v>F521417</v>
          </cell>
          <cell r="C9461" t="str">
            <v>F521417</v>
          </cell>
          <cell r="D9461">
            <v>13</v>
          </cell>
          <cell r="E9461" t="str">
            <v>F</v>
          </cell>
        </row>
        <row r="9462">
          <cell r="B9462" t="str">
            <v>F521777</v>
          </cell>
          <cell r="C9462" t="str">
            <v>F521777</v>
          </cell>
          <cell r="D9462">
            <v>13</v>
          </cell>
          <cell r="E9462" t="str">
            <v>F</v>
          </cell>
        </row>
        <row r="9463">
          <cell r="B9463" t="str">
            <v>F522137</v>
          </cell>
          <cell r="C9463" t="str">
            <v>F522137</v>
          </cell>
          <cell r="D9463">
            <v>13</v>
          </cell>
          <cell r="E9463" t="str">
            <v>F</v>
          </cell>
        </row>
        <row r="9464">
          <cell r="B9464" t="str">
            <v>F522497</v>
          </cell>
          <cell r="C9464" t="str">
            <v>F522497</v>
          </cell>
          <cell r="D9464">
            <v>13</v>
          </cell>
          <cell r="E9464" t="str">
            <v>F</v>
          </cell>
        </row>
        <row r="9465">
          <cell r="B9465" t="str">
            <v>1000FLDCONDES</v>
          </cell>
          <cell r="C9465" t="str">
            <v>FLDCONDES</v>
          </cell>
          <cell r="D9465">
            <v>12</v>
          </cell>
          <cell r="E9465" t="str">
            <v>G</v>
          </cell>
        </row>
        <row r="9466">
          <cell r="B9466" t="str">
            <v>F520676</v>
          </cell>
          <cell r="C9466" t="str">
            <v>F520676</v>
          </cell>
          <cell r="D9466">
            <v>13</v>
          </cell>
          <cell r="E9466" t="str">
            <v>F</v>
          </cell>
        </row>
        <row r="9467">
          <cell r="B9467" t="str">
            <v>F521184</v>
          </cell>
          <cell r="C9467" t="str">
            <v>F521184</v>
          </cell>
          <cell r="D9467">
            <v>13</v>
          </cell>
          <cell r="E9467" t="str">
            <v>F</v>
          </cell>
        </row>
        <row r="9468">
          <cell r="B9468" t="str">
            <v>F521544</v>
          </cell>
          <cell r="C9468" t="str">
            <v>F521544</v>
          </cell>
          <cell r="D9468">
            <v>13</v>
          </cell>
          <cell r="E9468" t="str">
            <v>F</v>
          </cell>
        </row>
        <row r="9469">
          <cell r="B9469" t="str">
            <v>F521904</v>
          </cell>
          <cell r="C9469" t="str">
            <v>F521904</v>
          </cell>
          <cell r="D9469">
            <v>13</v>
          </cell>
          <cell r="E9469" t="str">
            <v>F</v>
          </cell>
        </row>
        <row r="9470">
          <cell r="B9470" t="str">
            <v>F522264</v>
          </cell>
          <cell r="C9470" t="str">
            <v>F522264</v>
          </cell>
          <cell r="D9470">
            <v>13</v>
          </cell>
          <cell r="E9470" t="str">
            <v>F</v>
          </cell>
        </row>
        <row r="9471">
          <cell r="B9471" t="str">
            <v>F522624</v>
          </cell>
          <cell r="C9471" t="str">
            <v>F522624</v>
          </cell>
          <cell r="D9471">
            <v>13</v>
          </cell>
          <cell r="E9471" t="str">
            <v>F</v>
          </cell>
        </row>
        <row r="9472">
          <cell r="B9472" t="str">
            <v>1000FCFOOTSC</v>
          </cell>
          <cell r="C9472" t="str">
            <v>FCFOOTSC</v>
          </cell>
          <cell r="D9472">
            <v>14</v>
          </cell>
          <cell r="E9472" t="str">
            <v>G</v>
          </cell>
        </row>
        <row r="9473">
          <cell r="B9473" t="str">
            <v>F500642</v>
          </cell>
          <cell r="C9473" t="str">
            <v>F500642</v>
          </cell>
          <cell r="D9473">
            <v>15</v>
          </cell>
          <cell r="E9473" t="str">
            <v>F</v>
          </cell>
        </row>
        <row r="9474">
          <cell r="B9474" t="str">
            <v>F500643</v>
          </cell>
          <cell r="C9474" t="str">
            <v>F500643</v>
          </cell>
          <cell r="D9474">
            <v>15</v>
          </cell>
          <cell r="E9474" t="str">
            <v>F</v>
          </cell>
        </row>
        <row r="9475">
          <cell r="B9475" t="str">
            <v>F500712</v>
          </cell>
          <cell r="C9475" t="str">
            <v>F500712</v>
          </cell>
          <cell r="D9475">
            <v>15</v>
          </cell>
          <cell r="E9475" t="str">
            <v>F</v>
          </cell>
        </row>
        <row r="9476">
          <cell r="B9476" t="str">
            <v>F500713</v>
          </cell>
          <cell r="C9476" t="str">
            <v>F500713</v>
          </cell>
          <cell r="D9476">
            <v>15</v>
          </cell>
          <cell r="E9476" t="str">
            <v>F</v>
          </cell>
        </row>
        <row r="9477">
          <cell r="B9477" t="str">
            <v>F500782</v>
          </cell>
          <cell r="C9477" t="str">
            <v>F500782</v>
          </cell>
          <cell r="D9477">
            <v>15</v>
          </cell>
          <cell r="E9477" t="str">
            <v>F</v>
          </cell>
        </row>
        <row r="9478">
          <cell r="B9478" t="str">
            <v>F500848</v>
          </cell>
          <cell r="C9478" t="str">
            <v>F500848</v>
          </cell>
          <cell r="D9478">
            <v>15</v>
          </cell>
          <cell r="E9478" t="str">
            <v>F</v>
          </cell>
        </row>
        <row r="9479">
          <cell r="B9479" t="str">
            <v>F500953</v>
          </cell>
          <cell r="C9479" t="str">
            <v>F500953</v>
          </cell>
          <cell r="D9479">
            <v>15</v>
          </cell>
          <cell r="E9479" t="str">
            <v>F</v>
          </cell>
        </row>
        <row r="9480">
          <cell r="B9480" t="str">
            <v>F500988</v>
          </cell>
          <cell r="C9480" t="str">
            <v>F500988</v>
          </cell>
          <cell r="D9480">
            <v>15</v>
          </cell>
          <cell r="E9480" t="str">
            <v>F</v>
          </cell>
        </row>
        <row r="9481">
          <cell r="B9481" t="str">
            <v>F501027</v>
          </cell>
          <cell r="C9481" t="str">
            <v>F501027</v>
          </cell>
          <cell r="D9481">
            <v>15</v>
          </cell>
          <cell r="E9481" t="str">
            <v>F</v>
          </cell>
        </row>
        <row r="9482">
          <cell r="B9482" t="str">
            <v>F501028</v>
          </cell>
          <cell r="C9482" t="str">
            <v>F501028</v>
          </cell>
          <cell r="D9482">
            <v>15</v>
          </cell>
          <cell r="E9482" t="str">
            <v>F</v>
          </cell>
        </row>
        <row r="9483">
          <cell r="B9483" t="str">
            <v>F501093</v>
          </cell>
          <cell r="C9483" t="str">
            <v>F501093</v>
          </cell>
          <cell r="D9483">
            <v>15</v>
          </cell>
          <cell r="E9483" t="str">
            <v>F</v>
          </cell>
        </row>
        <row r="9484">
          <cell r="B9484" t="str">
            <v>F501133</v>
          </cell>
          <cell r="C9484" t="str">
            <v>F501133</v>
          </cell>
          <cell r="D9484">
            <v>15</v>
          </cell>
          <cell r="E9484" t="str">
            <v>F</v>
          </cell>
        </row>
        <row r="9485">
          <cell r="B9485" t="str">
            <v>F501202</v>
          </cell>
          <cell r="C9485" t="str">
            <v>F501202</v>
          </cell>
          <cell r="D9485">
            <v>15</v>
          </cell>
          <cell r="E9485" t="str">
            <v>F</v>
          </cell>
        </row>
        <row r="9486">
          <cell r="B9486" t="str">
            <v>F501203</v>
          </cell>
          <cell r="C9486" t="str">
            <v>F501203</v>
          </cell>
          <cell r="D9486">
            <v>15</v>
          </cell>
          <cell r="E9486" t="str">
            <v>F</v>
          </cell>
        </row>
        <row r="9487">
          <cell r="B9487" t="str">
            <v>F501268</v>
          </cell>
          <cell r="C9487" t="str">
            <v>F501268</v>
          </cell>
          <cell r="D9487">
            <v>15</v>
          </cell>
          <cell r="E9487" t="str">
            <v>F</v>
          </cell>
        </row>
        <row r="9488">
          <cell r="B9488" t="str">
            <v>F501478</v>
          </cell>
          <cell r="C9488" t="str">
            <v>F501478</v>
          </cell>
          <cell r="D9488">
            <v>15</v>
          </cell>
          <cell r="E9488" t="str">
            <v>F</v>
          </cell>
        </row>
        <row r="9489">
          <cell r="B9489" t="str">
            <v>F502429</v>
          </cell>
          <cell r="C9489" t="str">
            <v>F502429</v>
          </cell>
          <cell r="D9489">
            <v>15</v>
          </cell>
          <cell r="E9489" t="str">
            <v>F</v>
          </cell>
        </row>
        <row r="9490">
          <cell r="B9490" t="str">
            <v>F520205</v>
          </cell>
          <cell r="C9490" t="str">
            <v>F520205</v>
          </cell>
          <cell r="D9490">
            <v>15</v>
          </cell>
          <cell r="E9490" t="str">
            <v>F</v>
          </cell>
        </row>
        <row r="9491">
          <cell r="B9491" t="str">
            <v>F520206</v>
          </cell>
          <cell r="C9491" t="str">
            <v>F520206</v>
          </cell>
          <cell r="D9491">
            <v>15</v>
          </cell>
          <cell r="E9491" t="str">
            <v>F</v>
          </cell>
        </row>
        <row r="9492">
          <cell r="B9492" t="str">
            <v>F520255</v>
          </cell>
          <cell r="C9492" t="str">
            <v>F520255</v>
          </cell>
          <cell r="D9492">
            <v>15</v>
          </cell>
          <cell r="E9492" t="str">
            <v>F</v>
          </cell>
        </row>
        <row r="9493">
          <cell r="B9493" t="str">
            <v>F520289</v>
          </cell>
          <cell r="C9493" t="str">
            <v>F520289</v>
          </cell>
          <cell r="D9493">
            <v>15</v>
          </cell>
          <cell r="E9493" t="str">
            <v>F</v>
          </cell>
        </row>
        <row r="9494">
          <cell r="B9494" t="str">
            <v>F520476</v>
          </cell>
          <cell r="C9494" t="str">
            <v>F520476</v>
          </cell>
          <cell r="D9494">
            <v>15</v>
          </cell>
          <cell r="E9494" t="str">
            <v>F</v>
          </cell>
        </row>
        <row r="9495">
          <cell r="B9495" t="str">
            <v>F521090</v>
          </cell>
          <cell r="C9495" t="str">
            <v>F521090</v>
          </cell>
          <cell r="D9495">
            <v>15</v>
          </cell>
          <cell r="E9495" t="str">
            <v>F</v>
          </cell>
        </row>
        <row r="9496">
          <cell r="B9496" t="str">
            <v>F521450</v>
          </cell>
          <cell r="C9496" t="str">
            <v>F521450</v>
          </cell>
          <cell r="D9496">
            <v>15</v>
          </cell>
          <cell r="E9496" t="str">
            <v>F</v>
          </cell>
        </row>
        <row r="9497">
          <cell r="B9497" t="str">
            <v>F521810</v>
          </cell>
          <cell r="C9497" t="str">
            <v>F521810</v>
          </cell>
          <cell r="D9497">
            <v>15</v>
          </cell>
          <cell r="E9497" t="str">
            <v>F</v>
          </cell>
        </row>
        <row r="9498">
          <cell r="B9498" t="str">
            <v>F522170</v>
          </cell>
          <cell r="C9498" t="str">
            <v>F522170</v>
          </cell>
          <cell r="D9498">
            <v>15</v>
          </cell>
          <cell r="E9498" t="str">
            <v>F</v>
          </cell>
        </row>
        <row r="9499">
          <cell r="B9499" t="str">
            <v>F522530</v>
          </cell>
          <cell r="C9499" t="str">
            <v>F522530</v>
          </cell>
          <cell r="D9499">
            <v>15</v>
          </cell>
          <cell r="E9499" t="str">
            <v>F</v>
          </cell>
        </row>
        <row r="9500">
          <cell r="B9500" t="str">
            <v>F522735</v>
          </cell>
          <cell r="C9500" t="str">
            <v>F522735</v>
          </cell>
          <cell r="D9500">
            <v>15</v>
          </cell>
          <cell r="E9500" t="str">
            <v>F</v>
          </cell>
        </row>
        <row r="9501">
          <cell r="B9501" t="str">
            <v>1000FCPALMSC</v>
          </cell>
          <cell r="C9501" t="str">
            <v>FCPALMSC</v>
          </cell>
          <cell r="D9501">
            <v>14</v>
          </cell>
          <cell r="E9501" t="str">
            <v>G</v>
          </cell>
        </row>
        <row r="9502">
          <cell r="B9502" t="str">
            <v>F500648</v>
          </cell>
          <cell r="C9502" t="str">
            <v>F500648</v>
          </cell>
          <cell r="D9502">
            <v>15</v>
          </cell>
          <cell r="E9502" t="str">
            <v>F</v>
          </cell>
        </row>
        <row r="9503">
          <cell r="B9503" t="str">
            <v>F500649</v>
          </cell>
          <cell r="C9503" t="str">
            <v>F500649</v>
          </cell>
          <cell r="D9503">
            <v>15</v>
          </cell>
          <cell r="E9503" t="str">
            <v>F</v>
          </cell>
        </row>
        <row r="9504">
          <cell r="B9504" t="str">
            <v>F500718</v>
          </cell>
          <cell r="C9504" t="str">
            <v>F500718</v>
          </cell>
          <cell r="D9504">
            <v>15</v>
          </cell>
          <cell r="E9504" t="str">
            <v>F</v>
          </cell>
        </row>
        <row r="9505">
          <cell r="B9505" t="str">
            <v>F500719</v>
          </cell>
          <cell r="C9505" t="str">
            <v>F500719</v>
          </cell>
          <cell r="D9505">
            <v>15</v>
          </cell>
          <cell r="E9505" t="str">
            <v>F</v>
          </cell>
        </row>
        <row r="9506">
          <cell r="B9506" t="str">
            <v>F500788</v>
          </cell>
          <cell r="C9506" t="str">
            <v>F500788</v>
          </cell>
          <cell r="D9506">
            <v>15</v>
          </cell>
          <cell r="E9506" t="str">
            <v>F</v>
          </cell>
        </row>
        <row r="9507">
          <cell r="B9507" t="str">
            <v>F500851</v>
          </cell>
          <cell r="C9507" t="str">
            <v>F500851</v>
          </cell>
          <cell r="D9507">
            <v>15</v>
          </cell>
          <cell r="E9507" t="str">
            <v>F</v>
          </cell>
        </row>
        <row r="9508">
          <cell r="B9508" t="str">
            <v>F500956</v>
          </cell>
          <cell r="C9508" t="str">
            <v>F500956</v>
          </cell>
          <cell r="D9508">
            <v>15</v>
          </cell>
          <cell r="E9508" t="str">
            <v>F</v>
          </cell>
        </row>
        <row r="9509">
          <cell r="B9509" t="str">
            <v>F500991</v>
          </cell>
          <cell r="C9509" t="str">
            <v>F500991</v>
          </cell>
          <cell r="D9509">
            <v>15</v>
          </cell>
          <cell r="E9509" t="str">
            <v>F</v>
          </cell>
        </row>
        <row r="9510">
          <cell r="B9510" t="str">
            <v>F501033</v>
          </cell>
          <cell r="C9510" t="str">
            <v>F501033</v>
          </cell>
          <cell r="D9510">
            <v>15</v>
          </cell>
          <cell r="E9510" t="str">
            <v>F</v>
          </cell>
        </row>
        <row r="9511">
          <cell r="B9511" t="str">
            <v>F501034</v>
          </cell>
          <cell r="C9511" t="str">
            <v>F501034</v>
          </cell>
          <cell r="D9511">
            <v>15</v>
          </cell>
          <cell r="E9511" t="str">
            <v>F</v>
          </cell>
        </row>
        <row r="9512">
          <cell r="B9512" t="str">
            <v>F501096</v>
          </cell>
          <cell r="C9512" t="str">
            <v>F501096</v>
          </cell>
          <cell r="D9512">
            <v>15</v>
          </cell>
          <cell r="E9512" t="str">
            <v>F</v>
          </cell>
        </row>
        <row r="9513">
          <cell r="B9513" t="str">
            <v>F501139</v>
          </cell>
          <cell r="C9513" t="str">
            <v>F501139</v>
          </cell>
          <cell r="D9513">
            <v>15</v>
          </cell>
          <cell r="E9513" t="str">
            <v>F</v>
          </cell>
        </row>
        <row r="9514">
          <cell r="B9514" t="str">
            <v>F501208</v>
          </cell>
          <cell r="C9514" t="str">
            <v>F501208</v>
          </cell>
          <cell r="D9514">
            <v>15</v>
          </cell>
          <cell r="E9514" t="str">
            <v>F</v>
          </cell>
        </row>
        <row r="9515">
          <cell r="B9515" t="str">
            <v>F501209</v>
          </cell>
          <cell r="C9515" t="str">
            <v>F501209</v>
          </cell>
          <cell r="D9515">
            <v>15</v>
          </cell>
          <cell r="E9515" t="str">
            <v>F</v>
          </cell>
        </row>
        <row r="9516">
          <cell r="B9516" t="str">
            <v>F501271</v>
          </cell>
          <cell r="C9516" t="str">
            <v>F501271</v>
          </cell>
          <cell r="D9516">
            <v>15</v>
          </cell>
          <cell r="E9516" t="str">
            <v>F</v>
          </cell>
        </row>
        <row r="9517">
          <cell r="B9517" t="str">
            <v>F501481</v>
          </cell>
          <cell r="C9517" t="str">
            <v>F501481</v>
          </cell>
          <cell r="D9517">
            <v>15</v>
          </cell>
          <cell r="E9517" t="str">
            <v>F</v>
          </cell>
        </row>
        <row r="9518">
          <cell r="B9518" t="str">
            <v>F502432</v>
          </cell>
          <cell r="C9518" t="str">
            <v>F502432</v>
          </cell>
          <cell r="D9518">
            <v>15</v>
          </cell>
          <cell r="E9518" t="str">
            <v>F</v>
          </cell>
        </row>
        <row r="9519">
          <cell r="B9519" t="str">
            <v>F520246</v>
          </cell>
          <cell r="C9519" t="str">
            <v>F520246</v>
          </cell>
          <cell r="D9519">
            <v>15</v>
          </cell>
          <cell r="E9519" t="str">
            <v>F</v>
          </cell>
        </row>
        <row r="9520">
          <cell r="B9520" t="str">
            <v>F520279</v>
          </cell>
          <cell r="C9520" t="str">
            <v>F520279</v>
          </cell>
          <cell r="D9520">
            <v>15</v>
          </cell>
          <cell r="E9520" t="str">
            <v>F</v>
          </cell>
        </row>
        <row r="9521">
          <cell r="B9521" t="str">
            <v>F520314</v>
          </cell>
          <cell r="C9521" t="str">
            <v>F520314</v>
          </cell>
          <cell r="D9521">
            <v>15</v>
          </cell>
          <cell r="E9521" t="str">
            <v>F</v>
          </cell>
        </row>
        <row r="9522">
          <cell r="B9522" t="str">
            <v>F520434</v>
          </cell>
          <cell r="C9522" t="str">
            <v>F520434</v>
          </cell>
          <cell r="D9522">
            <v>15</v>
          </cell>
          <cell r="E9522" t="str">
            <v>F</v>
          </cell>
        </row>
        <row r="9523">
          <cell r="B9523" t="str">
            <v>F521110</v>
          </cell>
          <cell r="C9523" t="str">
            <v>F521110</v>
          </cell>
          <cell r="D9523">
            <v>15</v>
          </cell>
          <cell r="E9523" t="str">
            <v>F</v>
          </cell>
        </row>
        <row r="9524">
          <cell r="B9524" t="str">
            <v>F521470</v>
          </cell>
          <cell r="C9524" t="str">
            <v>F521470</v>
          </cell>
          <cell r="D9524">
            <v>15</v>
          </cell>
          <cell r="E9524" t="str">
            <v>F</v>
          </cell>
        </row>
        <row r="9525">
          <cell r="B9525" t="str">
            <v>F521830</v>
          </cell>
          <cell r="C9525" t="str">
            <v>F521830</v>
          </cell>
          <cell r="D9525">
            <v>15</v>
          </cell>
          <cell r="E9525" t="str">
            <v>F</v>
          </cell>
        </row>
        <row r="9526">
          <cell r="B9526" t="str">
            <v>F522190</v>
          </cell>
          <cell r="C9526" t="str">
            <v>F522190</v>
          </cell>
          <cell r="D9526">
            <v>15</v>
          </cell>
          <cell r="E9526" t="str">
            <v>F</v>
          </cell>
        </row>
        <row r="9527">
          <cell r="B9527" t="str">
            <v>F522550</v>
          </cell>
          <cell r="C9527" t="str">
            <v>F522550</v>
          </cell>
          <cell r="D9527">
            <v>15</v>
          </cell>
          <cell r="E9527" t="str">
            <v>F</v>
          </cell>
        </row>
        <row r="9528">
          <cell r="B9528" t="str">
            <v>1000FCREDSC</v>
          </cell>
          <cell r="C9528" t="str">
            <v>FCREDSC</v>
          </cell>
          <cell r="D9528">
            <v>14</v>
          </cell>
          <cell r="E9528" t="str">
            <v>G</v>
          </cell>
        </row>
        <row r="9529">
          <cell r="B9529" t="str">
            <v>F500644</v>
          </cell>
          <cell r="C9529" t="str">
            <v>F500644</v>
          </cell>
          <cell r="D9529">
            <v>15</v>
          </cell>
          <cell r="E9529" t="str">
            <v>F</v>
          </cell>
        </row>
        <row r="9530">
          <cell r="B9530" t="str">
            <v>F500645</v>
          </cell>
          <cell r="C9530" t="str">
            <v>F500645</v>
          </cell>
          <cell r="D9530">
            <v>15</v>
          </cell>
          <cell r="E9530" t="str">
            <v>F</v>
          </cell>
        </row>
        <row r="9531">
          <cell r="B9531" t="str">
            <v>F500714</v>
          </cell>
          <cell r="C9531" t="str">
            <v>F500714</v>
          </cell>
          <cell r="D9531">
            <v>15</v>
          </cell>
          <cell r="E9531" t="str">
            <v>F</v>
          </cell>
        </row>
        <row r="9532">
          <cell r="B9532" t="str">
            <v>F500715</v>
          </cell>
          <cell r="C9532" t="str">
            <v>F500715</v>
          </cell>
          <cell r="D9532">
            <v>15</v>
          </cell>
          <cell r="E9532" t="str">
            <v>F</v>
          </cell>
        </row>
        <row r="9533">
          <cell r="B9533" t="str">
            <v>F500784</v>
          </cell>
          <cell r="C9533" t="str">
            <v>F500784</v>
          </cell>
          <cell r="D9533">
            <v>15</v>
          </cell>
          <cell r="E9533" t="str">
            <v>F</v>
          </cell>
        </row>
        <row r="9534">
          <cell r="B9534" t="str">
            <v>F500849</v>
          </cell>
          <cell r="C9534" t="str">
            <v>F500849</v>
          </cell>
          <cell r="D9534">
            <v>15</v>
          </cell>
          <cell r="E9534" t="str">
            <v>F</v>
          </cell>
        </row>
        <row r="9535">
          <cell r="B9535" t="str">
            <v>F500954</v>
          </cell>
          <cell r="C9535" t="str">
            <v>F500954</v>
          </cell>
          <cell r="D9535">
            <v>15</v>
          </cell>
          <cell r="E9535" t="str">
            <v>F</v>
          </cell>
        </row>
        <row r="9536">
          <cell r="B9536" t="str">
            <v>F500989</v>
          </cell>
          <cell r="C9536" t="str">
            <v>F500989</v>
          </cell>
          <cell r="D9536">
            <v>15</v>
          </cell>
          <cell r="E9536" t="str">
            <v>F</v>
          </cell>
        </row>
        <row r="9537">
          <cell r="B9537" t="str">
            <v>F501029</v>
          </cell>
          <cell r="C9537" t="str">
            <v>F501029</v>
          </cell>
          <cell r="D9537">
            <v>15</v>
          </cell>
          <cell r="E9537" t="str">
            <v>F</v>
          </cell>
        </row>
        <row r="9538">
          <cell r="B9538" t="str">
            <v>F501030</v>
          </cell>
          <cell r="C9538" t="str">
            <v>F501030</v>
          </cell>
          <cell r="D9538">
            <v>15</v>
          </cell>
          <cell r="E9538" t="str">
            <v>F</v>
          </cell>
        </row>
        <row r="9539">
          <cell r="B9539" t="str">
            <v>F501094</v>
          </cell>
          <cell r="C9539" t="str">
            <v>F501094</v>
          </cell>
          <cell r="D9539">
            <v>15</v>
          </cell>
          <cell r="E9539" t="str">
            <v>F</v>
          </cell>
        </row>
        <row r="9540">
          <cell r="B9540" t="str">
            <v>F501135</v>
          </cell>
          <cell r="C9540" t="str">
            <v>F501135</v>
          </cell>
          <cell r="D9540">
            <v>15</v>
          </cell>
          <cell r="E9540" t="str">
            <v>F</v>
          </cell>
        </row>
        <row r="9541">
          <cell r="B9541" t="str">
            <v>F501204</v>
          </cell>
          <cell r="C9541" t="str">
            <v>F501204</v>
          </cell>
          <cell r="D9541">
            <v>15</v>
          </cell>
          <cell r="E9541" t="str">
            <v>F</v>
          </cell>
        </row>
        <row r="9542">
          <cell r="B9542" t="str">
            <v>F501205</v>
          </cell>
          <cell r="C9542" t="str">
            <v>F501205</v>
          </cell>
          <cell r="D9542">
            <v>15</v>
          </cell>
          <cell r="E9542" t="str">
            <v>F</v>
          </cell>
        </row>
        <row r="9543">
          <cell r="B9543" t="str">
            <v>F501269</v>
          </cell>
          <cell r="C9543" t="str">
            <v>F501269</v>
          </cell>
          <cell r="D9543">
            <v>15</v>
          </cell>
          <cell r="E9543" t="str">
            <v>F</v>
          </cell>
        </row>
        <row r="9544">
          <cell r="B9544" t="str">
            <v>F501479</v>
          </cell>
          <cell r="C9544" t="str">
            <v>F501479</v>
          </cell>
          <cell r="D9544">
            <v>15</v>
          </cell>
          <cell r="E9544" t="str">
            <v>F</v>
          </cell>
        </row>
        <row r="9545">
          <cell r="B9545" t="str">
            <v>F502430</v>
          </cell>
          <cell r="C9545" t="str">
            <v>F502430</v>
          </cell>
          <cell r="D9545">
            <v>15</v>
          </cell>
          <cell r="E9545" t="str">
            <v>F</v>
          </cell>
        </row>
        <row r="9546">
          <cell r="B9546" t="str">
            <v>F520207</v>
          </cell>
          <cell r="C9546" t="str">
            <v>F520207</v>
          </cell>
          <cell r="D9546">
            <v>15</v>
          </cell>
          <cell r="E9546" t="str">
            <v>F</v>
          </cell>
        </row>
        <row r="9547">
          <cell r="B9547" t="str">
            <v>F520208</v>
          </cell>
          <cell r="C9547" t="str">
            <v>F520208</v>
          </cell>
          <cell r="D9547">
            <v>15</v>
          </cell>
          <cell r="E9547" t="str">
            <v>F</v>
          </cell>
        </row>
        <row r="9548">
          <cell r="B9548" t="str">
            <v>F520256</v>
          </cell>
          <cell r="C9548" t="str">
            <v>F520256</v>
          </cell>
          <cell r="D9548">
            <v>15</v>
          </cell>
          <cell r="E9548" t="str">
            <v>F</v>
          </cell>
        </row>
        <row r="9549">
          <cell r="B9549" t="str">
            <v>F520290</v>
          </cell>
          <cell r="C9549" t="str">
            <v>F520290</v>
          </cell>
          <cell r="D9549">
            <v>15</v>
          </cell>
          <cell r="E9549" t="str">
            <v>F</v>
          </cell>
        </row>
        <row r="9550">
          <cell r="B9550" t="str">
            <v>F520424</v>
          </cell>
          <cell r="C9550" t="str">
            <v>F520424</v>
          </cell>
          <cell r="D9550">
            <v>15</v>
          </cell>
          <cell r="E9550" t="str">
            <v>F</v>
          </cell>
        </row>
        <row r="9551">
          <cell r="B9551" t="str">
            <v>F520477</v>
          </cell>
          <cell r="C9551" t="str">
            <v>F520477</v>
          </cell>
          <cell r="D9551">
            <v>15</v>
          </cell>
          <cell r="E9551" t="str">
            <v>F</v>
          </cell>
        </row>
        <row r="9552">
          <cell r="B9552" t="str">
            <v>F521091</v>
          </cell>
          <cell r="C9552" t="str">
            <v>F521091</v>
          </cell>
          <cell r="D9552">
            <v>15</v>
          </cell>
          <cell r="E9552" t="str">
            <v>F</v>
          </cell>
        </row>
        <row r="9553">
          <cell r="B9553" t="str">
            <v>F521451</v>
          </cell>
          <cell r="C9553" t="str">
            <v>F521451</v>
          </cell>
          <cell r="D9553">
            <v>15</v>
          </cell>
          <cell r="E9553" t="str">
            <v>F</v>
          </cell>
        </row>
        <row r="9554">
          <cell r="B9554" t="str">
            <v>F521811</v>
          </cell>
          <cell r="C9554" t="str">
            <v>F521811</v>
          </cell>
          <cell r="D9554">
            <v>15</v>
          </cell>
          <cell r="E9554" t="str">
            <v>F</v>
          </cell>
        </row>
        <row r="9555">
          <cell r="B9555" t="str">
            <v>F522171</v>
          </cell>
          <cell r="C9555" t="str">
            <v>F522171</v>
          </cell>
          <cell r="D9555">
            <v>15</v>
          </cell>
          <cell r="E9555" t="str">
            <v>F</v>
          </cell>
        </row>
        <row r="9556">
          <cell r="B9556" t="str">
            <v>F522531</v>
          </cell>
          <cell r="C9556" t="str">
            <v>F522531</v>
          </cell>
          <cell r="D9556">
            <v>15</v>
          </cell>
          <cell r="E9556" t="str">
            <v>F</v>
          </cell>
        </row>
        <row r="9557">
          <cell r="B9557" t="str">
            <v>1000FCVICTSC</v>
          </cell>
          <cell r="C9557" t="str">
            <v>FCVICTSC</v>
          </cell>
          <cell r="D9557">
            <v>14</v>
          </cell>
          <cell r="E9557" t="str">
            <v>G</v>
          </cell>
        </row>
        <row r="9558">
          <cell r="B9558" t="str">
            <v>F500646</v>
          </cell>
          <cell r="C9558" t="str">
            <v>F500646</v>
          </cell>
          <cell r="D9558">
            <v>15</v>
          </cell>
          <cell r="E9558" t="str">
            <v>F</v>
          </cell>
        </row>
        <row r="9559">
          <cell r="B9559" t="str">
            <v>F500647</v>
          </cell>
          <cell r="C9559" t="str">
            <v>F500647</v>
          </cell>
          <cell r="D9559">
            <v>15</v>
          </cell>
          <cell r="E9559" t="str">
            <v>F</v>
          </cell>
        </row>
        <row r="9560">
          <cell r="B9560" t="str">
            <v>F500716</v>
          </cell>
          <cell r="C9560" t="str">
            <v>F500716</v>
          </cell>
          <cell r="D9560">
            <v>15</v>
          </cell>
          <cell r="E9560" t="str">
            <v>F</v>
          </cell>
        </row>
        <row r="9561">
          <cell r="B9561" t="str">
            <v>F500717</v>
          </cell>
          <cell r="C9561" t="str">
            <v>F500717</v>
          </cell>
          <cell r="D9561">
            <v>15</v>
          </cell>
          <cell r="E9561" t="str">
            <v>F</v>
          </cell>
        </row>
        <row r="9562">
          <cell r="B9562" t="str">
            <v>F500786</v>
          </cell>
          <cell r="C9562" t="str">
            <v>F500786</v>
          </cell>
          <cell r="D9562">
            <v>15</v>
          </cell>
          <cell r="E9562" t="str">
            <v>F</v>
          </cell>
        </row>
        <row r="9563">
          <cell r="B9563" t="str">
            <v>F500850</v>
          </cell>
          <cell r="C9563" t="str">
            <v>F500850</v>
          </cell>
          <cell r="D9563">
            <v>15</v>
          </cell>
          <cell r="E9563" t="str">
            <v>F</v>
          </cell>
        </row>
        <row r="9564">
          <cell r="B9564" t="str">
            <v>F500955</v>
          </cell>
          <cell r="C9564" t="str">
            <v>F500955</v>
          </cell>
          <cell r="D9564">
            <v>15</v>
          </cell>
          <cell r="E9564" t="str">
            <v>F</v>
          </cell>
        </row>
        <row r="9565">
          <cell r="B9565" t="str">
            <v>F500990</v>
          </cell>
          <cell r="C9565" t="str">
            <v>F500990</v>
          </cell>
          <cell r="D9565">
            <v>15</v>
          </cell>
          <cell r="E9565" t="str">
            <v>F</v>
          </cell>
        </row>
        <row r="9566">
          <cell r="B9566" t="str">
            <v>F501031</v>
          </cell>
          <cell r="C9566" t="str">
            <v>F501031</v>
          </cell>
          <cell r="D9566">
            <v>15</v>
          </cell>
          <cell r="E9566" t="str">
            <v>F</v>
          </cell>
        </row>
        <row r="9567">
          <cell r="B9567" t="str">
            <v>F501032</v>
          </cell>
          <cell r="C9567" t="str">
            <v>F501032</v>
          </cell>
          <cell r="D9567">
            <v>15</v>
          </cell>
          <cell r="E9567" t="str">
            <v>F</v>
          </cell>
        </row>
        <row r="9568">
          <cell r="B9568" t="str">
            <v>F501095</v>
          </cell>
          <cell r="C9568" t="str">
            <v>F501095</v>
          </cell>
          <cell r="D9568">
            <v>15</v>
          </cell>
          <cell r="E9568" t="str">
            <v>F</v>
          </cell>
        </row>
        <row r="9569">
          <cell r="B9569" t="str">
            <v>F501137</v>
          </cell>
          <cell r="C9569" t="str">
            <v>F501137</v>
          </cell>
          <cell r="D9569">
            <v>15</v>
          </cell>
          <cell r="E9569" t="str">
            <v>F</v>
          </cell>
        </row>
        <row r="9570">
          <cell r="B9570" t="str">
            <v>F501206</v>
          </cell>
          <cell r="C9570" t="str">
            <v>F501206</v>
          </cell>
          <cell r="D9570">
            <v>15</v>
          </cell>
          <cell r="E9570" t="str">
            <v>F</v>
          </cell>
        </row>
        <row r="9571">
          <cell r="B9571" t="str">
            <v>F501207</v>
          </cell>
          <cell r="C9571" t="str">
            <v>F501207</v>
          </cell>
          <cell r="D9571">
            <v>15</v>
          </cell>
          <cell r="E9571" t="str">
            <v>F</v>
          </cell>
        </row>
        <row r="9572">
          <cell r="B9572" t="str">
            <v>F501270</v>
          </cell>
          <cell r="C9572" t="str">
            <v>F501270</v>
          </cell>
          <cell r="D9572">
            <v>15</v>
          </cell>
          <cell r="E9572" t="str">
            <v>F</v>
          </cell>
        </row>
        <row r="9573">
          <cell r="B9573" t="str">
            <v>F501480</v>
          </cell>
          <cell r="C9573" t="str">
            <v>F501480</v>
          </cell>
          <cell r="D9573">
            <v>15</v>
          </cell>
          <cell r="E9573" t="str">
            <v>F</v>
          </cell>
        </row>
        <row r="9574">
          <cell r="B9574" t="str">
            <v>F502431</v>
          </cell>
          <cell r="C9574" t="str">
            <v>F502431</v>
          </cell>
          <cell r="D9574">
            <v>15</v>
          </cell>
          <cell r="E9574" t="str">
            <v>F</v>
          </cell>
        </row>
        <row r="9575">
          <cell r="B9575" t="str">
            <v>F520242</v>
          </cell>
          <cell r="C9575" t="str">
            <v>F520242</v>
          </cell>
          <cell r="D9575">
            <v>15</v>
          </cell>
          <cell r="E9575" t="str">
            <v>F</v>
          </cell>
        </row>
        <row r="9576">
          <cell r="B9576" t="str">
            <v>F520243</v>
          </cell>
          <cell r="C9576" t="str">
            <v>F520243</v>
          </cell>
          <cell r="D9576">
            <v>15</v>
          </cell>
          <cell r="E9576" t="str">
            <v>F</v>
          </cell>
        </row>
        <row r="9577">
          <cell r="B9577" t="str">
            <v>F520277</v>
          </cell>
          <cell r="C9577" t="str">
            <v>F520277</v>
          </cell>
          <cell r="D9577">
            <v>15</v>
          </cell>
          <cell r="E9577" t="str">
            <v>F</v>
          </cell>
        </row>
        <row r="9578">
          <cell r="B9578" t="str">
            <v>F520312</v>
          </cell>
          <cell r="C9578" t="str">
            <v>F520312</v>
          </cell>
          <cell r="D9578">
            <v>15</v>
          </cell>
          <cell r="E9578" t="str">
            <v>F</v>
          </cell>
        </row>
        <row r="9579">
          <cell r="B9579" t="str">
            <v>F520492</v>
          </cell>
          <cell r="C9579" t="str">
            <v>F520492</v>
          </cell>
          <cell r="D9579">
            <v>15</v>
          </cell>
          <cell r="E9579" t="str">
            <v>F</v>
          </cell>
        </row>
        <row r="9580">
          <cell r="B9580" t="str">
            <v>F521109</v>
          </cell>
          <cell r="C9580" t="str">
            <v>F521109</v>
          </cell>
          <cell r="D9580">
            <v>15</v>
          </cell>
          <cell r="E9580" t="str">
            <v>F</v>
          </cell>
        </row>
        <row r="9581">
          <cell r="B9581" t="str">
            <v>F521469</v>
          </cell>
          <cell r="C9581" t="str">
            <v>F521469</v>
          </cell>
          <cell r="D9581">
            <v>15</v>
          </cell>
          <cell r="E9581" t="str">
            <v>F</v>
          </cell>
        </row>
        <row r="9582">
          <cell r="B9582" t="str">
            <v>F521829</v>
          </cell>
          <cell r="C9582" t="str">
            <v>F521829</v>
          </cell>
          <cell r="D9582">
            <v>15</v>
          </cell>
          <cell r="E9582" t="str">
            <v>F</v>
          </cell>
        </row>
        <row r="9583">
          <cell r="B9583" t="str">
            <v>F522189</v>
          </cell>
          <cell r="C9583" t="str">
            <v>F522189</v>
          </cell>
          <cell r="D9583">
            <v>15</v>
          </cell>
          <cell r="E9583" t="str">
            <v>F</v>
          </cell>
        </row>
        <row r="9584">
          <cell r="B9584" t="str">
            <v>F522549</v>
          </cell>
          <cell r="C9584" t="str">
            <v>F522549</v>
          </cell>
          <cell r="D9584">
            <v>15</v>
          </cell>
          <cell r="E9584" t="str">
            <v>F</v>
          </cell>
        </row>
        <row r="9585">
          <cell r="B9585" t="str">
            <v>1000LOGDESRT</v>
          </cell>
          <cell r="C9585" t="str">
            <v>LOGDESRT</v>
          </cell>
          <cell r="D9585">
            <v>12</v>
          </cell>
          <cell r="E9585" t="str">
            <v>G</v>
          </cell>
        </row>
        <row r="9586">
          <cell r="B9586" t="str">
            <v>F502116</v>
          </cell>
          <cell r="C9586" t="str">
            <v>F502116</v>
          </cell>
          <cell r="D9586">
            <v>13</v>
          </cell>
          <cell r="E9586" t="str">
            <v>F</v>
          </cell>
        </row>
        <row r="9587">
          <cell r="B9587" t="str">
            <v>F520332</v>
          </cell>
          <cell r="C9587" t="str">
            <v>F520332</v>
          </cell>
          <cell r="D9587">
            <v>13</v>
          </cell>
          <cell r="E9587" t="str">
            <v>F</v>
          </cell>
        </row>
        <row r="9588">
          <cell r="B9588" t="str">
            <v>F520677</v>
          </cell>
          <cell r="C9588" t="str">
            <v>F520677</v>
          </cell>
          <cell r="D9588">
            <v>13</v>
          </cell>
          <cell r="E9588" t="str">
            <v>F</v>
          </cell>
        </row>
        <row r="9589">
          <cell r="B9589" t="str">
            <v>F521125</v>
          </cell>
          <cell r="C9589" t="str">
            <v>F521125</v>
          </cell>
          <cell r="D9589">
            <v>13</v>
          </cell>
          <cell r="E9589" t="str">
            <v>F</v>
          </cell>
        </row>
        <row r="9590">
          <cell r="B9590" t="str">
            <v>F521485</v>
          </cell>
          <cell r="C9590" t="str">
            <v>F521485</v>
          </cell>
          <cell r="D9590">
            <v>13</v>
          </cell>
          <cell r="E9590" t="str">
            <v>F</v>
          </cell>
        </row>
        <row r="9591">
          <cell r="B9591" t="str">
            <v>F521845</v>
          </cell>
          <cell r="C9591" t="str">
            <v>F521845</v>
          </cell>
          <cell r="D9591">
            <v>13</v>
          </cell>
          <cell r="E9591" t="str">
            <v>F</v>
          </cell>
        </row>
        <row r="9592">
          <cell r="B9592" t="str">
            <v>F522205</v>
          </cell>
          <cell r="C9592" t="str">
            <v>F522205</v>
          </cell>
          <cell r="D9592">
            <v>13</v>
          </cell>
          <cell r="E9592" t="str">
            <v>F</v>
          </cell>
        </row>
        <row r="9593">
          <cell r="B9593" t="str">
            <v>F522565</v>
          </cell>
          <cell r="C9593" t="str">
            <v>F522565</v>
          </cell>
          <cell r="D9593">
            <v>13</v>
          </cell>
          <cell r="E9593" t="str">
            <v>F</v>
          </cell>
        </row>
        <row r="9594">
          <cell r="B9594" t="str">
            <v>1000PLNGDES</v>
          </cell>
          <cell r="C9594" t="str">
            <v>PLNGDES</v>
          </cell>
          <cell r="D9594">
            <v>12</v>
          </cell>
          <cell r="E9594" t="str">
            <v>G</v>
          </cell>
        </row>
        <row r="9595">
          <cell r="B9595" t="str">
            <v>F520544</v>
          </cell>
          <cell r="C9595" t="str">
            <v>F520544</v>
          </cell>
          <cell r="D9595">
            <v>13</v>
          </cell>
          <cell r="E9595" t="str">
            <v>F</v>
          </cell>
        </row>
        <row r="9596">
          <cell r="B9596" t="str">
            <v>F520678</v>
          </cell>
          <cell r="C9596" t="str">
            <v>F520678</v>
          </cell>
          <cell r="D9596">
            <v>13</v>
          </cell>
          <cell r="E9596" t="str">
            <v>F</v>
          </cell>
        </row>
        <row r="9597">
          <cell r="B9597" t="str">
            <v>F521157</v>
          </cell>
          <cell r="C9597" t="str">
            <v>F521157</v>
          </cell>
          <cell r="D9597">
            <v>13</v>
          </cell>
          <cell r="E9597" t="str">
            <v>F</v>
          </cell>
        </row>
        <row r="9598">
          <cell r="B9598" t="str">
            <v>F521517</v>
          </cell>
          <cell r="C9598" t="str">
            <v>F521517</v>
          </cell>
          <cell r="D9598">
            <v>13</v>
          </cell>
          <cell r="E9598" t="str">
            <v>F</v>
          </cell>
        </row>
        <row r="9599">
          <cell r="B9599" t="str">
            <v>F521877</v>
          </cell>
          <cell r="C9599" t="str">
            <v>F521877</v>
          </cell>
          <cell r="D9599">
            <v>13</v>
          </cell>
          <cell r="E9599" t="str">
            <v>F</v>
          </cell>
        </row>
        <row r="9600">
          <cell r="B9600" t="str">
            <v>F522237</v>
          </cell>
          <cell r="C9600" t="str">
            <v>F522237</v>
          </cell>
          <cell r="D9600">
            <v>13</v>
          </cell>
          <cell r="E9600" t="str">
            <v>F</v>
          </cell>
        </row>
        <row r="9601">
          <cell r="B9601" t="str">
            <v>F522597</v>
          </cell>
          <cell r="C9601" t="str">
            <v>F522597</v>
          </cell>
          <cell r="D9601">
            <v>13</v>
          </cell>
          <cell r="E9601" t="str">
            <v>F</v>
          </cell>
        </row>
        <row r="9602">
          <cell r="B9602" t="str">
            <v>1000LOCPLDES</v>
          </cell>
          <cell r="C9602" t="str">
            <v>LOCPLDES</v>
          </cell>
          <cell r="D9602">
            <v>14</v>
          </cell>
          <cell r="E9602" t="str">
            <v>G</v>
          </cell>
        </row>
        <row r="9603">
          <cell r="B9603" t="str">
            <v>1000PLNDESRUR</v>
          </cell>
          <cell r="C9603" t="str">
            <v>PLNDESRUR</v>
          </cell>
          <cell r="D9603">
            <v>14</v>
          </cell>
          <cell r="E9603" t="str">
            <v>G</v>
          </cell>
        </row>
        <row r="9604">
          <cell r="B9604" t="str">
            <v>1000PLFOOTSC</v>
          </cell>
          <cell r="C9604" t="str">
            <v>PLFOOTSC</v>
          </cell>
          <cell r="D9604">
            <v>16</v>
          </cell>
          <cell r="E9604" t="str">
            <v>G</v>
          </cell>
        </row>
        <row r="9605">
          <cell r="B9605" t="str">
            <v>F502294</v>
          </cell>
          <cell r="C9605" t="str">
            <v>F502294</v>
          </cell>
          <cell r="D9605">
            <v>17</v>
          </cell>
          <cell r="E9605" t="str">
            <v>F</v>
          </cell>
        </row>
        <row r="9606">
          <cell r="B9606" t="str">
            <v>1000PLPALMSC</v>
          </cell>
          <cell r="C9606" t="str">
            <v>PLPALMSC</v>
          </cell>
          <cell r="D9606">
            <v>16</v>
          </cell>
          <cell r="E9606" t="str">
            <v>G</v>
          </cell>
        </row>
        <row r="9607">
          <cell r="B9607" t="str">
            <v>1000PLREDSC</v>
          </cell>
          <cell r="C9607" t="str">
            <v>PLREDSC</v>
          </cell>
          <cell r="D9607">
            <v>16</v>
          </cell>
          <cell r="E9607" t="str">
            <v>G</v>
          </cell>
        </row>
        <row r="9608">
          <cell r="B9608" t="str">
            <v>F502295</v>
          </cell>
          <cell r="C9608" t="str">
            <v>F502295</v>
          </cell>
          <cell r="D9608">
            <v>17</v>
          </cell>
          <cell r="E9608" t="str">
            <v>F</v>
          </cell>
        </row>
        <row r="9609">
          <cell r="B9609" t="str">
            <v>1000PLVICTSC</v>
          </cell>
          <cell r="C9609" t="str">
            <v>PLVICTSC</v>
          </cell>
          <cell r="D9609">
            <v>16</v>
          </cell>
          <cell r="E9609" t="str">
            <v>G</v>
          </cell>
        </row>
        <row r="9610">
          <cell r="B9610" t="str">
            <v>F502296</v>
          </cell>
          <cell r="C9610" t="str">
            <v>F502296</v>
          </cell>
          <cell r="D9610">
            <v>17</v>
          </cell>
          <cell r="E9610" t="str">
            <v>F</v>
          </cell>
        </row>
        <row r="9611">
          <cell r="B9611" t="str">
            <v>1000CMMETE</v>
          </cell>
          <cell r="C9611" t="str">
            <v>CMMETE</v>
          </cell>
          <cell r="D9611">
            <v>10</v>
          </cell>
          <cell r="E9611" t="str">
            <v>G</v>
          </cell>
        </row>
        <row r="9612">
          <cell r="B9612" t="str">
            <v>F501975</v>
          </cell>
          <cell r="C9612" t="str">
            <v>F501975</v>
          </cell>
          <cell r="D9612">
            <v>11</v>
          </cell>
          <cell r="E9612" t="str">
            <v>F</v>
          </cell>
        </row>
        <row r="9613">
          <cell r="B9613" t="str">
            <v>F501976</v>
          </cell>
          <cell r="C9613" t="str">
            <v>F501976</v>
          </cell>
          <cell r="D9613">
            <v>11</v>
          </cell>
          <cell r="E9613" t="str">
            <v>F</v>
          </cell>
        </row>
        <row r="9614">
          <cell r="B9614" t="str">
            <v>F501991</v>
          </cell>
          <cell r="C9614" t="str">
            <v>F501991</v>
          </cell>
          <cell r="D9614">
            <v>11</v>
          </cell>
          <cell r="E9614" t="str">
            <v>F</v>
          </cell>
        </row>
        <row r="9615">
          <cell r="B9615" t="str">
            <v>F501992</v>
          </cell>
          <cell r="C9615" t="str">
            <v>F501992</v>
          </cell>
          <cell r="D9615">
            <v>11</v>
          </cell>
          <cell r="E9615" t="str">
            <v>F</v>
          </cell>
        </row>
        <row r="9616">
          <cell r="B9616" t="str">
            <v>F502007</v>
          </cell>
          <cell r="C9616" t="str">
            <v>F502007</v>
          </cell>
          <cell r="D9616">
            <v>11</v>
          </cell>
          <cell r="E9616" t="str">
            <v>F</v>
          </cell>
        </row>
        <row r="9617">
          <cell r="B9617" t="str">
            <v>F502021</v>
          </cell>
          <cell r="C9617" t="str">
            <v>F502021</v>
          </cell>
          <cell r="D9617">
            <v>11</v>
          </cell>
          <cell r="E9617" t="str">
            <v>F</v>
          </cell>
        </row>
        <row r="9618">
          <cell r="B9618" t="str">
            <v>F502029</v>
          </cell>
          <cell r="C9618" t="str">
            <v>F502029</v>
          </cell>
          <cell r="D9618">
            <v>11</v>
          </cell>
          <cell r="E9618" t="str">
            <v>F</v>
          </cell>
        </row>
        <row r="9619">
          <cell r="B9619" t="str">
            <v>F502045</v>
          </cell>
          <cell r="C9619" t="str">
            <v>F502045</v>
          </cell>
          <cell r="D9619">
            <v>11</v>
          </cell>
          <cell r="E9619" t="str">
            <v>F</v>
          </cell>
        </row>
        <row r="9620">
          <cell r="B9620" t="str">
            <v>F502053</v>
          </cell>
          <cell r="C9620" t="str">
            <v>F502053</v>
          </cell>
          <cell r="D9620">
            <v>11</v>
          </cell>
          <cell r="E9620" t="str">
            <v>F</v>
          </cell>
        </row>
        <row r="9621">
          <cell r="B9621" t="str">
            <v>F502063</v>
          </cell>
          <cell r="C9621" t="str">
            <v>F502063</v>
          </cell>
          <cell r="D9621">
            <v>11</v>
          </cell>
          <cell r="E9621" t="str">
            <v>F</v>
          </cell>
        </row>
        <row r="9622">
          <cell r="B9622" t="str">
            <v>F502064</v>
          </cell>
          <cell r="C9622" t="str">
            <v>F502064</v>
          </cell>
          <cell r="D9622">
            <v>11</v>
          </cell>
          <cell r="E9622" t="str">
            <v>F</v>
          </cell>
        </row>
        <row r="9623">
          <cell r="B9623" t="str">
            <v>F502077</v>
          </cell>
          <cell r="C9623" t="str">
            <v>F502077</v>
          </cell>
          <cell r="D9623">
            <v>11</v>
          </cell>
          <cell r="E9623" t="str">
            <v>F</v>
          </cell>
        </row>
        <row r="9624">
          <cell r="B9624" t="str">
            <v>F502088</v>
          </cell>
          <cell r="C9624" t="str">
            <v>F502088</v>
          </cell>
          <cell r="D9624">
            <v>11</v>
          </cell>
          <cell r="E9624" t="str">
            <v>F</v>
          </cell>
        </row>
        <row r="9625">
          <cell r="B9625" t="str">
            <v>F502103</v>
          </cell>
          <cell r="C9625" t="str">
            <v>F502103</v>
          </cell>
          <cell r="D9625">
            <v>11</v>
          </cell>
          <cell r="E9625" t="str">
            <v>F</v>
          </cell>
        </row>
        <row r="9626">
          <cell r="B9626" t="str">
            <v>F502104</v>
          </cell>
          <cell r="C9626" t="str">
            <v>F502104</v>
          </cell>
          <cell r="D9626">
            <v>11</v>
          </cell>
          <cell r="E9626" t="str">
            <v>F</v>
          </cell>
        </row>
        <row r="9627">
          <cell r="B9627" t="str">
            <v>F502125</v>
          </cell>
          <cell r="C9627" t="str">
            <v>F502125</v>
          </cell>
          <cell r="D9627">
            <v>11</v>
          </cell>
          <cell r="E9627" t="str">
            <v>F</v>
          </cell>
        </row>
        <row r="9628">
          <cell r="B9628" t="str">
            <v>F502133</v>
          </cell>
          <cell r="C9628" t="str">
            <v>F502133</v>
          </cell>
          <cell r="D9628">
            <v>11</v>
          </cell>
          <cell r="E9628" t="str">
            <v>F</v>
          </cell>
        </row>
        <row r="9629">
          <cell r="B9629" t="str">
            <v>F502141</v>
          </cell>
          <cell r="C9629" t="str">
            <v>F502141</v>
          </cell>
          <cell r="D9629">
            <v>11</v>
          </cell>
          <cell r="E9629" t="str">
            <v>F</v>
          </cell>
        </row>
        <row r="9630">
          <cell r="B9630" t="str">
            <v>F502157</v>
          </cell>
          <cell r="C9630" t="str">
            <v>F502157</v>
          </cell>
          <cell r="D9630">
            <v>11</v>
          </cell>
          <cell r="E9630" t="str">
            <v>F</v>
          </cell>
        </row>
        <row r="9631">
          <cell r="B9631" t="str">
            <v>F502165</v>
          </cell>
          <cell r="C9631" t="str">
            <v>F502165</v>
          </cell>
          <cell r="D9631">
            <v>11</v>
          </cell>
          <cell r="E9631" t="str">
            <v>F</v>
          </cell>
        </row>
        <row r="9632">
          <cell r="B9632" t="str">
            <v>F502284</v>
          </cell>
          <cell r="C9632" t="str">
            <v>F502284</v>
          </cell>
          <cell r="D9632">
            <v>11</v>
          </cell>
          <cell r="E9632" t="str">
            <v>F</v>
          </cell>
        </row>
        <row r="9633">
          <cell r="B9633" t="str">
            <v>F502368</v>
          </cell>
          <cell r="C9633" t="str">
            <v>F502368</v>
          </cell>
          <cell r="D9633">
            <v>11</v>
          </cell>
          <cell r="E9633" t="str">
            <v>F</v>
          </cell>
        </row>
        <row r="9634">
          <cell r="B9634" t="str">
            <v>F502416</v>
          </cell>
          <cell r="C9634" t="str">
            <v>F502416</v>
          </cell>
          <cell r="D9634">
            <v>11</v>
          </cell>
          <cell r="E9634" t="str">
            <v>F</v>
          </cell>
        </row>
        <row r="9635">
          <cell r="B9635" t="str">
            <v>F502564</v>
          </cell>
          <cell r="C9635" t="str">
            <v>F502564</v>
          </cell>
          <cell r="D9635">
            <v>11</v>
          </cell>
          <cell r="E9635" t="str">
            <v>F</v>
          </cell>
        </row>
        <row r="9636">
          <cell r="B9636" t="str">
            <v>F502570</v>
          </cell>
          <cell r="C9636" t="str">
            <v>F502570</v>
          </cell>
          <cell r="D9636">
            <v>11</v>
          </cell>
          <cell r="E9636" t="str">
            <v>F</v>
          </cell>
        </row>
        <row r="9637">
          <cell r="B9637" t="str">
            <v>F502576</v>
          </cell>
          <cell r="C9637" t="str">
            <v>F502576</v>
          </cell>
          <cell r="D9637">
            <v>11</v>
          </cell>
          <cell r="E9637" t="str">
            <v>F</v>
          </cell>
        </row>
        <row r="9638">
          <cell r="B9638" t="str">
            <v>F502615</v>
          </cell>
          <cell r="C9638" t="str">
            <v>F502615</v>
          </cell>
          <cell r="D9638">
            <v>11</v>
          </cell>
          <cell r="E9638" t="str">
            <v>F</v>
          </cell>
        </row>
        <row r="9639">
          <cell r="B9639" t="str">
            <v>F502623</v>
          </cell>
          <cell r="C9639" t="str">
            <v>F502623</v>
          </cell>
          <cell r="D9639">
            <v>11</v>
          </cell>
          <cell r="E9639" t="str">
            <v>F</v>
          </cell>
        </row>
        <row r="9640">
          <cell r="B9640" t="str">
            <v>F502631</v>
          </cell>
          <cell r="C9640" t="str">
            <v>F502631</v>
          </cell>
          <cell r="D9640">
            <v>11</v>
          </cell>
          <cell r="E9640" t="str">
            <v>F</v>
          </cell>
        </row>
        <row r="9641">
          <cell r="B9641" t="str">
            <v>F521002</v>
          </cell>
          <cell r="C9641" t="str">
            <v>F521002</v>
          </cell>
          <cell r="D9641">
            <v>11</v>
          </cell>
          <cell r="E9641" t="str">
            <v>F</v>
          </cell>
        </row>
        <row r="9642">
          <cell r="B9642" t="str">
            <v>F521362</v>
          </cell>
          <cell r="C9642" t="str">
            <v>F521362</v>
          </cell>
          <cell r="D9642">
            <v>11</v>
          </cell>
          <cell r="E9642" t="str">
            <v>F</v>
          </cell>
        </row>
        <row r="9643">
          <cell r="B9643" t="str">
            <v>F521722</v>
          </cell>
          <cell r="C9643" t="str">
            <v>F521722</v>
          </cell>
          <cell r="D9643">
            <v>11</v>
          </cell>
          <cell r="E9643" t="str">
            <v>F</v>
          </cell>
        </row>
        <row r="9644">
          <cell r="B9644" t="str">
            <v>F522082</v>
          </cell>
          <cell r="C9644" t="str">
            <v>F522082</v>
          </cell>
          <cell r="D9644">
            <v>11</v>
          </cell>
          <cell r="E9644" t="str">
            <v>F</v>
          </cell>
        </row>
        <row r="9645">
          <cell r="B9645" t="str">
            <v>F522442</v>
          </cell>
          <cell r="C9645" t="str">
            <v>F522442</v>
          </cell>
          <cell r="D9645">
            <v>11</v>
          </cell>
          <cell r="E9645" t="str">
            <v>F</v>
          </cell>
        </row>
        <row r="9646">
          <cell r="B9646" t="str">
            <v>1000CMMGMTME</v>
          </cell>
          <cell r="C9646" t="str">
            <v>CMMGMTME</v>
          </cell>
          <cell r="D9646">
            <v>12</v>
          </cell>
          <cell r="E9646" t="str">
            <v>G</v>
          </cell>
        </row>
        <row r="9647">
          <cell r="B9647" t="str">
            <v>F520074</v>
          </cell>
          <cell r="C9647" t="str">
            <v>F520074</v>
          </cell>
          <cell r="D9647">
            <v>13</v>
          </cell>
          <cell r="E9647" t="str">
            <v>F</v>
          </cell>
        </row>
        <row r="9648">
          <cell r="B9648" t="str">
            <v>F521058</v>
          </cell>
          <cell r="C9648" t="str">
            <v>F521058</v>
          </cell>
          <cell r="D9648">
            <v>13</v>
          </cell>
          <cell r="E9648" t="str">
            <v>F</v>
          </cell>
        </row>
        <row r="9649">
          <cell r="B9649" t="str">
            <v>F521418</v>
          </cell>
          <cell r="C9649" t="str">
            <v>F521418</v>
          </cell>
          <cell r="D9649">
            <v>13</v>
          </cell>
          <cell r="E9649" t="str">
            <v>F</v>
          </cell>
        </row>
        <row r="9650">
          <cell r="B9650" t="str">
            <v>F521778</v>
          </cell>
          <cell r="C9650" t="str">
            <v>F521778</v>
          </cell>
          <cell r="D9650">
            <v>13</v>
          </cell>
          <cell r="E9650" t="str">
            <v>F</v>
          </cell>
        </row>
        <row r="9651">
          <cell r="B9651" t="str">
            <v>F522138</v>
          </cell>
          <cell r="C9651" t="str">
            <v>F522138</v>
          </cell>
          <cell r="D9651">
            <v>13</v>
          </cell>
          <cell r="E9651" t="str">
            <v>F</v>
          </cell>
        </row>
        <row r="9652">
          <cell r="B9652" t="str">
            <v>F522498</v>
          </cell>
          <cell r="C9652" t="str">
            <v>F522498</v>
          </cell>
          <cell r="D9652">
            <v>13</v>
          </cell>
          <cell r="E9652" t="str">
            <v>F</v>
          </cell>
        </row>
        <row r="9653">
          <cell r="B9653" t="str">
            <v>1000FLDCONME</v>
          </cell>
          <cell r="C9653" t="str">
            <v>FLDCONME</v>
          </cell>
          <cell r="D9653">
            <v>12</v>
          </cell>
          <cell r="E9653" t="str">
            <v>G</v>
          </cell>
        </row>
        <row r="9654">
          <cell r="B9654" t="str">
            <v>F520684</v>
          </cell>
          <cell r="C9654" t="str">
            <v>F520684</v>
          </cell>
          <cell r="D9654">
            <v>13</v>
          </cell>
          <cell r="E9654" t="str">
            <v>F</v>
          </cell>
        </row>
        <row r="9655">
          <cell r="B9655" t="str">
            <v>F521188</v>
          </cell>
          <cell r="C9655" t="str">
            <v>F521188</v>
          </cell>
          <cell r="D9655">
            <v>13</v>
          </cell>
          <cell r="E9655" t="str">
            <v>F</v>
          </cell>
        </row>
        <row r="9656">
          <cell r="B9656" t="str">
            <v>F521548</v>
          </cell>
          <cell r="C9656" t="str">
            <v>F521548</v>
          </cell>
          <cell r="D9656">
            <v>13</v>
          </cell>
          <cell r="E9656" t="str">
            <v>F</v>
          </cell>
        </row>
        <row r="9657">
          <cell r="B9657" t="str">
            <v>F521908</v>
          </cell>
          <cell r="C9657" t="str">
            <v>F521908</v>
          </cell>
          <cell r="D9657">
            <v>13</v>
          </cell>
          <cell r="E9657" t="str">
            <v>F</v>
          </cell>
        </row>
        <row r="9658">
          <cell r="B9658" t="str">
            <v>F522268</v>
          </cell>
          <cell r="C9658" t="str">
            <v>F522268</v>
          </cell>
          <cell r="D9658">
            <v>13</v>
          </cell>
          <cell r="E9658" t="str">
            <v>F</v>
          </cell>
        </row>
        <row r="9659">
          <cell r="B9659" t="str">
            <v>F522628</v>
          </cell>
          <cell r="C9659" t="str">
            <v>F522628</v>
          </cell>
          <cell r="D9659">
            <v>13</v>
          </cell>
          <cell r="E9659" t="str">
            <v>F</v>
          </cell>
        </row>
        <row r="9660">
          <cell r="B9660" t="str">
            <v>1000FCCOVSC</v>
          </cell>
          <cell r="C9660" t="str">
            <v>FCCOVSC</v>
          </cell>
          <cell r="D9660">
            <v>14</v>
          </cell>
          <cell r="E9660" t="str">
            <v>G</v>
          </cell>
        </row>
        <row r="9661">
          <cell r="B9661" t="str">
            <v>F500652</v>
          </cell>
          <cell r="C9661" t="str">
            <v>F500652</v>
          </cell>
          <cell r="D9661">
            <v>15</v>
          </cell>
          <cell r="E9661" t="str">
            <v>F</v>
          </cell>
        </row>
        <row r="9662">
          <cell r="B9662" t="str">
            <v>F500653</v>
          </cell>
          <cell r="C9662" t="str">
            <v>F500653</v>
          </cell>
          <cell r="D9662">
            <v>15</v>
          </cell>
          <cell r="E9662" t="str">
            <v>F</v>
          </cell>
        </row>
        <row r="9663">
          <cell r="B9663" t="str">
            <v>F500722</v>
          </cell>
          <cell r="C9663" t="str">
            <v>F500722</v>
          </cell>
          <cell r="D9663">
            <v>15</v>
          </cell>
          <cell r="E9663" t="str">
            <v>F</v>
          </cell>
        </row>
        <row r="9664">
          <cell r="B9664" t="str">
            <v>F500723</v>
          </cell>
          <cell r="C9664" t="str">
            <v>F500723</v>
          </cell>
          <cell r="D9664">
            <v>15</v>
          </cell>
          <cell r="E9664" t="str">
            <v>F</v>
          </cell>
        </row>
        <row r="9665">
          <cell r="B9665" t="str">
            <v>F500792</v>
          </cell>
          <cell r="C9665" t="str">
            <v>F500792</v>
          </cell>
          <cell r="D9665">
            <v>15</v>
          </cell>
          <cell r="E9665" t="str">
            <v>F</v>
          </cell>
        </row>
        <row r="9666">
          <cell r="B9666" t="str">
            <v>F500853</v>
          </cell>
          <cell r="C9666" t="str">
            <v>F500853</v>
          </cell>
          <cell r="D9666">
            <v>15</v>
          </cell>
          <cell r="E9666" t="str">
            <v>F</v>
          </cell>
        </row>
        <row r="9667">
          <cell r="B9667" t="str">
            <v>F500958</v>
          </cell>
          <cell r="C9667" t="str">
            <v>F500958</v>
          </cell>
          <cell r="D9667">
            <v>15</v>
          </cell>
          <cell r="E9667" t="str">
            <v>F</v>
          </cell>
        </row>
        <row r="9668">
          <cell r="B9668" t="str">
            <v>F500993</v>
          </cell>
          <cell r="C9668" t="str">
            <v>F500993</v>
          </cell>
          <cell r="D9668">
            <v>15</v>
          </cell>
          <cell r="E9668" t="str">
            <v>F</v>
          </cell>
        </row>
        <row r="9669">
          <cell r="B9669" t="str">
            <v>F501037</v>
          </cell>
          <cell r="C9669" t="str">
            <v>F501037</v>
          </cell>
          <cell r="D9669">
            <v>15</v>
          </cell>
          <cell r="E9669" t="str">
            <v>F</v>
          </cell>
        </row>
        <row r="9670">
          <cell r="B9670" t="str">
            <v>F501038</v>
          </cell>
          <cell r="C9670" t="str">
            <v>F501038</v>
          </cell>
          <cell r="D9670">
            <v>15</v>
          </cell>
          <cell r="E9670" t="str">
            <v>F</v>
          </cell>
        </row>
        <row r="9671">
          <cell r="B9671" t="str">
            <v>F501098</v>
          </cell>
          <cell r="C9671" t="str">
            <v>F501098</v>
          </cell>
          <cell r="D9671">
            <v>15</v>
          </cell>
          <cell r="E9671" t="str">
            <v>F</v>
          </cell>
        </row>
        <row r="9672">
          <cell r="B9672" t="str">
            <v>F501143</v>
          </cell>
          <cell r="C9672" t="str">
            <v>F501143</v>
          </cell>
          <cell r="D9672">
            <v>15</v>
          </cell>
          <cell r="E9672" t="str">
            <v>F</v>
          </cell>
        </row>
        <row r="9673">
          <cell r="B9673" t="str">
            <v>F501212</v>
          </cell>
          <cell r="C9673" t="str">
            <v>F501212</v>
          </cell>
          <cell r="D9673">
            <v>15</v>
          </cell>
          <cell r="E9673" t="str">
            <v>F</v>
          </cell>
        </row>
        <row r="9674">
          <cell r="B9674" t="str">
            <v>F501213</v>
          </cell>
          <cell r="C9674" t="str">
            <v>F501213</v>
          </cell>
          <cell r="D9674">
            <v>15</v>
          </cell>
          <cell r="E9674" t="str">
            <v>F</v>
          </cell>
        </row>
        <row r="9675">
          <cell r="B9675" t="str">
            <v>F501273</v>
          </cell>
          <cell r="C9675" t="str">
            <v>F501273</v>
          </cell>
          <cell r="D9675">
            <v>15</v>
          </cell>
          <cell r="E9675" t="str">
            <v>F</v>
          </cell>
        </row>
        <row r="9676">
          <cell r="B9676" t="str">
            <v>F501483</v>
          </cell>
          <cell r="C9676" t="str">
            <v>F501483</v>
          </cell>
          <cell r="D9676">
            <v>15</v>
          </cell>
          <cell r="E9676" t="str">
            <v>F</v>
          </cell>
        </row>
        <row r="9677">
          <cell r="B9677" t="str">
            <v>F502158</v>
          </cell>
          <cell r="C9677" t="str">
            <v>F502158</v>
          </cell>
          <cell r="D9677">
            <v>15</v>
          </cell>
          <cell r="E9677" t="str">
            <v>F</v>
          </cell>
        </row>
        <row r="9678">
          <cell r="B9678" t="str">
            <v>F502434</v>
          </cell>
          <cell r="C9678" t="str">
            <v>F502434</v>
          </cell>
          <cell r="D9678">
            <v>15</v>
          </cell>
          <cell r="E9678" t="str">
            <v>F</v>
          </cell>
        </row>
        <row r="9679">
          <cell r="B9679" t="str">
            <v>F520199</v>
          </cell>
          <cell r="C9679" t="str">
            <v>F520199</v>
          </cell>
          <cell r="D9679">
            <v>15</v>
          </cell>
          <cell r="E9679" t="str">
            <v>F</v>
          </cell>
        </row>
        <row r="9680">
          <cell r="B9680" t="str">
            <v>F520200</v>
          </cell>
          <cell r="C9680" t="str">
            <v>F520200</v>
          </cell>
          <cell r="D9680">
            <v>15</v>
          </cell>
          <cell r="E9680" t="str">
            <v>F</v>
          </cell>
        </row>
        <row r="9681">
          <cell r="B9681" t="str">
            <v>F520252</v>
          </cell>
          <cell r="C9681" t="str">
            <v>F520252</v>
          </cell>
          <cell r="D9681">
            <v>15</v>
          </cell>
          <cell r="E9681" t="str">
            <v>F</v>
          </cell>
        </row>
        <row r="9682">
          <cell r="B9682" t="str">
            <v>F520286</v>
          </cell>
          <cell r="C9682" t="str">
            <v>F520286</v>
          </cell>
          <cell r="D9682">
            <v>15</v>
          </cell>
          <cell r="E9682" t="str">
            <v>F</v>
          </cell>
        </row>
        <row r="9683">
          <cell r="B9683" t="str">
            <v>F521087</v>
          </cell>
          <cell r="C9683" t="str">
            <v>F521087</v>
          </cell>
          <cell r="D9683">
            <v>15</v>
          </cell>
          <cell r="E9683" t="str">
            <v>F</v>
          </cell>
        </row>
        <row r="9684">
          <cell r="B9684" t="str">
            <v>F521447</v>
          </cell>
          <cell r="C9684" t="str">
            <v>F521447</v>
          </cell>
          <cell r="D9684">
            <v>15</v>
          </cell>
          <cell r="E9684" t="str">
            <v>F</v>
          </cell>
        </row>
        <row r="9685">
          <cell r="B9685" t="str">
            <v>F521807</v>
          </cell>
          <cell r="C9685" t="str">
            <v>F521807</v>
          </cell>
          <cell r="D9685">
            <v>15</v>
          </cell>
          <cell r="E9685" t="str">
            <v>F</v>
          </cell>
        </row>
        <row r="9686">
          <cell r="B9686" t="str">
            <v>F522167</v>
          </cell>
          <cell r="C9686" t="str">
            <v>F522167</v>
          </cell>
          <cell r="D9686">
            <v>15</v>
          </cell>
          <cell r="E9686" t="str">
            <v>F</v>
          </cell>
        </row>
        <row r="9687">
          <cell r="B9687" t="str">
            <v>F522527</v>
          </cell>
          <cell r="C9687" t="str">
            <v>F522527</v>
          </cell>
          <cell r="D9687">
            <v>15</v>
          </cell>
          <cell r="E9687" t="str">
            <v>F</v>
          </cell>
        </row>
        <row r="9688">
          <cell r="B9688" t="str">
            <v>F522783</v>
          </cell>
          <cell r="C9688" t="str">
            <v>F522783</v>
          </cell>
          <cell r="D9688">
            <v>15</v>
          </cell>
          <cell r="E9688" t="str">
            <v>F</v>
          </cell>
        </row>
        <row r="9689">
          <cell r="B9689" t="str">
            <v>1000FCMONSC</v>
          </cell>
          <cell r="C9689" t="str">
            <v>FCMONSC</v>
          </cell>
          <cell r="D9689">
            <v>14</v>
          </cell>
          <cell r="E9689" t="str">
            <v>G</v>
          </cell>
        </row>
        <row r="9690">
          <cell r="B9690" t="str">
            <v>F500654</v>
          </cell>
          <cell r="C9690" t="str">
            <v>F500654</v>
          </cell>
          <cell r="D9690">
            <v>15</v>
          </cell>
          <cell r="E9690" t="str">
            <v>F</v>
          </cell>
        </row>
        <row r="9691">
          <cell r="B9691" t="str">
            <v>F500655</v>
          </cell>
          <cell r="C9691" t="str">
            <v>F500655</v>
          </cell>
          <cell r="D9691">
            <v>15</v>
          </cell>
          <cell r="E9691" t="str">
            <v>F</v>
          </cell>
        </row>
        <row r="9692">
          <cell r="B9692" t="str">
            <v>F500724</v>
          </cell>
          <cell r="C9692" t="str">
            <v>F500724</v>
          </cell>
          <cell r="D9692">
            <v>15</v>
          </cell>
          <cell r="E9692" t="str">
            <v>F</v>
          </cell>
        </row>
        <row r="9693">
          <cell r="B9693" t="str">
            <v>F500725</v>
          </cell>
          <cell r="C9693" t="str">
            <v>F500725</v>
          </cell>
          <cell r="D9693">
            <v>15</v>
          </cell>
          <cell r="E9693" t="str">
            <v>F</v>
          </cell>
        </row>
        <row r="9694">
          <cell r="B9694" t="str">
            <v>F500794</v>
          </cell>
          <cell r="C9694" t="str">
            <v>F500794</v>
          </cell>
          <cell r="D9694">
            <v>15</v>
          </cell>
          <cell r="E9694" t="str">
            <v>F</v>
          </cell>
        </row>
        <row r="9695">
          <cell r="B9695" t="str">
            <v>F500854</v>
          </cell>
          <cell r="C9695" t="str">
            <v>F500854</v>
          </cell>
          <cell r="D9695">
            <v>15</v>
          </cell>
          <cell r="E9695" t="str">
            <v>F</v>
          </cell>
        </row>
        <row r="9696">
          <cell r="B9696" t="str">
            <v>F500959</v>
          </cell>
          <cell r="C9696" t="str">
            <v>F500959</v>
          </cell>
          <cell r="D9696">
            <v>15</v>
          </cell>
          <cell r="E9696" t="str">
            <v>F</v>
          </cell>
        </row>
        <row r="9697">
          <cell r="B9697" t="str">
            <v>F500994</v>
          </cell>
          <cell r="C9697" t="str">
            <v>F500994</v>
          </cell>
          <cell r="D9697">
            <v>15</v>
          </cell>
          <cell r="E9697" t="str">
            <v>F</v>
          </cell>
        </row>
        <row r="9698">
          <cell r="B9698" t="str">
            <v>F501039</v>
          </cell>
          <cell r="C9698" t="str">
            <v>F501039</v>
          </cell>
          <cell r="D9698">
            <v>15</v>
          </cell>
          <cell r="E9698" t="str">
            <v>F</v>
          </cell>
        </row>
        <row r="9699">
          <cell r="B9699" t="str">
            <v>F501040</v>
          </cell>
          <cell r="C9699" t="str">
            <v>F501040</v>
          </cell>
          <cell r="D9699">
            <v>15</v>
          </cell>
          <cell r="E9699" t="str">
            <v>F</v>
          </cell>
        </row>
        <row r="9700">
          <cell r="B9700" t="str">
            <v>F501099</v>
          </cell>
          <cell r="C9700" t="str">
            <v>F501099</v>
          </cell>
          <cell r="D9700">
            <v>15</v>
          </cell>
          <cell r="E9700" t="str">
            <v>F</v>
          </cell>
        </row>
        <row r="9701">
          <cell r="B9701" t="str">
            <v>F501145</v>
          </cell>
          <cell r="C9701" t="str">
            <v>F501145</v>
          </cell>
          <cell r="D9701">
            <v>15</v>
          </cell>
          <cell r="E9701" t="str">
            <v>F</v>
          </cell>
        </row>
        <row r="9702">
          <cell r="B9702" t="str">
            <v>F501214</v>
          </cell>
          <cell r="C9702" t="str">
            <v>F501214</v>
          </cell>
          <cell r="D9702">
            <v>15</v>
          </cell>
          <cell r="E9702" t="str">
            <v>F</v>
          </cell>
        </row>
        <row r="9703">
          <cell r="B9703" t="str">
            <v>F501215</v>
          </cell>
          <cell r="C9703" t="str">
            <v>F501215</v>
          </cell>
          <cell r="D9703">
            <v>15</v>
          </cell>
          <cell r="E9703" t="str">
            <v>F</v>
          </cell>
        </row>
        <row r="9704">
          <cell r="B9704" t="str">
            <v>F501253</v>
          </cell>
          <cell r="C9704" t="str">
            <v>F501253</v>
          </cell>
          <cell r="D9704">
            <v>15</v>
          </cell>
          <cell r="E9704" t="str">
            <v>F</v>
          </cell>
        </row>
        <row r="9705">
          <cell r="B9705" t="str">
            <v>F501274</v>
          </cell>
          <cell r="C9705" t="str">
            <v>F501274</v>
          </cell>
          <cell r="D9705">
            <v>15</v>
          </cell>
          <cell r="E9705" t="str">
            <v>F</v>
          </cell>
        </row>
        <row r="9706">
          <cell r="B9706" t="str">
            <v>F501484</v>
          </cell>
          <cell r="C9706" t="str">
            <v>F501484</v>
          </cell>
          <cell r="D9706">
            <v>15</v>
          </cell>
          <cell r="E9706" t="str">
            <v>F</v>
          </cell>
        </row>
        <row r="9707">
          <cell r="B9707" t="str">
            <v>F502435</v>
          </cell>
          <cell r="C9707" t="str">
            <v>F502435</v>
          </cell>
          <cell r="D9707">
            <v>15</v>
          </cell>
          <cell r="E9707" t="str">
            <v>F</v>
          </cell>
        </row>
        <row r="9708">
          <cell r="B9708" t="str">
            <v>F520201</v>
          </cell>
          <cell r="C9708" t="str">
            <v>F520201</v>
          </cell>
          <cell r="D9708">
            <v>15</v>
          </cell>
          <cell r="E9708" t="str">
            <v>F</v>
          </cell>
        </row>
        <row r="9709">
          <cell r="B9709" t="str">
            <v>F520202</v>
          </cell>
          <cell r="C9709" t="str">
            <v>F520202</v>
          </cell>
          <cell r="D9709">
            <v>15</v>
          </cell>
          <cell r="E9709" t="str">
            <v>F</v>
          </cell>
        </row>
        <row r="9710">
          <cell r="B9710" t="str">
            <v>F520253</v>
          </cell>
          <cell r="C9710" t="str">
            <v>F520253</v>
          </cell>
          <cell r="D9710">
            <v>15</v>
          </cell>
          <cell r="E9710" t="str">
            <v>F</v>
          </cell>
        </row>
        <row r="9711">
          <cell r="B9711" t="str">
            <v>F520287</v>
          </cell>
          <cell r="C9711" t="str">
            <v>F520287</v>
          </cell>
          <cell r="D9711">
            <v>15</v>
          </cell>
          <cell r="E9711" t="str">
            <v>F</v>
          </cell>
        </row>
        <row r="9712">
          <cell r="B9712" t="str">
            <v>F520375</v>
          </cell>
          <cell r="C9712" t="str">
            <v>F520375</v>
          </cell>
          <cell r="D9712">
            <v>15</v>
          </cell>
          <cell r="E9712" t="str">
            <v>F</v>
          </cell>
        </row>
        <row r="9713">
          <cell r="B9713" t="str">
            <v>F520475</v>
          </cell>
          <cell r="C9713" t="str">
            <v>F520475</v>
          </cell>
          <cell r="D9713">
            <v>15</v>
          </cell>
          <cell r="E9713" t="str">
            <v>F</v>
          </cell>
        </row>
        <row r="9714">
          <cell r="B9714" t="str">
            <v>F521088</v>
          </cell>
          <cell r="C9714" t="str">
            <v>F521088</v>
          </cell>
          <cell r="D9714">
            <v>15</v>
          </cell>
          <cell r="E9714" t="str">
            <v>F</v>
          </cell>
        </row>
        <row r="9715">
          <cell r="B9715" t="str">
            <v>F521448</v>
          </cell>
          <cell r="C9715" t="str">
            <v>F521448</v>
          </cell>
          <cell r="D9715">
            <v>15</v>
          </cell>
          <cell r="E9715" t="str">
            <v>F</v>
          </cell>
        </row>
        <row r="9716">
          <cell r="B9716" t="str">
            <v>F521808</v>
          </cell>
          <cell r="C9716" t="str">
            <v>F521808</v>
          </cell>
          <cell r="D9716">
            <v>15</v>
          </cell>
          <cell r="E9716" t="str">
            <v>F</v>
          </cell>
        </row>
        <row r="9717">
          <cell r="B9717" t="str">
            <v>F522168</v>
          </cell>
          <cell r="C9717" t="str">
            <v>F522168</v>
          </cell>
          <cell r="D9717">
            <v>15</v>
          </cell>
          <cell r="E9717" t="str">
            <v>F</v>
          </cell>
        </row>
        <row r="9718">
          <cell r="B9718" t="str">
            <v>F522528</v>
          </cell>
          <cell r="C9718" t="str">
            <v>F522528</v>
          </cell>
          <cell r="D9718">
            <v>15</v>
          </cell>
          <cell r="E9718" t="str">
            <v>F</v>
          </cell>
        </row>
        <row r="9719">
          <cell r="B9719" t="str">
            <v>F522784</v>
          </cell>
          <cell r="C9719" t="str">
            <v>F522784</v>
          </cell>
          <cell r="D9719">
            <v>15</v>
          </cell>
          <cell r="E9719" t="str">
            <v>F</v>
          </cell>
        </row>
        <row r="9720">
          <cell r="B9720" t="str">
            <v>1000FCMONTSC</v>
          </cell>
          <cell r="C9720" t="str">
            <v>FCMONTSC</v>
          </cell>
          <cell r="D9720">
            <v>14</v>
          </cell>
          <cell r="E9720" t="str">
            <v>G</v>
          </cell>
        </row>
        <row r="9721">
          <cell r="B9721" t="str">
            <v>F500650</v>
          </cell>
          <cell r="C9721" t="str">
            <v>F500650</v>
          </cell>
          <cell r="D9721">
            <v>15</v>
          </cell>
          <cell r="E9721" t="str">
            <v>F</v>
          </cell>
        </row>
        <row r="9722">
          <cell r="B9722" t="str">
            <v>F500651</v>
          </cell>
          <cell r="C9722" t="str">
            <v>F500651</v>
          </cell>
          <cell r="D9722">
            <v>15</v>
          </cell>
          <cell r="E9722" t="str">
            <v>F</v>
          </cell>
        </row>
        <row r="9723">
          <cell r="B9723" t="str">
            <v>F500720</v>
          </cell>
          <cell r="C9723" t="str">
            <v>F500720</v>
          </cell>
          <cell r="D9723">
            <v>15</v>
          </cell>
          <cell r="E9723" t="str">
            <v>F</v>
          </cell>
        </row>
        <row r="9724">
          <cell r="B9724" t="str">
            <v>F500721</v>
          </cell>
          <cell r="C9724" t="str">
            <v>F500721</v>
          </cell>
          <cell r="D9724">
            <v>15</v>
          </cell>
          <cell r="E9724" t="str">
            <v>F</v>
          </cell>
        </row>
        <row r="9725">
          <cell r="B9725" t="str">
            <v>F500790</v>
          </cell>
          <cell r="C9725" t="str">
            <v>F500790</v>
          </cell>
          <cell r="D9725">
            <v>15</v>
          </cell>
          <cell r="E9725" t="str">
            <v>F</v>
          </cell>
        </row>
        <row r="9726">
          <cell r="B9726" t="str">
            <v>F500852</v>
          </cell>
          <cell r="C9726" t="str">
            <v>F500852</v>
          </cell>
          <cell r="D9726">
            <v>15</v>
          </cell>
          <cell r="E9726" t="str">
            <v>F</v>
          </cell>
        </row>
        <row r="9727">
          <cell r="B9727" t="str">
            <v>F500957</v>
          </cell>
          <cell r="C9727" t="str">
            <v>F500957</v>
          </cell>
          <cell r="D9727">
            <v>15</v>
          </cell>
          <cell r="E9727" t="str">
            <v>F</v>
          </cell>
        </row>
        <row r="9728">
          <cell r="B9728" t="str">
            <v>F500992</v>
          </cell>
          <cell r="C9728" t="str">
            <v>F500992</v>
          </cell>
          <cell r="D9728">
            <v>15</v>
          </cell>
          <cell r="E9728" t="str">
            <v>F</v>
          </cell>
        </row>
        <row r="9729">
          <cell r="B9729" t="str">
            <v>F501035</v>
          </cell>
          <cell r="C9729" t="str">
            <v>F501035</v>
          </cell>
          <cell r="D9729">
            <v>15</v>
          </cell>
          <cell r="E9729" t="str">
            <v>F</v>
          </cell>
        </row>
        <row r="9730">
          <cell r="B9730" t="str">
            <v>F501036</v>
          </cell>
          <cell r="C9730" t="str">
            <v>F501036</v>
          </cell>
          <cell r="D9730">
            <v>15</v>
          </cell>
          <cell r="E9730" t="str">
            <v>F</v>
          </cell>
        </row>
        <row r="9731">
          <cell r="B9731" t="str">
            <v>F501097</v>
          </cell>
          <cell r="C9731" t="str">
            <v>F501097</v>
          </cell>
          <cell r="D9731">
            <v>15</v>
          </cell>
          <cell r="E9731" t="str">
            <v>F</v>
          </cell>
        </row>
        <row r="9732">
          <cell r="B9732" t="str">
            <v>F501141</v>
          </cell>
          <cell r="C9732" t="str">
            <v>F501141</v>
          </cell>
          <cell r="D9732">
            <v>15</v>
          </cell>
          <cell r="E9732" t="str">
            <v>F</v>
          </cell>
        </row>
        <row r="9733">
          <cell r="B9733" t="str">
            <v>F501210</v>
          </cell>
          <cell r="C9733" t="str">
            <v>F501210</v>
          </cell>
          <cell r="D9733">
            <v>15</v>
          </cell>
          <cell r="E9733" t="str">
            <v>F</v>
          </cell>
        </row>
        <row r="9734">
          <cell r="B9734" t="str">
            <v>F501211</v>
          </cell>
          <cell r="C9734" t="str">
            <v>F501211</v>
          </cell>
          <cell r="D9734">
            <v>15</v>
          </cell>
          <cell r="E9734" t="str">
            <v>F</v>
          </cell>
        </row>
        <row r="9735">
          <cell r="B9735" t="str">
            <v>F501272</v>
          </cell>
          <cell r="C9735" t="str">
            <v>F501272</v>
          </cell>
          <cell r="D9735">
            <v>15</v>
          </cell>
          <cell r="E9735" t="str">
            <v>F</v>
          </cell>
        </row>
        <row r="9736">
          <cell r="B9736" t="str">
            <v>F501482</v>
          </cell>
          <cell r="C9736" t="str">
            <v>F501482</v>
          </cell>
          <cell r="D9736">
            <v>15</v>
          </cell>
          <cell r="E9736" t="str">
            <v>F</v>
          </cell>
        </row>
        <row r="9737">
          <cell r="B9737" t="str">
            <v>F502433</v>
          </cell>
          <cell r="C9737" t="str">
            <v>F502433</v>
          </cell>
          <cell r="D9737">
            <v>15</v>
          </cell>
          <cell r="E9737" t="str">
            <v>F</v>
          </cell>
        </row>
        <row r="9738">
          <cell r="B9738" t="str">
            <v>F520198</v>
          </cell>
          <cell r="C9738" t="str">
            <v>F520198</v>
          </cell>
          <cell r="D9738">
            <v>15</v>
          </cell>
          <cell r="E9738" t="str">
            <v>F</v>
          </cell>
        </row>
        <row r="9739">
          <cell r="B9739" t="str">
            <v>F520251</v>
          </cell>
          <cell r="C9739" t="str">
            <v>F520251</v>
          </cell>
          <cell r="D9739">
            <v>15</v>
          </cell>
          <cell r="E9739" t="str">
            <v>F</v>
          </cell>
        </row>
        <row r="9740">
          <cell r="B9740" t="str">
            <v>F520285</v>
          </cell>
          <cell r="C9740" t="str">
            <v>F520285</v>
          </cell>
          <cell r="D9740">
            <v>15</v>
          </cell>
          <cell r="E9740" t="str">
            <v>F</v>
          </cell>
        </row>
        <row r="9741">
          <cell r="B9741" t="str">
            <v>F520474</v>
          </cell>
          <cell r="C9741" t="str">
            <v>F520474</v>
          </cell>
          <cell r="D9741">
            <v>15</v>
          </cell>
          <cell r="E9741" t="str">
            <v>F</v>
          </cell>
        </row>
        <row r="9742">
          <cell r="B9742" t="str">
            <v>F521086</v>
          </cell>
          <cell r="C9742" t="str">
            <v>F521086</v>
          </cell>
          <cell r="D9742">
            <v>15</v>
          </cell>
          <cell r="E9742" t="str">
            <v>F</v>
          </cell>
        </row>
        <row r="9743">
          <cell r="B9743" t="str">
            <v>F521446</v>
          </cell>
          <cell r="C9743" t="str">
            <v>F521446</v>
          </cell>
          <cell r="D9743">
            <v>15</v>
          </cell>
          <cell r="E9743" t="str">
            <v>F</v>
          </cell>
        </row>
        <row r="9744">
          <cell r="B9744" t="str">
            <v>F521806</v>
          </cell>
          <cell r="C9744" t="str">
            <v>F521806</v>
          </cell>
          <cell r="D9744">
            <v>15</v>
          </cell>
          <cell r="E9744" t="str">
            <v>F</v>
          </cell>
        </row>
        <row r="9745">
          <cell r="B9745" t="str">
            <v>F522166</v>
          </cell>
          <cell r="C9745" t="str">
            <v>F522166</v>
          </cell>
          <cell r="D9745">
            <v>15</v>
          </cell>
          <cell r="E9745" t="str">
            <v>F</v>
          </cell>
        </row>
        <row r="9746">
          <cell r="B9746" t="str">
            <v>F522526</v>
          </cell>
          <cell r="C9746" t="str">
            <v>F522526</v>
          </cell>
          <cell r="D9746">
            <v>15</v>
          </cell>
          <cell r="E9746" t="str">
            <v>F</v>
          </cell>
        </row>
        <row r="9747">
          <cell r="B9747" t="str">
            <v>F522803</v>
          </cell>
          <cell r="C9747" t="str">
            <v>F522803</v>
          </cell>
          <cell r="D9747">
            <v>15</v>
          </cell>
          <cell r="E9747" t="str">
            <v>F</v>
          </cell>
        </row>
        <row r="9748">
          <cell r="B9748" t="str">
            <v>1000FCONTSC</v>
          </cell>
          <cell r="C9748" t="str">
            <v>FCONTSC</v>
          </cell>
          <cell r="D9748">
            <v>14</v>
          </cell>
          <cell r="E9748" t="str">
            <v>G</v>
          </cell>
        </row>
        <row r="9749">
          <cell r="B9749" t="str">
            <v>F500656</v>
          </cell>
          <cell r="C9749" t="str">
            <v>F500656</v>
          </cell>
          <cell r="D9749">
            <v>15</v>
          </cell>
          <cell r="E9749" t="str">
            <v>F</v>
          </cell>
        </row>
        <row r="9750">
          <cell r="B9750" t="str">
            <v>F500657</v>
          </cell>
          <cell r="C9750" t="str">
            <v>F500657</v>
          </cell>
          <cell r="D9750">
            <v>15</v>
          </cell>
          <cell r="E9750" t="str">
            <v>F</v>
          </cell>
        </row>
        <row r="9751">
          <cell r="B9751" t="str">
            <v>F500726</v>
          </cell>
          <cell r="C9751" t="str">
            <v>F500726</v>
          </cell>
          <cell r="D9751">
            <v>15</v>
          </cell>
          <cell r="E9751" t="str">
            <v>F</v>
          </cell>
        </row>
        <row r="9752">
          <cell r="B9752" t="str">
            <v>F500727</v>
          </cell>
          <cell r="C9752" t="str">
            <v>F500727</v>
          </cell>
          <cell r="D9752">
            <v>15</v>
          </cell>
          <cell r="E9752" t="str">
            <v>F</v>
          </cell>
        </row>
        <row r="9753">
          <cell r="B9753" t="str">
            <v>F500796</v>
          </cell>
          <cell r="C9753" t="str">
            <v>F500796</v>
          </cell>
          <cell r="D9753">
            <v>15</v>
          </cell>
          <cell r="E9753" t="str">
            <v>F</v>
          </cell>
        </row>
        <row r="9754">
          <cell r="B9754" t="str">
            <v>F500855</v>
          </cell>
          <cell r="C9754" t="str">
            <v>F500855</v>
          </cell>
          <cell r="D9754">
            <v>15</v>
          </cell>
          <cell r="E9754" t="str">
            <v>F</v>
          </cell>
        </row>
        <row r="9755">
          <cell r="B9755" t="str">
            <v>F500960</v>
          </cell>
          <cell r="C9755" t="str">
            <v>F500960</v>
          </cell>
          <cell r="D9755">
            <v>15</v>
          </cell>
          <cell r="E9755" t="str">
            <v>F</v>
          </cell>
        </row>
        <row r="9756">
          <cell r="B9756" t="str">
            <v>F500995</v>
          </cell>
          <cell r="C9756" t="str">
            <v>F500995</v>
          </cell>
          <cell r="D9756">
            <v>15</v>
          </cell>
          <cell r="E9756" t="str">
            <v>F</v>
          </cell>
        </row>
        <row r="9757">
          <cell r="B9757" t="str">
            <v>F501041</v>
          </cell>
          <cell r="C9757" t="str">
            <v>F501041</v>
          </cell>
          <cell r="D9757">
            <v>15</v>
          </cell>
          <cell r="E9757" t="str">
            <v>F</v>
          </cell>
        </row>
        <row r="9758">
          <cell r="B9758" t="str">
            <v>F501042</v>
          </cell>
          <cell r="C9758" t="str">
            <v>F501042</v>
          </cell>
          <cell r="D9758">
            <v>15</v>
          </cell>
          <cell r="E9758" t="str">
            <v>F</v>
          </cell>
        </row>
        <row r="9759">
          <cell r="B9759" t="str">
            <v>F501100</v>
          </cell>
          <cell r="C9759" t="str">
            <v>F501100</v>
          </cell>
          <cell r="D9759">
            <v>15</v>
          </cell>
          <cell r="E9759" t="str">
            <v>F</v>
          </cell>
        </row>
        <row r="9760">
          <cell r="B9760" t="str">
            <v>F501147</v>
          </cell>
          <cell r="C9760" t="str">
            <v>F501147</v>
          </cell>
          <cell r="D9760">
            <v>15</v>
          </cell>
          <cell r="E9760" t="str">
            <v>F</v>
          </cell>
        </row>
        <row r="9761">
          <cell r="B9761" t="str">
            <v>F501216</v>
          </cell>
          <cell r="C9761" t="str">
            <v>F501216</v>
          </cell>
          <cell r="D9761">
            <v>15</v>
          </cell>
          <cell r="E9761" t="str">
            <v>F</v>
          </cell>
        </row>
        <row r="9762">
          <cell r="B9762" t="str">
            <v>F501217</v>
          </cell>
          <cell r="C9762" t="str">
            <v>F501217</v>
          </cell>
          <cell r="D9762">
            <v>15</v>
          </cell>
          <cell r="E9762" t="str">
            <v>F</v>
          </cell>
        </row>
        <row r="9763">
          <cell r="B9763" t="str">
            <v>F501275</v>
          </cell>
          <cell r="C9763" t="str">
            <v>F501275</v>
          </cell>
          <cell r="D9763">
            <v>15</v>
          </cell>
          <cell r="E9763" t="str">
            <v>F</v>
          </cell>
        </row>
        <row r="9764">
          <cell r="B9764" t="str">
            <v>F501485</v>
          </cell>
          <cell r="C9764" t="str">
            <v>F501485</v>
          </cell>
          <cell r="D9764">
            <v>15</v>
          </cell>
          <cell r="E9764" t="str">
            <v>F</v>
          </cell>
        </row>
        <row r="9765">
          <cell r="B9765" t="str">
            <v>F502436</v>
          </cell>
          <cell r="C9765" t="str">
            <v>F502436</v>
          </cell>
          <cell r="D9765">
            <v>15</v>
          </cell>
          <cell r="E9765" t="str">
            <v>F</v>
          </cell>
        </row>
        <row r="9766">
          <cell r="B9766" t="str">
            <v>F520213</v>
          </cell>
          <cell r="C9766" t="str">
            <v>F520213</v>
          </cell>
          <cell r="D9766">
            <v>15</v>
          </cell>
          <cell r="E9766" t="str">
            <v>F</v>
          </cell>
        </row>
        <row r="9767">
          <cell r="B9767" t="str">
            <v>F520214</v>
          </cell>
          <cell r="C9767" t="str">
            <v>F520214</v>
          </cell>
          <cell r="D9767">
            <v>15</v>
          </cell>
          <cell r="E9767" t="str">
            <v>F</v>
          </cell>
        </row>
        <row r="9768">
          <cell r="B9768" t="str">
            <v>F520259</v>
          </cell>
          <cell r="C9768" t="str">
            <v>F520259</v>
          </cell>
          <cell r="D9768">
            <v>15</v>
          </cell>
          <cell r="E9768" t="str">
            <v>F</v>
          </cell>
        </row>
        <row r="9769">
          <cell r="B9769" t="str">
            <v>F520293</v>
          </cell>
          <cell r="C9769" t="str">
            <v>F520293</v>
          </cell>
          <cell r="D9769">
            <v>15</v>
          </cell>
          <cell r="E9769" t="str">
            <v>F</v>
          </cell>
        </row>
        <row r="9770">
          <cell r="B9770" t="str">
            <v>F520427</v>
          </cell>
          <cell r="C9770" t="str">
            <v>F520427</v>
          </cell>
          <cell r="D9770">
            <v>15</v>
          </cell>
          <cell r="E9770" t="str">
            <v>F</v>
          </cell>
        </row>
        <row r="9771">
          <cell r="B9771" t="str">
            <v>F520479</v>
          </cell>
          <cell r="C9771" t="str">
            <v>F520479</v>
          </cell>
          <cell r="D9771">
            <v>15</v>
          </cell>
          <cell r="E9771" t="str">
            <v>F</v>
          </cell>
        </row>
        <row r="9772">
          <cell r="B9772" t="str">
            <v>F521094</v>
          </cell>
          <cell r="C9772" t="str">
            <v>F521094</v>
          </cell>
          <cell r="D9772">
            <v>15</v>
          </cell>
          <cell r="E9772" t="str">
            <v>F</v>
          </cell>
        </row>
        <row r="9773">
          <cell r="B9773" t="str">
            <v>F521454</v>
          </cell>
          <cell r="C9773" t="str">
            <v>F521454</v>
          </cell>
          <cell r="D9773">
            <v>15</v>
          </cell>
          <cell r="E9773" t="str">
            <v>F</v>
          </cell>
        </row>
        <row r="9774">
          <cell r="B9774" t="str">
            <v>F521814</v>
          </cell>
          <cell r="C9774" t="str">
            <v>F521814</v>
          </cell>
          <cell r="D9774">
            <v>15</v>
          </cell>
          <cell r="E9774" t="str">
            <v>F</v>
          </cell>
        </row>
        <row r="9775">
          <cell r="B9775" t="str">
            <v>F522174</v>
          </cell>
          <cell r="C9775" t="str">
            <v>F522174</v>
          </cell>
          <cell r="D9775">
            <v>15</v>
          </cell>
          <cell r="E9775" t="str">
            <v>F</v>
          </cell>
        </row>
        <row r="9776">
          <cell r="B9776" t="str">
            <v>F522534</v>
          </cell>
          <cell r="C9776" t="str">
            <v>F522534</v>
          </cell>
          <cell r="D9776">
            <v>15</v>
          </cell>
          <cell r="E9776" t="str">
            <v>F</v>
          </cell>
        </row>
        <row r="9777">
          <cell r="B9777" t="str">
            <v>1000LOGME</v>
          </cell>
          <cell r="C9777" t="str">
            <v>LOGME</v>
          </cell>
          <cell r="D9777">
            <v>12</v>
          </cell>
          <cell r="E9777" t="str">
            <v>G</v>
          </cell>
        </row>
        <row r="9778">
          <cell r="B9778" t="str">
            <v>F502117</v>
          </cell>
          <cell r="C9778" t="str">
            <v>F502117</v>
          </cell>
          <cell r="D9778">
            <v>13</v>
          </cell>
          <cell r="E9778" t="str">
            <v>F</v>
          </cell>
        </row>
        <row r="9779">
          <cell r="B9779" t="str">
            <v>F520333</v>
          </cell>
          <cell r="C9779" t="str">
            <v>F520333</v>
          </cell>
          <cell r="D9779">
            <v>13</v>
          </cell>
          <cell r="E9779" t="str">
            <v>F</v>
          </cell>
        </row>
        <row r="9780">
          <cell r="B9780" t="str">
            <v>F520686</v>
          </cell>
          <cell r="C9780" t="str">
            <v>F520686</v>
          </cell>
          <cell r="D9780">
            <v>13</v>
          </cell>
          <cell r="E9780" t="str">
            <v>F</v>
          </cell>
        </row>
        <row r="9781">
          <cell r="B9781" t="str">
            <v>F521126</v>
          </cell>
          <cell r="C9781" t="str">
            <v>F521126</v>
          </cell>
          <cell r="D9781">
            <v>13</v>
          </cell>
          <cell r="E9781" t="str">
            <v>F</v>
          </cell>
        </row>
        <row r="9782">
          <cell r="B9782" t="str">
            <v>F521486</v>
          </cell>
          <cell r="C9782" t="str">
            <v>F521486</v>
          </cell>
          <cell r="D9782">
            <v>13</v>
          </cell>
          <cell r="E9782" t="str">
            <v>F</v>
          </cell>
        </row>
        <row r="9783">
          <cell r="B9783" t="str">
            <v>F521846</v>
          </cell>
          <cell r="C9783" t="str">
            <v>F521846</v>
          </cell>
          <cell r="D9783">
            <v>13</v>
          </cell>
          <cell r="E9783" t="str">
            <v>F</v>
          </cell>
        </row>
        <row r="9784">
          <cell r="B9784" t="str">
            <v>F522206</v>
          </cell>
          <cell r="C9784" t="str">
            <v>F522206</v>
          </cell>
          <cell r="D9784">
            <v>13</v>
          </cell>
          <cell r="E9784" t="str">
            <v>F</v>
          </cell>
        </row>
        <row r="9785">
          <cell r="B9785" t="str">
            <v>F522566</v>
          </cell>
          <cell r="C9785" t="str">
            <v>F522566</v>
          </cell>
          <cell r="D9785">
            <v>13</v>
          </cell>
          <cell r="E9785" t="str">
            <v>F</v>
          </cell>
        </row>
        <row r="9786">
          <cell r="B9786" t="str">
            <v>1000PLNGME</v>
          </cell>
          <cell r="C9786" t="str">
            <v>PLNGME</v>
          </cell>
          <cell r="D9786">
            <v>12</v>
          </cell>
          <cell r="E9786" t="str">
            <v>G</v>
          </cell>
        </row>
        <row r="9787">
          <cell r="B9787" t="str">
            <v>F520083</v>
          </cell>
          <cell r="C9787" t="str">
            <v>F520083</v>
          </cell>
          <cell r="D9787">
            <v>13</v>
          </cell>
          <cell r="E9787" t="str">
            <v>F</v>
          </cell>
        </row>
        <row r="9788">
          <cell r="B9788" t="str">
            <v>F520533</v>
          </cell>
          <cell r="C9788" t="str">
            <v>F520533</v>
          </cell>
          <cell r="D9788">
            <v>13</v>
          </cell>
          <cell r="E9788" t="str">
            <v>F</v>
          </cell>
        </row>
        <row r="9789">
          <cell r="B9789" t="str">
            <v>F520685</v>
          </cell>
          <cell r="C9789" t="str">
            <v>F520685</v>
          </cell>
          <cell r="D9789">
            <v>13</v>
          </cell>
          <cell r="E9789" t="str">
            <v>F</v>
          </cell>
        </row>
        <row r="9790">
          <cell r="B9790" t="str">
            <v>F521066</v>
          </cell>
          <cell r="C9790" t="str">
            <v>F521066</v>
          </cell>
          <cell r="D9790">
            <v>13</v>
          </cell>
          <cell r="E9790" t="str">
            <v>F</v>
          </cell>
        </row>
        <row r="9791">
          <cell r="B9791" t="str">
            <v>F521426</v>
          </cell>
          <cell r="C9791" t="str">
            <v>F521426</v>
          </cell>
          <cell r="D9791">
            <v>13</v>
          </cell>
          <cell r="E9791" t="str">
            <v>F</v>
          </cell>
        </row>
        <row r="9792">
          <cell r="B9792" t="str">
            <v>F521786</v>
          </cell>
          <cell r="C9792" t="str">
            <v>F521786</v>
          </cell>
          <cell r="D9792">
            <v>13</v>
          </cell>
          <cell r="E9792" t="str">
            <v>F</v>
          </cell>
        </row>
        <row r="9793">
          <cell r="B9793" t="str">
            <v>F522146</v>
          </cell>
          <cell r="C9793" t="str">
            <v>F522146</v>
          </cell>
          <cell r="D9793">
            <v>13</v>
          </cell>
          <cell r="E9793" t="str">
            <v>F</v>
          </cell>
        </row>
        <row r="9794">
          <cell r="B9794" t="str">
            <v>F522506</v>
          </cell>
          <cell r="C9794" t="str">
            <v>F522506</v>
          </cell>
          <cell r="D9794">
            <v>13</v>
          </cell>
          <cell r="E9794" t="str">
            <v>F</v>
          </cell>
        </row>
        <row r="9795">
          <cell r="B9795" t="str">
            <v>1000FLDPLME</v>
          </cell>
          <cell r="C9795" t="str">
            <v>FLDPLME</v>
          </cell>
          <cell r="D9795">
            <v>14</v>
          </cell>
          <cell r="E9795" t="str">
            <v>G</v>
          </cell>
        </row>
        <row r="9796">
          <cell r="B9796" t="str">
            <v>1000PLCOVSC</v>
          </cell>
          <cell r="C9796" t="str">
            <v>PLCOVSC</v>
          </cell>
          <cell r="D9796">
            <v>16</v>
          </cell>
          <cell r="E9796" t="str">
            <v>G</v>
          </cell>
        </row>
        <row r="9797">
          <cell r="B9797" t="str">
            <v>1000PLMONRSC</v>
          </cell>
          <cell r="C9797" t="str">
            <v>PLMONRSC</v>
          </cell>
          <cell r="D9797">
            <v>16</v>
          </cell>
          <cell r="E9797" t="str">
            <v>G</v>
          </cell>
        </row>
        <row r="9798">
          <cell r="B9798" t="str">
            <v>F502319</v>
          </cell>
          <cell r="C9798" t="str">
            <v>F502319</v>
          </cell>
          <cell r="D9798">
            <v>17</v>
          </cell>
          <cell r="E9798" t="str">
            <v>F</v>
          </cell>
        </row>
        <row r="9799">
          <cell r="B9799" t="str">
            <v>1000PLMONTSC</v>
          </cell>
          <cell r="C9799" t="str">
            <v>PLMONTSC</v>
          </cell>
          <cell r="D9799">
            <v>16</v>
          </cell>
          <cell r="E9799" t="str">
            <v>G</v>
          </cell>
        </row>
        <row r="9800">
          <cell r="B9800" t="str">
            <v>F502298</v>
          </cell>
          <cell r="C9800" t="str">
            <v>F502298</v>
          </cell>
          <cell r="D9800">
            <v>17</v>
          </cell>
          <cell r="E9800" t="str">
            <v>F</v>
          </cell>
        </row>
        <row r="9801">
          <cell r="B9801" t="str">
            <v>1000PLONTSC</v>
          </cell>
          <cell r="C9801" t="str">
            <v>PLONTSC</v>
          </cell>
          <cell r="D9801">
            <v>16</v>
          </cell>
          <cell r="E9801" t="str">
            <v>G</v>
          </cell>
        </row>
        <row r="9802">
          <cell r="B9802" t="str">
            <v>F502301</v>
          </cell>
          <cell r="C9802" t="str">
            <v>F502301</v>
          </cell>
          <cell r="D9802">
            <v>17</v>
          </cell>
          <cell r="E9802" t="str">
            <v>F</v>
          </cell>
        </row>
        <row r="9803">
          <cell r="B9803" t="str">
            <v>1000LOCPLME</v>
          </cell>
          <cell r="C9803" t="str">
            <v>LOCPLME</v>
          </cell>
          <cell r="D9803">
            <v>14</v>
          </cell>
          <cell r="E9803" t="str">
            <v>G</v>
          </cell>
        </row>
        <row r="9804">
          <cell r="B9804" t="str">
            <v>1000CMORA</v>
          </cell>
          <cell r="C9804" t="str">
            <v>CMORA</v>
          </cell>
          <cell r="D9804">
            <v>10</v>
          </cell>
          <cell r="E9804" t="str">
            <v>G</v>
          </cell>
        </row>
        <row r="9805">
          <cell r="B9805" t="str">
            <v>F501971</v>
          </cell>
          <cell r="C9805" t="str">
            <v>F501971</v>
          </cell>
          <cell r="D9805">
            <v>11</v>
          </cell>
          <cell r="E9805" t="str">
            <v>F</v>
          </cell>
        </row>
        <row r="9806">
          <cell r="B9806" t="str">
            <v>F501972</v>
          </cell>
          <cell r="C9806" t="str">
            <v>F501972</v>
          </cell>
          <cell r="D9806">
            <v>11</v>
          </cell>
          <cell r="E9806" t="str">
            <v>F</v>
          </cell>
        </row>
        <row r="9807">
          <cell r="B9807" t="str">
            <v>F501987</v>
          </cell>
          <cell r="C9807" t="str">
            <v>F501987</v>
          </cell>
          <cell r="D9807">
            <v>11</v>
          </cell>
          <cell r="E9807" t="str">
            <v>F</v>
          </cell>
        </row>
        <row r="9808">
          <cell r="B9808" t="str">
            <v>F501988</v>
          </cell>
          <cell r="C9808" t="str">
            <v>F501988</v>
          </cell>
          <cell r="D9808">
            <v>11</v>
          </cell>
          <cell r="E9808" t="str">
            <v>F</v>
          </cell>
        </row>
        <row r="9809">
          <cell r="B9809" t="str">
            <v>F502003</v>
          </cell>
          <cell r="C9809" t="str">
            <v>F502003</v>
          </cell>
          <cell r="D9809">
            <v>11</v>
          </cell>
          <cell r="E9809" t="str">
            <v>F</v>
          </cell>
        </row>
        <row r="9810">
          <cell r="B9810" t="str">
            <v>F502019</v>
          </cell>
          <cell r="C9810" t="str">
            <v>F502019</v>
          </cell>
          <cell r="D9810">
            <v>11</v>
          </cell>
          <cell r="E9810" t="str">
            <v>F</v>
          </cell>
        </row>
        <row r="9811">
          <cell r="B9811" t="str">
            <v>F502027</v>
          </cell>
          <cell r="C9811" t="str">
            <v>F502027</v>
          </cell>
          <cell r="D9811">
            <v>11</v>
          </cell>
          <cell r="E9811" t="str">
            <v>F</v>
          </cell>
        </row>
        <row r="9812">
          <cell r="B9812" t="str">
            <v>F502043</v>
          </cell>
          <cell r="C9812" t="str">
            <v>F502043</v>
          </cell>
          <cell r="D9812">
            <v>11</v>
          </cell>
          <cell r="E9812" t="str">
            <v>F</v>
          </cell>
        </row>
        <row r="9813">
          <cell r="B9813" t="str">
            <v>F502051</v>
          </cell>
          <cell r="C9813" t="str">
            <v>F502051</v>
          </cell>
          <cell r="D9813">
            <v>11</v>
          </cell>
          <cell r="E9813" t="str">
            <v>F</v>
          </cell>
        </row>
        <row r="9814">
          <cell r="B9814" t="str">
            <v>F502059</v>
          </cell>
          <cell r="C9814" t="str">
            <v>F502059</v>
          </cell>
          <cell r="D9814">
            <v>11</v>
          </cell>
          <cell r="E9814" t="str">
            <v>F</v>
          </cell>
        </row>
        <row r="9815">
          <cell r="B9815" t="str">
            <v>F502060</v>
          </cell>
          <cell r="C9815" t="str">
            <v>F502060</v>
          </cell>
          <cell r="D9815">
            <v>11</v>
          </cell>
          <cell r="E9815" t="str">
            <v>F</v>
          </cell>
        </row>
        <row r="9816">
          <cell r="B9816" t="str">
            <v>F502075</v>
          </cell>
          <cell r="C9816" t="str">
            <v>F502075</v>
          </cell>
          <cell r="D9816">
            <v>11</v>
          </cell>
          <cell r="E9816" t="str">
            <v>F</v>
          </cell>
        </row>
        <row r="9817">
          <cell r="B9817" t="str">
            <v>F502084</v>
          </cell>
          <cell r="C9817" t="str">
            <v>F502084</v>
          </cell>
          <cell r="D9817">
            <v>11</v>
          </cell>
          <cell r="E9817" t="str">
            <v>F</v>
          </cell>
        </row>
        <row r="9818">
          <cell r="B9818" t="str">
            <v>F502099</v>
          </cell>
          <cell r="C9818" t="str">
            <v>F502099</v>
          </cell>
          <cell r="D9818">
            <v>11</v>
          </cell>
          <cell r="E9818" t="str">
            <v>F</v>
          </cell>
        </row>
        <row r="9819">
          <cell r="B9819" t="str">
            <v>F502100</v>
          </cell>
          <cell r="C9819" t="str">
            <v>F502100</v>
          </cell>
          <cell r="D9819">
            <v>11</v>
          </cell>
          <cell r="E9819" t="str">
            <v>F</v>
          </cell>
        </row>
        <row r="9820">
          <cell r="B9820" t="str">
            <v>F502123</v>
          </cell>
          <cell r="C9820" t="str">
            <v>F502123</v>
          </cell>
          <cell r="D9820">
            <v>11</v>
          </cell>
          <cell r="E9820" t="str">
            <v>F</v>
          </cell>
        </row>
        <row r="9821">
          <cell r="B9821" t="str">
            <v>F502131</v>
          </cell>
          <cell r="C9821" t="str">
            <v>F502131</v>
          </cell>
          <cell r="D9821">
            <v>11</v>
          </cell>
          <cell r="E9821" t="str">
            <v>F</v>
          </cell>
        </row>
        <row r="9822">
          <cell r="B9822" t="str">
            <v>F502139</v>
          </cell>
          <cell r="C9822" t="str">
            <v>F502139</v>
          </cell>
          <cell r="D9822">
            <v>11</v>
          </cell>
          <cell r="E9822" t="str">
            <v>F</v>
          </cell>
        </row>
        <row r="9823">
          <cell r="B9823" t="str">
            <v>F502147</v>
          </cell>
          <cell r="C9823" t="str">
            <v>F502147</v>
          </cell>
          <cell r="D9823">
            <v>11</v>
          </cell>
          <cell r="E9823" t="str">
            <v>F</v>
          </cell>
        </row>
        <row r="9824">
          <cell r="B9824" t="str">
            <v>F502155</v>
          </cell>
          <cell r="C9824" t="str">
            <v>F502155</v>
          </cell>
          <cell r="D9824">
            <v>11</v>
          </cell>
          <cell r="E9824" t="str">
            <v>F</v>
          </cell>
        </row>
        <row r="9825">
          <cell r="B9825" t="str">
            <v>F502163</v>
          </cell>
          <cell r="C9825" t="str">
            <v>F502163</v>
          </cell>
          <cell r="D9825">
            <v>11</v>
          </cell>
          <cell r="E9825" t="str">
            <v>F</v>
          </cell>
        </row>
        <row r="9826">
          <cell r="B9826" t="str">
            <v>F502563</v>
          </cell>
          <cell r="C9826" t="str">
            <v>F502563</v>
          </cell>
          <cell r="D9826">
            <v>11</v>
          </cell>
          <cell r="E9826" t="str">
            <v>F</v>
          </cell>
        </row>
        <row r="9827">
          <cell r="B9827" t="str">
            <v>F502569</v>
          </cell>
          <cell r="C9827" t="str">
            <v>F502569</v>
          </cell>
          <cell r="D9827">
            <v>11</v>
          </cell>
          <cell r="E9827" t="str">
            <v>F</v>
          </cell>
        </row>
        <row r="9828">
          <cell r="B9828" t="str">
            <v>F502575</v>
          </cell>
          <cell r="C9828" t="str">
            <v>F502575</v>
          </cell>
          <cell r="D9828">
            <v>11</v>
          </cell>
          <cell r="E9828" t="str">
            <v>F</v>
          </cell>
        </row>
        <row r="9829">
          <cell r="B9829" t="str">
            <v>F502617</v>
          </cell>
          <cell r="C9829" t="str">
            <v>F502617</v>
          </cell>
          <cell r="D9829">
            <v>11</v>
          </cell>
          <cell r="E9829" t="str">
            <v>F</v>
          </cell>
        </row>
        <row r="9830">
          <cell r="B9830" t="str">
            <v>F502625</v>
          </cell>
          <cell r="C9830" t="str">
            <v>F502625</v>
          </cell>
          <cell r="D9830">
            <v>11</v>
          </cell>
          <cell r="E9830" t="str">
            <v>F</v>
          </cell>
        </row>
        <row r="9831">
          <cell r="B9831" t="str">
            <v>F502633</v>
          </cell>
          <cell r="C9831" t="str">
            <v>F502633</v>
          </cell>
          <cell r="D9831">
            <v>11</v>
          </cell>
          <cell r="E9831" t="str">
            <v>F</v>
          </cell>
        </row>
        <row r="9832">
          <cell r="B9832" t="str">
            <v>F521001</v>
          </cell>
          <cell r="C9832" t="str">
            <v>F521001</v>
          </cell>
          <cell r="D9832">
            <v>11</v>
          </cell>
          <cell r="E9832" t="str">
            <v>F</v>
          </cell>
        </row>
        <row r="9833">
          <cell r="B9833" t="str">
            <v>F521361</v>
          </cell>
          <cell r="C9833" t="str">
            <v>F521361</v>
          </cell>
          <cell r="D9833">
            <v>11</v>
          </cell>
          <cell r="E9833" t="str">
            <v>F</v>
          </cell>
        </row>
        <row r="9834">
          <cell r="B9834" t="str">
            <v>F521721</v>
          </cell>
          <cell r="C9834" t="str">
            <v>F521721</v>
          </cell>
          <cell r="D9834">
            <v>11</v>
          </cell>
          <cell r="E9834" t="str">
            <v>F</v>
          </cell>
        </row>
        <row r="9835">
          <cell r="B9835" t="str">
            <v>F522081</v>
          </cell>
          <cell r="C9835" t="str">
            <v>F522081</v>
          </cell>
          <cell r="D9835">
            <v>11</v>
          </cell>
          <cell r="E9835" t="str">
            <v>F</v>
          </cell>
        </row>
        <row r="9836">
          <cell r="B9836" t="str">
            <v>F522441</v>
          </cell>
          <cell r="C9836" t="str">
            <v>F522441</v>
          </cell>
          <cell r="D9836">
            <v>11</v>
          </cell>
          <cell r="E9836" t="str">
            <v>F</v>
          </cell>
        </row>
        <row r="9837">
          <cell r="B9837" t="str">
            <v>1000CMMGMTORA</v>
          </cell>
          <cell r="C9837" t="str">
            <v>CMMGMTORA</v>
          </cell>
          <cell r="D9837">
            <v>12</v>
          </cell>
          <cell r="E9837" t="str">
            <v>G</v>
          </cell>
        </row>
        <row r="9838">
          <cell r="B9838" t="str">
            <v>F520075</v>
          </cell>
          <cell r="C9838" t="str">
            <v>F520075</v>
          </cell>
          <cell r="D9838">
            <v>13</v>
          </cell>
          <cell r="E9838" t="str">
            <v>F</v>
          </cell>
        </row>
        <row r="9839">
          <cell r="B9839" t="str">
            <v>F520465</v>
          </cell>
          <cell r="C9839" t="str">
            <v>F520465</v>
          </cell>
          <cell r="D9839">
            <v>13</v>
          </cell>
          <cell r="E9839" t="str">
            <v>F</v>
          </cell>
        </row>
        <row r="9840">
          <cell r="B9840" t="str">
            <v>F521059</v>
          </cell>
          <cell r="C9840" t="str">
            <v>F521059</v>
          </cell>
          <cell r="D9840">
            <v>13</v>
          </cell>
          <cell r="E9840" t="str">
            <v>F</v>
          </cell>
        </row>
        <row r="9841">
          <cell r="B9841" t="str">
            <v>F521419</v>
          </cell>
          <cell r="C9841" t="str">
            <v>F521419</v>
          </cell>
          <cell r="D9841">
            <v>13</v>
          </cell>
          <cell r="E9841" t="str">
            <v>F</v>
          </cell>
        </row>
        <row r="9842">
          <cell r="B9842" t="str">
            <v>F521779</v>
          </cell>
          <cell r="C9842" t="str">
            <v>F521779</v>
          </cell>
          <cell r="D9842">
            <v>13</v>
          </cell>
          <cell r="E9842" t="str">
            <v>F</v>
          </cell>
        </row>
        <row r="9843">
          <cell r="B9843" t="str">
            <v>F522139</v>
          </cell>
          <cell r="C9843" t="str">
            <v>F522139</v>
          </cell>
          <cell r="D9843">
            <v>13</v>
          </cell>
          <cell r="E9843" t="str">
            <v>F</v>
          </cell>
        </row>
        <row r="9844">
          <cell r="B9844" t="str">
            <v>F522499</v>
          </cell>
          <cell r="C9844" t="str">
            <v>F522499</v>
          </cell>
          <cell r="D9844">
            <v>13</v>
          </cell>
          <cell r="E9844" t="str">
            <v>F</v>
          </cell>
        </row>
        <row r="9845">
          <cell r="B9845" t="str">
            <v>1000FLDCONORA</v>
          </cell>
          <cell r="C9845" t="str">
            <v>FLDCONORA</v>
          </cell>
          <cell r="D9845">
            <v>12</v>
          </cell>
          <cell r="E9845" t="str">
            <v>G</v>
          </cell>
        </row>
        <row r="9846">
          <cell r="B9846" t="str">
            <v>F520687</v>
          </cell>
          <cell r="C9846" t="str">
            <v>F520687</v>
          </cell>
          <cell r="D9846">
            <v>13</v>
          </cell>
          <cell r="E9846" t="str">
            <v>F</v>
          </cell>
        </row>
        <row r="9847">
          <cell r="B9847" t="str">
            <v>F521189</v>
          </cell>
          <cell r="C9847" t="str">
            <v>F521189</v>
          </cell>
          <cell r="D9847">
            <v>13</v>
          </cell>
          <cell r="E9847" t="str">
            <v>F</v>
          </cell>
        </row>
        <row r="9848">
          <cell r="B9848" t="str">
            <v>F521549</v>
          </cell>
          <cell r="C9848" t="str">
            <v>F521549</v>
          </cell>
          <cell r="D9848">
            <v>13</v>
          </cell>
          <cell r="E9848" t="str">
            <v>F</v>
          </cell>
        </row>
        <row r="9849">
          <cell r="B9849" t="str">
            <v>F521909</v>
          </cell>
          <cell r="C9849" t="str">
            <v>F521909</v>
          </cell>
          <cell r="D9849">
            <v>13</v>
          </cell>
          <cell r="E9849" t="str">
            <v>F</v>
          </cell>
        </row>
        <row r="9850">
          <cell r="B9850" t="str">
            <v>F522269</v>
          </cell>
          <cell r="C9850" t="str">
            <v>F522269</v>
          </cell>
          <cell r="D9850">
            <v>13</v>
          </cell>
          <cell r="E9850" t="str">
            <v>F</v>
          </cell>
        </row>
        <row r="9851">
          <cell r="B9851" t="str">
            <v>F522629</v>
          </cell>
          <cell r="C9851" t="str">
            <v>F522629</v>
          </cell>
          <cell r="D9851">
            <v>13</v>
          </cell>
          <cell r="E9851" t="str">
            <v>F</v>
          </cell>
        </row>
        <row r="9852">
          <cell r="B9852" t="str">
            <v>1000FCFULLSC</v>
          </cell>
          <cell r="C9852" t="str">
            <v>FCFULLSC</v>
          </cell>
          <cell r="D9852">
            <v>14</v>
          </cell>
          <cell r="E9852" t="str">
            <v>G</v>
          </cell>
        </row>
        <row r="9853">
          <cell r="B9853" t="str">
            <v>F500634</v>
          </cell>
          <cell r="C9853" t="str">
            <v>F500634</v>
          </cell>
          <cell r="D9853">
            <v>15</v>
          </cell>
          <cell r="E9853" t="str">
            <v>F</v>
          </cell>
        </row>
        <row r="9854">
          <cell r="B9854" t="str">
            <v>F500635</v>
          </cell>
          <cell r="C9854" t="str">
            <v>F500635</v>
          </cell>
          <cell r="D9854">
            <v>15</v>
          </cell>
          <cell r="E9854" t="str">
            <v>F</v>
          </cell>
        </row>
        <row r="9855">
          <cell r="B9855" t="str">
            <v>F500704</v>
          </cell>
          <cell r="C9855" t="str">
            <v>F500704</v>
          </cell>
          <cell r="D9855">
            <v>15</v>
          </cell>
          <cell r="E9855" t="str">
            <v>F</v>
          </cell>
        </row>
        <row r="9856">
          <cell r="B9856" t="str">
            <v>F500705</v>
          </cell>
          <cell r="C9856" t="str">
            <v>F500705</v>
          </cell>
          <cell r="D9856">
            <v>15</v>
          </cell>
          <cell r="E9856" t="str">
            <v>F</v>
          </cell>
        </row>
        <row r="9857">
          <cell r="B9857" t="str">
            <v>F500774</v>
          </cell>
          <cell r="C9857" t="str">
            <v>F500774</v>
          </cell>
          <cell r="D9857">
            <v>15</v>
          </cell>
          <cell r="E9857" t="str">
            <v>F</v>
          </cell>
        </row>
        <row r="9858">
          <cell r="B9858" t="str">
            <v>F500844</v>
          </cell>
          <cell r="C9858" t="str">
            <v>F500844</v>
          </cell>
          <cell r="D9858">
            <v>15</v>
          </cell>
          <cell r="E9858" t="str">
            <v>F</v>
          </cell>
        </row>
        <row r="9859">
          <cell r="B9859" t="str">
            <v>F500949</v>
          </cell>
          <cell r="C9859" t="str">
            <v>F500949</v>
          </cell>
          <cell r="D9859">
            <v>15</v>
          </cell>
          <cell r="E9859" t="str">
            <v>F</v>
          </cell>
        </row>
        <row r="9860">
          <cell r="B9860" t="str">
            <v>F500984</v>
          </cell>
          <cell r="C9860" t="str">
            <v>F500984</v>
          </cell>
          <cell r="D9860">
            <v>15</v>
          </cell>
          <cell r="E9860" t="str">
            <v>F</v>
          </cell>
        </row>
        <row r="9861">
          <cell r="B9861" t="str">
            <v>F501019</v>
          </cell>
          <cell r="C9861" t="str">
            <v>F501019</v>
          </cell>
          <cell r="D9861">
            <v>15</v>
          </cell>
          <cell r="E9861" t="str">
            <v>F</v>
          </cell>
        </row>
        <row r="9862">
          <cell r="B9862" t="str">
            <v>F501020</v>
          </cell>
          <cell r="C9862" t="str">
            <v>F501020</v>
          </cell>
          <cell r="D9862">
            <v>15</v>
          </cell>
          <cell r="E9862" t="str">
            <v>F</v>
          </cell>
        </row>
        <row r="9863">
          <cell r="B9863" t="str">
            <v>F501089</v>
          </cell>
          <cell r="C9863" t="str">
            <v>F501089</v>
          </cell>
          <cell r="D9863">
            <v>15</v>
          </cell>
          <cell r="E9863" t="str">
            <v>F</v>
          </cell>
        </row>
        <row r="9864">
          <cell r="B9864" t="str">
            <v>F501125</v>
          </cell>
          <cell r="C9864" t="str">
            <v>F501125</v>
          </cell>
          <cell r="D9864">
            <v>15</v>
          </cell>
          <cell r="E9864" t="str">
            <v>F</v>
          </cell>
        </row>
        <row r="9865">
          <cell r="B9865" t="str">
            <v>F501194</v>
          </cell>
          <cell r="C9865" t="str">
            <v>F501194</v>
          </cell>
          <cell r="D9865">
            <v>15</v>
          </cell>
          <cell r="E9865" t="str">
            <v>F</v>
          </cell>
        </row>
        <row r="9866">
          <cell r="B9866" t="str">
            <v>F501195</v>
          </cell>
          <cell r="C9866" t="str">
            <v>F501195</v>
          </cell>
          <cell r="D9866">
            <v>15</v>
          </cell>
          <cell r="E9866" t="str">
            <v>F</v>
          </cell>
        </row>
        <row r="9867">
          <cell r="B9867" t="str">
            <v>F501264</v>
          </cell>
          <cell r="C9867" t="str">
            <v>F501264</v>
          </cell>
          <cell r="D9867">
            <v>15</v>
          </cell>
          <cell r="E9867" t="str">
            <v>F</v>
          </cell>
        </row>
        <row r="9868">
          <cell r="B9868" t="str">
            <v>F501474</v>
          </cell>
          <cell r="C9868" t="str">
            <v>F501474</v>
          </cell>
          <cell r="D9868">
            <v>15</v>
          </cell>
          <cell r="E9868" t="str">
            <v>F</v>
          </cell>
        </row>
        <row r="9869">
          <cell r="B9869" t="str">
            <v>F502425</v>
          </cell>
          <cell r="C9869" t="str">
            <v>F502425</v>
          </cell>
          <cell r="D9869">
            <v>15</v>
          </cell>
          <cell r="E9869" t="str">
            <v>F</v>
          </cell>
        </row>
        <row r="9870">
          <cell r="B9870" t="str">
            <v>F520231</v>
          </cell>
          <cell r="C9870" t="str">
            <v>F520231</v>
          </cell>
          <cell r="D9870">
            <v>15</v>
          </cell>
          <cell r="E9870" t="str">
            <v>F</v>
          </cell>
        </row>
        <row r="9871">
          <cell r="B9871" t="str">
            <v>F520232</v>
          </cell>
          <cell r="C9871" t="str">
            <v>F520232</v>
          </cell>
          <cell r="D9871">
            <v>15</v>
          </cell>
          <cell r="E9871" t="str">
            <v>F</v>
          </cell>
        </row>
        <row r="9872">
          <cell r="B9872" t="str">
            <v>F520269</v>
          </cell>
          <cell r="C9872" t="str">
            <v>F520269</v>
          </cell>
          <cell r="D9872">
            <v>15</v>
          </cell>
          <cell r="E9872" t="str">
            <v>F</v>
          </cell>
        </row>
        <row r="9873">
          <cell r="B9873" t="str">
            <v>F520303</v>
          </cell>
          <cell r="C9873" t="str">
            <v>F520303</v>
          </cell>
          <cell r="D9873">
            <v>15</v>
          </cell>
          <cell r="E9873" t="str">
            <v>F</v>
          </cell>
        </row>
        <row r="9874">
          <cell r="B9874" t="str">
            <v>F521103</v>
          </cell>
          <cell r="C9874" t="str">
            <v>F521103</v>
          </cell>
          <cell r="D9874">
            <v>15</v>
          </cell>
          <cell r="E9874" t="str">
            <v>F</v>
          </cell>
        </row>
        <row r="9875">
          <cell r="B9875" t="str">
            <v>F521463</v>
          </cell>
          <cell r="C9875" t="str">
            <v>F521463</v>
          </cell>
          <cell r="D9875">
            <v>15</v>
          </cell>
          <cell r="E9875" t="str">
            <v>F</v>
          </cell>
        </row>
        <row r="9876">
          <cell r="B9876" t="str">
            <v>F521823</v>
          </cell>
          <cell r="C9876" t="str">
            <v>F521823</v>
          </cell>
          <cell r="D9876">
            <v>15</v>
          </cell>
          <cell r="E9876" t="str">
            <v>F</v>
          </cell>
        </row>
        <row r="9877">
          <cell r="B9877" t="str">
            <v>F522183</v>
          </cell>
          <cell r="C9877" t="str">
            <v>F522183</v>
          </cell>
          <cell r="D9877">
            <v>15</v>
          </cell>
          <cell r="E9877" t="str">
            <v>F</v>
          </cell>
        </row>
        <row r="9878">
          <cell r="B9878" t="str">
            <v>F522543</v>
          </cell>
          <cell r="C9878" t="str">
            <v>F522543</v>
          </cell>
          <cell r="D9878">
            <v>15</v>
          </cell>
          <cell r="E9878" t="str">
            <v>F</v>
          </cell>
        </row>
        <row r="9879">
          <cell r="B9879" t="str">
            <v>1000FCHUNTSC</v>
          </cell>
          <cell r="C9879" t="str">
            <v>FCHUNTSC</v>
          </cell>
          <cell r="D9879">
            <v>14</v>
          </cell>
          <cell r="E9879" t="str">
            <v>G</v>
          </cell>
        </row>
        <row r="9880">
          <cell r="B9880" t="str">
            <v>F500636</v>
          </cell>
          <cell r="C9880" t="str">
            <v>F500636</v>
          </cell>
          <cell r="D9880">
            <v>15</v>
          </cell>
          <cell r="E9880" t="str">
            <v>F</v>
          </cell>
        </row>
        <row r="9881">
          <cell r="B9881" t="str">
            <v>F500637</v>
          </cell>
          <cell r="C9881" t="str">
            <v>F500637</v>
          </cell>
          <cell r="D9881">
            <v>15</v>
          </cell>
          <cell r="E9881" t="str">
            <v>F</v>
          </cell>
        </row>
        <row r="9882">
          <cell r="B9882" t="str">
            <v>F500706</v>
          </cell>
          <cell r="C9882" t="str">
            <v>F500706</v>
          </cell>
          <cell r="D9882">
            <v>15</v>
          </cell>
          <cell r="E9882" t="str">
            <v>F</v>
          </cell>
        </row>
        <row r="9883">
          <cell r="B9883" t="str">
            <v>F500707</v>
          </cell>
          <cell r="C9883" t="str">
            <v>F500707</v>
          </cell>
          <cell r="D9883">
            <v>15</v>
          </cell>
          <cell r="E9883" t="str">
            <v>F</v>
          </cell>
        </row>
        <row r="9884">
          <cell r="B9884" t="str">
            <v>F500776</v>
          </cell>
          <cell r="C9884" t="str">
            <v>F500776</v>
          </cell>
          <cell r="D9884">
            <v>15</v>
          </cell>
          <cell r="E9884" t="str">
            <v>F</v>
          </cell>
        </row>
        <row r="9885">
          <cell r="B9885" t="str">
            <v>F500845</v>
          </cell>
          <cell r="C9885" t="str">
            <v>F500845</v>
          </cell>
          <cell r="D9885">
            <v>15</v>
          </cell>
          <cell r="E9885" t="str">
            <v>F</v>
          </cell>
        </row>
        <row r="9886">
          <cell r="B9886" t="str">
            <v>F500950</v>
          </cell>
          <cell r="C9886" t="str">
            <v>F500950</v>
          </cell>
          <cell r="D9886">
            <v>15</v>
          </cell>
          <cell r="E9886" t="str">
            <v>F</v>
          </cell>
        </row>
        <row r="9887">
          <cell r="B9887" t="str">
            <v>F500985</v>
          </cell>
          <cell r="C9887" t="str">
            <v>F500985</v>
          </cell>
          <cell r="D9887">
            <v>15</v>
          </cell>
          <cell r="E9887" t="str">
            <v>F</v>
          </cell>
        </row>
        <row r="9888">
          <cell r="B9888" t="str">
            <v>F501021</v>
          </cell>
          <cell r="C9888" t="str">
            <v>F501021</v>
          </cell>
          <cell r="D9888">
            <v>15</v>
          </cell>
          <cell r="E9888" t="str">
            <v>F</v>
          </cell>
        </row>
        <row r="9889">
          <cell r="B9889" t="str">
            <v>F501022</v>
          </cell>
          <cell r="C9889" t="str">
            <v>F501022</v>
          </cell>
          <cell r="D9889">
            <v>15</v>
          </cell>
          <cell r="E9889" t="str">
            <v>F</v>
          </cell>
        </row>
        <row r="9890">
          <cell r="B9890" t="str">
            <v>F501090</v>
          </cell>
          <cell r="C9890" t="str">
            <v>F501090</v>
          </cell>
          <cell r="D9890">
            <v>15</v>
          </cell>
          <cell r="E9890" t="str">
            <v>F</v>
          </cell>
        </row>
        <row r="9891">
          <cell r="B9891" t="str">
            <v>F501127</v>
          </cell>
          <cell r="C9891" t="str">
            <v>F501127</v>
          </cell>
          <cell r="D9891">
            <v>15</v>
          </cell>
          <cell r="E9891" t="str">
            <v>F</v>
          </cell>
        </row>
        <row r="9892">
          <cell r="B9892" t="str">
            <v>F501196</v>
          </cell>
          <cell r="C9892" t="str">
            <v>F501196</v>
          </cell>
          <cell r="D9892">
            <v>15</v>
          </cell>
          <cell r="E9892" t="str">
            <v>F</v>
          </cell>
        </row>
        <row r="9893">
          <cell r="B9893" t="str">
            <v>F501197</v>
          </cell>
          <cell r="C9893" t="str">
            <v>F501197</v>
          </cell>
          <cell r="D9893">
            <v>15</v>
          </cell>
          <cell r="E9893" t="str">
            <v>F</v>
          </cell>
        </row>
        <row r="9894">
          <cell r="B9894" t="str">
            <v>F501265</v>
          </cell>
          <cell r="C9894" t="str">
            <v>F501265</v>
          </cell>
          <cell r="D9894">
            <v>15</v>
          </cell>
          <cell r="E9894" t="str">
            <v>F</v>
          </cell>
        </row>
        <row r="9895">
          <cell r="B9895" t="str">
            <v>F501475</v>
          </cell>
          <cell r="C9895" t="str">
            <v>F501475</v>
          </cell>
          <cell r="D9895">
            <v>15</v>
          </cell>
          <cell r="E9895" t="str">
            <v>F</v>
          </cell>
        </row>
        <row r="9896">
          <cell r="B9896" t="str">
            <v>F502426</v>
          </cell>
          <cell r="C9896" t="str">
            <v>F502426</v>
          </cell>
          <cell r="D9896">
            <v>15</v>
          </cell>
          <cell r="E9896" t="str">
            <v>F</v>
          </cell>
        </row>
        <row r="9897">
          <cell r="B9897" t="str">
            <v>F520211</v>
          </cell>
          <cell r="C9897" t="str">
            <v>F520211</v>
          </cell>
          <cell r="D9897">
            <v>15</v>
          </cell>
          <cell r="E9897" t="str">
            <v>F</v>
          </cell>
        </row>
        <row r="9898">
          <cell r="B9898" t="str">
            <v>F520212</v>
          </cell>
          <cell r="C9898" t="str">
            <v>F520212</v>
          </cell>
          <cell r="D9898">
            <v>15</v>
          </cell>
          <cell r="E9898" t="str">
            <v>F</v>
          </cell>
        </row>
        <row r="9899">
          <cell r="B9899" t="str">
            <v>F520258</v>
          </cell>
          <cell r="C9899" t="str">
            <v>F520258</v>
          </cell>
          <cell r="D9899">
            <v>15</v>
          </cell>
          <cell r="E9899" t="str">
            <v>F</v>
          </cell>
        </row>
        <row r="9900">
          <cell r="B9900" t="str">
            <v>F520292</v>
          </cell>
          <cell r="C9900" t="str">
            <v>F520292</v>
          </cell>
          <cell r="D9900">
            <v>15</v>
          </cell>
          <cell r="E9900" t="str">
            <v>F</v>
          </cell>
        </row>
        <row r="9901">
          <cell r="B9901" t="str">
            <v>F520426</v>
          </cell>
          <cell r="C9901" t="str">
            <v>F520426</v>
          </cell>
          <cell r="D9901">
            <v>15</v>
          </cell>
          <cell r="E9901" t="str">
            <v>F</v>
          </cell>
        </row>
        <row r="9902">
          <cell r="B9902" t="str">
            <v>F521093</v>
          </cell>
          <cell r="C9902" t="str">
            <v>F521093</v>
          </cell>
          <cell r="D9902">
            <v>15</v>
          </cell>
          <cell r="E9902" t="str">
            <v>F</v>
          </cell>
        </row>
        <row r="9903">
          <cell r="B9903" t="str">
            <v>F521453</v>
          </cell>
          <cell r="C9903" t="str">
            <v>F521453</v>
          </cell>
          <cell r="D9903">
            <v>15</v>
          </cell>
          <cell r="E9903" t="str">
            <v>F</v>
          </cell>
        </row>
        <row r="9904">
          <cell r="B9904" t="str">
            <v>F521813</v>
          </cell>
          <cell r="C9904" t="str">
            <v>F521813</v>
          </cell>
          <cell r="D9904">
            <v>15</v>
          </cell>
          <cell r="E9904" t="str">
            <v>F</v>
          </cell>
        </row>
        <row r="9905">
          <cell r="B9905" t="str">
            <v>F522173</v>
          </cell>
          <cell r="C9905" t="str">
            <v>F522173</v>
          </cell>
          <cell r="D9905">
            <v>15</v>
          </cell>
          <cell r="E9905" t="str">
            <v>F</v>
          </cell>
        </row>
        <row r="9906">
          <cell r="B9906" t="str">
            <v>F522533</v>
          </cell>
          <cell r="C9906" t="str">
            <v>F522533</v>
          </cell>
          <cell r="D9906">
            <v>15</v>
          </cell>
          <cell r="E9906" t="str">
            <v>F</v>
          </cell>
        </row>
        <row r="9907">
          <cell r="B9907" t="str">
            <v>F522787</v>
          </cell>
          <cell r="C9907" t="str">
            <v>F522787</v>
          </cell>
          <cell r="D9907">
            <v>15</v>
          </cell>
          <cell r="E9907" t="str">
            <v>F</v>
          </cell>
        </row>
        <row r="9908">
          <cell r="B9908" t="str">
            <v>1000FCSADSC</v>
          </cell>
          <cell r="C9908" t="str">
            <v>FCSADSC</v>
          </cell>
          <cell r="D9908">
            <v>14</v>
          </cell>
          <cell r="E9908" t="str">
            <v>G</v>
          </cell>
        </row>
        <row r="9909">
          <cell r="B9909" t="str">
            <v>F500638</v>
          </cell>
          <cell r="C9909" t="str">
            <v>F500638</v>
          </cell>
          <cell r="D9909">
            <v>15</v>
          </cell>
          <cell r="E9909" t="str">
            <v>F</v>
          </cell>
        </row>
        <row r="9910">
          <cell r="B9910" t="str">
            <v>F500639</v>
          </cell>
          <cell r="C9910" t="str">
            <v>F500639</v>
          </cell>
          <cell r="D9910">
            <v>15</v>
          </cell>
          <cell r="E9910" t="str">
            <v>F</v>
          </cell>
        </row>
        <row r="9911">
          <cell r="B9911" t="str">
            <v>F500708</v>
          </cell>
          <cell r="C9911" t="str">
            <v>F500708</v>
          </cell>
          <cell r="D9911">
            <v>15</v>
          </cell>
          <cell r="E9911" t="str">
            <v>F</v>
          </cell>
        </row>
        <row r="9912">
          <cell r="B9912" t="str">
            <v>F500709</v>
          </cell>
          <cell r="C9912" t="str">
            <v>F500709</v>
          </cell>
          <cell r="D9912">
            <v>15</v>
          </cell>
          <cell r="E9912" t="str">
            <v>F</v>
          </cell>
        </row>
        <row r="9913">
          <cell r="B9913" t="str">
            <v>F500778</v>
          </cell>
          <cell r="C9913" t="str">
            <v>F500778</v>
          </cell>
          <cell r="D9913">
            <v>15</v>
          </cell>
          <cell r="E9913" t="str">
            <v>F</v>
          </cell>
        </row>
        <row r="9914">
          <cell r="B9914" t="str">
            <v>F500846</v>
          </cell>
          <cell r="C9914" t="str">
            <v>F500846</v>
          </cell>
          <cell r="D9914">
            <v>15</v>
          </cell>
          <cell r="E9914" t="str">
            <v>F</v>
          </cell>
        </row>
        <row r="9915">
          <cell r="B9915" t="str">
            <v>F500951</v>
          </cell>
          <cell r="C9915" t="str">
            <v>F500951</v>
          </cell>
          <cell r="D9915">
            <v>15</v>
          </cell>
          <cell r="E9915" t="str">
            <v>F</v>
          </cell>
        </row>
        <row r="9916">
          <cell r="B9916" t="str">
            <v>F500986</v>
          </cell>
          <cell r="C9916" t="str">
            <v>F500986</v>
          </cell>
          <cell r="D9916">
            <v>15</v>
          </cell>
          <cell r="E9916" t="str">
            <v>F</v>
          </cell>
        </row>
        <row r="9917">
          <cell r="B9917" t="str">
            <v>F501023</v>
          </cell>
          <cell r="C9917" t="str">
            <v>F501023</v>
          </cell>
          <cell r="D9917">
            <v>15</v>
          </cell>
          <cell r="E9917" t="str">
            <v>F</v>
          </cell>
        </row>
        <row r="9918">
          <cell r="B9918" t="str">
            <v>F501024</v>
          </cell>
          <cell r="C9918" t="str">
            <v>F501024</v>
          </cell>
          <cell r="D9918">
            <v>15</v>
          </cell>
          <cell r="E9918" t="str">
            <v>F</v>
          </cell>
        </row>
        <row r="9919">
          <cell r="B9919" t="str">
            <v>F501091</v>
          </cell>
          <cell r="C9919" t="str">
            <v>F501091</v>
          </cell>
          <cell r="D9919">
            <v>15</v>
          </cell>
          <cell r="E9919" t="str">
            <v>F</v>
          </cell>
        </row>
        <row r="9920">
          <cell r="B9920" t="str">
            <v>F501129</v>
          </cell>
          <cell r="C9920" t="str">
            <v>F501129</v>
          </cell>
          <cell r="D9920">
            <v>15</v>
          </cell>
          <cell r="E9920" t="str">
            <v>F</v>
          </cell>
        </row>
        <row r="9921">
          <cell r="B9921" t="str">
            <v>F501198</v>
          </cell>
          <cell r="C9921" t="str">
            <v>F501198</v>
          </cell>
          <cell r="D9921">
            <v>15</v>
          </cell>
          <cell r="E9921" t="str">
            <v>F</v>
          </cell>
        </row>
        <row r="9922">
          <cell r="B9922" t="str">
            <v>F501199</v>
          </cell>
          <cell r="C9922" t="str">
            <v>F501199</v>
          </cell>
          <cell r="D9922">
            <v>15</v>
          </cell>
          <cell r="E9922" t="str">
            <v>F</v>
          </cell>
        </row>
        <row r="9923">
          <cell r="B9923" t="str">
            <v>F501266</v>
          </cell>
          <cell r="C9923" t="str">
            <v>F501266</v>
          </cell>
          <cell r="D9923">
            <v>15</v>
          </cell>
          <cell r="E9923" t="str">
            <v>F</v>
          </cell>
        </row>
        <row r="9924">
          <cell r="B9924" t="str">
            <v>F501476</v>
          </cell>
          <cell r="C9924" t="str">
            <v>F501476</v>
          </cell>
          <cell r="D9924">
            <v>15</v>
          </cell>
          <cell r="E9924" t="str">
            <v>F</v>
          </cell>
        </row>
        <row r="9925">
          <cell r="B9925" t="str">
            <v>F502427</v>
          </cell>
          <cell r="C9925" t="str">
            <v>F502427</v>
          </cell>
          <cell r="D9925">
            <v>15</v>
          </cell>
          <cell r="E9925" t="str">
            <v>F</v>
          </cell>
        </row>
        <row r="9926">
          <cell r="B9926" t="str">
            <v>F520223</v>
          </cell>
          <cell r="C9926" t="str">
            <v>F520223</v>
          </cell>
          <cell r="D9926">
            <v>15</v>
          </cell>
          <cell r="E9926" t="str">
            <v>F</v>
          </cell>
        </row>
        <row r="9927">
          <cell r="B9927" t="str">
            <v>F520224</v>
          </cell>
          <cell r="C9927" t="str">
            <v>F520224</v>
          </cell>
          <cell r="D9927">
            <v>15</v>
          </cell>
          <cell r="E9927" t="str">
            <v>F</v>
          </cell>
        </row>
        <row r="9928">
          <cell r="B9928" t="str">
            <v>F520265</v>
          </cell>
          <cell r="C9928" t="str">
            <v>F520265</v>
          </cell>
          <cell r="D9928">
            <v>15</v>
          </cell>
          <cell r="E9928" t="str">
            <v>F</v>
          </cell>
        </row>
        <row r="9929">
          <cell r="B9929" t="str">
            <v>F520299</v>
          </cell>
          <cell r="C9929" t="str">
            <v>F520299</v>
          </cell>
          <cell r="D9929">
            <v>15</v>
          </cell>
          <cell r="E9929" t="str">
            <v>F</v>
          </cell>
        </row>
        <row r="9930">
          <cell r="B9930" t="str">
            <v>F521099</v>
          </cell>
          <cell r="C9930" t="str">
            <v>F521099</v>
          </cell>
          <cell r="D9930">
            <v>15</v>
          </cell>
          <cell r="E9930" t="str">
            <v>F</v>
          </cell>
        </row>
        <row r="9931">
          <cell r="B9931" t="str">
            <v>F521459</v>
          </cell>
          <cell r="C9931" t="str">
            <v>F521459</v>
          </cell>
          <cell r="D9931">
            <v>15</v>
          </cell>
          <cell r="E9931" t="str">
            <v>F</v>
          </cell>
        </row>
        <row r="9932">
          <cell r="B9932" t="str">
            <v>F521819</v>
          </cell>
          <cell r="C9932" t="str">
            <v>F521819</v>
          </cell>
          <cell r="D9932">
            <v>15</v>
          </cell>
          <cell r="E9932" t="str">
            <v>F</v>
          </cell>
        </row>
        <row r="9933">
          <cell r="B9933" t="str">
            <v>F522179</v>
          </cell>
          <cell r="C9933" t="str">
            <v>F522179</v>
          </cell>
          <cell r="D9933">
            <v>15</v>
          </cell>
          <cell r="E9933" t="str">
            <v>F</v>
          </cell>
        </row>
        <row r="9934">
          <cell r="B9934" t="str">
            <v>F522539</v>
          </cell>
          <cell r="C9934" t="str">
            <v>F522539</v>
          </cell>
          <cell r="D9934">
            <v>15</v>
          </cell>
          <cell r="E9934" t="str">
            <v>F</v>
          </cell>
        </row>
        <row r="9935">
          <cell r="B9935" t="str">
            <v>1000FCSANASC</v>
          </cell>
          <cell r="C9935" t="str">
            <v>FCSANASC</v>
          </cell>
          <cell r="D9935">
            <v>14</v>
          </cell>
          <cell r="E9935" t="str">
            <v>G</v>
          </cell>
        </row>
        <row r="9936">
          <cell r="B9936" t="str">
            <v>F500640</v>
          </cell>
          <cell r="C9936" t="str">
            <v>F500640</v>
          </cell>
          <cell r="D9936">
            <v>15</v>
          </cell>
          <cell r="E9936" t="str">
            <v>F</v>
          </cell>
        </row>
        <row r="9937">
          <cell r="B9937" t="str">
            <v>F500641</v>
          </cell>
          <cell r="C9937" t="str">
            <v>F500641</v>
          </cell>
          <cell r="D9937">
            <v>15</v>
          </cell>
          <cell r="E9937" t="str">
            <v>F</v>
          </cell>
        </row>
        <row r="9938">
          <cell r="B9938" t="str">
            <v>F500710</v>
          </cell>
          <cell r="C9938" t="str">
            <v>F500710</v>
          </cell>
          <cell r="D9938">
            <v>15</v>
          </cell>
          <cell r="E9938" t="str">
            <v>F</v>
          </cell>
        </row>
        <row r="9939">
          <cell r="B9939" t="str">
            <v>F500711</v>
          </cell>
          <cell r="C9939" t="str">
            <v>F500711</v>
          </cell>
          <cell r="D9939">
            <v>15</v>
          </cell>
          <cell r="E9939" t="str">
            <v>F</v>
          </cell>
        </row>
        <row r="9940">
          <cell r="B9940" t="str">
            <v>F500780</v>
          </cell>
          <cell r="C9940" t="str">
            <v>F500780</v>
          </cell>
          <cell r="D9940">
            <v>15</v>
          </cell>
          <cell r="E9940" t="str">
            <v>F</v>
          </cell>
        </row>
        <row r="9941">
          <cell r="B9941" t="str">
            <v>F500847</v>
          </cell>
          <cell r="C9941" t="str">
            <v>F500847</v>
          </cell>
          <cell r="D9941">
            <v>15</v>
          </cell>
          <cell r="E9941" t="str">
            <v>F</v>
          </cell>
        </row>
        <row r="9942">
          <cell r="B9942" t="str">
            <v>F500952</v>
          </cell>
          <cell r="C9942" t="str">
            <v>F500952</v>
          </cell>
          <cell r="D9942">
            <v>15</v>
          </cell>
          <cell r="E9942" t="str">
            <v>F</v>
          </cell>
        </row>
        <row r="9943">
          <cell r="B9943" t="str">
            <v>F500987</v>
          </cell>
          <cell r="C9943" t="str">
            <v>F500987</v>
          </cell>
          <cell r="D9943">
            <v>15</v>
          </cell>
          <cell r="E9943" t="str">
            <v>F</v>
          </cell>
        </row>
        <row r="9944">
          <cell r="B9944" t="str">
            <v>F501025</v>
          </cell>
          <cell r="C9944" t="str">
            <v>F501025</v>
          </cell>
          <cell r="D9944">
            <v>15</v>
          </cell>
          <cell r="E9944" t="str">
            <v>F</v>
          </cell>
        </row>
        <row r="9945">
          <cell r="B9945" t="str">
            <v>F501026</v>
          </cell>
          <cell r="C9945" t="str">
            <v>F501026</v>
          </cell>
          <cell r="D9945">
            <v>15</v>
          </cell>
          <cell r="E9945" t="str">
            <v>F</v>
          </cell>
        </row>
        <row r="9946">
          <cell r="B9946" t="str">
            <v>F501092</v>
          </cell>
          <cell r="C9946" t="str">
            <v>F501092</v>
          </cell>
          <cell r="D9946">
            <v>15</v>
          </cell>
          <cell r="E9946" t="str">
            <v>F</v>
          </cell>
        </row>
        <row r="9947">
          <cell r="B9947" t="str">
            <v>F501131</v>
          </cell>
          <cell r="C9947" t="str">
            <v>F501131</v>
          </cell>
          <cell r="D9947">
            <v>15</v>
          </cell>
          <cell r="E9947" t="str">
            <v>F</v>
          </cell>
        </row>
        <row r="9948">
          <cell r="B9948" t="str">
            <v>F501200</v>
          </cell>
          <cell r="C9948" t="str">
            <v>F501200</v>
          </cell>
          <cell r="D9948">
            <v>15</v>
          </cell>
          <cell r="E9948" t="str">
            <v>F</v>
          </cell>
        </row>
        <row r="9949">
          <cell r="B9949" t="str">
            <v>F501201</v>
          </cell>
          <cell r="C9949" t="str">
            <v>F501201</v>
          </cell>
          <cell r="D9949">
            <v>15</v>
          </cell>
          <cell r="E9949" t="str">
            <v>F</v>
          </cell>
        </row>
        <row r="9950">
          <cell r="B9950" t="str">
            <v>F501267</v>
          </cell>
          <cell r="C9950" t="str">
            <v>F501267</v>
          </cell>
          <cell r="D9950">
            <v>15</v>
          </cell>
          <cell r="E9950" t="str">
            <v>F</v>
          </cell>
        </row>
        <row r="9951">
          <cell r="B9951" t="str">
            <v>F501477</v>
          </cell>
          <cell r="C9951" t="str">
            <v>F501477</v>
          </cell>
          <cell r="D9951">
            <v>15</v>
          </cell>
          <cell r="E9951" t="str">
            <v>F</v>
          </cell>
        </row>
        <row r="9952">
          <cell r="B9952" t="str">
            <v>F502428</v>
          </cell>
          <cell r="C9952" t="str">
            <v>F502428</v>
          </cell>
          <cell r="D9952">
            <v>15</v>
          </cell>
          <cell r="E9952" t="str">
            <v>F</v>
          </cell>
        </row>
        <row r="9953">
          <cell r="B9953" t="str">
            <v>F520203</v>
          </cell>
          <cell r="C9953" t="str">
            <v>F520203</v>
          </cell>
          <cell r="D9953">
            <v>15</v>
          </cell>
          <cell r="E9953" t="str">
            <v>F</v>
          </cell>
        </row>
        <row r="9954">
          <cell r="B9954" t="str">
            <v>F520204</v>
          </cell>
          <cell r="C9954" t="str">
            <v>F520204</v>
          </cell>
          <cell r="D9954">
            <v>15</v>
          </cell>
          <cell r="E9954" t="str">
            <v>F</v>
          </cell>
        </row>
        <row r="9955">
          <cell r="B9955" t="str">
            <v>F520254</v>
          </cell>
          <cell r="C9955" t="str">
            <v>F520254</v>
          </cell>
          <cell r="D9955">
            <v>15</v>
          </cell>
          <cell r="E9955" t="str">
            <v>F</v>
          </cell>
        </row>
        <row r="9956">
          <cell r="B9956" t="str">
            <v>F520288</v>
          </cell>
          <cell r="C9956" t="str">
            <v>F520288</v>
          </cell>
          <cell r="D9956">
            <v>15</v>
          </cell>
          <cell r="E9956" t="str">
            <v>F</v>
          </cell>
        </row>
        <row r="9957">
          <cell r="B9957" t="str">
            <v>F520423</v>
          </cell>
          <cell r="C9957" t="str">
            <v>F520423</v>
          </cell>
          <cell r="D9957">
            <v>15</v>
          </cell>
          <cell r="E9957" t="str">
            <v>F</v>
          </cell>
        </row>
        <row r="9958">
          <cell r="B9958" t="str">
            <v>F521089</v>
          </cell>
          <cell r="C9958" t="str">
            <v>F521089</v>
          </cell>
          <cell r="D9958">
            <v>15</v>
          </cell>
          <cell r="E9958" t="str">
            <v>F</v>
          </cell>
        </row>
        <row r="9959">
          <cell r="B9959" t="str">
            <v>F521449</v>
          </cell>
          <cell r="C9959" t="str">
            <v>F521449</v>
          </cell>
          <cell r="D9959">
            <v>15</v>
          </cell>
          <cell r="E9959" t="str">
            <v>F</v>
          </cell>
        </row>
        <row r="9960">
          <cell r="B9960" t="str">
            <v>F521809</v>
          </cell>
          <cell r="C9960" t="str">
            <v>F521809</v>
          </cell>
          <cell r="D9960">
            <v>15</v>
          </cell>
          <cell r="E9960" t="str">
            <v>F</v>
          </cell>
        </row>
        <row r="9961">
          <cell r="B9961" t="str">
            <v>F522169</v>
          </cell>
          <cell r="C9961" t="str">
            <v>F522169</v>
          </cell>
          <cell r="D9961">
            <v>15</v>
          </cell>
          <cell r="E9961" t="str">
            <v>F</v>
          </cell>
        </row>
        <row r="9962">
          <cell r="B9962" t="str">
            <v>F522529</v>
          </cell>
          <cell r="C9962" t="str">
            <v>F522529</v>
          </cell>
          <cell r="D9962">
            <v>15</v>
          </cell>
          <cell r="E9962" t="str">
            <v>F</v>
          </cell>
        </row>
        <row r="9963">
          <cell r="B9963" t="str">
            <v>F522785</v>
          </cell>
          <cell r="C9963" t="str">
            <v>F522785</v>
          </cell>
          <cell r="D9963">
            <v>15</v>
          </cell>
          <cell r="E9963" t="str">
            <v>F</v>
          </cell>
        </row>
        <row r="9964">
          <cell r="B9964" t="str">
            <v>1000LOGORA</v>
          </cell>
          <cell r="C9964" t="str">
            <v>LOGORA</v>
          </cell>
          <cell r="D9964">
            <v>12</v>
          </cell>
          <cell r="E9964" t="str">
            <v>G</v>
          </cell>
        </row>
        <row r="9965">
          <cell r="B9965" t="str">
            <v>F502115</v>
          </cell>
          <cell r="C9965" t="str">
            <v>F502115</v>
          </cell>
          <cell r="D9965">
            <v>13</v>
          </cell>
          <cell r="E9965" t="str">
            <v>F</v>
          </cell>
        </row>
        <row r="9966">
          <cell r="B9966" t="str">
            <v>F520334</v>
          </cell>
          <cell r="C9966" t="str">
            <v>F520334</v>
          </cell>
          <cell r="D9966">
            <v>13</v>
          </cell>
          <cell r="E9966" t="str">
            <v>F</v>
          </cell>
        </row>
        <row r="9967">
          <cell r="B9967" t="str">
            <v>F520689</v>
          </cell>
          <cell r="C9967" t="str">
            <v>F520689</v>
          </cell>
          <cell r="D9967">
            <v>13</v>
          </cell>
          <cell r="E9967" t="str">
            <v>F</v>
          </cell>
        </row>
        <row r="9968">
          <cell r="B9968" t="str">
            <v>F521127</v>
          </cell>
          <cell r="C9968" t="str">
            <v>F521127</v>
          </cell>
          <cell r="D9968">
            <v>13</v>
          </cell>
          <cell r="E9968" t="str">
            <v>F</v>
          </cell>
        </row>
        <row r="9969">
          <cell r="B9969" t="str">
            <v>F521487</v>
          </cell>
          <cell r="C9969" t="str">
            <v>F521487</v>
          </cell>
          <cell r="D9969">
            <v>13</v>
          </cell>
          <cell r="E9969" t="str">
            <v>F</v>
          </cell>
        </row>
        <row r="9970">
          <cell r="B9970" t="str">
            <v>F521847</v>
          </cell>
          <cell r="C9970" t="str">
            <v>F521847</v>
          </cell>
          <cell r="D9970">
            <v>13</v>
          </cell>
          <cell r="E9970" t="str">
            <v>F</v>
          </cell>
        </row>
        <row r="9971">
          <cell r="B9971" t="str">
            <v>F522207</v>
          </cell>
          <cell r="C9971" t="str">
            <v>F522207</v>
          </cell>
          <cell r="D9971">
            <v>13</v>
          </cell>
          <cell r="E9971" t="str">
            <v>F</v>
          </cell>
        </row>
        <row r="9972">
          <cell r="B9972" t="str">
            <v>F522567</v>
          </cell>
          <cell r="C9972" t="str">
            <v>F522567</v>
          </cell>
          <cell r="D9972">
            <v>13</v>
          </cell>
          <cell r="E9972" t="str">
            <v>F</v>
          </cell>
        </row>
        <row r="9973">
          <cell r="B9973" t="str">
            <v>1000PLNGORA</v>
          </cell>
          <cell r="C9973" t="str">
            <v>PLNGORA</v>
          </cell>
          <cell r="D9973">
            <v>12</v>
          </cell>
          <cell r="E9973" t="str">
            <v>G</v>
          </cell>
        </row>
        <row r="9974">
          <cell r="B9974" t="str">
            <v>F520084</v>
          </cell>
          <cell r="C9974" t="str">
            <v>F520084</v>
          </cell>
          <cell r="D9974">
            <v>13</v>
          </cell>
          <cell r="E9974" t="str">
            <v>F</v>
          </cell>
        </row>
        <row r="9975">
          <cell r="B9975" t="str">
            <v>F520534</v>
          </cell>
          <cell r="C9975" t="str">
            <v>F520534</v>
          </cell>
          <cell r="D9975">
            <v>13</v>
          </cell>
          <cell r="E9975" t="str">
            <v>F</v>
          </cell>
        </row>
        <row r="9976">
          <cell r="B9976" t="str">
            <v>F520688</v>
          </cell>
          <cell r="C9976" t="str">
            <v>F520688</v>
          </cell>
          <cell r="D9976">
            <v>13</v>
          </cell>
          <cell r="E9976" t="str">
            <v>F</v>
          </cell>
        </row>
        <row r="9977">
          <cell r="B9977" t="str">
            <v>F521067</v>
          </cell>
          <cell r="C9977" t="str">
            <v>F521067</v>
          </cell>
          <cell r="D9977">
            <v>13</v>
          </cell>
          <cell r="E9977" t="str">
            <v>F</v>
          </cell>
        </row>
        <row r="9978">
          <cell r="B9978" t="str">
            <v>F521427</v>
          </cell>
          <cell r="C9978" t="str">
            <v>F521427</v>
          </cell>
          <cell r="D9978">
            <v>13</v>
          </cell>
          <cell r="E9978" t="str">
            <v>F</v>
          </cell>
        </row>
        <row r="9979">
          <cell r="B9979" t="str">
            <v>F521787</v>
          </cell>
          <cell r="C9979" t="str">
            <v>F521787</v>
          </cell>
          <cell r="D9979">
            <v>13</v>
          </cell>
          <cell r="E9979" t="str">
            <v>F</v>
          </cell>
        </row>
        <row r="9980">
          <cell r="B9980" t="str">
            <v>F522147</v>
          </cell>
          <cell r="C9980" t="str">
            <v>F522147</v>
          </cell>
          <cell r="D9980">
            <v>13</v>
          </cell>
          <cell r="E9980" t="str">
            <v>F</v>
          </cell>
        </row>
        <row r="9981">
          <cell r="B9981" t="str">
            <v>F522507</v>
          </cell>
          <cell r="C9981" t="str">
            <v>F522507</v>
          </cell>
          <cell r="D9981">
            <v>13</v>
          </cell>
          <cell r="E9981" t="str">
            <v>F</v>
          </cell>
        </row>
        <row r="9982">
          <cell r="B9982" t="str">
            <v>1000FLDPLORA</v>
          </cell>
          <cell r="C9982" t="str">
            <v>FLDPLORA</v>
          </cell>
          <cell r="D9982">
            <v>14</v>
          </cell>
          <cell r="E9982" t="str">
            <v>G</v>
          </cell>
        </row>
        <row r="9983">
          <cell r="B9983" t="str">
            <v>1000PLFULLSC</v>
          </cell>
          <cell r="C9983" t="str">
            <v>PLFULLSC</v>
          </cell>
          <cell r="D9983">
            <v>16</v>
          </cell>
          <cell r="E9983" t="str">
            <v>G</v>
          </cell>
        </row>
        <row r="9984">
          <cell r="B9984" t="str">
            <v>1000PLHUNTSC</v>
          </cell>
          <cell r="C9984" t="str">
            <v>PLHUNTSC</v>
          </cell>
          <cell r="D9984">
            <v>16</v>
          </cell>
          <cell r="E9984" t="str">
            <v>G</v>
          </cell>
        </row>
        <row r="9985">
          <cell r="B9985" t="str">
            <v>1000PLSADDSC</v>
          </cell>
          <cell r="C9985" t="str">
            <v>PLSADDSC</v>
          </cell>
          <cell r="D9985">
            <v>16</v>
          </cell>
          <cell r="E9985" t="str">
            <v>G</v>
          </cell>
        </row>
        <row r="9986">
          <cell r="B9986" t="str">
            <v>F502292</v>
          </cell>
          <cell r="C9986" t="str">
            <v>F502292</v>
          </cell>
          <cell r="D9986">
            <v>17</v>
          </cell>
          <cell r="E9986" t="str">
            <v>F</v>
          </cell>
        </row>
        <row r="9987">
          <cell r="B9987" t="str">
            <v>1000PLSANASC</v>
          </cell>
          <cell r="C9987" t="str">
            <v>PLSANASC</v>
          </cell>
          <cell r="D9987">
            <v>16</v>
          </cell>
          <cell r="E9987" t="str">
            <v>G</v>
          </cell>
        </row>
        <row r="9988">
          <cell r="B9988" t="str">
            <v>1000LOCPLORA</v>
          </cell>
          <cell r="C9988" t="str">
            <v>LOCPLORA</v>
          </cell>
          <cell r="D9988">
            <v>14</v>
          </cell>
          <cell r="E9988" t="str">
            <v>G</v>
          </cell>
        </row>
        <row r="9989">
          <cell r="B9989" t="str">
            <v>1000CMSJAC</v>
          </cell>
          <cell r="C9989" t="str">
            <v>CMSJAC</v>
          </cell>
          <cell r="D9989">
            <v>10</v>
          </cell>
          <cell r="E9989" t="str">
            <v>G</v>
          </cell>
        </row>
        <row r="9990">
          <cell r="B9990" t="str">
            <v>F502033</v>
          </cell>
          <cell r="C9990" t="str">
            <v>F502033</v>
          </cell>
          <cell r="D9990">
            <v>11</v>
          </cell>
          <cell r="E9990" t="str">
            <v>F</v>
          </cell>
        </row>
        <row r="9991">
          <cell r="B9991" t="str">
            <v>F502365</v>
          </cell>
          <cell r="C9991" t="str">
            <v>F502365</v>
          </cell>
          <cell r="D9991">
            <v>11</v>
          </cell>
          <cell r="E9991" t="str">
            <v>F</v>
          </cell>
        </row>
        <row r="9992">
          <cell r="B9992" t="str">
            <v>F525733</v>
          </cell>
          <cell r="C9992" t="str">
            <v>F525733</v>
          </cell>
          <cell r="D9992">
            <v>11</v>
          </cell>
          <cell r="E9992" t="str">
            <v>F</v>
          </cell>
        </row>
        <row r="9993">
          <cell r="B9993" t="str">
            <v>F525734</v>
          </cell>
          <cell r="C9993" t="str">
            <v>F525734</v>
          </cell>
          <cell r="D9993">
            <v>11</v>
          </cell>
          <cell r="E9993" t="str">
            <v>F</v>
          </cell>
        </row>
        <row r="9994">
          <cell r="B9994" t="str">
            <v>F525735</v>
          </cell>
          <cell r="C9994" t="str">
            <v>F525735</v>
          </cell>
          <cell r="D9994">
            <v>11</v>
          </cell>
          <cell r="E9994" t="str">
            <v>F</v>
          </cell>
        </row>
        <row r="9995">
          <cell r="B9995" t="str">
            <v>F525736</v>
          </cell>
          <cell r="C9995" t="str">
            <v>F525736</v>
          </cell>
          <cell r="D9995">
            <v>11</v>
          </cell>
          <cell r="E9995" t="str">
            <v>F</v>
          </cell>
        </row>
        <row r="9996">
          <cell r="B9996" t="str">
            <v>F525737</v>
          </cell>
          <cell r="C9996" t="str">
            <v>F525737</v>
          </cell>
          <cell r="D9996">
            <v>11</v>
          </cell>
          <cell r="E9996" t="str">
            <v>F</v>
          </cell>
        </row>
        <row r="9997">
          <cell r="B9997" t="str">
            <v>F525738</v>
          </cell>
          <cell r="C9997" t="str">
            <v>F525738</v>
          </cell>
          <cell r="D9997">
            <v>11</v>
          </cell>
          <cell r="E9997" t="str">
            <v>F</v>
          </cell>
        </row>
        <row r="9998">
          <cell r="B9998" t="str">
            <v>F525739</v>
          </cell>
          <cell r="C9998" t="str">
            <v>F525739</v>
          </cell>
          <cell r="D9998">
            <v>11</v>
          </cell>
          <cell r="E9998" t="str">
            <v>F</v>
          </cell>
        </row>
        <row r="9999">
          <cell r="B9999" t="str">
            <v>F525740</v>
          </cell>
          <cell r="C9999" t="str">
            <v>F525740</v>
          </cell>
          <cell r="D9999">
            <v>11</v>
          </cell>
          <cell r="E9999" t="str">
            <v>F</v>
          </cell>
        </row>
        <row r="10000">
          <cell r="B10000" t="str">
            <v>F525741</v>
          </cell>
          <cell r="C10000" t="str">
            <v>F525741</v>
          </cell>
          <cell r="D10000">
            <v>11</v>
          </cell>
          <cell r="E10000" t="str">
            <v>F</v>
          </cell>
        </row>
        <row r="10001">
          <cell r="B10001" t="str">
            <v>F525742</v>
          </cell>
          <cell r="C10001" t="str">
            <v>F525742</v>
          </cell>
          <cell r="D10001">
            <v>11</v>
          </cell>
          <cell r="E10001" t="str">
            <v>F</v>
          </cell>
        </row>
        <row r="10002">
          <cell r="B10002" t="str">
            <v>F525743</v>
          </cell>
          <cell r="C10002" t="str">
            <v>F525743</v>
          </cell>
          <cell r="D10002">
            <v>11</v>
          </cell>
          <cell r="E10002" t="str">
            <v>F</v>
          </cell>
        </row>
        <row r="10003">
          <cell r="B10003" t="str">
            <v>F525744</v>
          </cell>
          <cell r="C10003" t="str">
            <v>F525744</v>
          </cell>
          <cell r="D10003">
            <v>11</v>
          </cell>
          <cell r="E10003" t="str">
            <v>F</v>
          </cell>
        </row>
        <row r="10004">
          <cell r="B10004" t="str">
            <v>F525745</v>
          </cell>
          <cell r="C10004" t="str">
            <v>F525745</v>
          </cell>
          <cell r="D10004">
            <v>11</v>
          </cell>
          <cell r="E10004" t="str">
            <v>F</v>
          </cell>
        </row>
        <row r="10005">
          <cell r="B10005" t="str">
            <v>F525746</v>
          </cell>
          <cell r="C10005" t="str">
            <v>F525746</v>
          </cell>
          <cell r="D10005">
            <v>11</v>
          </cell>
          <cell r="E10005" t="str">
            <v>F</v>
          </cell>
        </row>
        <row r="10006">
          <cell r="B10006" t="str">
            <v>F525747</v>
          </cell>
          <cell r="C10006" t="str">
            <v>F525747</v>
          </cell>
          <cell r="D10006">
            <v>11</v>
          </cell>
          <cell r="E10006" t="str">
            <v>F</v>
          </cell>
        </row>
        <row r="10007">
          <cell r="B10007" t="str">
            <v>F525748</v>
          </cell>
          <cell r="C10007" t="str">
            <v>F525748</v>
          </cell>
          <cell r="D10007">
            <v>11</v>
          </cell>
          <cell r="E10007" t="str">
            <v>F</v>
          </cell>
        </row>
        <row r="10008">
          <cell r="B10008" t="str">
            <v>F525749</v>
          </cell>
          <cell r="C10008" t="str">
            <v>F525749</v>
          </cell>
          <cell r="D10008">
            <v>11</v>
          </cell>
          <cell r="E10008" t="str">
            <v>F</v>
          </cell>
        </row>
        <row r="10009">
          <cell r="B10009" t="str">
            <v>F525750</v>
          </cell>
          <cell r="C10009" t="str">
            <v>F525750</v>
          </cell>
          <cell r="D10009">
            <v>11</v>
          </cell>
          <cell r="E10009" t="str">
            <v>F</v>
          </cell>
        </row>
        <row r="10010">
          <cell r="B10010" t="str">
            <v>F525751</v>
          </cell>
          <cell r="C10010" t="str">
            <v>F525751</v>
          </cell>
          <cell r="D10010">
            <v>11</v>
          </cell>
          <cell r="E10010" t="str">
            <v>F</v>
          </cell>
        </row>
        <row r="10011">
          <cell r="B10011" t="str">
            <v>F525752</v>
          </cell>
          <cell r="C10011" t="str">
            <v>F525752</v>
          </cell>
          <cell r="D10011">
            <v>11</v>
          </cell>
          <cell r="E10011" t="str">
            <v>F</v>
          </cell>
        </row>
        <row r="10012">
          <cell r="B10012" t="str">
            <v>F525753</v>
          </cell>
          <cell r="C10012" t="str">
            <v>F525753</v>
          </cell>
          <cell r="D10012">
            <v>11</v>
          </cell>
          <cell r="E10012" t="str">
            <v>F</v>
          </cell>
        </row>
        <row r="10013">
          <cell r="B10013" t="str">
            <v>F525754</v>
          </cell>
          <cell r="C10013" t="str">
            <v>F525754</v>
          </cell>
          <cell r="D10013">
            <v>11</v>
          </cell>
          <cell r="E10013" t="str">
            <v>F</v>
          </cell>
        </row>
        <row r="10014">
          <cell r="B10014" t="str">
            <v>1000CMMGMTSJA</v>
          </cell>
          <cell r="C10014" t="str">
            <v>CMMGMTSJA</v>
          </cell>
          <cell r="D10014">
            <v>12</v>
          </cell>
          <cell r="E10014" t="str">
            <v>G</v>
          </cell>
        </row>
        <row r="10015">
          <cell r="B10015" t="str">
            <v>F520076</v>
          </cell>
          <cell r="C10015" t="str">
            <v>F520076</v>
          </cell>
          <cell r="D10015">
            <v>13</v>
          </cell>
          <cell r="E10015" t="str">
            <v>F</v>
          </cell>
        </row>
        <row r="10016">
          <cell r="B10016" t="str">
            <v>F521060</v>
          </cell>
          <cell r="C10016" t="str">
            <v>F521060</v>
          </cell>
          <cell r="D10016">
            <v>13</v>
          </cell>
          <cell r="E10016" t="str">
            <v>F</v>
          </cell>
        </row>
        <row r="10017">
          <cell r="B10017" t="str">
            <v>F521420</v>
          </cell>
          <cell r="C10017" t="str">
            <v>F521420</v>
          </cell>
          <cell r="D10017">
            <v>13</v>
          </cell>
          <cell r="E10017" t="str">
            <v>F</v>
          </cell>
        </row>
        <row r="10018">
          <cell r="B10018" t="str">
            <v>F521780</v>
          </cell>
          <cell r="C10018" t="str">
            <v>F521780</v>
          </cell>
          <cell r="D10018">
            <v>13</v>
          </cell>
          <cell r="E10018" t="str">
            <v>F</v>
          </cell>
        </row>
        <row r="10019">
          <cell r="B10019" t="str">
            <v>F522140</v>
          </cell>
          <cell r="C10019" t="str">
            <v>F522140</v>
          </cell>
          <cell r="D10019">
            <v>13</v>
          </cell>
          <cell r="E10019" t="str">
            <v>F</v>
          </cell>
        </row>
        <row r="10020">
          <cell r="B10020" t="str">
            <v>F522500</v>
          </cell>
          <cell r="C10020" t="str">
            <v>F522500</v>
          </cell>
          <cell r="D10020">
            <v>13</v>
          </cell>
          <cell r="E10020" t="str">
            <v>F</v>
          </cell>
        </row>
        <row r="10021">
          <cell r="B10021" t="str">
            <v>1000FLDCONSJA</v>
          </cell>
          <cell r="C10021" t="str">
            <v>FLDCONSJA</v>
          </cell>
          <cell r="D10021">
            <v>12</v>
          </cell>
          <cell r="E10021" t="str">
            <v>G</v>
          </cell>
        </row>
        <row r="10022">
          <cell r="B10022" t="str">
            <v>F520690</v>
          </cell>
          <cell r="C10022" t="str">
            <v>F520690</v>
          </cell>
          <cell r="D10022">
            <v>13</v>
          </cell>
          <cell r="E10022" t="str">
            <v>F</v>
          </cell>
        </row>
        <row r="10023">
          <cell r="B10023" t="str">
            <v>F521190</v>
          </cell>
          <cell r="C10023" t="str">
            <v>F521190</v>
          </cell>
          <cell r="D10023">
            <v>13</v>
          </cell>
          <cell r="E10023" t="str">
            <v>F</v>
          </cell>
        </row>
        <row r="10024">
          <cell r="B10024" t="str">
            <v>F521550</v>
          </cell>
          <cell r="C10024" t="str">
            <v>F521550</v>
          </cell>
          <cell r="D10024">
            <v>13</v>
          </cell>
          <cell r="E10024" t="str">
            <v>F</v>
          </cell>
        </row>
        <row r="10025">
          <cell r="B10025" t="str">
            <v>F521910</v>
          </cell>
          <cell r="C10025" t="str">
            <v>F521910</v>
          </cell>
          <cell r="D10025">
            <v>13</v>
          </cell>
          <cell r="E10025" t="str">
            <v>F</v>
          </cell>
        </row>
        <row r="10026">
          <cell r="B10026" t="str">
            <v>F522270</v>
          </cell>
          <cell r="C10026" t="str">
            <v>F522270</v>
          </cell>
          <cell r="D10026">
            <v>13</v>
          </cell>
          <cell r="E10026" t="str">
            <v>F</v>
          </cell>
        </row>
        <row r="10027">
          <cell r="B10027" t="str">
            <v>F522630</v>
          </cell>
          <cell r="C10027" t="str">
            <v>F522630</v>
          </cell>
          <cell r="D10027">
            <v>13</v>
          </cell>
          <cell r="E10027" t="str">
            <v>F</v>
          </cell>
        </row>
        <row r="10028">
          <cell r="B10028" t="str">
            <v>1000FCSJACSC</v>
          </cell>
          <cell r="C10028" t="str">
            <v>FCSJACSC</v>
          </cell>
          <cell r="D10028">
            <v>14</v>
          </cell>
          <cell r="E10028" t="str">
            <v>G</v>
          </cell>
        </row>
        <row r="10029">
          <cell r="B10029" t="str">
            <v>F500315</v>
          </cell>
          <cell r="C10029" t="str">
            <v>F500315</v>
          </cell>
          <cell r="D10029">
            <v>15</v>
          </cell>
          <cell r="E10029" t="str">
            <v>F</v>
          </cell>
        </row>
        <row r="10030">
          <cell r="B10030" t="str">
            <v>F500696</v>
          </cell>
          <cell r="C10030" t="str">
            <v>F500696</v>
          </cell>
          <cell r="D10030">
            <v>15</v>
          </cell>
          <cell r="E10030" t="str">
            <v>F</v>
          </cell>
        </row>
        <row r="10031">
          <cell r="B10031" t="str">
            <v>F500697</v>
          </cell>
          <cell r="C10031" t="str">
            <v>F500697</v>
          </cell>
          <cell r="D10031">
            <v>15</v>
          </cell>
          <cell r="E10031" t="str">
            <v>F</v>
          </cell>
        </row>
        <row r="10032">
          <cell r="B10032" t="str">
            <v>F500766</v>
          </cell>
          <cell r="C10032" t="str">
            <v>F500766</v>
          </cell>
          <cell r="D10032">
            <v>15</v>
          </cell>
          <cell r="E10032" t="str">
            <v>F</v>
          </cell>
        </row>
        <row r="10033">
          <cell r="B10033" t="str">
            <v>F500767</v>
          </cell>
          <cell r="C10033" t="str">
            <v>F500767</v>
          </cell>
          <cell r="D10033">
            <v>15</v>
          </cell>
          <cell r="E10033" t="str">
            <v>F</v>
          </cell>
        </row>
        <row r="10034">
          <cell r="B10034" t="str">
            <v>F500836</v>
          </cell>
          <cell r="C10034" t="str">
            <v>F500836</v>
          </cell>
          <cell r="D10034">
            <v>15</v>
          </cell>
          <cell r="E10034" t="str">
            <v>F</v>
          </cell>
        </row>
        <row r="10035">
          <cell r="B10035" t="str">
            <v>F500875</v>
          </cell>
          <cell r="C10035" t="str">
            <v>F500875</v>
          </cell>
          <cell r="D10035">
            <v>15</v>
          </cell>
          <cell r="E10035" t="str">
            <v>F</v>
          </cell>
        </row>
        <row r="10036">
          <cell r="B10036" t="str">
            <v>F500980</v>
          </cell>
          <cell r="C10036" t="str">
            <v>F500980</v>
          </cell>
          <cell r="D10036">
            <v>15</v>
          </cell>
          <cell r="E10036" t="str">
            <v>F</v>
          </cell>
        </row>
        <row r="10037">
          <cell r="B10037" t="str">
            <v>F501015</v>
          </cell>
          <cell r="C10037" t="str">
            <v>F501015</v>
          </cell>
          <cell r="D10037">
            <v>15</v>
          </cell>
          <cell r="E10037" t="str">
            <v>F</v>
          </cell>
        </row>
        <row r="10038">
          <cell r="B10038" t="str">
            <v>F501081</v>
          </cell>
          <cell r="C10038" t="str">
            <v>F501081</v>
          </cell>
          <cell r="D10038">
            <v>15</v>
          </cell>
          <cell r="E10038" t="str">
            <v>F</v>
          </cell>
        </row>
        <row r="10039">
          <cell r="B10039" t="str">
            <v>F501082</v>
          </cell>
          <cell r="C10039" t="str">
            <v>F501082</v>
          </cell>
          <cell r="D10039">
            <v>15</v>
          </cell>
          <cell r="E10039" t="str">
            <v>F</v>
          </cell>
        </row>
        <row r="10040">
          <cell r="B10040" t="str">
            <v>F501120</v>
          </cell>
          <cell r="C10040" t="str">
            <v>F501120</v>
          </cell>
          <cell r="D10040">
            <v>15</v>
          </cell>
          <cell r="E10040" t="str">
            <v>F</v>
          </cell>
        </row>
        <row r="10041">
          <cell r="B10041" t="str">
            <v>F501187</v>
          </cell>
          <cell r="C10041" t="str">
            <v>F501187</v>
          </cell>
          <cell r="D10041">
            <v>15</v>
          </cell>
          <cell r="E10041" t="str">
            <v>F</v>
          </cell>
        </row>
        <row r="10042">
          <cell r="B10042" t="str">
            <v>F501256</v>
          </cell>
          <cell r="C10042" t="str">
            <v>F501256</v>
          </cell>
          <cell r="D10042">
            <v>15</v>
          </cell>
          <cell r="E10042" t="str">
            <v>F</v>
          </cell>
        </row>
        <row r="10043">
          <cell r="B10043" t="str">
            <v>F501257</v>
          </cell>
          <cell r="C10043" t="str">
            <v>F501257</v>
          </cell>
          <cell r="D10043">
            <v>15</v>
          </cell>
          <cell r="E10043" t="str">
            <v>F</v>
          </cell>
        </row>
        <row r="10044">
          <cell r="B10044" t="str">
            <v>F501295</v>
          </cell>
          <cell r="C10044" t="str">
            <v>F501295</v>
          </cell>
          <cell r="D10044">
            <v>15</v>
          </cell>
          <cell r="E10044" t="str">
            <v>F</v>
          </cell>
        </row>
        <row r="10045">
          <cell r="B10045" t="str">
            <v>F501505</v>
          </cell>
          <cell r="C10045" t="str">
            <v>F501505</v>
          </cell>
          <cell r="D10045">
            <v>15</v>
          </cell>
          <cell r="E10045" t="str">
            <v>F</v>
          </cell>
        </row>
        <row r="10046">
          <cell r="B10046" t="str">
            <v>F501983</v>
          </cell>
          <cell r="C10046" t="str">
            <v>F501983</v>
          </cell>
          <cell r="D10046">
            <v>15</v>
          </cell>
          <cell r="E10046" t="str">
            <v>F</v>
          </cell>
        </row>
        <row r="10047">
          <cell r="B10047" t="str">
            <v>F501984</v>
          </cell>
          <cell r="C10047" t="str">
            <v>F501984</v>
          </cell>
          <cell r="D10047">
            <v>15</v>
          </cell>
          <cell r="E10047" t="str">
            <v>F</v>
          </cell>
        </row>
        <row r="10048">
          <cell r="B10048" t="str">
            <v>F501999</v>
          </cell>
          <cell r="C10048" t="str">
            <v>F501999</v>
          </cell>
          <cell r="D10048">
            <v>15</v>
          </cell>
          <cell r="E10048" t="str">
            <v>F</v>
          </cell>
        </row>
        <row r="10049">
          <cell r="B10049" t="str">
            <v>F502000</v>
          </cell>
          <cell r="C10049" t="str">
            <v>F502000</v>
          </cell>
          <cell r="D10049">
            <v>15</v>
          </cell>
          <cell r="E10049" t="str">
            <v>F</v>
          </cell>
        </row>
        <row r="10050">
          <cell r="B10050" t="str">
            <v>F502015</v>
          </cell>
          <cell r="C10050" t="str">
            <v>F502015</v>
          </cell>
          <cell r="D10050">
            <v>15</v>
          </cell>
          <cell r="E10050" t="str">
            <v>F</v>
          </cell>
        </row>
        <row r="10051">
          <cell r="B10051" t="str">
            <v>F502025</v>
          </cell>
          <cell r="C10051" t="str">
            <v>F502025</v>
          </cell>
          <cell r="D10051">
            <v>15</v>
          </cell>
          <cell r="E10051" t="str">
            <v>F</v>
          </cell>
        </row>
        <row r="10052">
          <cell r="B10052" t="str">
            <v>F502049</v>
          </cell>
          <cell r="C10052" t="str">
            <v>F502049</v>
          </cell>
          <cell r="D10052">
            <v>15</v>
          </cell>
          <cell r="E10052" t="str">
            <v>F</v>
          </cell>
        </row>
        <row r="10053">
          <cell r="B10053" t="str">
            <v>F502057</v>
          </cell>
          <cell r="C10053" t="str">
            <v>F502057</v>
          </cell>
          <cell r="D10053">
            <v>15</v>
          </cell>
          <cell r="E10053" t="str">
            <v>F</v>
          </cell>
        </row>
        <row r="10054">
          <cell r="B10054" t="str">
            <v>F502071</v>
          </cell>
          <cell r="C10054" t="str">
            <v>F502071</v>
          </cell>
          <cell r="D10054">
            <v>15</v>
          </cell>
          <cell r="E10054" t="str">
            <v>F</v>
          </cell>
        </row>
        <row r="10055">
          <cell r="B10055" t="str">
            <v>F502072</v>
          </cell>
          <cell r="C10055" t="str">
            <v>F502072</v>
          </cell>
          <cell r="D10055">
            <v>15</v>
          </cell>
          <cell r="E10055" t="str">
            <v>F</v>
          </cell>
        </row>
        <row r="10056">
          <cell r="B10056" t="str">
            <v>F502081</v>
          </cell>
          <cell r="C10056" t="str">
            <v>F502081</v>
          </cell>
          <cell r="D10056">
            <v>15</v>
          </cell>
          <cell r="E10056" t="str">
            <v>F</v>
          </cell>
        </row>
        <row r="10057">
          <cell r="B10057" t="str">
            <v>F502096</v>
          </cell>
          <cell r="C10057" t="str">
            <v>F502096</v>
          </cell>
          <cell r="D10057">
            <v>15</v>
          </cell>
          <cell r="E10057" t="str">
            <v>F</v>
          </cell>
        </row>
        <row r="10058">
          <cell r="B10058" t="str">
            <v>F502111</v>
          </cell>
          <cell r="C10058" t="str">
            <v>F502111</v>
          </cell>
          <cell r="D10058">
            <v>15</v>
          </cell>
          <cell r="E10058" t="str">
            <v>F</v>
          </cell>
        </row>
        <row r="10059">
          <cell r="B10059" t="str">
            <v>F502112</v>
          </cell>
          <cell r="C10059" t="str">
            <v>F502112</v>
          </cell>
          <cell r="D10059">
            <v>15</v>
          </cell>
          <cell r="E10059" t="str">
            <v>F</v>
          </cell>
        </row>
        <row r="10060">
          <cell r="B10060" t="str">
            <v>F502145</v>
          </cell>
          <cell r="C10060" t="str">
            <v>F502145</v>
          </cell>
          <cell r="D10060">
            <v>15</v>
          </cell>
          <cell r="E10060" t="str">
            <v>F</v>
          </cell>
        </row>
        <row r="10061">
          <cell r="B10061" t="str">
            <v>F502161</v>
          </cell>
          <cell r="C10061" t="str">
            <v>F502161</v>
          </cell>
          <cell r="D10061">
            <v>15</v>
          </cell>
          <cell r="E10061" t="str">
            <v>F</v>
          </cell>
        </row>
        <row r="10062">
          <cell r="B10062" t="str">
            <v>F502169</v>
          </cell>
          <cell r="C10062" t="str">
            <v>F502169</v>
          </cell>
          <cell r="D10062">
            <v>15</v>
          </cell>
          <cell r="E10062" t="str">
            <v>F</v>
          </cell>
        </row>
        <row r="10063">
          <cell r="B10063" t="str">
            <v>F502372</v>
          </cell>
          <cell r="C10063" t="str">
            <v>F502372</v>
          </cell>
          <cell r="D10063">
            <v>15</v>
          </cell>
          <cell r="E10063" t="str">
            <v>F</v>
          </cell>
        </row>
        <row r="10064">
          <cell r="B10064" t="str">
            <v>F502420</v>
          </cell>
          <cell r="C10064" t="str">
            <v>F502420</v>
          </cell>
          <cell r="D10064">
            <v>15</v>
          </cell>
          <cell r="E10064" t="str">
            <v>F</v>
          </cell>
        </row>
        <row r="10065">
          <cell r="B10065" t="str">
            <v>F502456</v>
          </cell>
          <cell r="C10065" t="str">
            <v>F502456</v>
          </cell>
          <cell r="D10065">
            <v>15</v>
          </cell>
          <cell r="E10065" t="str">
            <v>F</v>
          </cell>
        </row>
        <row r="10066">
          <cell r="B10066" t="str">
            <v>F502562</v>
          </cell>
          <cell r="C10066" t="str">
            <v>F502562</v>
          </cell>
          <cell r="D10066">
            <v>15</v>
          </cell>
          <cell r="E10066" t="str">
            <v>F</v>
          </cell>
        </row>
        <row r="10067">
          <cell r="B10067" t="str">
            <v>F502568</v>
          </cell>
          <cell r="C10067" t="str">
            <v>F502568</v>
          </cell>
          <cell r="D10067">
            <v>15</v>
          </cell>
          <cell r="E10067" t="str">
            <v>F</v>
          </cell>
        </row>
        <row r="10068">
          <cell r="B10068" t="str">
            <v>F502574</v>
          </cell>
          <cell r="C10068" t="str">
            <v>F502574</v>
          </cell>
          <cell r="D10068">
            <v>15</v>
          </cell>
          <cell r="E10068" t="str">
            <v>F</v>
          </cell>
        </row>
        <row r="10069">
          <cell r="B10069" t="str">
            <v>F502618</v>
          </cell>
          <cell r="C10069" t="str">
            <v>F502618</v>
          </cell>
          <cell r="D10069">
            <v>15</v>
          </cell>
          <cell r="E10069" t="str">
            <v>F</v>
          </cell>
        </row>
        <row r="10070">
          <cell r="B10070" t="str">
            <v>F502626</v>
          </cell>
          <cell r="C10070" t="str">
            <v>F502626</v>
          </cell>
          <cell r="D10070">
            <v>15</v>
          </cell>
          <cell r="E10070" t="str">
            <v>F</v>
          </cell>
        </row>
        <row r="10071">
          <cell r="B10071" t="str">
            <v>F502634</v>
          </cell>
          <cell r="C10071" t="str">
            <v>F502634</v>
          </cell>
          <cell r="D10071">
            <v>15</v>
          </cell>
          <cell r="E10071" t="str">
            <v>F</v>
          </cell>
        </row>
        <row r="10072">
          <cell r="B10072" t="str">
            <v>F520244</v>
          </cell>
          <cell r="C10072" t="str">
            <v>F520244</v>
          </cell>
          <cell r="D10072">
            <v>15</v>
          </cell>
          <cell r="E10072" t="str">
            <v>F</v>
          </cell>
        </row>
        <row r="10073">
          <cell r="B10073" t="str">
            <v>F520245</v>
          </cell>
          <cell r="C10073" t="str">
            <v>F520245</v>
          </cell>
          <cell r="D10073">
            <v>15</v>
          </cell>
          <cell r="E10073" t="str">
            <v>F</v>
          </cell>
        </row>
        <row r="10074">
          <cell r="B10074" t="str">
            <v>F520278</v>
          </cell>
          <cell r="C10074" t="str">
            <v>F520278</v>
          </cell>
          <cell r="D10074">
            <v>15</v>
          </cell>
          <cell r="E10074" t="str">
            <v>F</v>
          </cell>
        </row>
        <row r="10075">
          <cell r="B10075" t="str">
            <v>F520313</v>
          </cell>
          <cell r="C10075" t="str">
            <v>F520313</v>
          </cell>
          <cell r="D10075">
            <v>15</v>
          </cell>
          <cell r="E10075" t="str">
            <v>F</v>
          </cell>
        </row>
        <row r="10076">
          <cell r="B10076" t="str">
            <v>F520390</v>
          </cell>
          <cell r="C10076" t="str">
            <v>F520390</v>
          </cell>
          <cell r="D10076">
            <v>15</v>
          </cell>
          <cell r="E10076" t="str">
            <v>F</v>
          </cell>
        </row>
        <row r="10077">
          <cell r="B10077" t="str">
            <v>F520493</v>
          </cell>
          <cell r="C10077" t="str">
            <v>F520493</v>
          </cell>
          <cell r="D10077">
            <v>15</v>
          </cell>
          <cell r="E10077" t="str">
            <v>F</v>
          </cell>
        </row>
        <row r="10078">
          <cell r="B10078" t="str">
            <v>F520922</v>
          </cell>
          <cell r="C10078" t="str">
            <v>F520922</v>
          </cell>
          <cell r="D10078">
            <v>15</v>
          </cell>
          <cell r="E10078" t="str">
            <v>F</v>
          </cell>
        </row>
        <row r="10079">
          <cell r="B10079" t="str">
            <v>F521282</v>
          </cell>
          <cell r="C10079" t="str">
            <v>F521282</v>
          </cell>
          <cell r="D10079">
            <v>15</v>
          </cell>
          <cell r="E10079" t="str">
            <v>F</v>
          </cell>
        </row>
        <row r="10080">
          <cell r="B10080" t="str">
            <v>F521642</v>
          </cell>
          <cell r="C10080" t="str">
            <v>F521642</v>
          </cell>
          <cell r="D10080">
            <v>15</v>
          </cell>
          <cell r="E10080" t="str">
            <v>F</v>
          </cell>
        </row>
        <row r="10081">
          <cell r="B10081" t="str">
            <v>F522002</v>
          </cell>
          <cell r="C10081" t="str">
            <v>F522002</v>
          </cell>
          <cell r="D10081">
            <v>15</v>
          </cell>
          <cell r="E10081" t="str">
            <v>F</v>
          </cell>
        </row>
        <row r="10082">
          <cell r="B10082" t="str">
            <v>F522362</v>
          </cell>
          <cell r="C10082" t="str">
            <v>F522362</v>
          </cell>
          <cell r="D10082">
            <v>15</v>
          </cell>
          <cell r="E10082" t="str">
            <v>F</v>
          </cell>
        </row>
        <row r="10083">
          <cell r="B10083" t="str">
            <v>F522794</v>
          </cell>
          <cell r="C10083" t="str">
            <v>F522794</v>
          </cell>
          <cell r="D10083">
            <v>15</v>
          </cell>
          <cell r="E10083" t="str">
            <v>F</v>
          </cell>
        </row>
        <row r="10084">
          <cell r="B10084" t="str">
            <v>1000FCWILDSC</v>
          </cell>
          <cell r="C10084" t="str">
            <v>FCWILDSC</v>
          </cell>
          <cell r="D10084">
            <v>14</v>
          </cell>
          <cell r="E10084" t="str">
            <v>G</v>
          </cell>
        </row>
        <row r="10085">
          <cell r="B10085" t="str">
            <v>F500698</v>
          </cell>
          <cell r="C10085" t="str">
            <v>F500698</v>
          </cell>
          <cell r="D10085">
            <v>15</v>
          </cell>
          <cell r="E10085" t="str">
            <v>F</v>
          </cell>
        </row>
        <row r="10086">
          <cell r="B10086" t="str">
            <v>F500699</v>
          </cell>
          <cell r="C10086" t="str">
            <v>F500699</v>
          </cell>
          <cell r="D10086">
            <v>15</v>
          </cell>
          <cell r="E10086" t="str">
            <v>F</v>
          </cell>
        </row>
        <row r="10087">
          <cell r="B10087" t="str">
            <v>F500768</v>
          </cell>
          <cell r="C10087" t="str">
            <v>F500768</v>
          </cell>
          <cell r="D10087">
            <v>15</v>
          </cell>
          <cell r="E10087" t="str">
            <v>F</v>
          </cell>
        </row>
        <row r="10088">
          <cell r="B10088" t="str">
            <v>F500769</v>
          </cell>
          <cell r="C10088" t="str">
            <v>F500769</v>
          </cell>
          <cell r="D10088">
            <v>15</v>
          </cell>
          <cell r="E10088" t="str">
            <v>F</v>
          </cell>
        </row>
        <row r="10089">
          <cell r="B10089" t="str">
            <v>F500838</v>
          </cell>
          <cell r="C10089" t="str">
            <v>F500838</v>
          </cell>
          <cell r="D10089">
            <v>15</v>
          </cell>
          <cell r="E10089" t="str">
            <v>F</v>
          </cell>
        </row>
        <row r="10090">
          <cell r="B10090" t="str">
            <v>F500876</v>
          </cell>
          <cell r="C10090" t="str">
            <v>F500876</v>
          </cell>
          <cell r="D10090">
            <v>15</v>
          </cell>
          <cell r="E10090" t="str">
            <v>F</v>
          </cell>
        </row>
        <row r="10091">
          <cell r="B10091" t="str">
            <v>F500981</v>
          </cell>
          <cell r="C10091" t="str">
            <v>F500981</v>
          </cell>
          <cell r="D10091">
            <v>15</v>
          </cell>
          <cell r="E10091" t="str">
            <v>F</v>
          </cell>
        </row>
        <row r="10092">
          <cell r="B10092" t="str">
            <v>F501016</v>
          </cell>
          <cell r="C10092" t="str">
            <v>F501016</v>
          </cell>
          <cell r="D10092">
            <v>15</v>
          </cell>
          <cell r="E10092" t="str">
            <v>F</v>
          </cell>
        </row>
        <row r="10093">
          <cell r="B10093" t="str">
            <v>F501083</v>
          </cell>
          <cell r="C10093" t="str">
            <v>F501083</v>
          </cell>
          <cell r="D10093">
            <v>15</v>
          </cell>
          <cell r="E10093" t="str">
            <v>F</v>
          </cell>
        </row>
        <row r="10094">
          <cell r="B10094" t="str">
            <v>F501084</v>
          </cell>
          <cell r="C10094" t="str">
            <v>F501084</v>
          </cell>
          <cell r="D10094">
            <v>15</v>
          </cell>
          <cell r="E10094" t="str">
            <v>F</v>
          </cell>
        </row>
        <row r="10095">
          <cell r="B10095" t="str">
            <v>F501121</v>
          </cell>
          <cell r="C10095" t="str">
            <v>F501121</v>
          </cell>
          <cell r="D10095">
            <v>15</v>
          </cell>
          <cell r="E10095" t="str">
            <v>F</v>
          </cell>
        </row>
        <row r="10096">
          <cell r="B10096" t="str">
            <v>F501189</v>
          </cell>
          <cell r="C10096" t="str">
            <v>F501189</v>
          </cell>
          <cell r="D10096">
            <v>15</v>
          </cell>
          <cell r="E10096" t="str">
            <v>F</v>
          </cell>
        </row>
        <row r="10097">
          <cell r="B10097" t="str">
            <v>F501258</v>
          </cell>
          <cell r="C10097" t="str">
            <v>F501258</v>
          </cell>
          <cell r="D10097">
            <v>15</v>
          </cell>
          <cell r="E10097" t="str">
            <v>F</v>
          </cell>
        </row>
        <row r="10098">
          <cell r="B10098" t="str">
            <v>F501259</v>
          </cell>
          <cell r="C10098" t="str">
            <v>F501259</v>
          </cell>
          <cell r="D10098">
            <v>15</v>
          </cell>
          <cell r="E10098" t="str">
            <v>F</v>
          </cell>
        </row>
        <row r="10099">
          <cell r="B10099" t="str">
            <v>F501296</v>
          </cell>
          <cell r="C10099" t="str">
            <v>F501296</v>
          </cell>
          <cell r="D10099">
            <v>15</v>
          </cell>
          <cell r="E10099" t="str">
            <v>F</v>
          </cell>
        </row>
        <row r="10100">
          <cell r="B10100" t="str">
            <v>F501506</v>
          </cell>
          <cell r="C10100" t="str">
            <v>F501506</v>
          </cell>
          <cell r="D10100">
            <v>15</v>
          </cell>
          <cell r="E10100" t="str">
            <v>F</v>
          </cell>
        </row>
        <row r="10101">
          <cell r="B10101" t="str">
            <v>F502278</v>
          </cell>
          <cell r="C10101" t="str">
            <v>F502278</v>
          </cell>
          <cell r="D10101">
            <v>15</v>
          </cell>
          <cell r="E10101" t="str">
            <v>F</v>
          </cell>
        </row>
        <row r="10102">
          <cell r="B10102" t="str">
            <v>F502322</v>
          </cell>
          <cell r="C10102" t="str">
            <v>F502322</v>
          </cell>
          <cell r="D10102">
            <v>15</v>
          </cell>
          <cell r="E10102" t="str">
            <v>F</v>
          </cell>
        </row>
        <row r="10103">
          <cell r="B10103" t="str">
            <v>F502357</v>
          </cell>
          <cell r="C10103" t="str">
            <v>F502357</v>
          </cell>
          <cell r="D10103">
            <v>15</v>
          </cell>
          <cell r="E10103" t="str">
            <v>F</v>
          </cell>
        </row>
        <row r="10104">
          <cell r="B10104" t="str">
            <v>F502457</v>
          </cell>
          <cell r="C10104" t="str">
            <v>F502457</v>
          </cell>
          <cell r="D10104">
            <v>15</v>
          </cell>
          <cell r="E10104" t="str">
            <v>F</v>
          </cell>
        </row>
        <row r="10105">
          <cell r="B10105" t="str">
            <v>1000LOGSANJAC</v>
          </cell>
          <cell r="C10105" t="str">
            <v>LOGSANJAC</v>
          </cell>
          <cell r="D10105">
            <v>12</v>
          </cell>
          <cell r="E10105" t="str">
            <v>G</v>
          </cell>
        </row>
        <row r="10106">
          <cell r="B10106" t="str">
            <v>F502121</v>
          </cell>
          <cell r="C10106" t="str">
            <v>F502121</v>
          </cell>
          <cell r="D10106">
            <v>13</v>
          </cell>
          <cell r="E10106" t="str">
            <v>F</v>
          </cell>
        </row>
        <row r="10107">
          <cell r="B10107" t="str">
            <v>F520335</v>
          </cell>
          <cell r="C10107" t="str">
            <v>F520335</v>
          </cell>
          <cell r="D10107">
            <v>13</v>
          </cell>
          <cell r="E10107" t="str">
            <v>F</v>
          </cell>
        </row>
        <row r="10108">
          <cell r="B10108" t="str">
            <v>F520692</v>
          </cell>
          <cell r="C10108" t="str">
            <v>F520692</v>
          </cell>
          <cell r="D10108">
            <v>13</v>
          </cell>
          <cell r="E10108" t="str">
            <v>F</v>
          </cell>
        </row>
        <row r="10109">
          <cell r="B10109" t="str">
            <v>F521128</v>
          </cell>
          <cell r="C10109" t="str">
            <v>F521128</v>
          </cell>
          <cell r="D10109">
            <v>13</v>
          </cell>
          <cell r="E10109" t="str">
            <v>F</v>
          </cell>
        </row>
        <row r="10110">
          <cell r="B10110" t="str">
            <v>F521488</v>
          </cell>
          <cell r="C10110" t="str">
            <v>F521488</v>
          </cell>
          <cell r="D10110">
            <v>13</v>
          </cell>
          <cell r="E10110" t="str">
            <v>F</v>
          </cell>
        </row>
        <row r="10111">
          <cell r="B10111" t="str">
            <v>F521848</v>
          </cell>
          <cell r="C10111" t="str">
            <v>F521848</v>
          </cell>
          <cell r="D10111">
            <v>13</v>
          </cell>
          <cell r="E10111" t="str">
            <v>F</v>
          </cell>
        </row>
        <row r="10112">
          <cell r="B10112" t="str">
            <v>F522208</v>
          </cell>
          <cell r="C10112" t="str">
            <v>F522208</v>
          </cell>
          <cell r="D10112">
            <v>13</v>
          </cell>
          <cell r="E10112" t="str">
            <v>F</v>
          </cell>
        </row>
        <row r="10113">
          <cell r="B10113" t="str">
            <v>F522568</v>
          </cell>
          <cell r="C10113" t="str">
            <v>F522568</v>
          </cell>
          <cell r="D10113">
            <v>13</v>
          </cell>
          <cell r="E10113" t="str">
            <v>F</v>
          </cell>
        </row>
        <row r="10114">
          <cell r="B10114" t="str">
            <v>1000PLNGSJAC</v>
          </cell>
          <cell r="C10114" t="str">
            <v>PLNGSJAC</v>
          </cell>
          <cell r="D10114">
            <v>12</v>
          </cell>
          <cell r="E10114" t="str">
            <v>G</v>
          </cell>
        </row>
        <row r="10115">
          <cell r="B10115" t="str">
            <v>F520085</v>
          </cell>
          <cell r="C10115" t="str">
            <v>F520085</v>
          </cell>
          <cell r="D10115">
            <v>13</v>
          </cell>
          <cell r="E10115" t="str">
            <v>F</v>
          </cell>
        </row>
        <row r="10116">
          <cell r="B10116" t="str">
            <v>F520691</v>
          </cell>
          <cell r="C10116" t="str">
            <v>F520691</v>
          </cell>
          <cell r="D10116">
            <v>13</v>
          </cell>
          <cell r="E10116" t="str">
            <v>F</v>
          </cell>
        </row>
        <row r="10117">
          <cell r="B10117" t="str">
            <v>F521068</v>
          </cell>
          <cell r="C10117" t="str">
            <v>F521068</v>
          </cell>
          <cell r="D10117">
            <v>13</v>
          </cell>
          <cell r="E10117" t="str">
            <v>F</v>
          </cell>
        </row>
        <row r="10118">
          <cell r="B10118" t="str">
            <v>F521428</v>
          </cell>
          <cell r="C10118" t="str">
            <v>F521428</v>
          </cell>
          <cell r="D10118">
            <v>13</v>
          </cell>
          <cell r="E10118" t="str">
            <v>F</v>
          </cell>
        </row>
        <row r="10119">
          <cell r="B10119" t="str">
            <v>F521788</v>
          </cell>
          <cell r="C10119" t="str">
            <v>F521788</v>
          </cell>
          <cell r="D10119">
            <v>13</v>
          </cell>
          <cell r="E10119" t="str">
            <v>F</v>
          </cell>
        </row>
        <row r="10120">
          <cell r="B10120" t="str">
            <v>F522148</v>
          </cell>
          <cell r="C10120" t="str">
            <v>F522148</v>
          </cell>
          <cell r="D10120">
            <v>13</v>
          </cell>
          <cell r="E10120" t="str">
            <v>F</v>
          </cell>
        </row>
        <row r="10121">
          <cell r="B10121" t="str">
            <v>F522508</v>
          </cell>
          <cell r="C10121" t="str">
            <v>F522508</v>
          </cell>
          <cell r="D10121">
            <v>13</v>
          </cell>
          <cell r="E10121" t="str">
            <v>F</v>
          </cell>
        </row>
        <row r="10122">
          <cell r="B10122" t="str">
            <v>1000FLDPLSJAC</v>
          </cell>
          <cell r="C10122" t="str">
            <v>FLDPLSJAC</v>
          </cell>
          <cell r="D10122">
            <v>14</v>
          </cell>
          <cell r="E10122" t="str">
            <v>G</v>
          </cell>
        </row>
        <row r="10123">
          <cell r="B10123" t="str">
            <v>1000PLSJACSC</v>
          </cell>
          <cell r="C10123" t="str">
            <v>PLSJACSC</v>
          </cell>
          <cell r="D10123">
            <v>16</v>
          </cell>
          <cell r="E10123" t="str">
            <v>G</v>
          </cell>
        </row>
        <row r="10124">
          <cell r="B10124" t="str">
            <v>F502137</v>
          </cell>
          <cell r="C10124" t="str">
            <v>F502137</v>
          </cell>
          <cell r="D10124">
            <v>17</v>
          </cell>
          <cell r="E10124" t="str">
            <v>F</v>
          </cell>
        </row>
        <row r="10125">
          <cell r="B10125" t="str">
            <v>1000LOCPLSJAC</v>
          </cell>
          <cell r="C10125" t="str">
            <v>LOCPLSJAC</v>
          </cell>
          <cell r="D10125">
            <v>14</v>
          </cell>
          <cell r="E10125" t="str">
            <v>G</v>
          </cell>
        </row>
        <row r="10126">
          <cell r="B10126" t="str">
            <v>F502321</v>
          </cell>
          <cell r="C10126" t="str">
            <v>F502321</v>
          </cell>
          <cell r="D10126">
            <v>15</v>
          </cell>
          <cell r="E10126" t="str">
            <v>F</v>
          </cell>
        </row>
        <row r="10127">
          <cell r="B10127" t="str">
            <v>1000SEDIVDIR</v>
          </cell>
          <cell r="C10127" t="str">
            <v>SEDIVDIR</v>
          </cell>
          <cell r="D10127">
            <v>10</v>
          </cell>
          <cell r="E10127" t="str">
            <v>G</v>
          </cell>
        </row>
        <row r="10128">
          <cell r="B10128" t="str">
            <v>F520072</v>
          </cell>
          <cell r="C10128" t="str">
            <v>F520072</v>
          </cell>
          <cell r="D10128">
            <v>11</v>
          </cell>
          <cell r="E10128" t="str">
            <v>F</v>
          </cell>
        </row>
        <row r="10129">
          <cell r="B10129" t="str">
            <v>F520528</v>
          </cell>
          <cell r="C10129" t="str">
            <v>F520528</v>
          </cell>
          <cell r="D10129">
            <v>11</v>
          </cell>
          <cell r="E10129" t="str">
            <v>F</v>
          </cell>
        </row>
        <row r="10130">
          <cell r="B10130" t="str">
            <v>F521056</v>
          </cell>
          <cell r="C10130" t="str">
            <v>F521056</v>
          </cell>
          <cell r="D10130">
            <v>11</v>
          </cell>
          <cell r="E10130" t="str">
            <v>F</v>
          </cell>
        </row>
        <row r="10131">
          <cell r="B10131" t="str">
            <v>F521416</v>
          </cell>
          <cell r="C10131" t="str">
            <v>F521416</v>
          </cell>
          <cell r="D10131">
            <v>11</v>
          </cell>
          <cell r="E10131" t="str">
            <v>F</v>
          </cell>
        </row>
        <row r="10132">
          <cell r="B10132" t="str">
            <v>F521776</v>
          </cell>
          <cell r="C10132" t="str">
            <v>F521776</v>
          </cell>
          <cell r="D10132">
            <v>11</v>
          </cell>
          <cell r="E10132" t="str">
            <v>F</v>
          </cell>
        </row>
        <row r="10133">
          <cell r="B10133" t="str">
            <v>F522136</v>
          </cell>
          <cell r="C10133" t="str">
            <v>F522136</v>
          </cell>
          <cell r="D10133">
            <v>11</v>
          </cell>
          <cell r="E10133" t="str">
            <v>F</v>
          </cell>
        </row>
        <row r="10134">
          <cell r="B10134" t="str">
            <v>F522496</v>
          </cell>
          <cell r="C10134" t="str">
            <v>F522496</v>
          </cell>
          <cell r="D10134">
            <v>11</v>
          </cell>
          <cell r="E10134" t="str">
            <v>F</v>
          </cell>
        </row>
        <row r="10135">
          <cell r="B10135" t="str">
            <v>1000SEDIVPLN</v>
          </cell>
          <cell r="C10135" t="str">
            <v>SEDIVPLN</v>
          </cell>
          <cell r="D10135">
            <v>10</v>
          </cell>
          <cell r="E10135" t="str">
            <v>G</v>
          </cell>
        </row>
        <row r="10136">
          <cell r="B10136" t="str">
            <v>F520078</v>
          </cell>
          <cell r="C10136" t="str">
            <v>F520078</v>
          </cell>
          <cell r="D10136">
            <v>11</v>
          </cell>
          <cell r="E10136" t="str">
            <v>F</v>
          </cell>
        </row>
        <row r="10137">
          <cell r="B10137" t="str">
            <v>F520532</v>
          </cell>
          <cell r="C10137" t="str">
            <v>F520532</v>
          </cell>
          <cell r="D10137">
            <v>11</v>
          </cell>
          <cell r="E10137" t="str">
            <v>F</v>
          </cell>
        </row>
        <row r="10138">
          <cell r="B10138" t="str">
            <v>F521061</v>
          </cell>
          <cell r="C10138" t="str">
            <v>F521061</v>
          </cell>
          <cell r="D10138">
            <v>11</v>
          </cell>
          <cell r="E10138" t="str">
            <v>F</v>
          </cell>
        </row>
        <row r="10139">
          <cell r="B10139" t="str">
            <v>F521421</v>
          </cell>
          <cell r="C10139" t="str">
            <v>F521421</v>
          </cell>
          <cell r="D10139">
            <v>11</v>
          </cell>
          <cell r="E10139" t="str">
            <v>F</v>
          </cell>
        </row>
        <row r="10140">
          <cell r="B10140" t="str">
            <v>F521781</v>
          </cell>
          <cell r="C10140" t="str">
            <v>F521781</v>
          </cell>
          <cell r="D10140">
            <v>11</v>
          </cell>
          <cell r="E10140" t="str">
            <v>F</v>
          </cell>
        </row>
        <row r="10141">
          <cell r="B10141" t="str">
            <v>F522141</v>
          </cell>
          <cell r="C10141" t="str">
            <v>F522141</v>
          </cell>
          <cell r="D10141">
            <v>11</v>
          </cell>
          <cell r="E10141" t="str">
            <v>F</v>
          </cell>
        </row>
        <row r="10142">
          <cell r="B10142" t="str">
            <v>F522501</v>
          </cell>
          <cell r="C10142" t="str">
            <v>F522501</v>
          </cell>
          <cell r="D10142">
            <v>11</v>
          </cell>
          <cell r="E10142" t="str">
            <v>F</v>
          </cell>
        </row>
        <row r="10143">
          <cell r="B10143" t="str">
            <v>1000DESPLN</v>
          </cell>
          <cell r="C10143" t="str">
            <v>DESPLN</v>
          </cell>
          <cell r="D10143">
            <v>6</v>
          </cell>
          <cell r="E10143" t="str">
            <v>G</v>
          </cell>
        </row>
        <row r="10144">
          <cell r="B10144" t="str">
            <v>F520438</v>
          </cell>
          <cell r="C10144" t="str">
            <v>F520438</v>
          </cell>
          <cell r="D10144">
            <v>7</v>
          </cell>
          <cell r="E10144" t="str">
            <v>F</v>
          </cell>
        </row>
        <row r="10145">
          <cell r="B10145" t="str">
            <v>F521140</v>
          </cell>
          <cell r="C10145" t="str">
            <v>F521140</v>
          </cell>
          <cell r="D10145">
            <v>7</v>
          </cell>
          <cell r="E10145" t="str">
            <v>F</v>
          </cell>
        </row>
        <row r="10146">
          <cell r="B10146" t="str">
            <v>F521500</v>
          </cell>
          <cell r="C10146" t="str">
            <v>F521500</v>
          </cell>
          <cell r="D10146">
            <v>7</v>
          </cell>
          <cell r="E10146" t="str">
            <v>F</v>
          </cell>
        </row>
        <row r="10147">
          <cell r="B10147" t="str">
            <v>F521860</v>
          </cell>
          <cell r="C10147" t="str">
            <v>F521860</v>
          </cell>
          <cell r="D10147">
            <v>7</v>
          </cell>
          <cell r="E10147" t="str">
            <v>F</v>
          </cell>
        </row>
        <row r="10148">
          <cell r="B10148" t="str">
            <v>F522220</v>
          </cell>
          <cell r="C10148" t="str">
            <v>F522220</v>
          </cell>
          <cell r="D10148">
            <v>7</v>
          </cell>
          <cell r="E10148" t="str">
            <v>F</v>
          </cell>
        </row>
        <row r="10149">
          <cell r="B10149" t="str">
            <v>F522580</v>
          </cell>
          <cell r="C10149" t="str">
            <v>F522580</v>
          </cell>
          <cell r="D10149">
            <v>7</v>
          </cell>
          <cell r="E10149" t="str">
            <v>F</v>
          </cell>
        </row>
        <row r="10150">
          <cell r="B10150" t="str">
            <v>F522640</v>
          </cell>
          <cell r="C10150" t="str">
            <v>F522640</v>
          </cell>
          <cell r="D10150">
            <v>7</v>
          </cell>
          <cell r="E10150" t="str">
            <v>F</v>
          </cell>
        </row>
        <row r="10151">
          <cell r="B10151" t="str">
            <v>1000DESDIRSTF</v>
          </cell>
          <cell r="C10151" t="str">
            <v>DESDIRSTF</v>
          </cell>
          <cell r="D10151">
            <v>8</v>
          </cell>
          <cell r="E10151" t="str">
            <v>G</v>
          </cell>
        </row>
        <row r="10152">
          <cell r="B10152" t="str">
            <v>F500629</v>
          </cell>
          <cell r="C10152" t="str">
            <v>F500629</v>
          </cell>
          <cell r="D10152">
            <v>9</v>
          </cell>
          <cell r="E10152" t="str">
            <v>F</v>
          </cell>
        </row>
        <row r="10153">
          <cell r="B10153" t="str">
            <v>F500631</v>
          </cell>
          <cell r="C10153" t="str">
            <v>F500631</v>
          </cell>
          <cell r="D10153">
            <v>9</v>
          </cell>
          <cell r="E10153" t="str">
            <v>F</v>
          </cell>
        </row>
        <row r="10154">
          <cell r="B10154" t="str">
            <v>F520077</v>
          </cell>
          <cell r="C10154" t="str">
            <v>F520077</v>
          </cell>
          <cell r="D10154">
            <v>9</v>
          </cell>
          <cell r="E10154" t="str">
            <v>F</v>
          </cell>
        </row>
        <row r="10155">
          <cell r="B10155" t="str">
            <v>F520530</v>
          </cell>
          <cell r="C10155" t="str">
            <v>F520530</v>
          </cell>
          <cell r="D10155">
            <v>9</v>
          </cell>
          <cell r="E10155" t="str">
            <v>F</v>
          </cell>
        </row>
        <row r="10156">
          <cell r="B10156" t="str">
            <v>F520990</v>
          </cell>
          <cell r="C10156" t="str">
            <v>F520990</v>
          </cell>
          <cell r="D10156">
            <v>9</v>
          </cell>
          <cell r="E10156" t="str">
            <v>F</v>
          </cell>
        </row>
        <row r="10157">
          <cell r="B10157" t="str">
            <v>F521350</v>
          </cell>
          <cell r="C10157" t="str">
            <v>F521350</v>
          </cell>
          <cell r="D10157">
            <v>9</v>
          </cell>
          <cell r="E10157" t="str">
            <v>F</v>
          </cell>
        </row>
        <row r="10158">
          <cell r="B10158" t="str">
            <v>F521710</v>
          </cell>
          <cell r="C10158" t="str">
            <v>F521710</v>
          </cell>
          <cell r="D10158">
            <v>9</v>
          </cell>
          <cell r="E10158" t="str">
            <v>F</v>
          </cell>
        </row>
        <row r="10159">
          <cell r="B10159" t="str">
            <v>F522070</v>
          </cell>
          <cell r="C10159" t="str">
            <v>F522070</v>
          </cell>
          <cell r="D10159">
            <v>9</v>
          </cell>
          <cell r="E10159" t="str">
            <v>F</v>
          </cell>
        </row>
        <row r="10160">
          <cell r="B10160" t="str">
            <v>F522430</v>
          </cell>
          <cell r="C10160" t="str">
            <v>F522430</v>
          </cell>
          <cell r="D10160">
            <v>9</v>
          </cell>
          <cell r="E10160" t="str">
            <v>F</v>
          </cell>
        </row>
        <row r="10161">
          <cell r="B10161" t="str">
            <v>1000DESSUP</v>
          </cell>
          <cell r="C10161" t="str">
            <v>DESSUP</v>
          </cell>
          <cell r="D10161">
            <v>8</v>
          </cell>
          <cell r="E10161" t="str">
            <v>G</v>
          </cell>
        </row>
        <row r="10162">
          <cell r="B10162" t="str">
            <v>F500368</v>
          </cell>
          <cell r="C10162" t="str">
            <v>F500368</v>
          </cell>
          <cell r="D10162">
            <v>9</v>
          </cell>
          <cell r="E10162" t="str">
            <v>F</v>
          </cell>
        </row>
        <row r="10163">
          <cell r="B10163" t="str">
            <v>F520524</v>
          </cell>
          <cell r="C10163" t="str">
            <v>F520524</v>
          </cell>
          <cell r="D10163">
            <v>9</v>
          </cell>
          <cell r="E10163" t="str">
            <v>F</v>
          </cell>
        </row>
        <row r="10164">
          <cell r="B10164" t="str">
            <v>F520937</v>
          </cell>
          <cell r="C10164" t="str">
            <v>F520937</v>
          </cell>
          <cell r="D10164">
            <v>9</v>
          </cell>
          <cell r="E10164" t="str">
            <v>F</v>
          </cell>
        </row>
        <row r="10165">
          <cell r="B10165" t="str">
            <v>F521297</v>
          </cell>
          <cell r="C10165" t="str">
            <v>F521297</v>
          </cell>
          <cell r="D10165">
            <v>9</v>
          </cell>
          <cell r="E10165" t="str">
            <v>F</v>
          </cell>
        </row>
        <row r="10166">
          <cell r="B10166" t="str">
            <v>F521657</v>
          </cell>
          <cell r="C10166" t="str">
            <v>F521657</v>
          </cell>
          <cell r="D10166">
            <v>9</v>
          </cell>
          <cell r="E10166" t="str">
            <v>F</v>
          </cell>
        </row>
        <row r="10167">
          <cell r="B10167" t="str">
            <v>F522017</v>
          </cell>
          <cell r="C10167" t="str">
            <v>F522017</v>
          </cell>
          <cell r="D10167">
            <v>9</v>
          </cell>
          <cell r="E10167" t="str">
            <v>F</v>
          </cell>
        </row>
        <row r="10168">
          <cell r="B10168" t="str">
            <v>F522377</v>
          </cell>
          <cell r="C10168" t="str">
            <v>F522377</v>
          </cell>
          <cell r="D10168">
            <v>9</v>
          </cell>
          <cell r="E10168" t="str">
            <v>F</v>
          </cell>
        </row>
        <row r="10169">
          <cell r="B10169" t="str">
            <v>1000JPOLORG</v>
          </cell>
          <cell r="C10169" t="str">
            <v>JPOLORG</v>
          </cell>
          <cell r="D10169">
            <v>10</v>
          </cell>
          <cell r="E10169" t="str">
            <v>G</v>
          </cell>
        </row>
        <row r="10170">
          <cell r="B10170" t="str">
            <v>F502635</v>
          </cell>
          <cell r="C10170" t="str">
            <v>F502635</v>
          </cell>
          <cell r="D10170">
            <v>11</v>
          </cell>
          <cell r="E10170" t="str">
            <v>F</v>
          </cell>
        </row>
        <row r="10171">
          <cell r="B10171" t="str">
            <v>F502636</v>
          </cell>
          <cell r="C10171" t="str">
            <v>F502636</v>
          </cell>
          <cell r="D10171">
            <v>11</v>
          </cell>
          <cell r="E10171" t="str">
            <v>F</v>
          </cell>
        </row>
        <row r="10172">
          <cell r="B10172" t="str">
            <v>F520037</v>
          </cell>
          <cell r="C10172" t="str">
            <v>F520037</v>
          </cell>
          <cell r="D10172">
            <v>11</v>
          </cell>
          <cell r="E10172" t="str">
            <v>F</v>
          </cell>
        </row>
        <row r="10173">
          <cell r="B10173" t="str">
            <v>F520044</v>
          </cell>
          <cell r="C10173" t="str">
            <v>F520044</v>
          </cell>
          <cell r="D10173">
            <v>11</v>
          </cell>
          <cell r="E10173" t="str">
            <v>F</v>
          </cell>
        </row>
        <row r="10174">
          <cell r="B10174" t="str">
            <v>F520063</v>
          </cell>
          <cell r="C10174" t="str">
            <v>F520063</v>
          </cell>
          <cell r="D10174">
            <v>11</v>
          </cell>
          <cell r="E10174" t="str">
            <v>F</v>
          </cell>
        </row>
        <row r="10175">
          <cell r="B10175" t="str">
            <v>F520197</v>
          </cell>
          <cell r="C10175" t="str">
            <v>F520197</v>
          </cell>
          <cell r="D10175">
            <v>11</v>
          </cell>
          <cell r="E10175" t="str">
            <v>F</v>
          </cell>
        </row>
        <row r="10176">
          <cell r="B10176" t="str">
            <v>F520523</v>
          </cell>
          <cell r="C10176" t="str">
            <v>F520523</v>
          </cell>
          <cell r="D10176">
            <v>11</v>
          </cell>
          <cell r="E10176" t="str">
            <v>F</v>
          </cell>
        </row>
        <row r="10177">
          <cell r="B10177" t="str">
            <v>F521013</v>
          </cell>
          <cell r="C10177" t="str">
            <v>F521013</v>
          </cell>
          <cell r="D10177">
            <v>11</v>
          </cell>
          <cell r="E10177" t="str">
            <v>F</v>
          </cell>
        </row>
        <row r="10178">
          <cell r="B10178" t="str">
            <v>F521373</v>
          </cell>
          <cell r="C10178" t="str">
            <v>F521373</v>
          </cell>
          <cell r="D10178">
            <v>11</v>
          </cell>
          <cell r="E10178" t="str">
            <v>F</v>
          </cell>
        </row>
        <row r="10179">
          <cell r="B10179" t="str">
            <v>F521733</v>
          </cell>
          <cell r="C10179" t="str">
            <v>F521733</v>
          </cell>
          <cell r="D10179">
            <v>11</v>
          </cell>
          <cell r="E10179" t="str">
            <v>F</v>
          </cell>
        </row>
        <row r="10180">
          <cell r="B10180" t="str">
            <v>F522093</v>
          </cell>
          <cell r="C10180" t="str">
            <v>F522093</v>
          </cell>
          <cell r="D10180">
            <v>11</v>
          </cell>
          <cell r="E10180" t="str">
            <v>F</v>
          </cell>
        </row>
        <row r="10181">
          <cell r="B10181" t="str">
            <v>F522453</v>
          </cell>
          <cell r="C10181" t="str">
            <v>F522453</v>
          </cell>
          <cell r="D10181">
            <v>11</v>
          </cell>
          <cell r="E10181" t="str">
            <v>F</v>
          </cell>
        </row>
        <row r="10182">
          <cell r="B10182" t="str">
            <v>1000QAT</v>
          </cell>
          <cell r="C10182" t="str">
            <v>QAT</v>
          </cell>
          <cell r="D10182">
            <v>10</v>
          </cell>
          <cell r="E10182" t="str">
            <v>G</v>
          </cell>
        </row>
        <row r="10183">
          <cell r="B10183" t="str">
            <v>F520090</v>
          </cell>
          <cell r="C10183" t="str">
            <v>F520090</v>
          </cell>
          <cell r="D10183">
            <v>11</v>
          </cell>
          <cell r="E10183" t="str">
            <v>F</v>
          </cell>
        </row>
        <row r="10184">
          <cell r="B10184" t="str">
            <v>F521073</v>
          </cell>
          <cell r="C10184" t="str">
            <v>F521073</v>
          </cell>
          <cell r="D10184">
            <v>11</v>
          </cell>
          <cell r="E10184" t="str">
            <v>F</v>
          </cell>
        </row>
        <row r="10185">
          <cell r="B10185" t="str">
            <v>F521433</v>
          </cell>
          <cell r="C10185" t="str">
            <v>F521433</v>
          </cell>
          <cell r="D10185">
            <v>11</v>
          </cell>
          <cell r="E10185" t="str">
            <v>F</v>
          </cell>
        </row>
        <row r="10186">
          <cell r="B10186" t="str">
            <v>F521793</v>
          </cell>
          <cell r="C10186" t="str">
            <v>F521793</v>
          </cell>
          <cell r="D10186">
            <v>11</v>
          </cell>
          <cell r="E10186" t="str">
            <v>F</v>
          </cell>
        </row>
        <row r="10187">
          <cell r="B10187" t="str">
            <v>F522153</v>
          </cell>
          <cell r="C10187" t="str">
            <v>F522153</v>
          </cell>
          <cell r="D10187">
            <v>11</v>
          </cell>
          <cell r="E10187" t="str">
            <v>F</v>
          </cell>
        </row>
        <row r="10188">
          <cell r="B10188" t="str">
            <v>F522513</v>
          </cell>
          <cell r="C10188" t="str">
            <v>F522513</v>
          </cell>
          <cell r="D10188">
            <v>11</v>
          </cell>
          <cell r="E10188" t="str">
            <v>F</v>
          </cell>
        </row>
        <row r="10189">
          <cell r="B10189" t="str">
            <v>1000FLDACCORG</v>
          </cell>
          <cell r="C10189" t="str">
            <v>FLDACCORG</v>
          </cell>
          <cell r="D10189">
            <v>8</v>
          </cell>
          <cell r="E10189" t="str">
            <v>G</v>
          </cell>
        </row>
        <row r="10190">
          <cell r="B10190" t="str">
            <v>F500359</v>
          </cell>
          <cell r="C10190" t="str">
            <v>F500359</v>
          </cell>
          <cell r="D10190">
            <v>9</v>
          </cell>
          <cell r="E10190" t="str">
            <v>F</v>
          </cell>
        </row>
        <row r="10191">
          <cell r="B10191" t="str">
            <v>F500366</v>
          </cell>
          <cell r="C10191" t="str">
            <v>F500366</v>
          </cell>
          <cell r="D10191">
            <v>9</v>
          </cell>
          <cell r="E10191" t="str">
            <v>F</v>
          </cell>
        </row>
        <row r="10192">
          <cell r="B10192" t="str">
            <v>F501966</v>
          </cell>
          <cell r="C10192" t="str">
            <v>F501966</v>
          </cell>
          <cell r="D10192">
            <v>9</v>
          </cell>
          <cell r="E10192" t="str">
            <v>F</v>
          </cell>
        </row>
        <row r="10193">
          <cell r="B10193" t="str">
            <v>F501967</v>
          </cell>
          <cell r="C10193" t="str">
            <v>F501967</v>
          </cell>
          <cell r="D10193">
            <v>9</v>
          </cell>
          <cell r="E10193" t="str">
            <v>F</v>
          </cell>
        </row>
        <row r="10194">
          <cell r="B10194" t="str">
            <v>F520525</v>
          </cell>
          <cell r="C10194" t="str">
            <v>F520525</v>
          </cell>
          <cell r="D10194">
            <v>9</v>
          </cell>
          <cell r="E10194" t="str">
            <v>F</v>
          </cell>
        </row>
        <row r="10195">
          <cell r="B10195" t="str">
            <v>F520934</v>
          </cell>
          <cell r="C10195" t="str">
            <v>F520934</v>
          </cell>
          <cell r="D10195">
            <v>9</v>
          </cell>
          <cell r="E10195" t="str">
            <v>F</v>
          </cell>
        </row>
        <row r="10196">
          <cell r="B10196" t="str">
            <v>F521294</v>
          </cell>
          <cell r="C10196" t="str">
            <v>F521294</v>
          </cell>
          <cell r="D10196">
            <v>9</v>
          </cell>
          <cell r="E10196" t="str">
            <v>F</v>
          </cell>
        </row>
        <row r="10197">
          <cell r="B10197" t="str">
            <v>F522014</v>
          </cell>
          <cell r="C10197" t="str">
            <v>F522014</v>
          </cell>
          <cell r="D10197">
            <v>9</v>
          </cell>
          <cell r="E10197" t="str">
            <v>F</v>
          </cell>
        </row>
        <row r="10198">
          <cell r="B10198" t="str">
            <v>F522374</v>
          </cell>
          <cell r="C10198" t="str">
            <v>F522374</v>
          </cell>
          <cell r="D10198">
            <v>9</v>
          </cell>
          <cell r="E10198" t="str">
            <v>F</v>
          </cell>
        </row>
        <row r="10199">
          <cell r="B10199" t="str">
            <v>F523354</v>
          </cell>
          <cell r="C10199" t="str">
            <v>F523354</v>
          </cell>
          <cell r="D10199">
            <v>9</v>
          </cell>
          <cell r="E10199" t="str">
            <v>F</v>
          </cell>
        </row>
        <row r="10200">
          <cell r="B10200" t="str">
            <v>1000NWDIVFLDA</v>
          </cell>
          <cell r="C10200" t="str">
            <v>NWDIVFLDA</v>
          </cell>
          <cell r="D10200">
            <v>10</v>
          </cell>
          <cell r="E10200" t="str">
            <v>G</v>
          </cell>
        </row>
        <row r="10201">
          <cell r="B10201" t="str">
            <v>F520666</v>
          </cell>
          <cell r="C10201" t="str">
            <v>F520666</v>
          </cell>
          <cell r="D10201">
            <v>11</v>
          </cell>
          <cell r="E10201" t="str">
            <v>F</v>
          </cell>
        </row>
        <row r="10202">
          <cell r="B10202" t="str">
            <v>F521162</v>
          </cell>
          <cell r="C10202" t="str">
            <v>F521162</v>
          </cell>
          <cell r="D10202">
            <v>11</v>
          </cell>
          <cell r="E10202" t="str">
            <v>F</v>
          </cell>
        </row>
        <row r="10203">
          <cell r="B10203" t="str">
            <v>F521522</v>
          </cell>
          <cell r="C10203" t="str">
            <v>F521522</v>
          </cell>
          <cell r="D10203">
            <v>11</v>
          </cell>
          <cell r="E10203" t="str">
            <v>F</v>
          </cell>
        </row>
        <row r="10204">
          <cell r="B10204" t="str">
            <v>F521654</v>
          </cell>
          <cell r="C10204" t="str">
            <v>F521654</v>
          </cell>
          <cell r="D10204">
            <v>11</v>
          </cell>
          <cell r="E10204" t="str">
            <v>F</v>
          </cell>
        </row>
        <row r="10205">
          <cell r="B10205" t="str">
            <v>F521882</v>
          </cell>
          <cell r="C10205" t="str">
            <v>F521882</v>
          </cell>
          <cell r="D10205">
            <v>11</v>
          </cell>
          <cell r="E10205" t="str">
            <v>F</v>
          </cell>
        </row>
        <row r="10206">
          <cell r="B10206" t="str">
            <v>F522242</v>
          </cell>
          <cell r="C10206" t="str">
            <v>F522242</v>
          </cell>
          <cell r="D10206">
            <v>11</v>
          </cell>
          <cell r="E10206" t="str">
            <v>F</v>
          </cell>
        </row>
        <row r="10207">
          <cell r="B10207" t="str">
            <v>F522602</v>
          </cell>
          <cell r="C10207" t="str">
            <v>F522602</v>
          </cell>
          <cell r="D10207">
            <v>11</v>
          </cell>
          <cell r="E10207" t="str">
            <v>F</v>
          </cell>
        </row>
        <row r="10208">
          <cell r="B10208" t="str">
            <v>F522660</v>
          </cell>
          <cell r="C10208" t="str">
            <v>F522660</v>
          </cell>
          <cell r="D10208">
            <v>11</v>
          </cell>
          <cell r="E10208" t="str">
            <v>F</v>
          </cell>
        </row>
        <row r="10209">
          <cell r="B10209" t="str">
            <v>F525663</v>
          </cell>
          <cell r="C10209" t="str">
            <v>F525663</v>
          </cell>
          <cell r="D10209">
            <v>11</v>
          </cell>
          <cell r="E10209" t="str">
            <v>F</v>
          </cell>
        </row>
        <row r="10210">
          <cell r="B10210" t="str">
            <v>F525664</v>
          </cell>
          <cell r="C10210" t="str">
            <v>F525664</v>
          </cell>
          <cell r="D10210">
            <v>11</v>
          </cell>
          <cell r="E10210" t="str">
            <v>F</v>
          </cell>
        </row>
        <row r="10211">
          <cell r="B10211" t="str">
            <v>F525665</v>
          </cell>
          <cell r="C10211" t="str">
            <v>F525665</v>
          </cell>
          <cell r="D10211">
            <v>11</v>
          </cell>
          <cell r="E10211" t="str">
            <v>F</v>
          </cell>
        </row>
        <row r="10212">
          <cell r="B10212" t="str">
            <v>F525666</v>
          </cell>
          <cell r="C10212" t="str">
            <v>F525666</v>
          </cell>
          <cell r="D10212">
            <v>11</v>
          </cell>
          <cell r="E10212" t="str">
            <v>F</v>
          </cell>
        </row>
        <row r="10213">
          <cell r="B10213" t="str">
            <v>F525667</v>
          </cell>
          <cell r="C10213" t="str">
            <v>F525667</v>
          </cell>
          <cell r="D10213">
            <v>11</v>
          </cell>
          <cell r="E10213" t="str">
            <v>F</v>
          </cell>
        </row>
        <row r="10214">
          <cell r="B10214" t="str">
            <v>F526452</v>
          </cell>
          <cell r="C10214" t="str">
            <v>F526452</v>
          </cell>
          <cell r="D10214">
            <v>11</v>
          </cell>
          <cell r="E10214" t="str">
            <v>F</v>
          </cell>
        </row>
        <row r="10215">
          <cell r="B10215" t="str">
            <v>F526453</v>
          </cell>
          <cell r="C10215" t="str">
            <v>F526453</v>
          </cell>
          <cell r="D10215">
            <v>11</v>
          </cell>
          <cell r="E10215" t="str">
            <v>F</v>
          </cell>
        </row>
        <row r="10216">
          <cell r="B10216" t="str">
            <v>1000MWFAO</v>
          </cell>
          <cell r="C10216" t="str">
            <v>MWFAO</v>
          </cell>
          <cell r="D10216">
            <v>12</v>
          </cell>
          <cell r="E10216" t="str">
            <v>G</v>
          </cell>
        </row>
        <row r="10217">
          <cell r="B10217" t="str">
            <v>F502417</v>
          </cell>
          <cell r="C10217" t="str">
            <v>F502417</v>
          </cell>
          <cell r="D10217">
            <v>13</v>
          </cell>
          <cell r="E10217" t="str">
            <v>F</v>
          </cell>
        </row>
        <row r="10218">
          <cell r="B10218" t="str">
            <v>F502462</v>
          </cell>
          <cell r="C10218" t="str">
            <v>F502462</v>
          </cell>
          <cell r="D10218">
            <v>13</v>
          </cell>
          <cell r="E10218" t="str">
            <v>F</v>
          </cell>
        </row>
        <row r="10219">
          <cell r="B10219" t="str">
            <v>F522655</v>
          </cell>
          <cell r="C10219" t="str">
            <v>F522655</v>
          </cell>
          <cell r="D10219">
            <v>13</v>
          </cell>
          <cell r="E10219" t="str">
            <v>F</v>
          </cell>
        </row>
        <row r="10220">
          <cell r="B10220" t="str">
            <v>1000DOMDISACT</v>
          </cell>
          <cell r="C10220" t="str">
            <v>DOMDISACT</v>
          </cell>
          <cell r="D10220">
            <v>14</v>
          </cell>
          <cell r="E10220" t="str">
            <v>G</v>
          </cell>
        </row>
        <row r="10221">
          <cell r="B10221" t="str">
            <v>F520320</v>
          </cell>
          <cell r="C10221" t="str">
            <v>F520320</v>
          </cell>
          <cell r="D10221">
            <v>15</v>
          </cell>
          <cell r="E10221" t="str">
            <v>F</v>
          </cell>
        </row>
        <row r="10222">
          <cell r="B10222" t="str">
            <v>F521116</v>
          </cell>
          <cell r="C10222" t="str">
            <v>F521116</v>
          </cell>
          <cell r="D10222">
            <v>15</v>
          </cell>
          <cell r="E10222" t="str">
            <v>F</v>
          </cell>
        </row>
        <row r="10223">
          <cell r="B10223" t="str">
            <v>F521476</v>
          </cell>
          <cell r="C10223" t="str">
            <v>F521476</v>
          </cell>
          <cell r="D10223">
            <v>15</v>
          </cell>
          <cell r="E10223" t="str">
            <v>F</v>
          </cell>
        </row>
        <row r="10224">
          <cell r="B10224" t="str">
            <v>F521836</v>
          </cell>
          <cell r="C10224" t="str">
            <v>F521836</v>
          </cell>
          <cell r="D10224">
            <v>15</v>
          </cell>
          <cell r="E10224" t="str">
            <v>F</v>
          </cell>
        </row>
        <row r="10225">
          <cell r="B10225" t="str">
            <v>F522196</v>
          </cell>
          <cell r="C10225" t="str">
            <v>F522196</v>
          </cell>
          <cell r="D10225">
            <v>15</v>
          </cell>
          <cell r="E10225" t="str">
            <v>F</v>
          </cell>
        </row>
        <row r="10226">
          <cell r="B10226" t="str">
            <v>F522556</v>
          </cell>
          <cell r="C10226" t="str">
            <v>F522556</v>
          </cell>
          <cell r="D10226">
            <v>15</v>
          </cell>
          <cell r="E10226" t="str">
            <v>F</v>
          </cell>
        </row>
        <row r="10227">
          <cell r="B10227" t="str">
            <v>1000LBEDISACT</v>
          </cell>
          <cell r="C10227" t="str">
            <v>LBEDISACT</v>
          </cell>
          <cell r="D10227">
            <v>14</v>
          </cell>
          <cell r="E10227" t="str">
            <v>G</v>
          </cell>
        </row>
        <row r="10228">
          <cell r="B10228" t="str">
            <v>F522672</v>
          </cell>
          <cell r="C10228" t="str">
            <v>F522672</v>
          </cell>
          <cell r="D10228">
            <v>15</v>
          </cell>
          <cell r="E10228" t="str">
            <v>F</v>
          </cell>
        </row>
        <row r="10229">
          <cell r="B10229" t="str">
            <v>1000MWRPACT</v>
          </cell>
          <cell r="C10229" t="str">
            <v>MWRPACT</v>
          </cell>
          <cell r="D10229">
            <v>14</v>
          </cell>
          <cell r="E10229" t="str">
            <v>G</v>
          </cell>
        </row>
        <row r="10230">
          <cell r="B10230" t="str">
            <v>1000SBAYDIACT</v>
          </cell>
          <cell r="C10230" t="str">
            <v>SBAYDIACT</v>
          </cell>
          <cell r="D10230">
            <v>14</v>
          </cell>
          <cell r="E10230" t="str">
            <v>G</v>
          </cell>
        </row>
        <row r="10231">
          <cell r="B10231" t="str">
            <v>F522671</v>
          </cell>
          <cell r="C10231" t="str">
            <v>F522671</v>
          </cell>
          <cell r="D10231">
            <v>15</v>
          </cell>
          <cell r="E10231" t="str">
            <v>F</v>
          </cell>
        </row>
        <row r="10232">
          <cell r="B10232" t="str">
            <v>1000SMONDIACT</v>
          </cell>
          <cell r="C10232" t="str">
            <v>SMONDIACT</v>
          </cell>
          <cell r="D10232">
            <v>14</v>
          </cell>
          <cell r="E10232" t="str">
            <v>G</v>
          </cell>
        </row>
        <row r="10233">
          <cell r="B10233" t="str">
            <v>F522670</v>
          </cell>
          <cell r="C10233" t="str">
            <v>F522670</v>
          </cell>
          <cell r="D10233">
            <v>15</v>
          </cell>
          <cell r="E10233" t="str">
            <v>F</v>
          </cell>
        </row>
        <row r="10234">
          <cell r="B10234" t="str">
            <v>1000WHIDISACT</v>
          </cell>
          <cell r="C10234" t="str">
            <v>WHIDISACT</v>
          </cell>
          <cell r="D10234">
            <v>14</v>
          </cell>
          <cell r="E10234" t="str">
            <v>G</v>
          </cell>
        </row>
        <row r="10235">
          <cell r="B10235" t="str">
            <v>F522673</v>
          </cell>
          <cell r="C10235" t="str">
            <v>F522673</v>
          </cell>
          <cell r="D10235">
            <v>15</v>
          </cell>
          <cell r="E10235" t="str">
            <v>F</v>
          </cell>
        </row>
        <row r="10236">
          <cell r="B10236" t="str">
            <v>1000CATFLDACT</v>
          </cell>
          <cell r="C10236" t="str">
            <v>CATFLDACT</v>
          </cell>
          <cell r="D10236">
            <v>14</v>
          </cell>
          <cell r="E10236" t="str">
            <v>G</v>
          </cell>
        </row>
        <row r="10237">
          <cell r="B10237" t="str">
            <v>F522694</v>
          </cell>
          <cell r="C10237" t="str">
            <v>F522694</v>
          </cell>
          <cell r="D10237">
            <v>15</v>
          </cell>
          <cell r="E10237" t="str">
            <v>F</v>
          </cell>
        </row>
        <row r="10238">
          <cell r="B10238" t="str">
            <v>1000NCSTFAO</v>
          </cell>
          <cell r="C10238" t="str">
            <v>NCSTFAO</v>
          </cell>
          <cell r="D10238">
            <v>12</v>
          </cell>
          <cell r="E10238" t="str">
            <v>G</v>
          </cell>
        </row>
        <row r="10239">
          <cell r="B10239" t="str">
            <v>F502370</v>
          </cell>
          <cell r="C10239" t="str">
            <v>F502370</v>
          </cell>
          <cell r="D10239">
            <v>13</v>
          </cell>
          <cell r="E10239" t="str">
            <v>F</v>
          </cell>
        </row>
        <row r="10240">
          <cell r="B10240" t="str">
            <v>F502463</v>
          </cell>
          <cell r="C10240" t="str">
            <v>F502463</v>
          </cell>
          <cell r="D10240">
            <v>13</v>
          </cell>
          <cell r="E10240" t="str">
            <v>F</v>
          </cell>
        </row>
        <row r="10241">
          <cell r="B10241" t="str">
            <v>F522654</v>
          </cell>
          <cell r="C10241" t="str">
            <v>F522654</v>
          </cell>
          <cell r="D10241">
            <v>13</v>
          </cell>
          <cell r="E10241" t="str">
            <v>F</v>
          </cell>
        </row>
        <row r="10242">
          <cell r="B10242" t="str">
            <v>1000ANTDISACT</v>
          </cell>
          <cell r="C10242" t="str">
            <v>ANTDISACT</v>
          </cell>
          <cell r="D10242">
            <v>14</v>
          </cell>
          <cell r="E10242" t="str">
            <v>G</v>
          </cell>
        </row>
        <row r="10243">
          <cell r="B10243" t="str">
            <v>F522669</v>
          </cell>
          <cell r="C10243" t="str">
            <v>F522669</v>
          </cell>
          <cell r="D10243">
            <v>15</v>
          </cell>
          <cell r="E10243" t="str">
            <v>F</v>
          </cell>
        </row>
        <row r="10244">
          <cell r="B10244" t="str">
            <v>1000NCSTRPACT</v>
          </cell>
          <cell r="C10244" t="str">
            <v>NCSTRPACT</v>
          </cell>
          <cell r="D10244">
            <v>14</v>
          </cell>
          <cell r="E10244" t="str">
            <v>G</v>
          </cell>
        </row>
        <row r="10245">
          <cell r="B10245" t="str">
            <v>F522684</v>
          </cell>
          <cell r="C10245" t="str">
            <v>F522684</v>
          </cell>
          <cell r="D10245">
            <v>15</v>
          </cell>
          <cell r="E10245" t="str">
            <v>F</v>
          </cell>
        </row>
        <row r="10246">
          <cell r="B10246" t="str">
            <v>1000SBARDIACT</v>
          </cell>
          <cell r="C10246" t="str">
            <v>SBARDIACT</v>
          </cell>
          <cell r="D10246">
            <v>14</v>
          </cell>
          <cell r="E10246" t="str">
            <v>G</v>
          </cell>
        </row>
        <row r="10247">
          <cell r="B10247" t="str">
            <v>F522675</v>
          </cell>
          <cell r="C10247" t="str">
            <v>F522675</v>
          </cell>
          <cell r="D10247">
            <v>15</v>
          </cell>
          <cell r="E10247" t="str">
            <v>F</v>
          </cell>
        </row>
        <row r="10248">
          <cell r="B10248" t="str">
            <v>1000THODISACT</v>
          </cell>
          <cell r="C10248" t="str">
            <v>THODISACT</v>
          </cell>
          <cell r="D10248">
            <v>14</v>
          </cell>
          <cell r="E10248" t="str">
            <v>G</v>
          </cell>
        </row>
        <row r="10249">
          <cell r="B10249" t="str">
            <v>F522668</v>
          </cell>
          <cell r="C10249" t="str">
            <v>F522668</v>
          </cell>
          <cell r="D10249">
            <v>15</v>
          </cell>
          <cell r="E10249" t="str">
            <v>F</v>
          </cell>
        </row>
        <row r="10250">
          <cell r="B10250" t="str">
            <v>1000VALDISACT</v>
          </cell>
          <cell r="C10250" t="str">
            <v>VALDISACT</v>
          </cell>
          <cell r="D10250">
            <v>14</v>
          </cell>
          <cell r="E10250" t="str">
            <v>G</v>
          </cell>
        </row>
        <row r="10251">
          <cell r="B10251" t="str">
            <v>F522678</v>
          </cell>
          <cell r="C10251" t="str">
            <v>F522678</v>
          </cell>
          <cell r="D10251">
            <v>15</v>
          </cell>
          <cell r="E10251" t="str">
            <v>F</v>
          </cell>
        </row>
        <row r="10252">
          <cell r="B10252" t="str">
            <v>1000VENDISACT</v>
          </cell>
          <cell r="C10252" t="str">
            <v>VENDISACT</v>
          </cell>
          <cell r="D10252">
            <v>14</v>
          </cell>
          <cell r="E10252" t="str">
            <v>G</v>
          </cell>
        </row>
        <row r="10253">
          <cell r="B10253" t="str">
            <v>1000NWTRNSFAO</v>
          </cell>
          <cell r="C10253" t="str">
            <v>NWTRNSFAO</v>
          </cell>
          <cell r="D10253">
            <v>12</v>
          </cell>
          <cell r="E10253" t="str">
            <v>G</v>
          </cell>
        </row>
        <row r="10254">
          <cell r="B10254" t="str">
            <v>1000DOMTSACT</v>
          </cell>
          <cell r="C10254" t="str">
            <v>DOMTSACT</v>
          </cell>
          <cell r="D10254">
            <v>14</v>
          </cell>
          <cell r="E10254" t="str">
            <v>G</v>
          </cell>
        </row>
        <row r="10255">
          <cell r="B10255" t="str">
            <v>F522649</v>
          </cell>
          <cell r="C10255" t="str">
            <v>F522649</v>
          </cell>
          <cell r="D10255">
            <v>15</v>
          </cell>
          <cell r="E10255" t="str">
            <v>F</v>
          </cell>
        </row>
        <row r="10256">
          <cell r="B10256" t="str">
            <v>F523284</v>
          </cell>
          <cell r="C10256" t="str">
            <v>F523284</v>
          </cell>
          <cell r="D10256">
            <v>15</v>
          </cell>
          <cell r="E10256" t="str">
            <v>F</v>
          </cell>
        </row>
        <row r="10257">
          <cell r="B10257" t="str">
            <v>1000RECTSACT</v>
          </cell>
          <cell r="C10257" t="str">
            <v>RECTSACT</v>
          </cell>
          <cell r="D10257">
            <v>14</v>
          </cell>
          <cell r="E10257" t="str">
            <v>G</v>
          </cell>
        </row>
        <row r="10258">
          <cell r="B10258" t="str">
            <v>F520325</v>
          </cell>
          <cell r="C10258" t="str">
            <v>F520325</v>
          </cell>
          <cell r="D10258">
            <v>15</v>
          </cell>
          <cell r="E10258" t="str">
            <v>F</v>
          </cell>
        </row>
        <row r="10259">
          <cell r="B10259" t="str">
            <v>F520637</v>
          </cell>
          <cell r="C10259" t="str">
            <v>F520637</v>
          </cell>
          <cell r="D10259">
            <v>15</v>
          </cell>
          <cell r="E10259" t="str">
            <v>F</v>
          </cell>
        </row>
        <row r="10260">
          <cell r="B10260" t="str">
            <v>F521119</v>
          </cell>
          <cell r="C10260" t="str">
            <v>F521119</v>
          </cell>
          <cell r="D10260">
            <v>15</v>
          </cell>
          <cell r="E10260" t="str">
            <v>F</v>
          </cell>
        </row>
        <row r="10261">
          <cell r="B10261" t="str">
            <v>F521479</v>
          </cell>
          <cell r="C10261" t="str">
            <v>F521479</v>
          </cell>
          <cell r="D10261">
            <v>15</v>
          </cell>
          <cell r="E10261" t="str">
            <v>F</v>
          </cell>
        </row>
        <row r="10262">
          <cell r="B10262" t="str">
            <v>F521839</v>
          </cell>
          <cell r="C10262" t="str">
            <v>F521839</v>
          </cell>
          <cell r="D10262">
            <v>15</v>
          </cell>
          <cell r="E10262" t="str">
            <v>F</v>
          </cell>
        </row>
        <row r="10263">
          <cell r="B10263" t="str">
            <v>F522199</v>
          </cell>
          <cell r="C10263" t="str">
            <v>F522199</v>
          </cell>
          <cell r="D10263">
            <v>15</v>
          </cell>
          <cell r="E10263" t="str">
            <v>F</v>
          </cell>
        </row>
        <row r="10264">
          <cell r="B10264" t="str">
            <v>F522559</v>
          </cell>
          <cell r="C10264" t="str">
            <v>F522559</v>
          </cell>
          <cell r="D10264">
            <v>15</v>
          </cell>
          <cell r="E10264" t="str">
            <v>F</v>
          </cell>
        </row>
        <row r="10265">
          <cell r="B10265" t="str">
            <v>F523282</v>
          </cell>
          <cell r="C10265" t="str">
            <v>F523282</v>
          </cell>
          <cell r="D10265">
            <v>15</v>
          </cell>
          <cell r="E10265" t="str">
            <v>F</v>
          </cell>
        </row>
        <row r="10266">
          <cell r="B10266" t="str">
            <v>1000SCLATSACT</v>
          </cell>
          <cell r="C10266" t="str">
            <v>SCLATSACT</v>
          </cell>
          <cell r="D10266">
            <v>14</v>
          </cell>
          <cell r="E10266" t="str">
            <v>G</v>
          </cell>
        </row>
        <row r="10267">
          <cell r="B10267" t="str">
            <v>F521172</v>
          </cell>
          <cell r="C10267" t="str">
            <v>F521172</v>
          </cell>
          <cell r="D10267">
            <v>15</v>
          </cell>
          <cell r="E10267" t="str">
            <v>F</v>
          </cell>
        </row>
        <row r="10268">
          <cell r="B10268" t="str">
            <v>F521532</v>
          </cell>
          <cell r="C10268" t="str">
            <v>F521532</v>
          </cell>
          <cell r="D10268">
            <v>15</v>
          </cell>
          <cell r="E10268" t="str">
            <v>F</v>
          </cell>
        </row>
        <row r="10269">
          <cell r="B10269" t="str">
            <v>F521892</v>
          </cell>
          <cell r="C10269" t="str">
            <v>F521892</v>
          </cell>
          <cell r="D10269">
            <v>15</v>
          </cell>
          <cell r="E10269" t="str">
            <v>F</v>
          </cell>
        </row>
        <row r="10270">
          <cell r="B10270" t="str">
            <v>F522252</v>
          </cell>
          <cell r="C10270" t="str">
            <v>F522252</v>
          </cell>
          <cell r="D10270">
            <v>15</v>
          </cell>
          <cell r="E10270" t="str">
            <v>F</v>
          </cell>
        </row>
        <row r="10271">
          <cell r="B10271" t="str">
            <v>F522612</v>
          </cell>
          <cell r="C10271" t="str">
            <v>F522612</v>
          </cell>
          <cell r="D10271">
            <v>15</v>
          </cell>
          <cell r="E10271" t="str">
            <v>F</v>
          </cell>
        </row>
        <row r="10272">
          <cell r="B10272" t="str">
            <v>F522652</v>
          </cell>
          <cell r="C10272" t="str">
            <v>F522652</v>
          </cell>
          <cell r="D10272">
            <v>15</v>
          </cell>
          <cell r="E10272" t="str">
            <v>F</v>
          </cell>
        </row>
        <row r="10273">
          <cell r="B10273" t="str">
            <v>F523319</v>
          </cell>
          <cell r="C10273" t="str">
            <v>F523319</v>
          </cell>
          <cell r="D10273">
            <v>15</v>
          </cell>
          <cell r="E10273" t="str">
            <v>F</v>
          </cell>
        </row>
        <row r="10274">
          <cell r="B10274" t="str">
            <v>1000VICTSACT</v>
          </cell>
          <cell r="C10274" t="str">
            <v>VICTSACT</v>
          </cell>
          <cell r="D10274">
            <v>14</v>
          </cell>
          <cell r="E10274" t="str">
            <v>G</v>
          </cell>
        </row>
        <row r="10275">
          <cell r="B10275" t="str">
            <v>F523283</v>
          </cell>
          <cell r="C10275" t="str">
            <v>F523283</v>
          </cell>
          <cell r="D10275">
            <v>15</v>
          </cell>
          <cell r="E10275" t="str">
            <v>F</v>
          </cell>
        </row>
        <row r="10276">
          <cell r="B10276" t="str">
            <v>1000RURFAO</v>
          </cell>
          <cell r="C10276" t="str">
            <v>RURFAO</v>
          </cell>
          <cell r="D10276">
            <v>12</v>
          </cell>
          <cell r="E10276" t="str">
            <v>G</v>
          </cell>
        </row>
        <row r="10277">
          <cell r="B10277" t="str">
            <v>F502586</v>
          </cell>
          <cell r="C10277" t="str">
            <v>F502586</v>
          </cell>
          <cell r="D10277">
            <v>13</v>
          </cell>
          <cell r="E10277" t="str">
            <v>F</v>
          </cell>
        </row>
        <row r="10278">
          <cell r="B10278" t="str">
            <v>F502589</v>
          </cell>
          <cell r="C10278" t="str">
            <v>F502589</v>
          </cell>
          <cell r="D10278">
            <v>13</v>
          </cell>
          <cell r="E10278" t="str">
            <v>F</v>
          </cell>
        </row>
        <row r="10279">
          <cell r="B10279" t="str">
            <v>F502590</v>
          </cell>
          <cell r="C10279" t="str">
            <v>F502590</v>
          </cell>
          <cell r="D10279">
            <v>13</v>
          </cell>
          <cell r="E10279" t="str">
            <v>F</v>
          </cell>
        </row>
        <row r="10280">
          <cell r="B10280" t="str">
            <v>F502593</v>
          </cell>
          <cell r="C10280" t="str">
            <v>F502593</v>
          </cell>
          <cell r="D10280">
            <v>13</v>
          </cell>
          <cell r="E10280" t="str">
            <v>F</v>
          </cell>
        </row>
        <row r="10281">
          <cell r="B10281" t="str">
            <v>F502612</v>
          </cell>
          <cell r="C10281" t="str">
            <v>F502612</v>
          </cell>
          <cell r="D10281">
            <v>13</v>
          </cell>
          <cell r="E10281" t="str">
            <v>F</v>
          </cell>
        </row>
        <row r="10282">
          <cell r="B10282" t="str">
            <v>F502620</v>
          </cell>
          <cell r="C10282" t="str">
            <v>F502620</v>
          </cell>
          <cell r="D10282">
            <v>13</v>
          </cell>
          <cell r="E10282" t="str">
            <v>F</v>
          </cell>
        </row>
        <row r="10283">
          <cell r="B10283" t="str">
            <v>F502628</v>
          </cell>
          <cell r="C10283" t="str">
            <v>F502628</v>
          </cell>
          <cell r="D10283">
            <v>13</v>
          </cell>
          <cell r="E10283" t="str">
            <v>F</v>
          </cell>
        </row>
        <row r="10284">
          <cell r="B10284" t="str">
            <v>F521008</v>
          </cell>
          <cell r="C10284" t="str">
            <v>F521008</v>
          </cell>
          <cell r="D10284">
            <v>13</v>
          </cell>
          <cell r="E10284" t="str">
            <v>F</v>
          </cell>
        </row>
        <row r="10285">
          <cell r="B10285" t="str">
            <v>F521368</v>
          </cell>
          <cell r="C10285" t="str">
            <v>F521368</v>
          </cell>
          <cell r="D10285">
            <v>13</v>
          </cell>
          <cell r="E10285" t="str">
            <v>F</v>
          </cell>
        </row>
        <row r="10286">
          <cell r="B10286" t="str">
            <v>F521728</v>
          </cell>
          <cell r="C10286" t="str">
            <v>F521728</v>
          </cell>
          <cell r="D10286">
            <v>13</v>
          </cell>
          <cell r="E10286" t="str">
            <v>F</v>
          </cell>
        </row>
        <row r="10287">
          <cell r="B10287" t="str">
            <v>F522088</v>
          </cell>
          <cell r="C10287" t="str">
            <v>F522088</v>
          </cell>
          <cell r="D10287">
            <v>13</v>
          </cell>
          <cell r="E10287" t="str">
            <v>F</v>
          </cell>
        </row>
        <row r="10288">
          <cell r="B10288" t="str">
            <v>F522448</v>
          </cell>
          <cell r="C10288" t="str">
            <v>F522448</v>
          </cell>
          <cell r="D10288">
            <v>13</v>
          </cell>
          <cell r="E10288" t="str">
            <v>F</v>
          </cell>
        </row>
        <row r="10289">
          <cell r="B10289" t="str">
            <v>F522653</v>
          </cell>
          <cell r="C10289" t="str">
            <v>F522653</v>
          </cell>
          <cell r="D10289">
            <v>13</v>
          </cell>
          <cell r="E10289" t="str">
            <v>F</v>
          </cell>
        </row>
        <row r="10290">
          <cell r="B10290" t="str">
            <v>1000ARHDISACT</v>
          </cell>
          <cell r="C10290" t="str">
            <v>ARHDISACT</v>
          </cell>
          <cell r="D10290">
            <v>14</v>
          </cell>
          <cell r="E10290" t="str">
            <v>G</v>
          </cell>
        </row>
        <row r="10291">
          <cell r="B10291" t="str">
            <v>F522692</v>
          </cell>
          <cell r="C10291" t="str">
            <v>F522692</v>
          </cell>
          <cell r="D10291">
            <v>15</v>
          </cell>
          <cell r="E10291" t="str">
            <v>F</v>
          </cell>
        </row>
        <row r="10292">
          <cell r="B10292" t="str">
            <v>1000BARDISACT</v>
          </cell>
          <cell r="C10292" t="str">
            <v>BARDISACT</v>
          </cell>
          <cell r="D10292">
            <v>14</v>
          </cell>
          <cell r="E10292" t="str">
            <v>G</v>
          </cell>
        </row>
        <row r="10293">
          <cell r="B10293" t="str">
            <v>F522679</v>
          </cell>
          <cell r="C10293" t="str">
            <v>F522679</v>
          </cell>
          <cell r="D10293">
            <v>15</v>
          </cell>
          <cell r="E10293" t="str">
            <v>F</v>
          </cell>
        </row>
        <row r="10294">
          <cell r="B10294" t="str">
            <v>1000BISDISACT</v>
          </cell>
          <cell r="C10294" t="str">
            <v>BISDISACT</v>
          </cell>
          <cell r="D10294">
            <v>14</v>
          </cell>
          <cell r="E10294" t="str">
            <v>G</v>
          </cell>
        </row>
        <row r="10295">
          <cell r="B10295" t="str">
            <v>1000BLYDISACT</v>
          </cell>
          <cell r="C10295" t="str">
            <v>BLYDISACT</v>
          </cell>
          <cell r="D10295">
            <v>14</v>
          </cell>
          <cell r="E10295" t="str">
            <v>G</v>
          </cell>
        </row>
        <row r="10296">
          <cell r="B10296" t="str">
            <v>F522683</v>
          </cell>
          <cell r="C10296" t="str">
            <v>F522683</v>
          </cell>
          <cell r="D10296">
            <v>15</v>
          </cell>
          <cell r="E10296" t="str">
            <v>F</v>
          </cell>
        </row>
        <row r="10297">
          <cell r="B10297" t="str">
            <v>1000KERDISACT</v>
          </cell>
          <cell r="C10297" t="str">
            <v>KERDISACT</v>
          </cell>
          <cell r="D10297">
            <v>14</v>
          </cell>
          <cell r="E10297" t="str">
            <v>G</v>
          </cell>
        </row>
        <row r="10298">
          <cell r="B10298" t="str">
            <v>1000RIDDISACT</v>
          </cell>
          <cell r="C10298" t="str">
            <v>RIDDISACT</v>
          </cell>
          <cell r="D10298">
            <v>14</v>
          </cell>
          <cell r="E10298" t="str">
            <v>G</v>
          </cell>
        </row>
        <row r="10299">
          <cell r="B10299" t="str">
            <v>F522682</v>
          </cell>
          <cell r="C10299" t="str">
            <v>F522682</v>
          </cell>
          <cell r="D10299">
            <v>15</v>
          </cell>
          <cell r="E10299" t="str">
            <v>F</v>
          </cell>
        </row>
        <row r="10300">
          <cell r="B10300" t="str">
            <v>F522696</v>
          </cell>
          <cell r="C10300" t="str">
            <v>F522696</v>
          </cell>
          <cell r="D10300">
            <v>15</v>
          </cell>
          <cell r="E10300" t="str">
            <v>F</v>
          </cell>
        </row>
        <row r="10301">
          <cell r="B10301" t="str">
            <v>1000TEHDISACT</v>
          </cell>
          <cell r="C10301" t="str">
            <v>TEHDISACT</v>
          </cell>
          <cell r="D10301">
            <v>14</v>
          </cell>
          <cell r="E10301" t="str">
            <v>G</v>
          </cell>
        </row>
        <row r="10302">
          <cell r="B10302" t="str">
            <v>F522677</v>
          </cell>
          <cell r="C10302" t="str">
            <v>F522677</v>
          </cell>
          <cell r="D10302">
            <v>15</v>
          </cell>
          <cell r="E10302" t="str">
            <v>F</v>
          </cell>
        </row>
        <row r="10303">
          <cell r="B10303" t="str">
            <v>1000TWNDISACT</v>
          </cell>
          <cell r="C10303" t="str">
            <v>TWNDISACT</v>
          </cell>
          <cell r="D10303">
            <v>14</v>
          </cell>
          <cell r="E10303" t="str">
            <v>G</v>
          </cell>
        </row>
        <row r="10304">
          <cell r="B10304" t="str">
            <v>F502317</v>
          </cell>
          <cell r="C10304" t="str">
            <v>F502317</v>
          </cell>
          <cell r="D10304">
            <v>15</v>
          </cell>
          <cell r="E10304" t="str">
            <v>F</v>
          </cell>
        </row>
        <row r="10305">
          <cell r="B10305" t="str">
            <v>1000SJOAFAO</v>
          </cell>
          <cell r="C10305" t="str">
            <v>SJOAFAO</v>
          </cell>
          <cell r="D10305">
            <v>12</v>
          </cell>
          <cell r="E10305" t="str">
            <v>G</v>
          </cell>
        </row>
        <row r="10306">
          <cell r="B10306" t="str">
            <v>F502373</v>
          </cell>
          <cell r="C10306" t="str">
            <v>F502373</v>
          </cell>
          <cell r="D10306">
            <v>13</v>
          </cell>
          <cell r="E10306" t="str">
            <v>F</v>
          </cell>
        </row>
        <row r="10307">
          <cell r="B10307" t="str">
            <v>F502466</v>
          </cell>
          <cell r="C10307" t="str">
            <v>F502466</v>
          </cell>
          <cell r="D10307">
            <v>13</v>
          </cell>
          <cell r="E10307" t="str">
            <v>F</v>
          </cell>
        </row>
        <row r="10308">
          <cell r="B10308" t="str">
            <v>F520323</v>
          </cell>
          <cell r="C10308" t="str">
            <v>F520323</v>
          </cell>
          <cell r="D10308">
            <v>13</v>
          </cell>
          <cell r="E10308" t="str">
            <v>F</v>
          </cell>
        </row>
        <row r="10309">
          <cell r="B10309" t="str">
            <v>F521118</v>
          </cell>
          <cell r="C10309" t="str">
            <v>F521118</v>
          </cell>
          <cell r="D10309">
            <v>13</v>
          </cell>
          <cell r="E10309" t="str">
            <v>F</v>
          </cell>
        </row>
        <row r="10310">
          <cell r="B10310" t="str">
            <v>F521478</v>
          </cell>
          <cell r="C10310" t="str">
            <v>F521478</v>
          </cell>
          <cell r="D10310">
            <v>13</v>
          </cell>
          <cell r="E10310" t="str">
            <v>F</v>
          </cell>
        </row>
        <row r="10311">
          <cell r="B10311" t="str">
            <v>F521838</v>
          </cell>
          <cell r="C10311" t="str">
            <v>F521838</v>
          </cell>
          <cell r="D10311">
            <v>13</v>
          </cell>
          <cell r="E10311" t="str">
            <v>F</v>
          </cell>
        </row>
        <row r="10312">
          <cell r="B10312" t="str">
            <v>F522198</v>
          </cell>
          <cell r="C10312" t="str">
            <v>F522198</v>
          </cell>
          <cell r="D10312">
            <v>13</v>
          </cell>
          <cell r="E10312" t="str">
            <v>F</v>
          </cell>
        </row>
        <row r="10313">
          <cell r="B10313" t="str">
            <v>F522558</v>
          </cell>
          <cell r="C10313" t="str">
            <v>F522558</v>
          </cell>
          <cell r="D10313">
            <v>13</v>
          </cell>
          <cell r="E10313" t="str">
            <v>F</v>
          </cell>
        </row>
        <row r="10314">
          <cell r="B10314" t="str">
            <v>1000PODISACT</v>
          </cell>
          <cell r="C10314" t="str">
            <v>PODISACT</v>
          </cell>
          <cell r="D10314">
            <v>14</v>
          </cell>
          <cell r="E10314" t="str">
            <v>G</v>
          </cell>
        </row>
        <row r="10315">
          <cell r="B10315" t="str">
            <v>F501123</v>
          </cell>
          <cell r="C10315" t="str">
            <v>F501123</v>
          </cell>
          <cell r="D10315">
            <v>15</v>
          </cell>
          <cell r="E10315" t="str">
            <v>F</v>
          </cell>
        </row>
        <row r="10316">
          <cell r="B10316" t="str">
            <v>F501508</v>
          </cell>
          <cell r="C10316" t="str">
            <v>F501508</v>
          </cell>
          <cell r="D10316">
            <v>15</v>
          </cell>
          <cell r="E10316" t="str">
            <v>F</v>
          </cell>
        </row>
        <row r="10317">
          <cell r="B10317" t="str">
            <v>1000SHLDISACT</v>
          </cell>
          <cell r="C10317" t="str">
            <v>SHLDISACT</v>
          </cell>
          <cell r="D10317">
            <v>14</v>
          </cell>
          <cell r="E10317" t="str">
            <v>G</v>
          </cell>
        </row>
        <row r="10318">
          <cell r="B10318" t="str">
            <v>F522693</v>
          </cell>
          <cell r="C10318" t="str">
            <v>F522693</v>
          </cell>
          <cell r="D10318">
            <v>15</v>
          </cell>
          <cell r="E10318" t="str">
            <v>F</v>
          </cell>
        </row>
        <row r="10319">
          <cell r="B10319" t="str">
            <v>1000SJQDISACT</v>
          </cell>
          <cell r="C10319" t="str">
            <v>SJQDISACT</v>
          </cell>
          <cell r="D10319">
            <v>14</v>
          </cell>
          <cell r="E10319" t="str">
            <v>G</v>
          </cell>
        </row>
        <row r="10320">
          <cell r="B10320" t="str">
            <v>F522676</v>
          </cell>
          <cell r="C10320" t="str">
            <v>F522676</v>
          </cell>
          <cell r="D10320">
            <v>15</v>
          </cell>
          <cell r="E10320" t="str">
            <v>F</v>
          </cell>
        </row>
        <row r="10321">
          <cell r="B10321" t="str">
            <v>1000TULDISACT</v>
          </cell>
          <cell r="C10321" t="str">
            <v>TULDISACT</v>
          </cell>
          <cell r="D10321">
            <v>14</v>
          </cell>
          <cell r="E10321" t="str">
            <v>G</v>
          </cell>
        </row>
        <row r="10322">
          <cell r="B10322" t="str">
            <v>F502194</v>
          </cell>
          <cell r="C10322" t="str">
            <v>F502194</v>
          </cell>
          <cell r="D10322">
            <v>15</v>
          </cell>
          <cell r="E10322" t="str">
            <v>F</v>
          </cell>
        </row>
        <row r="10323">
          <cell r="B10323" t="str">
            <v>F502225</v>
          </cell>
          <cell r="C10323" t="str">
            <v>F502225</v>
          </cell>
          <cell r="D10323">
            <v>15</v>
          </cell>
          <cell r="E10323" t="str">
            <v>F</v>
          </cell>
        </row>
        <row r="10324">
          <cell r="B10324" t="str">
            <v>F520833</v>
          </cell>
          <cell r="C10324" t="str">
            <v>F520833</v>
          </cell>
          <cell r="D10324">
            <v>15</v>
          </cell>
          <cell r="E10324" t="str">
            <v>F</v>
          </cell>
        </row>
        <row r="10325">
          <cell r="B10325" t="str">
            <v>1000PWRDFLDA</v>
          </cell>
          <cell r="C10325" t="str">
            <v>PWRDFLDA</v>
          </cell>
          <cell r="D10325">
            <v>10</v>
          </cell>
          <cell r="E10325" t="str">
            <v>G</v>
          </cell>
        </row>
        <row r="10326">
          <cell r="B10326" t="str">
            <v>F502555</v>
          </cell>
          <cell r="C10326" t="str">
            <v>F502555</v>
          </cell>
          <cell r="D10326">
            <v>11</v>
          </cell>
          <cell r="E10326" t="str">
            <v>F</v>
          </cell>
        </row>
        <row r="10327">
          <cell r="B10327" t="str">
            <v>F521000</v>
          </cell>
          <cell r="C10327" t="str">
            <v>F521000</v>
          </cell>
          <cell r="D10327">
            <v>11</v>
          </cell>
          <cell r="E10327" t="str">
            <v>F</v>
          </cell>
        </row>
        <row r="10328">
          <cell r="B10328" t="str">
            <v>F521360</v>
          </cell>
          <cell r="C10328" t="str">
            <v>F521360</v>
          </cell>
          <cell r="D10328">
            <v>11</v>
          </cell>
          <cell r="E10328" t="str">
            <v>F</v>
          </cell>
        </row>
        <row r="10329">
          <cell r="B10329" t="str">
            <v>F521720</v>
          </cell>
          <cell r="C10329" t="str">
            <v>F521720</v>
          </cell>
          <cell r="D10329">
            <v>11</v>
          </cell>
          <cell r="E10329" t="str">
            <v>F</v>
          </cell>
        </row>
        <row r="10330">
          <cell r="B10330" t="str">
            <v>F522080</v>
          </cell>
          <cell r="C10330" t="str">
            <v>F522080</v>
          </cell>
          <cell r="D10330">
            <v>11</v>
          </cell>
          <cell r="E10330" t="str">
            <v>F</v>
          </cell>
        </row>
        <row r="10331">
          <cell r="B10331" t="str">
            <v>F522440</v>
          </cell>
          <cell r="C10331" t="str">
            <v>F522440</v>
          </cell>
          <cell r="D10331">
            <v>11</v>
          </cell>
          <cell r="E10331" t="str">
            <v>F</v>
          </cell>
        </row>
        <row r="10332">
          <cell r="B10332" t="str">
            <v>1000OLDCENPR</v>
          </cell>
          <cell r="C10332" t="str">
            <v>OLDCENPR</v>
          </cell>
          <cell r="D10332">
            <v>12</v>
          </cell>
          <cell r="E10332" t="str">
            <v>G</v>
          </cell>
        </row>
        <row r="10333">
          <cell r="B10333" t="str">
            <v>1000SEDIVFLDA</v>
          </cell>
          <cell r="C10333" t="str">
            <v>SEDIVFLDA</v>
          </cell>
          <cell r="D10333">
            <v>10</v>
          </cell>
          <cell r="E10333" t="str">
            <v>G</v>
          </cell>
        </row>
        <row r="10334">
          <cell r="B10334" t="str">
            <v>F520667</v>
          </cell>
          <cell r="C10334" t="str">
            <v>F520667</v>
          </cell>
          <cell r="D10334">
            <v>11</v>
          </cell>
          <cell r="E10334" t="str">
            <v>F</v>
          </cell>
        </row>
        <row r="10335">
          <cell r="B10335" t="str">
            <v>F521169</v>
          </cell>
          <cell r="C10335" t="str">
            <v>F521169</v>
          </cell>
          <cell r="D10335">
            <v>11</v>
          </cell>
          <cell r="E10335" t="str">
            <v>F</v>
          </cell>
        </row>
        <row r="10336">
          <cell r="B10336" t="str">
            <v>F521529</v>
          </cell>
          <cell r="C10336" t="str">
            <v>F521529</v>
          </cell>
          <cell r="D10336">
            <v>11</v>
          </cell>
          <cell r="E10336" t="str">
            <v>F</v>
          </cell>
        </row>
        <row r="10337">
          <cell r="B10337" t="str">
            <v>F521655</v>
          </cell>
          <cell r="C10337" t="str">
            <v>F521655</v>
          </cell>
          <cell r="D10337">
            <v>11</v>
          </cell>
          <cell r="E10337" t="str">
            <v>F</v>
          </cell>
        </row>
        <row r="10338">
          <cell r="B10338" t="str">
            <v>F521889</v>
          </cell>
          <cell r="C10338" t="str">
            <v>F521889</v>
          </cell>
          <cell r="D10338">
            <v>11</v>
          </cell>
          <cell r="E10338" t="str">
            <v>F</v>
          </cell>
        </row>
        <row r="10339">
          <cell r="B10339" t="str">
            <v>F522249</v>
          </cell>
          <cell r="C10339" t="str">
            <v>F522249</v>
          </cell>
          <cell r="D10339">
            <v>11</v>
          </cell>
          <cell r="E10339" t="str">
            <v>F</v>
          </cell>
        </row>
        <row r="10340">
          <cell r="B10340" t="str">
            <v>F522609</v>
          </cell>
          <cell r="C10340" t="str">
            <v>F522609</v>
          </cell>
          <cell r="D10340">
            <v>11</v>
          </cell>
          <cell r="E10340" t="str">
            <v>F</v>
          </cell>
        </row>
        <row r="10341">
          <cell r="B10341" t="str">
            <v>F522661</v>
          </cell>
          <cell r="C10341" t="str">
            <v>F522661</v>
          </cell>
          <cell r="D10341">
            <v>11</v>
          </cell>
          <cell r="E10341" t="str">
            <v>F</v>
          </cell>
        </row>
        <row r="10342">
          <cell r="B10342" t="str">
            <v>F525668</v>
          </cell>
          <cell r="C10342" t="str">
            <v>F525668</v>
          </cell>
          <cell r="D10342">
            <v>11</v>
          </cell>
          <cell r="E10342" t="str">
            <v>F</v>
          </cell>
        </row>
        <row r="10343">
          <cell r="B10343" t="str">
            <v>F525669</v>
          </cell>
          <cell r="C10343" t="str">
            <v>F525669</v>
          </cell>
          <cell r="D10343">
            <v>11</v>
          </cell>
          <cell r="E10343" t="str">
            <v>F</v>
          </cell>
        </row>
        <row r="10344">
          <cell r="B10344" t="str">
            <v>F525670</v>
          </cell>
          <cell r="C10344" t="str">
            <v>F525670</v>
          </cell>
          <cell r="D10344">
            <v>11</v>
          </cell>
          <cell r="E10344" t="str">
            <v>F</v>
          </cell>
        </row>
        <row r="10345">
          <cell r="B10345" t="str">
            <v>F525671</v>
          </cell>
          <cell r="C10345" t="str">
            <v>F525671</v>
          </cell>
          <cell r="D10345">
            <v>11</v>
          </cell>
          <cell r="E10345" t="str">
            <v>F</v>
          </cell>
        </row>
        <row r="10346">
          <cell r="B10346" t="str">
            <v>F525672</v>
          </cell>
          <cell r="C10346" t="str">
            <v>F525672</v>
          </cell>
          <cell r="D10346">
            <v>11</v>
          </cell>
          <cell r="E10346" t="str">
            <v>F</v>
          </cell>
        </row>
        <row r="10347">
          <cell r="B10347" t="str">
            <v>F526454</v>
          </cell>
          <cell r="C10347" t="str">
            <v>F526454</v>
          </cell>
          <cell r="D10347">
            <v>11</v>
          </cell>
          <cell r="E10347" t="str">
            <v>F</v>
          </cell>
        </row>
        <row r="10348">
          <cell r="B10348" t="str">
            <v>F526455</v>
          </cell>
          <cell r="C10348" t="str">
            <v>F526455</v>
          </cell>
          <cell r="D10348">
            <v>11</v>
          </cell>
          <cell r="E10348" t="str">
            <v>F</v>
          </cell>
        </row>
        <row r="10349">
          <cell r="B10349" t="str">
            <v>1000DESFAO</v>
          </cell>
          <cell r="C10349" t="str">
            <v>DESFAO</v>
          </cell>
          <cell r="D10349">
            <v>12</v>
          </cell>
          <cell r="E10349" t="str">
            <v>G</v>
          </cell>
        </row>
        <row r="10350">
          <cell r="B10350" t="str">
            <v>F502367</v>
          </cell>
          <cell r="C10350" t="str">
            <v>F502367</v>
          </cell>
          <cell r="D10350">
            <v>13</v>
          </cell>
          <cell r="E10350" t="str">
            <v>F</v>
          </cell>
        </row>
        <row r="10351">
          <cell r="B10351" t="str">
            <v>F502460</v>
          </cell>
          <cell r="C10351" t="str">
            <v>F502460</v>
          </cell>
          <cell r="D10351">
            <v>13</v>
          </cell>
          <cell r="E10351" t="str">
            <v>F</v>
          </cell>
        </row>
        <row r="10352">
          <cell r="B10352" t="str">
            <v>F522656</v>
          </cell>
          <cell r="C10352" t="str">
            <v>F522656</v>
          </cell>
          <cell r="D10352">
            <v>13</v>
          </cell>
          <cell r="E10352" t="str">
            <v>F</v>
          </cell>
        </row>
        <row r="10353">
          <cell r="B10353" t="str">
            <v>1000DESRPCACT</v>
          </cell>
          <cell r="C10353" t="str">
            <v>DESRPCACT</v>
          </cell>
          <cell r="D10353">
            <v>14</v>
          </cell>
          <cell r="E10353" t="str">
            <v>G</v>
          </cell>
        </row>
        <row r="10354">
          <cell r="B10354" t="str">
            <v>F521161</v>
          </cell>
          <cell r="C10354" t="str">
            <v>F521161</v>
          </cell>
          <cell r="D10354">
            <v>15</v>
          </cell>
          <cell r="E10354" t="str">
            <v>F</v>
          </cell>
        </row>
        <row r="10355">
          <cell r="B10355" t="str">
            <v>F521521</v>
          </cell>
          <cell r="C10355" t="str">
            <v>F521521</v>
          </cell>
          <cell r="D10355">
            <v>15</v>
          </cell>
          <cell r="E10355" t="str">
            <v>F</v>
          </cell>
        </row>
        <row r="10356">
          <cell r="B10356" t="str">
            <v>F521881</v>
          </cell>
          <cell r="C10356" t="str">
            <v>F521881</v>
          </cell>
          <cell r="D10356">
            <v>15</v>
          </cell>
          <cell r="E10356" t="str">
            <v>F</v>
          </cell>
        </row>
        <row r="10357">
          <cell r="B10357" t="str">
            <v>F522241</v>
          </cell>
          <cell r="C10357" t="str">
            <v>F522241</v>
          </cell>
          <cell r="D10357">
            <v>15</v>
          </cell>
          <cell r="E10357" t="str">
            <v>F</v>
          </cell>
        </row>
        <row r="10358">
          <cell r="B10358" t="str">
            <v>F522601</v>
          </cell>
          <cell r="C10358" t="str">
            <v>F522601</v>
          </cell>
          <cell r="D10358">
            <v>15</v>
          </cell>
          <cell r="E10358" t="str">
            <v>F</v>
          </cell>
        </row>
        <row r="10359">
          <cell r="B10359" t="str">
            <v>F522659</v>
          </cell>
          <cell r="C10359" t="str">
            <v>F522659</v>
          </cell>
          <cell r="D10359">
            <v>15</v>
          </cell>
          <cell r="E10359" t="str">
            <v>F</v>
          </cell>
        </row>
        <row r="10360">
          <cell r="B10360" t="str">
            <v>1000FOODISACT</v>
          </cell>
          <cell r="C10360" t="str">
            <v>FOODISACT</v>
          </cell>
          <cell r="D10360">
            <v>14</v>
          </cell>
          <cell r="E10360" t="str">
            <v>G</v>
          </cell>
        </row>
        <row r="10361">
          <cell r="B10361" t="str">
            <v>1000PLMDISACT</v>
          </cell>
          <cell r="C10361" t="str">
            <v>PLMDISACT</v>
          </cell>
          <cell r="D10361">
            <v>14</v>
          </cell>
          <cell r="E10361" t="str">
            <v>G</v>
          </cell>
        </row>
        <row r="10362">
          <cell r="B10362" t="str">
            <v>F522681</v>
          </cell>
          <cell r="C10362" t="str">
            <v>F522681</v>
          </cell>
          <cell r="D10362">
            <v>15</v>
          </cell>
          <cell r="E10362" t="str">
            <v>F</v>
          </cell>
        </row>
        <row r="10363">
          <cell r="B10363" t="str">
            <v>1000REDDISACT</v>
          </cell>
          <cell r="C10363" t="str">
            <v>REDDISACT</v>
          </cell>
          <cell r="D10363">
            <v>14</v>
          </cell>
          <cell r="E10363" t="str">
            <v>G</v>
          </cell>
        </row>
        <row r="10364">
          <cell r="B10364" t="str">
            <v>F522665</v>
          </cell>
          <cell r="C10364" t="str">
            <v>F522665</v>
          </cell>
          <cell r="D10364">
            <v>15</v>
          </cell>
          <cell r="E10364" t="str">
            <v>F</v>
          </cell>
        </row>
        <row r="10365">
          <cell r="B10365" t="str">
            <v>1000VICDISACT</v>
          </cell>
          <cell r="C10365" t="str">
            <v>VICDISACT</v>
          </cell>
          <cell r="D10365">
            <v>14</v>
          </cell>
          <cell r="E10365" t="str">
            <v>G</v>
          </cell>
        </row>
        <row r="10366">
          <cell r="B10366" t="str">
            <v>F522680</v>
          </cell>
          <cell r="C10366" t="str">
            <v>F522680</v>
          </cell>
          <cell r="D10366">
            <v>15</v>
          </cell>
          <cell r="E10366" t="str">
            <v>F</v>
          </cell>
        </row>
        <row r="10367">
          <cell r="B10367" t="str">
            <v>1000MEFAO</v>
          </cell>
          <cell r="C10367" t="str">
            <v>MEFAO</v>
          </cell>
          <cell r="D10367">
            <v>12</v>
          </cell>
          <cell r="E10367" t="str">
            <v>G</v>
          </cell>
        </row>
        <row r="10368">
          <cell r="B10368" t="str">
            <v>F502361</v>
          </cell>
          <cell r="C10368" t="str">
            <v>F502361</v>
          </cell>
          <cell r="D10368">
            <v>13</v>
          </cell>
          <cell r="E10368" t="str">
            <v>F</v>
          </cell>
        </row>
        <row r="10369">
          <cell r="B10369" t="str">
            <v>F502461</v>
          </cell>
          <cell r="C10369" t="str">
            <v>F502461</v>
          </cell>
          <cell r="D10369">
            <v>13</v>
          </cell>
          <cell r="E10369" t="str">
            <v>F</v>
          </cell>
        </row>
        <row r="10370">
          <cell r="B10370" t="str">
            <v>F522657</v>
          </cell>
          <cell r="C10370" t="str">
            <v>F522657</v>
          </cell>
          <cell r="D10370">
            <v>13</v>
          </cell>
          <cell r="E10370" t="str">
            <v>F</v>
          </cell>
        </row>
        <row r="10371">
          <cell r="B10371" t="str">
            <v>1000COVDISACT</v>
          </cell>
          <cell r="C10371" t="str">
            <v>COVDISACT</v>
          </cell>
          <cell r="D10371">
            <v>14</v>
          </cell>
          <cell r="E10371" t="str">
            <v>G</v>
          </cell>
        </row>
        <row r="10372">
          <cell r="B10372" t="str">
            <v>F522662</v>
          </cell>
          <cell r="C10372" t="str">
            <v>F522662</v>
          </cell>
          <cell r="D10372">
            <v>15</v>
          </cell>
          <cell r="E10372" t="str">
            <v>F</v>
          </cell>
        </row>
        <row r="10373">
          <cell r="B10373" t="str">
            <v>1000MERPCAC</v>
          </cell>
          <cell r="C10373" t="str">
            <v>MERPCAC</v>
          </cell>
          <cell r="D10373">
            <v>14</v>
          </cell>
          <cell r="E10373" t="str">
            <v>G</v>
          </cell>
        </row>
        <row r="10374">
          <cell r="B10374" t="str">
            <v>1000MNRDISACT</v>
          </cell>
          <cell r="C10374" t="str">
            <v>MNRDISACT</v>
          </cell>
          <cell r="D10374">
            <v>14</v>
          </cell>
          <cell r="E10374" t="str">
            <v>G</v>
          </cell>
        </row>
        <row r="10375">
          <cell r="B10375" t="str">
            <v>F522663</v>
          </cell>
          <cell r="C10375" t="str">
            <v>F522663</v>
          </cell>
          <cell r="D10375">
            <v>15</v>
          </cell>
          <cell r="E10375" t="str">
            <v>F</v>
          </cell>
        </row>
        <row r="10376">
          <cell r="B10376" t="str">
            <v>1000MONDISACT</v>
          </cell>
          <cell r="C10376" t="str">
            <v>MONDISACT</v>
          </cell>
          <cell r="D10376">
            <v>14</v>
          </cell>
          <cell r="E10376" t="str">
            <v>G</v>
          </cell>
        </row>
        <row r="10377">
          <cell r="B10377" t="str">
            <v>F520319</v>
          </cell>
          <cell r="C10377" t="str">
            <v>F520319</v>
          </cell>
          <cell r="D10377">
            <v>15</v>
          </cell>
          <cell r="E10377" t="str">
            <v>F</v>
          </cell>
        </row>
        <row r="10378">
          <cell r="B10378" t="str">
            <v>F521115</v>
          </cell>
          <cell r="C10378" t="str">
            <v>F521115</v>
          </cell>
          <cell r="D10378">
            <v>15</v>
          </cell>
          <cell r="E10378" t="str">
            <v>F</v>
          </cell>
        </row>
        <row r="10379">
          <cell r="B10379" t="str">
            <v>F521475</v>
          </cell>
          <cell r="C10379" t="str">
            <v>F521475</v>
          </cell>
          <cell r="D10379">
            <v>15</v>
          </cell>
          <cell r="E10379" t="str">
            <v>F</v>
          </cell>
        </row>
        <row r="10380">
          <cell r="B10380" t="str">
            <v>F521835</v>
          </cell>
          <cell r="C10380" t="str">
            <v>F521835</v>
          </cell>
          <cell r="D10380">
            <v>15</v>
          </cell>
          <cell r="E10380" t="str">
            <v>F</v>
          </cell>
        </row>
        <row r="10381">
          <cell r="B10381" t="str">
            <v>F522195</v>
          </cell>
          <cell r="C10381" t="str">
            <v>F522195</v>
          </cell>
          <cell r="D10381">
            <v>15</v>
          </cell>
          <cell r="E10381" t="str">
            <v>F</v>
          </cell>
        </row>
        <row r="10382">
          <cell r="B10382" t="str">
            <v>F522555</v>
          </cell>
          <cell r="C10382" t="str">
            <v>F522555</v>
          </cell>
          <cell r="D10382">
            <v>15</v>
          </cell>
          <cell r="E10382" t="str">
            <v>F</v>
          </cell>
        </row>
        <row r="10383">
          <cell r="B10383" t="str">
            <v>1000ONTDISACT</v>
          </cell>
          <cell r="C10383" t="str">
            <v>ONTDISACT</v>
          </cell>
          <cell r="D10383">
            <v>14</v>
          </cell>
          <cell r="E10383" t="str">
            <v>G</v>
          </cell>
        </row>
        <row r="10384">
          <cell r="B10384" t="str">
            <v>F522667</v>
          </cell>
          <cell r="C10384" t="str">
            <v>F522667</v>
          </cell>
          <cell r="D10384">
            <v>15</v>
          </cell>
          <cell r="E10384" t="str">
            <v>F</v>
          </cell>
        </row>
        <row r="10385">
          <cell r="B10385" t="str">
            <v>1000ORAFAO</v>
          </cell>
          <cell r="C10385" t="str">
            <v>ORAFAO</v>
          </cell>
          <cell r="D10385">
            <v>12</v>
          </cell>
          <cell r="E10385" t="str">
            <v>G</v>
          </cell>
        </row>
        <row r="10386">
          <cell r="B10386" t="str">
            <v>F520322</v>
          </cell>
          <cell r="C10386" t="str">
            <v>F520322</v>
          </cell>
          <cell r="D10386">
            <v>13</v>
          </cell>
          <cell r="E10386" t="str">
            <v>F</v>
          </cell>
        </row>
        <row r="10387">
          <cell r="B10387" t="str">
            <v>F521117</v>
          </cell>
          <cell r="C10387" t="str">
            <v>F521117</v>
          </cell>
          <cell r="D10387">
            <v>13</v>
          </cell>
          <cell r="E10387" t="str">
            <v>F</v>
          </cell>
        </row>
        <row r="10388">
          <cell r="B10388" t="str">
            <v>F521477</v>
          </cell>
          <cell r="C10388" t="str">
            <v>F521477</v>
          </cell>
          <cell r="D10388">
            <v>13</v>
          </cell>
          <cell r="E10388" t="str">
            <v>F</v>
          </cell>
        </row>
        <row r="10389">
          <cell r="B10389" t="str">
            <v>F521837</v>
          </cell>
          <cell r="C10389" t="str">
            <v>F521837</v>
          </cell>
          <cell r="D10389">
            <v>13</v>
          </cell>
          <cell r="E10389" t="str">
            <v>F</v>
          </cell>
        </row>
        <row r="10390">
          <cell r="B10390" t="str">
            <v>F522197</v>
          </cell>
          <cell r="C10390" t="str">
            <v>F522197</v>
          </cell>
          <cell r="D10390">
            <v>13</v>
          </cell>
          <cell r="E10390" t="str">
            <v>F</v>
          </cell>
        </row>
        <row r="10391">
          <cell r="B10391" t="str">
            <v>F522557</v>
          </cell>
          <cell r="C10391" t="str">
            <v>F522557</v>
          </cell>
          <cell r="D10391">
            <v>13</v>
          </cell>
          <cell r="E10391" t="str">
            <v>F</v>
          </cell>
        </row>
        <row r="10392">
          <cell r="B10392" t="str">
            <v>1000FULDISACT</v>
          </cell>
          <cell r="C10392" t="str">
            <v>FULDISACT</v>
          </cell>
          <cell r="D10392">
            <v>14</v>
          </cell>
          <cell r="E10392" t="str">
            <v>G</v>
          </cell>
        </row>
        <row r="10393">
          <cell r="B10393" t="str">
            <v>F522674</v>
          </cell>
          <cell r="C10393" t="str">
            <v>F522674</v>
          </cell>
          <cell r="D10393">
            <v>15</v>
          </cell>
          <cell r="E10393" t="str">
            <v>F</v>
          </cell>
        </row>
        <row r="10394">
          <cell r="B10394" t="str">
            <v>1000HUNDISACT</v>
          </cell>
          <cell r="C10394" t="str">
            <v>HUNDISACT</v>
          </cell>
          <cell r="D10394">
            <v>14</v>
          </cell>
          <cell r="E10394" t="str">
            <v>G</v>
          </cell>
        </row>
        <row r="10395">
          <cell r="B10395" t="str">
            <v>F522666</v>
          </cell>
          <cell r="C10395" t="str">
            <v>F522666</v>
          </cell>
          <cell r="D10395">
            <v>15</v>
          </cell>
          <cell r="E10395" t="str">
            <v>F</v>
          </cell>
        </row>
        <row r="10396">
          <cell r="B10396" t="str">
            <v>1000SADDISACT</v>
          </cell>
          <cell r="C10396" t="str">
            <v>SADDISACT</v>
          </cell>
          <cell r="D10396">
            <v>14</v>
          </cell>
          <cell r="E10396" t="str">
            <v>G</v>
          </cell>
        </row>
        <row r="10397">
          <cell r="B10397" t="str">
            <v>1000SANADIACT</v>
          </cell>
          <cell r="C10397" t="str">
            <v>SANADIACT</v>
          </cell>
          <cell r="D10397">
            <v>14</v>
          </cell>
          <cell r="E10397" t="str">
            <v>G</v>
          </cell>
        </row>
        <row r="10398">
          <cell r="B10398" t="str">
            <v>F522664</v>
          </cell>
          <cell r="C10398" t="str">
            <v>F522664</v>
          </cell>
          <cell r="D10398">
            <v>15</v>
          </cell>
          <cell r="E10398" t="str">
            <v>F</v>
          </cell>
        </row>
        <row r="10399">
          <cell r="B10399" t="str">
            <v>1000SETRNSFAO</v>
          </cell>
          <cell r="C10399" t="str">
            <v>SETRNSFAO</v>
          </cell>
          <cell r="D10399">
            <v>12</v>
          </cell>
          <cell r="E10399" t="str">
            <v>G</v>
          </cell>
        </row>
        <row r="10400">
          <cell r="B10400" t="str">
            <v>1000CFFTSACT</v>
          </cell>
          <cell r="C10400" t="str">
            <v>CFFTSACT</v>
          </cell>
          <cell r="D10400">
            <v>14</v>
          </cell>
          <cell r="E10400" t="str">
            <v>G</v>
          </cell>
        </row>
        <row r="10401">
          <cell r="B10401" t="str">
            <v>F520633</v>
          </cell>
          <cell r="C10401" t="str">
            <v>F520633</v>
          </cell>
          <cell r="D10401">
            <v>15</v>
          </cell>
          <cell r="E10401" t="str">
            <v>F</v>
          </cell>
        </row>
        <row r="10402">
          <cell r="B10402" t="str">
            <v>F521171</v>
          </cell>
          <cell r="C10402" t="str">
            <v>F521171</v>
          </cell>
          <cell r="D10402">
            <v>15</v>
          </cell>
          <cell r="E10402" t="str">
            <v>F</v>
          </cell>
        </row>
        <row r="10403">
          <cell r="B10403" t="str">
            <v>F521531</v>
          </cell>
          <cell r="C10403" t="str">
            <v>F521531</v>
          </cell>
          <cell r="D10403">
            <v>15</v>
          </cell>
          <cell r="E10403" t="str">
            <v>F</v>
          </cell>
        </row>
        <row r="10404">
          <cell r="B10404" t="str">
            <v>F521891</v>
          </cell>
          <cell r="C10404" t="str">
            <v>F521891</v>
          </cell>
          <cell r="D10404">
            <v>15</v>
          </cell>
          <cell r="E10404" t="str">
            <v>F</v>
          </cell>
        </row>
        <row r="10405">
          <cell r="B10405" t="str">
            <v>F522251</v>
          </cell>
          <cell r="C10405" t="str">
            <v>F522251</v>
          </cell>
          <cell r="D10405">
            <v>15</v>
          </cell>
          <cell r="E10405" t="str">
            <v>F</v>
          </cell>
        </row>
        <row r="10406">
          <cell r="B10406" t="str">
            <v>F522611</v>
          </cell>
          <cell r="C10406" t="str">
            <v>F522611</v>
          </cell>
          <cell r="D10406">
            <v>15</v>
          </cell>
          <cell r="E10406" t="str">
            <v>F</v>
          </cell>
        </row>
        <row r="10407">
          <cell r="B10407" t="str">
            <v>F523320</v>
          </cell>
          <cell r="C10407" t="str">
            <v>F523320</v>
          </cell>
          <cell r="D10407">
            <v>15</v>
          </cell>
          <cell r="E10407" t="str">
            <v>F</v>
          </cell>
        </row>
        <row r="10408">
          <cell r="B10408" t="str">
            <v>1000COVTSACT</v>
          </cell>
          <cell r="C10408" t="str">
            <v>COVTSACT</v>
          </cell>
          <cell r="D10408">
            <v>14</v>
          </cell>
          <cell r="E10408" t="str">
            <v>G</v>
          </cell>
        </row>
        <row r="10409">
          <cell r="B10409" t="str">
            <v>F521174</v>
          </cell>
          <cell r="C10409" t="str">
            <v>F521174</v>
          </cell>
          <cell r="D10409">
            <v>15</v>
          </cell>
          <cell r="E10409" t="str">
            <v>F</v>
          </cell>
        </row>
        <row r="10410">
          <cell r="B10410" t="str">
            <v>F521534</v>
          </cell>
          <cell r="C10410" t="str">
            <v>F521534</v>
          </cell>
          <cell r="D10410">
            <v>15</v>
          </cell>
          <cell r="E10410" t="str">
            <v>F</v>
          </cell>
        </row>
        <row r="10411">
          <cell r="B10411" t="str">
            <v>F521894</v>
          </cell>
          <cell r="C10411" t="str">
            <v>F521894</v>
          </cell>
          <cell r="D10411">
            <v>15</v>
          </cell>
          <cell r="E10411" t="str">
            <v>F</v>
          </cell>
        </row>
        <row r="10412">
          <cell r="B10412" t="str">
            <v>F522254</v>
          </cell>
          <cell r="C10412" t="str">
            <v>F522254</v>
          </cell>
          <cell r="D10412">
            <v>15</v>
          </cell>
          <cell r="E10412" t="str">
            <v>F</v>
          </cell>
        </row>
        <row r="10413">
          <cell r="B10413" t="str">
            <v>F522614</v>
          </cell>
          <cell r="C10413" t="str">
            <v>F522614</v>
          </cell>
          <cell r="D10413">
            <v>15</v>
          </cell>
          <cell r="E10413" t="str">
            <v>F</v>
          </cell>
        </row>
        <row r="10414">
          <cell r="B10414" t="str">
            <v>F522650</v>
          </cell>
          <cell r="C10414" t="str">
            <v>F522650</v>
          </cell>
          <cell r="D10414">
            <v>15</v>
          </cell>
          <cell r="E10414" t="str">
            <v>F</v>
          </cell>
        </row>
        <row r="10415">
          <cell r="B10415" t="str">
            <v>F523317</v>
          </cell>
          <cell r="C10415" t="str">
            <v>F523317</v>
          </cell>
          <cell r="D10415">
            <v>15</v>
          </cell>
          <cell r="E10415" t="str">
            <v>F</v>
          </cell>
        </row>
        <row r="10416">
          <cell r="B10416" t="str">
            <v>1000RIALTSACT</v>
          </cell>
          <cell r="C10416" t="str">
            <v>RIALTSACT</v>
          </cell>
          <cell r="D10416">
            <v>14</v>
          </cell>
          <cell r="E10416" t="str">
            <v>G</v>
          </cell>
        </row>
        <row r="10417">
          <cell r="B10417" t="str">
            <v>F521173</v>
          </cell>
          <cell r="C10417" t="str">
            <v>F521173</v>
          </cell>
          <cell r="D10417">
            <v>15</v>
          </cell>
          <cell r="E10417" t="str">
            <v>F</v>
          </cell>
        </row>
        <row r="10418">
          <cell r="B10418" t="str">
            <v>F521533</v>
          </cell>
          <cell r="C10418" t="str">
            <v>F521533</v>
          </cell>
          <cell r="D10418">
            <v>15</v>
          </cell>
          <cell r="E10418" t="str">
            <v>F</v>
          </cell>
        </row>
        <row r="10419">
          <cell r="B10419" t="str">
            <v>F521893</v>
          </cell>
          <cell r="C10419" t="str">
            <v>F521893</v>
          </cell>
          <cell r="D10419">
            <v>15</v>
          </cell>
          <cell r="E10419" t="str">
            <v>F</v>
          </cell>
        </row>
        <row r="10420">
          <cell r="B10420" t="str">
            <v>F522253</v>
          </cell>
          <cell r="C10420" t="str">
            <v>F522253</v>
          </cell>
          <cell r="D10420">
            <v>15</v>
          </cell>
          <cell r="E10420" t="str">
            <v>F</v>
          </cell>
        </row>
        <row r="10421">
          <cell r="B10421" t="str">
            <v>F522613</v>
          </cell>
          <cell r="C10421" t="str">
            <v>F522613</v>
          </cell>
          <cell r="D10421">
            <v>15</v>
          </cell>
          <cell r="E10421" t="str">
            <v>F</v>
          </cell>
        </row>
        <row r="10422">
          <cell r="B10422" t="str">
            <v>F522651</v>
          </cell>
          <cell r="C10422" t="str">
            <v>F522651</v>
          </cell>
          <cell r="D10422">
            <v>15</v>
          </cell>
          <cell r="E10422" t="str">
            <v>F</v>
          </cell>
        </row>
        <row r="10423">
          <cell r="B10423" t="str">
            <v>F522691</v>
          </cell>
          <cell r="C10423" t="str">
            <v>F522691</v>
          </cell>
          <cell r="D10423">
            <v>15</v>
          </cell>
          <cell r="E10423" t="str">
            <v>F</v>
          </cell>
        </row>
        <row r="10424">
          <cell r="B10424" t="str">
            <v>F523318</v>
          </cell>
          <cell r="C10424" t="str">
            <v>F523318</v>
          </cell>
          <cell r="D10424">
            <v>15</v>
          </cell>
          <cell r="E10424" t="str">
            <v>F</v>
          </cell>
        </row>
        <row r="10425">
          <cell r="B10425" t="str">
            <v>1000SANATSAC</v>
          </cell>
          <cell r="C10425" t="str">
            <v>SANATSAC</v>
          </cell>
          <cell r="D10425">
            <v>14</v>
          </cell>
          <cell r="E10425" t="str">
            <v>G</v>
          </cell>
        </row>
        <row r="10426">
          <cell r="B10426" t="str">
            <v>F500365</v>
          </cell>
          <cell r="C10426" t="str">
            <v>F500365</v>
          </cell>
          <cell r="D10426">
            <v>15</v>
          </cell>
          <cell r="E10426" t="str">
            <v>F</v>
          </cell>
        </row>
        <row r="10427">
          <cell r="B10427" t="str">
            <v>F520324</v>
          </cell>
          <cell r="C10427" t="str">
            <v>F520324</v>
          </cell>
          <cell r="D10427">
            <v>15</v>
          </cell>
          <cell r="E10427" t="str">
            <v>F</v>
          </cell>
        </row>
        <row r="10428">
          <cell r="B10428" t="str">
            <v>F520935</v>
          </cell>
          <cell r="C10428" t="str">
            <v>F520935</v>
          </cell>
          <cell r="D10428">
            <v>15</v>
          </cell>
          <cell r="E10428" t="str">
            <v>F</v>
          </cell>
        </row>
        <row r="10429">
          <cell r="B10429" t="str">
            <v>F521295</v>
          </cell>
          <cell r="C10429" t="str">
            <v>F521295</v>
          </cell>
          <cell r="D10429">
            <v>15</v>
          </cell>
          <cell r="E10429" t="str">
            <v>F</v>
          </cell>
        </row>
        <row r="10430">
          <cell r="B10430" t="str">
            <v>F522015</v>
          </cell>
          <cell r="C10430" t="str">
            <v>F522015</v>
          </cell>
          <cell r="D10430">
            <v>15</v>
          </cell>
          <cell r="E10430" t="str">
            <v>F</v>
          </cell>
        </row>
        <row r="10431">
          <cell r="B10431" t="str">
            <v>F522375</v>
          </cell>
          <cell r="C10431" t="str">
            <v>F522375</v>
          </cell>
          <cell r="D10431">
            <v>15</v>
          </cell>
          <cell r="E10431" t="str">
            <v>F</v>
          </cell>
        </row>
        <row r="10432">
          <cell r="B10432" t="str">
            <v>F523281</v>
          </cell>
          <cell r="C10432" t="str">
            <v>F523281</v>
          </cell>
          <cell r="D10432">
            <v>15</v>
          </cell>
          <cell r="E10432" t="str">
            <v>F</v>
          </cell>
        </row>
        <row r="10433">
          <cell r="B10433" t="str">
            <v>1000SJACFAO</v>
          </cell>
          <cell r="C10433" t="str">
            <v>SJACFAO</v>
          </cell>
          <cell r="D10433">
            <v>12</v>
          </cell>
          <cell r="E10433" t="str">
            <v>G</v>
          </cell>
        </row>
        <row r="10434">
          <cell r="B10434" t="str">
            <v>F502288</v>
          </cell>
          <cell r="C10434" t="str">
            <v>F502288</v>
          </cell>
          <cell r="D10434">
            <v>13</v>
          </cell>
          <cell r="E10434" t="str">
            <v>F</v>
          </cell>
        </row>
        <row r="10435">
          <cell r="B10435" t="str">
            <v>F502465</v>
          </cell>
          <cell r="C10435" t="str">
            <v>F502465</v>
          </cell>
          <cell r="D10435">
            <v>13</v>
          </cell>
          <cell r="E10435" t="str">
            <v>F</v>
          </cell>
        </row>
        <row r="10436">
          <cell r="B10436" t="str">
            <v>F522658</v>
          </cell>
          <cell r="C10436" t="str">
            <v>F522658</v>
          </cell>
          <cell r="D10436">
            <v>13</v>
          </cell>
          <cell r="E10436" t="str">
            <v>F</v>
          </cell>
        </row>
        <row r="10437">
          <cell r="B10437" t="str">
            <v>1000MENDISACT</v>
          </cell>
          <cell r="C10437" t="str">
            <v>MENDISACT</v>
          </cell>
          <cell r="D10437">
            <v>14</v>
          </cell>
          <cell r="E10437" t="str">
            <v>G</v>
          </cell>
        </row>
        <row r="10438">
          <cell r="B10438" t="str">
            <v>F502195</v>
          </cell>
          <cell r="C10438" t="str">
            <v>F502195</v>
          </cell>
          <cell r="D10438">
            <v>15</v>
          </cell>
          <cell r="E10438" t="str">
            <v>F</v>
          </cell>
        </row>
        <row r="10439">
          <cell r="B10439" t="str">
            <v>F502198</v>
          </cell>
          <cell r="C10439" t="str">
            <v>F502198</v>
          </cell>
          <cell r="D10439">
            <v>15</v>
          </cell>
          <cell r="E10439" t="str">
            <v>F</v>
          </cell>
        </row>
        <row r="10440">
          <cell r="B10440" t="str">
            <v>F502203</v>
          </cell>
          <cell r="C10440" t="str">
            <v>F502203</v>
          </cell>
          <cell r="D10440">
            <v>15</v>
          </cell>
          <cell r="E10440" t="str">
            <v>F</v>
          </cell>
        </row>
        <row r="10441">
          <cell r="B10441" t="str">
            <v>F502205</v>
          </cell>
          <cell r="C10441" t="str">
            <v>F502205</v>
          </cell>
          <cell r="D10441">
            <v>15</v>
          </cell>
          <cell r="E10441" t="str">
            <v>F</v>
          </cell>
        </row>
        <row r="10442">
          <cell r="B10442" t="str">
            <v>F502206</v>
          </cell>
          <cell r="C10442" t="str">
            <v>F502206</v>
          </cell>
          <cell r="D10442">
            <v>15</v>
          </cell>
          <cell r="E10442" t="str">
            <v>F</v>
          </cell>
        </row>
        <row r="10443">
          <cell r="B10443" t="str">
            <v>F502211</v>
          </cell>
          <cell r="C10443" t="str">
            <v>F502211</v>
          </cell>
          <cell r="D10443">
            <v>15</v>
          </cell>
          <cell r="E10443" t="str">
            <v>F</v>
          </cell>
        </row>
        <row r="10444">
          <cell r="B10444" t="str">
            <v>F502213</v>
          </cell>
          <cell r="C10444" t="str">
            <v>F502213</v>
          </cell>
          <cell r="D10444">
            <v>15</v>
          </cell>
          <cell r="E10444" t="str">
            <v>F</v>
          </cell>
        </row>
        <row r="10445">
          <cell r="B10445" t="str">
            <v>F502221</v>
          </cell>
          <cell r="C10445" t="str">
            <v>F502221</v>
          </cell>
          <cell r="D10445">
            <v>15</v>
          </cell>
          <cell r="E10445" t="str">
            <v>F</v>
          </cell>
        </row>
        <row r="10446">
          <cell r="B10446" t="str">
            <v>F502224</v>
          </cell>
          <cell r="C10446" t="str">
            <v>F502224</v>
          </cell>
          <cell r="D10446">
            <v>15</v>
          </cell>
          <cell r="E10446" t="str">
            <v>F</v>
          </cell>
        </row>
        <row r="10447">
          <cell r="B10447" t="str">
            <v>F502226</v>
          </cell>
          <cell r="C10447" t="str">
            <v>F502226</v>
          </cell>
          <cell r="D10447">
            <v>15</v>
          </cell>
          <cell r="E10447" t="str">
            <v>F</v>
          </cell>
        </row>
        <row r="10448">
          <cell r="B10448" t="str">
            <v>F502229</v>
          </cell>
          <cell r="C10448" t="str">
            <v>F502229</v>
          </cell>
          <cell r="D10448">
            <v>15</v>
          </cell>
          <cell r="E10448" t="str">
            <v>F</v>
          </cell>
        </row>
        <row r="10449">
          <cell r="B10449" t="str">
            <v>F502231</v>
          </cell>
          <cell r="C10449" t="str">
            <v>F502231</v>
          </cell>
          <cell r="D10449">
            <v>15</v>
          </cell>
          <cell r="E10449" t="str">
            <v>F</v>
          </cell>
        </row>
        <row r="10450">
          <cell r="B10450" t="str">
            <v>F502234</v>
          </cell>
          <cell r="C10450" t="str">
            <v>F502234</v>
          </cell>
          <cell r="D10450">
            <v>15</v>
          </cell>
          <cell r="E10450" t="str">
            <v>F</v>
          </cell>
        </row>
        <row r="10451">
          <cell r="B10451" t="str">
            <v>F502236</v>
          </cell>
          <cell r="C10451" t="str">
            <v>F502236</v>
          </cell>
          <cell r="D10451">
            <v>15</v>
          </cell>
          <cell r="E10451" t="str">
            <v>F</v>
          </cell>
        </row>
        <row r="10452">
          <cell r="B10452" t="str">
            <v>F502468</v>
          </cell>
          <cell r="C10452" t="str">
            <v>F502468</v>
          </cell>
          <cell r="D10452">
            <v>15</v>
          </cell>
          <cell r="E10452" t="str">
            <v>F</v>
          </cell>
        </row>
        <row r="10453">
          <cell r="B10453" t="str">
            <v>F520834</v>
          </cell>
          <cell r="C10453" t="str">
            <v>F520834</v>
          </cell>
          <cell r="D10453">
            <v>15</v>
          </cell>
          <cell r="E10453" t="str">
            <v>F</v>
          </cell>
        </row>
        <row r="10454">
          <cell r="B10454" t="str">
            <v>1000NEWDEVPLN</v>
          </cell>
          <cell r="C10454" t="str">
            <v>NEWDEVPLN</v>
          </cell>
          <cell r="D10454">
            <v>8</v>
          </cell>
          <cell r="E10454" t="str">
            <v>G</v>
          </cell>
        </row>
        <row r="10455">
          <cell r="B10455" t="str">
            <v>F520086</v>
          </cell>
          <cell r="C10455" t="str">
            <v>F520086</v>
          </cell>
          <cell r="D10455">
            <v>9</v>
          </cell>
          <cell r="E10455" t="str">
            <v>F</v>
          </cell>
        </row>
        <row r="10456">
          <cell r="B10456" t="str">
            <v>F520538</v>
          </cell>
          <cell r="C10456" t="str">
            <v>F520538</v>
          </cell>
          <cell r="D10456">
            <v>9</v>
          </cell>
          <cell r="E10456" t="str">
            <v>F</v>
          </cell>
        </row>
        <row r="10457">
          <cell r="B10457" t="str">
            <v>F520700</v>
          </cell>
          <cell r="C10457" t="str">
            <v>F520700</v>
          </cell>
          <cell r="D10457">
            <v>9</v>
          </cell>
          <cell r="E10457" t="str">
            <v>F</v>
          </cell>
        </row>
        <row r="10458">
          <cell r="B10458" t="str">
            <v>F521069</v>
          </cell>
          <cell r="C10458" t="str">
            <v>F521069</v>
          </cell>
          <cell r="D10458">
            <v>9</v>
          </cell>
          <cell r="E10458" t="str">
            <v>F</v>
          </cell>
        </row>
        <row r="10459">
          <cell r="B10459" t="str">
            <v>F521429</v>
          </cell>
          <cell r="C10459" t="str">
            <v>F521429</v>
          </cell>
          <cell r="D10459">
            <v>9</v>
          </cell>
          <cell r="E10459" t="str">
            <v>F</v>
          </cell>
        </row>
        <row r="10460">
          <cell r="B10460" t="str">
            <v>F521789</v>
          </cell>
          <cell r="C10460" t="str">
            <v>F521789</v>
          </cell>
          <cell r="D10460">
            <v>9</v>
          </cell>
          <cell r="E10460" t="str">
            <v>F</v>
          </cell>
        </row>
        <row r="10461">
          <cell r="B10461" t="str">
            <v>F522149</v>
          </cell>
          <cell r="C10461" t="str">
            <v>F522149</v>
          </cell>
          <cell r="D10461">
            <v>9</v>
          </cell>
          <cell r="E10461" t="str">
            <v>F</v>
          </cell>
        </row>
        <row r="10462">
          <cell r="B10462" t="str">
            <v>F522509</v>
          </cell>
          <cell r="C10462" t="str">
            <v>F522509</v>
          </cell>
          <cell r="D10462">
            <v>9</v>
          </cell>
          <cell r="E10462" t="str">
            <v>F</v>
          </cell>
        </row>
        <row r="10463">
          <cell r="B10463" t="str">
            <v>1000FACINVMAP</v>
          </cell>
          <cell r="C10463" t="str">
            <v>FACINVMAP</v>
          </cell>
          <cell r="D10463">
            <v>10</v>
          </cell>
          <cell r="E10463" t="str">
            <v>G</v>
          </cell>
        </row>
        <row r="10464">
          <cell r="B10464" t="str">
            <v>F500367</v>
          </cell>
          <cell r="C10464" t="str">
            <v>F500367</v>
          </cell>
          <cell r="D10464">
            <v>11</v>
          </cell>
          <cell r="E10464" t="str">
            <v>F</v>
          </cell>
        </row>
        <row r="10465">
          <cell r="B10465" t="str">
            <v>F500374</v>
          </cell>
          <cell r="C10465" t="str">
            <v>F500374</v>
          </cell>
          <cell r="D10465">
            <v>11</v>
          </cell>
          <cell r="E10465" t="str">
            <v>F</v>
          </cell>
        </row>
        <row r="10466">
          <cell r="B10466" t="str">
            <v>F520039</v>
          </cell>
          <cell r="C10466" t="str">
            <v>F520039</v>
          </cell>
          <cell r="D10466">
            <v>11</v>
          </cell>
          <cell r="E10466" t="str">
            <v>F</v>
          </cell>
        </row>
        <row r="10467">
          <cell r="B10467" t="str">
            <v>F520048</v>
          </cell>
          <cell r="C10467" t="str">
            <v>F520048</v>
          </cell>
          <cell r="D10467">
            <v>11</v>
          </cell>
          <cell r="E10467" t="str">
            <v>F</v>
          </cell>
        </row>
        <row r="10468">
          <cell r="B10468" t="str">
            <v>F520066</v>
          </cell>
          <cell r="C10468" t="str">
            <v>F520066</v>
          </cell>
          <cell r="D10468">
            <v>11</v>
          </cell>
          <cell r="E10468" t="str">
            <v>F</v>
          </cell>
        </row>
        <row r="10469">
          <cell r="B10469" t="str">
            <v>F520103</v>
          </cell>
          <cell r="C10469" t="str">
            <v>F520103</v>
          </cell>
          <cell r="D10469">
            <v>11</v>
          </cell>
          <cell r="E10469" t="str">
            <v>F</v>
          </cell>
        </row>
        <row r="10470">
          <cell r="B10470" t="str">
            <v>F520936</v>
          </cell>
          <cell r="C10470" t="str">
            <v>F520936</v>
          </cell>
          <cell r="D10470">
            <v>11</v>
          </cell>
          <cell r="E10470" t="str">
            <v>F</v>
          </cell>
        </row>
        <row r="10471">
          <cell r="B10471" t="str">
            <v>F521296</v>
          </cell>
          <cell r="C10471" t="str">
            <v>F521296</v>
          </cell>
          <cell r="D10471">
            <v>11</v>
          </cell>
          <cell r="E10471" t="str">
            <v>F</v>
          </cell>
        </row>
        <row r="10472">
          <cell r="B10472" t="str">
            <v>F521656</v>
          </cell>
          <cell r="C10472" t="str">
            <v>F521656</v>
          </cell>
          <cell r="D10472">
            <v>11</v>
          </cell>
          <cell r="E10472" t="str">
            <v>F</v>
          </cell>
        </row>
        <row r="10473">
          <cell r="B10473" t="str">
            <v>F522016</v>
          </cell>
          <cell r="C10473" t="str">
            <v>F522016</v>
          </cell>
          <cell r="D10473">
            <v>11</v>
          </cell>
          <cell r="E10473" t="str">
            <v>F</v>
          </cell>
        </row>
        <row r="10474">
          <cell r="B10474" t="str">
            <v>F522376</v>
          </cell>
          <cell r="C10474" t="str">
            <v>F522376</v>
          </cell>
          <cell r="D10474">
            <v>11</v>
          </cell>
          <cell r="E10474" t="str">
            <v>F</v>
          </cell>
        </row>
        <row r="10475">
          <cell r="B10475" t="str">
            <v>F522645</v>
          </cell>
          <cell r="C10475" t="str">
            <v>F522645</v>
          </cell>
          <cell r="D10475">
            <v>11</v>
          </cell>
          <cell r="E10475" t="str">
            <v>F</v>
          </cell>
        </row>
        <row r="10476">
          <cell r="B10476" t="str">
            <v>F523389</v>
          </cell>
          <cell r="C10476" t="str">
            <v>F523389</v>
          </cell>
          <cell r="D10476">
            <v>11</v>
          </cell>
          <cell r="E10476" t="str">
            <v>F</v>
          </cell>
        </row>
        <row r="10477">
          <cell r="B10477" t="str">
            <v>1000IMS</v>
          </cell>
          <cell r="C10477" t="str">
            <v>IMS</v>
          </cell>
          <cell r="D10477">
            <v>10</v>
          </cell>
          <cell r="E10477" t="str">
            <v>G</v>
          </cell>
        </row>
        <row r="10478">
          <cell r="B10478" t="str">
            <v>F520092</v>
          </cell>
          <cell r="C10478" t="str">
            <v>F520092</v>
          </cell>
          <cell r="D10478">
            <v>11</v>
          </cell>
          <cell r="E10478" t="str">
            <v>F</v>
          </cell>
        </row>
        <row r="10479">
          <cell r="B10479" t="str">
            <v>F521074</v>
          </cell>
          <cell r="C10479" t="str">
            <v>F521074</v>
          </cell>
          <cell r="D10479">
            <v>11</v>
          </cell>
          <cell r="E10479" t="str">
            <v>F</v>
          </cell>
        </row>
        <row r="10480">
          <cell r="B10480" t="str">
            <v>F521434</v>
          </cell>
          <cell r="C10480" t="str">
            <v>F521434</v>
          </cell>
          <cell r="D10480">
            <v>11</v>
          </cell>
          <cell r="E10480" t="str">
            <v>F</v>
          </cell>
        </row>
        <row r="10481">
          <cell r="B10481" t="str">
            <v>F521794</v>
          </cell>
          <cell r="C10481" t="str">
            <v>F521794</v>
          </cell>
          <cell r="D10481">
            <v>11</v>
          </cell>
          <cell r="E10481" t="str">
            <v>F</v>
          </cell>
        </row>
        <row r="10482">
          <cell r="B10482" t="str">
            <v>F522154</v>
          </cell>
          <cell r="C10482" t="str">
            <v>F522154</v>
          </cell>
          <cell r="D10482">
            <v>11</v>
          </cell>
          <cell r="E10482" t="str">
            <v>F</v>
          </cell>
        </row>
        <row r="10483">
          <cell r="B10483" t="str">
            <v>F522514</v>
          </cell>
          <cell r="C10483" t="str">
            <v>F522514</v>
          </cell>
          <cell r="D10483">
            <v>11</v>
          </cell>
          <cell r="E10483" t="str">
            <v>F</v>
          </cell>
        </row>
        <row r="10484">
          <cell r="B10484" t="str">
            <v>1000NEWDPRDS</v>
          </cell>
          <cell r="C10484" t="str">
            <v>NEWDPRDS</v>
          </cell>
          <cell r="D10484">
            <v>10</v>
          </cell>
          <cell r="E10484" t="str">
            <v>G</v>
          </cell>
        </row>
        <row r="10485">
          <cell r="B10485" t="str">
            <v>F520088</v>
          </cell>
          <cell r="C10485" t="str">
            <v>F520088</v>
          </cell>
          <cell r="D10485">
            <v>11</v>
          </cell>
          <cell r="E10485" t="str">
            <v>F</v>
          </cell>
        </row>
        <row r="10486">
          <cell r="B10486" t="str">
            <v>F521071</v>
          </cell>
          <cell r="C10486" t="str">
            <v>F521071</v>
          </cell>
          <cell r="D10486">
            <v>11</v>
          </cell>
          <cell r="E10486" t="str">
            <v>F</v>
          </cell>
        </row>
        <row r="10487">
          <cell r="B10487" t="str">
            <v>F521431</v>
          </cell>
          <cell r="C10487" t="str">
            <v>F521431</v>
          </cell>
          <cell r="D10487">
            <v>11</v>
          </cell>
          <cell r="E10487" t="str">
            <v>F</v>
          </cell>
        </row>
        <row r="10488">
          <cell r="B10488" t="str">
            <v>F521791</v>
          </cell>
          <cell r="C10488" t="str">
            <v>F521791</v>
          </cell>
          <cell r="D10488">
            <v>11</v>
          </cell>
          <cell r="E10488" t="str">
            <v>F</v>
          </cell>
        </row>
        <row r="10489">
          <cell r="B10489" t="str">
            <v>F522151</v>
          </cell>
          <cell r="C10489" t="str">
            <v>F522151</v>
          </cell>
          <cell r="D10489">
            <v>11</v>
          </cell>
          <cell r="E10489" t="str">
            <v>F</v>
          </cell>
        </row>
        <row r="10490">
          <cell r="B10490" t="str">
            <v>F522511</v>
          </cell>
          <cell r="C10490" t="str">
            <v>F522511</v>
          </cell>
          <cell r="D10490">
            <v>11</v>
          </cell>
          <cell r="E10490" t="str">
            <v>F</v>
          </cell>
        </row>
        <row r="10491">
          <cell r="B10491" t="str">
            <v>1000TRDESHUB</v>
          </cell>
          <cell r="C10491" t="str">
            <v>TRDESHUB</v>
          </cell>
          <cell r="D10491">
            <v>12</v>
          </cell>
          <cell r="E10491" t="str">
            <v>G</v>
          </cell>
        </row>
        <row r="10492">
          <cell r="B10492" t="str">
            <v>F520065</v>
          </cell>
          <cell r="C10492" t="str">
            <v>F520065</v>
          </cell>
          <cell r="D10492">
            <v>13</v>
          </cell>
          <cell r="E10492" t="str">
            <v>F</v>
          </cell>
        </row>
        <row r="10493">
          <cell r="B10493" t="str">
            <v>F521050</v>
          </cell>
          <cell r="C10493" t="str">
            <v>F521050</v>
          </cell>
          <cell r="D10493">
            <v>13</v>
          </cell>
          <cell r="E10493" t="str">
            <v>F</v>
          </cell>
        </row>
        <row r="10494">
          <cell r="B10494" t="str">
            <v>F521410</v>
          </cell>
          <cell r="C10494" t="str">
            <v>F521410</v>
          </cell>
          <cell r="D10494">
            <v>13</v>
          </cell>
          <cell r="E10494" t="str">
            <v>F</v>
          </cell>
        </row>
        <row r="10495">
          <cell r="B10495" t="str">
            <v>F521770</v>
          </cell>
          <cell r="C10495" t="str">
            <v>F521770</v>
          </cell>
          <cell r="D10495">
            <v>13</v>
          </cell>
          <cell r="E10495" t="str">
            <v>F</v>
          </cell>
        </row>
        <row r="10496">
          <cell r="B10496" t="str">
            <v>F522130</v>
          </cell>
          <cell r="C10496" t="str">
            <v>F522130</v>
          </cell>
          <cell r="D10496">
            <v>13</v>
          </cell>
          <cell r="E10496" t="str">
            <v>F</v>
          </cell>
        </row>
        <row r="10497">
          <cell r="B10497" t="str">
            <v>F522490</v>
          </cell>
          <cell r="C10497" t="str">
            <v>F522490</v>
          </cell>
          <cell r="D10497">
            <v>13</v>
          </cell>
          <cell r="E10497" t="str">
            <v>F</v>
          </cell>
        </row>
        <row r="10498">
          <cell r="B10498" t="str">
            <v>1000TRDESTEAM</v>
          </cell>
          <cell r="C10498" t="str">
            <v>TRDESTEAM</v>
          </cell>
          <cell r="D10498">
            <v>12</v>
          </cell>
          <cell r="E10498" t="str">
            <v>G</v>
          </cell>
        </row>
        <row r="10499">
          <cell r="B10499" t="str">
            <v>F520064</v>
          </cell>
          <cell r="C10499" t="str">
            <v>F520064</v>
          </cell>
          <cell r="D10499">
            <v>13</v>
          </cell>
          <cell r="E10499" t="str">
            <v>F</v>
          </cell>
        </row>
        <row r="10500">
          <cell r="B10500" t="str">
            <v>F521049</v>
          </cell>
          <cell r="C10500" t="str">
            <v>F521049</v>
          </cell>
          <cell r="D10500">
            <v>13</v>
          </cell>
          <cell r="E10500" t="str">
            <v>F</v>
          </cell>
        </row>
        <row r="10501">
          <cell r="B10501" t="str">
            <v>F521409</v>
          </cell>
          <cell r="C10501" t="str">
            <v>F521409</v>
          </cell>
          <cell r="D10501">
            <v>13</v>
          </cell>
          <cell r="E10501" t="str">
            <v>F</v>
          </cell>
        </row>
        <row r="10502">
          <cell r="B10502" t="str">
            <v>F521769</v>
          </cell>
          <cell r="C10502" t="str">
            <v>F521769</v>
          </cell>
          <cell r="D10502">
            <v>13</v>
          </cell>
          <cell r="E10502" t="str">
            <v>F</v>
          </cell>
        </row>
        <row r="10503">
          <cell r="B10503" t="str">
            <v>F522129</v>
          </cell>
          <cell r="C10503" t="str">
            <v>F522129</v>
          </cell>
          <cell r="D10503">
            <v>13</v>
          </cell>
          <cell r="E10503" t="str">
            <v>F</v>
          </cell>
        </row>
        <row r="10504">
          <cell r="B10504" t="str">
            <v>F522489</v>
          </cell>
          <cell r="C10504" t="str">
            <v>F522489</v>
          </cell>
          <cell r="D10504">
            <v>13</v>
          </cell>
          <cell r="E10504" t="str">
            <v>F</v>
          </cell>
        </row>
        <row r="10505">
          <cell r="B10505" t="str">
            <v>1000UGDESDRFT</v>
          </cell>
          <cell r="C10505" t="str">
            <v>UGDESDRFT</v>
          </cell>
          <cell r="D10505">
            <v>12</v>
          </cell>
          <cell r="E10505" t="str">
            <v>G</v>
          </cell>
        </row>
        <row r="10506">
          <cell r="B10506" t="str">
            <v>F521164</v>
          </cell>
          <cell r="C10506" t="str">
            <v>F521164</v>
          </cell>
          <cell r="D10506">
            <v>13</v>
          </cell>
          <cell r="E10506" t="str">
            <v>F</v>
          </cell>
        </row>
        <row r="10507">
          <cell r="B10507" t="str">
            <v>F521524</v>
          </cell>
          <cell r="C10507" t="str">
            <v>F521524</v>
          </cell>
          <cell r="D10507">
            <v>13</v>
          </cell>
          <cell r="E10507" t="str">
            <v>F</v>
          </cell>
        </row>
        <row r="10508">
          <cell r="B10508" t="str">
            <v>F521884</v>
          </cell>
          <cell r="C10508" t="str">
            <v>F521884</v>
          </cell>
          <cell r="D10508">
            <v>13</v>
          </cell>
          <cell r="E10508" t="str">
            <v>F</v>
          </cell>
        </row>
        <row r="10509">
          <cell r="B10509" t="str">
            <v>F522244</v>
          </cell>
          <cell r="C10509" t="str">
            <v>F522244</v>
          </cell>
          <cell r="D10509">
            <v>13</v>
          </cell>
          <cell r="E10509" t="str">
            <v>F</v>
          </cell>
        </row>
        <row r="10510">
          <cell r="B10510" t="str">
            <v>F522604</v>
          </cell>
          <cell r="C10510" t="str">
            <v>F522604</v>
          </cell>
          <cell r="D10510">
            <v>13</v>
          </cell>
          <cell r="E10510" t="str">
            <v>F</v>
          </cell>
        </row>
        <row r="10511">
          <cell r="B10511" t="str">
            <v>F522647</v>
          </cell>
          <cell r="C10511" t="str">
            <v>F522647</v>
          </cell>
          <cell r="D10511">
            <v>13</v>
          </cell>
          <cell r="E10511" t="str">
            <v>F</v>
          </cell>
        </row>
        <row r="10512">
          <cell r="B10512" t="str">
            <v>1000NEWDPRPL</v>
          </cell>
          <cell r="C10512" t="str">
            <v>NEWDPRPL</v>
          </cell>
          <cell r="D10512">
            <v>10</v>
          </cell>
          <cell r="E10512" t="str">
            <v>G</v>
          </cell>
        </row>
        <row r="10513">
          <cell r="B10513" t="str">
            <v>F520087</v>
          </cell>
          <cell r="C10513" t="str">
            <v>F520087</v>
          </cell>
          <cell r="D10513">
            <v>11</v>
          </cell>
          <cell r="E10513" t="str">
            <v>F</v>
          </cell>
        </row>
        <row r="10514">
          <cell r="B10514" t="str">
            <v>F521070</v>
          </cell>
          <cell r="C10514" t="str">
            <v>F521070</v>
          </cell>
          <cell r="D10514">
            <v>11</v>
          </cell>
          <cell r="E10514" t="str">
            <v>F</v>
          </cell>
        </row>
        <row r="10515">
          <cell r="B10515" t="str">
            <v>F521430</v>
          </cell>
          <cell r="C10515" t="str">
            <v>F521430</v>
          </cell>
          <cell r="D10515">
            <v>11</v>
          </cell>
          <cell r="E10515" t="str">
            <v>F</v>
          </cell>
        </row>
        <row r="10516">
          <cell r="B10516" t="str">
            <v>F521790</v>
          </cell>
          <cell r="C10516" t="str">
            <v>F521790</v>
          </cell>
          <cell r="D10516">
            <v>11</v>
          </cell>
          <cell r="E10516" t="str">
            <v>F</v>
          </cell>
        </row>
        <row r="10517">
          <cell r="B10517" t="str">
            <v>F522150</v>
          </cell>
          <cell r="C10517" t="str">
            <v>F522150</v>
          </cell>
          <cell r="D10517">
            <v>11</v>
          </cell>
          <cell r="E10517" t="str">
            <v>F</v>
          </cell>
        </row>
        <row r="10518">
          <cell r="B10518" t="str">
            <v>F522510</v>
          </cell>
          <cell r="C10518" t="str">
            <v>F522510</v>
          </cell>
          <cell r="D10518">
            <v>11</v>
          </cell>
          <cell r="E10518" t="str">
            <v>F</v>
          </cell>
        </row>
        <row r="10519">
          <cell r="B10519" t="str">
            <v>1000TECHPLN</v>
          </cell>
          <cell r="C10519" t="str">
            <v>TECHPLN</v>
          </cell>
          <cell r="D10519">
            <v>8</v>
          </cell>
          <cell r="E10519" t="str">
            <v>G</v>
          </cell>
        </row>
        <row r="10520">
          <cell r="B10520" t="str">
            <v>F520089</v>
          </cell>
          <cell r="C10520" t="str">
            <v>F520089</v>
          </cell>
          <cell r="D10520">
            <v>9</v>
          </cell>
          <cell r="E10520" t="str">
            <v>F</v>
          </cell>
        </row>
        <row r="10521">
          <cell r="B10521" t="str">
            <v>F520398</v>
          </cell>
          <cell r="C10521" t="str">
            <v>F520398</v>
          </cell>
          <cell r="D10521">
            <v>9</v>
          </cell>
          <cell r="E10521" t="str">
            <v>F</v>
          </cell>
        </row>
        <row r="10522">
          <cell r="B10522" t="str">
            <v>F520539</v>
          </cell>
          <cell r="C10522" t="str">
            <v>F520539</v>
          </cell>
          <cell r="D10522">
            <v>9</v>
          </cell>
          <cell r="E10522" t="str">
            <v>F</v>
          </cell>
        </row>
        <row r="10523">
          <cell r="B10523" t="str">
            <v>F520701</v>
          </cell>
          <cell r="C10523" t="str">
            <v>F520701</v>
          </cell>
          <cell r="D10523">
            <v>9</v>
          </cell>
          <cell r="E10523" t="str">
            <v>F</v>
          </cell>
        </row>
        <row r="10524">
          <cell r="B10524" t="str">
            <v>F521072</v>
          </cell>
          <cell r="C10524" t="str">
            <v>F521072</v>
          </cell>
          <cell r="D10524">
            <v>9</v>
          </cell>
          <cell r="E10524" t="str">
            <v>F</v>
          </cell>
        </row>
        <row r="10525">
          <cell r="B10525" t="str">
            <v>F521432</v>
          </cell>
          <cell r="C10525" t="str">
            <v>F521432</v>
          </cell>
          <cell r="D10525">
            <v>9</v>
          </cell>
          <cell r="E10525" t="str">
            <v>F</v>
          </cell>
        </row>
        <row r="10526">
          <cell r="B10526" t="str">
            <v>F521792</v>
          </cell>
          <cell r="C10526" t="str">
            <v>F521792</v>
          </cell>
          <cell r="D10526">
            <v>9</v>
          </cell>
          <cell r="E10526" t="str">
            <v>F</v>
          </cell>
        </row>
        <row r="10527">
          <cell r="B10527" t="str">
            <v>F522152</v>
          </cell>
          <cell r="C10527" t="str">
            <v>F522152</v>
          </cell>
          <cell r="D10527">
            <v>9</v>
          </cell>
          <cell r="E10527" t="str">
            <v>F</v>
          </cell>
        </row>
        <row r="10528">
          <cell r="B10528" t="str">
            <v>F522512</v>
          </cell>
          <cell r="C10528" t="str">
            <v>F522512</v>
          </cell>
          <cell r="D10528">
            <v>9</v>
          </cell>
          <cell r="E10528" t="str">
            <v>F</v>
          </cell>
        </row>
        <row r="10529">
          <cell r="B10529" t="str">
            <v>F522648</v>
          </cell>
          <cell r="C10529" t="str">
            <v>F522648</v>
          </cell>
          <cell r="D10529">
            <v>9</v>
          </cell>
          <cell r="E10529" t="str">
            <v>F</v>
          </cell>
        </row>
        <row r="10530">
          <cell r="B10530" t="str">
            <v>F525204</v>
          </cell>
          <cell r="C10530" t="str">
            <v>F525204</v>
          </cell>
          <cell r="D10530">
            <v>9</v>
          </cell>
          <cell r="E10530" t="str">
            <v>F</v>
          </cell>
        </row>
        <row r="10531">
          <cell r="B10531" t="str">
            <v>1000TD</v>
          </cell>
          <cell r="C10531" t="str">
            <v>TD</v>
          </cell>
          <cell r="D10531">
            <v>10</v>
          </cell>
          <cell r="E10531" t="str">
            <v>G</v>
          </cell>
        </row>
        <row r="10532">
          <cell r="B10532" t="str">
            <v>F520091</v>
          </cell>
          <cell r="C10532" t="str">
            <v>F520091</v>
          </cell>
          <cell r="D10532">
            <v>11</v>
          </cell>
          <cell r="E10532" t="str">
            <v>F</v>
          </cell>
        </row>
        <row r="10533">
          <cell r="B10533" t="str">
            <v>F520988</v>
          </cell>
          <cell r="C10533" t="str">
            <v>F520988</v>
          </cell>
          <cell r="D10533">
            <v>11</v>
          </cell>
          <cell r="E10533" t="str">
            <v>F</v>
          </cell>
        </row>
        <row r="10534">
          <cell r="B10534" t="str">
            <v>F521348</v>
          </cell>
          <cell r="C10534" t="str">
            <v>F521348</v>
          </cell>
          <cell r="D10534">
            <v>11</v>
          </cell>
          <cell r="E10534" t="str">
            <v>F</v>
          </cell>
        </row>
        <row r="10535">
          <cell r="B10535" t="str">
            <v>F521708</v>
          </cell>
          <cell r="C10535" t="str">
            <v>F521708</v>
          </cell>
          <cell r="D10535">
            <v>11</v>
          </cell>
          <cell r="E10535" t="str">
            <v>F</v>
          </cell>
        </row>
        <row r="10536">
          <cell r="B10536" t="str">
            <v>F522068</v>
          </cell>
          <cell r="C10536" t="str">
            <v>F522068</v>
          </cell>
          <cell r="D10536">
            <v>11</v>
          </cell>
          <cell r="E10536" t="str">
            <v>F</v>
          </cell>
        </row>
        <row r="10537">
          <cell r="B10537" t="str">
            <v>F522428</v>
          </cell>
          <cell r="C10537" t="str">
            <v>F522428</v>
          </cell>
          <cell r="D10537">
            <v>11</v>
          </cell>
          <cell r="E10537" t="str">
            <v>F</v>
          </cell>
        </row>
        <row r="10538">
          <cell r="B10538" t="str">
            <v>1000GRIDOPS</v>
          </cell>
          <cell r="C10538" t="str">
            <v>GRIDOPS</v>
          </cell>
          <cell r="D10538">
            <v>6</v>
          </cell>
          <cell r="E10538" t="str">
            <v>G</v>
          </cell>
        </row>
        <row r="10539">
          <cell r="B10539" t="str">
            <v>F500389</v>
          </cell>
          <cell r="C10539" t="str">
            <v>F500389</v>
          </cell>
          <cell r="D10539">
            <v>7</v>
          </cell>
          <cell r="E10539" t="str">
            <v>F</v>
          </cell>
        </row>
        <row r="10540">
          <cell r="B10540" t="str">
            <v>F500391</v>
          </cell>
          <cell r="C10540" t="str">
            <v>F500391</v>
          </cell>
          <cell r="D10540">
            <v>7</v>
          </cell>
          <cell r="E10540" t="str">
            <v>F</v>
          </cell>
        </row>
        <row r="10541">
          <cell r="B10541" t="str">
            <v>F500392</v>
          </cell>
          <cell r="C10541" t="str">
            <v>F500392</v>
          </cell>
          <cell r="D10541">
            <v>7</v>
          </cell>
          <cell r="E10541" t="str">
            <v>F</v>
          </cell>
        </row>
        <row r="10542">
          <cell r="B10542" t="str">
            <v>F500393</v>
          </cell>
          <cell r="C10542" t="str">
            <v>F500393</v>
          </cell>
          <cell r="D10542">
            <v>7</v>
          </cell>
          <cell r="E10542" t="str">
            <v>F</v>
          </cell>
        </row>
        <row r="10543">
          <cell r="B10543" t="str">
            <v>F500394</v>
          </cell>
          <cell r="C10543" t="str">
            <v>F500394</v>
          </cell>
          <cell r="D10543">
            <v>7</v>
          </cell>
          <cell r="E10543" t="str">
            <v>F</v>
          </cell>
        </row>
        <row r="10544">
          <cell r="B10544" t="str">
            <v>F500395</v>
          </cell>
          <cell r="C10544" t="str">
            <v>F500395</v>
          </cell>
          <cell r="D10544">
            <v>7</v>
          </cell>
          <cell r="E10544" t="str">
            <v>F</v>
          </cell>
        </row>
        <row r="10545">
          <cell r="B10545" t="str">
            <v>F500490</v>
          </cell>
          <cell r="C10545" t="str">
            <v>F500490</v>
          </cell>
          <cell r="D10545">
            <v>7</v>
          </cell>
          <cell r="E10545" t="str">
            <v>F</v>
          </cell>
        </row>
        <row r="10546">
          <cell r="B10546" t="str">
            <v>F500491</v>
          </cell>
          <cell r="C10546" t="str">
            <v>F500491</v>
          </cell>
          <cell r="D10546">
            <v>7</v>
          </cell>
          <cell r="E10546" t="str">
            <v>F</v>
          </cell>
        </row>
        <row r="10547">
          <cell r="B10547" t="str">
            <v>F500494</v>
          </cell>
          <cell r="C10547" t="str">
            <v>F500494</v>
          </cell>
          <cell r="D10547">
            <v>7</v>
          </cell>
          <cell r="E10547" t="str">
            <v>F</v>
          </cell>
        </row>
        <row r="10548">
          <cell r="B10548" t="str">
            <v>F500498</v>
          </cell>
          <cell r="C10548" t="str">
            <v>F500498</v>
          </cell>
          <cell r="D10548">
            <v>7</v>
          </cell>
          <cell r="E10548" t="str">
            <v>F</v>
          </cell>
        </row>
        <row r="10549">
          <cell r="B10549" t="str">
            <v>F500548</v>
          </cell>
          <cell r="C10549" t="str">
            <v>F500548</v>
          </cell>
          <cell r="D10549">
            <v>7</v>
          </cell>
          <cell r="E10549" t="str">
            <v>F</v>
          </cell>
        </row>
        <row r="10550">
          <cell r="B10550" t="str">
            <v>F500565</v>
          </cell>
          <cell r="C10550" t="str">
            <v>F500565</v>
          </cell>
          <cell r="D10550">
            <v>7</v>
          </cell>
          <cell r="E10550" t="str">
            <v>F</v>
          </cell>
        </row>
        <row r="10551">
          <cell r="B10551" t="str">
            <v>F520508</v>
          </cell>
          <cell r="C10551" t="str">
            <v>F520508</v>
          </cell>
          <cell r="D10551">
            <v>7</v>
          </cell>
          <cell r="E10551" t="str">
            <v>F</v>
          </cell>
        </row>
        <row r="10552">
          <cell r="B10552" t="str">
            <v>F520941</v>
          </cell>
          <cell r="C10552" t="str">
            <v>F520941</v>
          </cell>
          <cell r="D10552">
            <v>7</v>
          </cell>
          <cell r="E10552" t="str">
            <v>F</v>
          </cell>
        </row>
        <row r="10553">
          <cell r="B10553" t="str">
            <v>F521301</v>
          </cell>
          <cell r="C10553" t="str">
            <v>F521301</v>
          </cell>
          <cell r="D10553">
            <v>7</v>
          </cell>
          <cell r="E10553" t="str">
            <v>F</v>
          </cell>
        </row>
        <row r="10554">
          <cell r="B10554" t="str">
            <v>F521661</v>
          </cell>
          <cell r="C10554" t="str">
            <v>F521661</v>
          </cell>
          <cell r="D10554">
            <v>7</v>
          </cell>
          <cell r="E10554" t="str">
            <v>F</v>
          </cell>
        </row>
        <row r="10555">
          <cell r="B10555" t="str">
            <v>F522021</v>
          </cell>
          <cell r="C10555" t="str">
            <v>F522021</v>
          </cell>
          <cell r="D10555">
            <v>7</v>
          </cell>
          <cell r="E10555" t="str">
            <v>F</v>
          </cell>
        </row>
        <row r="10556">
          <cell r="B10556" t="str">
            <v>F522381</v>
          </cell>
          <cell r="C10556" t="str">
            <v>F522381</v>
          </cell>
          <cell r="D10556">
            <v>7</v>
          </cell>
          <cell r="E10556" t="str">
            <v>F</v>
          </cell>
        </row>
        <row r="10557">
          <cell r="B10557" t="str">
            <v>F523022</v>
          </cell>
          <cell r="C10557" t="str">
            <v>F523022</v>
          </cell>
          <cell r="D10557">
            <v>7</v>
          </cell>
          <cell r="E10557" t="str">
            <v>F</v>
          </cell>
        </row>
        <row r="10558">
          <cell r="B10558" t="str">
            <v>F523023</v>
          </cell>
          <cell r="C10558" t="str">
            <v>F523023</v>
          </cell>
          <cell r="D10558">
            <v>7</v>
          </cell>
          <cell r="E10558" t="str">
            <v>F</v>
          </cell>
        </row>
        <row r="10559">
          <cell r="B10559" t="str">
            <v>F523024</v>
          </cell>
          <cell r="C10559" t="str">
            <v>F523024</v>
          </cell>
          <cell r="D10559">
            <v>7</v>
          </cell>
          <cell r="E10559" t="str">
            <v>F</v>
          </cell>
        </row>
        <row r="10560">
          <cell r="B10560" t="str">
            <v>F523025</v>
          </cell>
          <cell r="C10560" t="str">
            <v>F523025</v>
          </cell>
          <cell r="D10560">
            <v>7</v>
          </cell>
          <cell r="E10560" t="str">
            <v>F</v>
          </cell>
        </row>
        <row r="10561">
          <cell r="B10561" t="str">
            <v>F523026</v>
          </cell>
          <cell r="C10561" t="str">
            <v>F523026</v>
          </cell>
          <cell r="D10561">
            <v>7</v>
          </cell>
          <cell r="E10561" t="str">
            <v>F</v>
          </cell>
        </row>
        <row r="10562">
          <cell r="B10562" t="str">
            <v>F523027</v>
          </cell>
          <cell r="C10562" t="str">
            <v>F523027</v>
          </cell>
          <cell r="D10562">
            <v>7</v>
          </cell>
          <cell r="E10562" t="str">
            <v>F</v>
          </cell>
        </row>
        <row r="10563">
          <cell r="B10563" t="str">
            <v>F523355</v>
          </cell>
          <cell r="C10563" t="str">
            <v>F523355</v>
          </cell>
          <cell r="D10563">
            <v>7</v>
          </cell>
          <cell r="E10563" t="str">
            <v>F</v>
          </cell>
        </row>
        <row r="10564">
          <cell r="B10564" t="str">
            <v>F523364</v>
          </cell>
          <cell r="C10564" t="str">
            <v>F523364</v>
          </cell>
          <cell r="D10564">
            <v>7</v>
          </cell>
          <cell r="E10564" t="str">
            <v>F</v>
          </cell>
        </row>
        <row r="10565">
          <cell r="B10565" t="str">
            <v>F523388</v>
          </cell>
          <cell r="C10565" t="str">
            <v>F523388</v>
          </cell>
          <cell r="D10565">
            <v>7</v>
          </cell>
          <cell r="E10565" t="str">
            <v>F</v>
          </cell>
        </row>
        <row r="10566">
          <cell r="B10566" t="str">
            <v>1000GCCMGMT</v>
          </cell>
          <cell r="C10566" t="str">
            <v>GCCMGMT</v>
          </cell>
          <cell r="D10566">
            <v>8</v>
          </cell>
          <cell r="E10566" t="str">
            <v>G</v>
          </cell>
        </row>
        <row r="10567">
          <cell r="B10567" t="str">
            <v>F500385</v>
          </cell>
          <cell r="C10567" t="str">
            <v>F500385</v>
          </cell>
          <cell r="D10567">
            <v>9</v>
          </cell>
          <cell r="E10567" t="str">
            <v>F</v>
          </cell>
        </row>
        <row r="10568">
          <cell r="B10568" t="str">
            <v>F500386</v>
          </cell>
          <cell r="C10568" t="str">
            <v>F500386</v>
          </cell>
          <cell r="D10568">
            <v>9</v>
          </cell>
          <cell r="E10568" t="str">
            <v>F</v>
          </cell>
        </row>
        <row r="10569">
          <cell r="B10569" t="str">
            <v>F500387</v>
          </cell>
          <cell r="C10569" t="str">
            <v>F500387</v>
          </cell>
          <cell r="D10569">
            <v>9</v>
          </cell>
          <cell r="E10569" t="str">
            <v>F</v>
          </cell>
        </row>
        <row r="10570">
          <cell r="B10570" t="str">
            <v>F500396</v>
          </cell>
          <cell r="C10570" t="str">
            <v>F500396</v>
          </cell>
          <cell r="D10570">
            <v>9</v>
          </cell>
          <cell r="E10570" t="str">
            <v>F</v>
          </cell>
        </row>
        <row r="10571">
          <cell r="B10571" t="str">
            <v>F520694</v>
          </cell>
          <cell r="C10571" t="str">
            <v>F520694</v>
          </cell>
          <cell r="D10571">
            <v>9</v>
          </cell>
          <cell r="E10571" t="str">
            <v>F</v>
          </cell>
        </row>
        <row r="10572">
          <cell r="B10572" t="str">
            <v>F520940</v>
          </cell>
          <cell r="C10572" t="str">
            <v>F520940</v>
          </cell>
          <cell r="D10572">
            <v>9</v>
          </cell>
          <cell r="E10572" t="str">
            <v>F</v>
          </cell>
        </row>
        <row r="10573">
          <cell r="B10573" t="str">
            <v>F521300</v>
          </cell>
          <cell r="C10573" t="str">
            <v>F521300</v>
          </cell>
          <cell r="D10573">
            <v>9</v>
          </cell>
          <cell r="E10573" t="str">
            <v>F</v>
          </cell>
        </row>
        <row r="10574">
          <cell r="B10574" t="str">
            <v>F521660</v>
          </cell>
          <cell r="C10574" t="str">
            <v>F521660</v>
          </cell>
          <cell r="D10574">
            <v>9</v>
          </cell>
          <cell r="E10574" t="str">
            <v>F</v>
          </cell>
        </row>
        <row r="10575">
          <cell r="B10575" t="str">
            <v>F522020</v>
          </cell>
          <cell r="C10575" t="str">
            <v>F522020</v>
          </cell>
          <cell r="D10575">
            <v>9</v>
          </cell>
          <cell r="E10575" t="str">
            <v>F</v>
          </cell>
        </row>
        <row r="10576">
          <cell r="B10576" t="str">
            <v>F522380</v>
          </cell>
          <cell r="C10576" t="str">
            <v>F522380</v>
          </cell>
          <cell r="D10576">
            <v>9</v>
          </cell>
          <cell r="E10576" t="str">
            <v>F</v>
          </cell>
        </row>
        <row r="10577">
          <cell r="B10577" t="str">
            <v>F523256</v>
          </cell>
          <cell r="C10577" t="str">
            <v>F523256</v>
          </cell>
          <cell r="D10577">
            <v>9</v>
          </cell>
          <cell r="E10577" t="str">
            <v>F</v>
          </cell>
        </row>
        <row r="10578">
          <cell r="B10578" t="str">
            <v>F523379</v>
          </cell>
          <cell r="C10578" t="str">
            <v>F523379</v>
          </cell>
          <cell r="D10578">
            <v>9</v>
          </cell>
          <cell r="E10578" t="str">
            <v>F</v>
          </cell>
        </row>
        <row r="10579">
          <cell r="B10579" t="str">
            <v>F523387</v>
          </cell>
          <cell r="C10579" t="str">
            <v>F523387</v>
          </cell>
          <cell r="D10579">
            <v>9</v>
          </cell>
          <cell r="E10579" t="str">
            <v>F</v>
          </cell>
        </row>
        <row r="10580">
          <cell r="B10580" t="str">
            <v>1000GGCONCEN</v>
          </cell>
          <cell r="C10580" t="str">
            <v>GGCONCEN</v>
          </cell>
          <cell r="D10580">
            <v>10</v>
          </cell>
          <cell r="E10580" t="str">
            <v>G</v>
          </cell>
        </row>
        <row r="10581">
          <cell r="B10581" t="str">
            <v>F500380</v>
          </cell>
          <cell r="C10581" t="str">
            <v>F500380</v>
          </cell>
          <cell r="D10581">
            <v>11</v>
          </cell>
          <cell r="E10581" t="str">
            <v>F</v>
          </cell>
        </row>
        <row r="10582">
          <cell r="B10582" t="str">
            <v>F500381</v>
          </cell>
          <cell r="C10582" t="str">
            <v>F500381</v>
          </cell>
          <cell r="D10582">
            <v>11</v>
          </cell>
          <cell r="E10582" t="str">
            <v>F</v>
          </cell>
        </row>
        <row r="10583">
          <cell r="B10583" t="str">
            <v>F520939</v>
          </cell>
          <cell r="C10583" t="str">
            <v>F520939</v>
          </cell>
          <cell r="D10583">
            <v>11</v>
          </cell>
          <cell r="E10583" t="str">
            <v>F</v>
          </cell>
        </row>
        <row r="10584">
          <cell r="B10584" t="str">
            <v>F521299</v>
          </cell>
          <cell r="C10584" t="str">
            <v>F521299</v>
          </cell>
          <cell r="D10584">
            <v>11</v>
          </cell>
          <cell r="E10584" t="str">
            <v>F</v>
          </cell>
        </row>
        <row r="10585">
          <cell r="B10585" t="str">
            <v>F521659</v>
          </cell>
          <cell r="C10585" t="str">
            <v>F521659</v>
          </cell>
          <cell r="D10585">
            <v>11</v>
          </cell>
          <cell r="E10585" t="str">
            <v>F</v>
          </cell>
        </row>
        <row r="10586">
          <cell r="B10586" t="str">
            <v>F522019</v>
          </cell>
          <cell r="C10586" t="str">
            <v>F522019</v>
          </cell>
          <cell r="D10586">
            <v>11</v>
          </cell>
          <cell r="E10586" t="str">
            <v>F</v>
          </cell>
        </row>
        <row r="10587">
          <cell r="B10587" t="str">
            <v>F522379</v>
          </cell>
          <cell r="C10587" t="str">
            <v>F522379</v>
          </cell>
          <cell r="D10587">
            <v>11</v>
          </cell>
          <cell r="E10587" t="str">
            <v>F</v>
          </cell>
        </row>
        <row r="10588">
          <cell r="B10588" t="str">
            <v>1000GOSENGG</v>
          </cell>
          <cell r="C10588" t="str">
            <v>GOSENGG</v>
          </cell>
          <cell r="D10588">
            <v>10</v>
          </cell>
          <cell r="E10588" t="str">
            <v>G</v>
          </cell>
        </row>
        <row r="10589">
          <cell r="B10589" t="str">
            <v>F500377</v>
          </cell>
          <cell r="C10589" t="str">
            <v>F500377</v>
          </cell>
          <cell r="D10589">
            <v>11</v>
          </cell>
          <cell r="E10589" t="str">
            <v>F</v>
          </cell>
        </row>
        <row r="10590">
          <cell r="B10590" t="str">
            <v>F520938</v>
          </cell>
          <cell r="C10590" t="str">
            <v>F520938</v>
          </cell>
          <cell r="D10590">
            <v>11</v>
          </cell>
          <cell r="E10590" t="str">
            <v>F</v>
          </cell>
        </row>
        <row r="10591">
          <cell r="B10591" t="str">
            <v>F521298</v>
          </cell>
          <cell r="C10591" t="str">
            <v>F521298</v>
          </cell>
          <cell r="D10591">
            <v>11</v>
          </cell>
          <cell r="E10591" t="str">
            <v>F</v>
          </cell>
        </row>
        <row r="10592">
          <cell r="B10592" t="str">
            <v>F521658</v>
          </cell>
          <cell r="C10592" t="str">
            <v>F521658</v>
          </cell>
          <cell r="D10592">
            <v>11</v>
          </cell>
          <cell r="E10592" t="str">
            <v>F</v>
          </cell>
        </row>
        <row r="10593">
          <cell r="B10593" t="str">
            <v>F522018</v>
          </cell>
          <cell r="C10593" t="str">
            <v>F522018</v>
          </cell>
          <cell r="D10593">
            <v>11</v>
          </cell>
          <cell r="E10593" t="str">
            <v>F</v>
          </cell>
        </row>
        <row r="10594">
          <cell r="B10594" t="str">
            <v>F522378</v>
          </cell>
          <cell r="C10594" t="str">
            <v>F522378</v>
          </cell>
          <cell r="D10594">
            <v>11</v>
          </cell>
          <cell r="E10594" t="str">
            <v>F</v>
          </cell>
        </row>
        <row r="10595">
          <cell r="B10595" t="str">
            <v>1000GROPSUPP</v>
          </cell>
          <cell r="C10595" t="str">
            <v>GROPSUPP</v>
          </cell>
          <cell r="D10595">
            <v>8</v>
          </cell>
          <cell r="E10595" t="str">
            <v>G</v>
          </cell>
        </row>
        <row r="10596">
          <cell r="B10596" t="str">
            <v>F500540</v>
          </cell>
          <cell r="C10596" t="str">
            <v>F500540</v>
          </cell>
          <cell r="D10596">
            <v>9</v>
          </cell>
          <cell r="E10596" t="str">
            <v>F</v>
          </cell>
        </row>
        <row r="10597">
          <cell r="B10597" t="str">
            <v>F500541</v>
          </cell>
          <cell r="C10597" t="str">
            <v>F500541</v>
          </cell>
          <cell r="D10597">
            <v>9</v>
          </cell>
          <cell r="E10597" t="str">
            <v>F</v>
          </cell>
        </row>
        <row r="10598">
          <cell r="B10598" t="str">
            <v>F500542</v>
          </cell>
          <cell r="C10598" t="str">
            <v>F500542</v>
          </cell>
          <cell r="D10598">
            <v>9</v>
          </cell>
          <cell r="E10598" t="str">
            <v>F</v>
          </cell>
        </row>
        <row r="10599">
          <cell r="B10599" t="str">
            <v>F500543</v>
          </cell>
          <cell r="C10599" t="str">
            <v>F500543</v>
          </cell>
          <cell r="D10599">
            <v>9</v>
          </cell>
          <cell r="E10599" t="str">
            <v>F</v>
          </cell>
        </row>
        <row r="10600">
          <cell r="B10600" t="str">
            <v>F500544</v>
          </cell>
          <cell r="C10600" t="str">
            <v>F500544</v>
          </cell>
          <cell r="D10600">
            <v>9</v>
          </cell>
          <cell r="E10600" t="str">
            <v>F</v>
          </cell>
        </row>
        <row r="10601">
          <cell r="B10601" t="str">
            <v>F520698</v>
          </cell>
          <cell r="C10601" t="str">
            <v>F520698</v>
          </cell>
          <cell r="D10601">
            <v>9</v>
          </cell>
          <cell r="E10601" t="str">
            <v>F</v>
          </cell>
        </row>
        <row r="10602">
          <cell r="B10602" t="str">
            <v>F520969</v>
          </cell>
          <cell r="C10602" t="str">
            <v>F520969</v>
          </cell>
          <cell r="D10602">
            <v>9</v>
          </cell>
          <cell r="E10602" t="str">
            <v>F</v>
          </cell>
        </row>
        <row r="10603">
          <cell r="B10603" t="str">
            <v>F521329</v>
          </cell>
          <cell r="C10603" t="str">
            <v>F521329</v>
          </cell>
          <cell r="D10603">
            <v>9</v>
          </cell>
          <cell r="E10603" t="str">
            <v>F</v>
          </cell>
        </row>
        <row r="10604">
          <cell r="B10604" t="str">
            <v>F521689</v>
          </cell>
          <cell r="C10604" t="str">
            <v>F521689</v>
          </cell>
          <cell r="D10604">
            <v>9</v>
          </cell>
          <cell r="E10604" t="str">
            <v>F</v>
          </cell>
        </row>
        <row r="10605">
          <cell r="B10605" t="str">
            <v>F522049</v>
          </cell>
          <cell r="C10605" t="str">
            <v>F522049</v>
          </cell>
          <cell r="D10605">
            <v>9</v>
          </cell>
          <cell r="E10605" t="str">
            <v>F</v>
          </cell>
        </row>
        <row r="10606">
          <cell r="B10606" t="str">
            <v>F522409</v>
          </cell>
          <cell r="C10606" t="str">
            <v>F522409</v>
          </cell>
          <cell r="D10606">
            <v>9</v>
          </cell>
          <cell r="E10606" t="str">
            <v>F</v>
          </cell>
        </row>
        <row r="10607">
          <cell r="B10607" t="str">
            <v>1000NWDIV</v>
          </cell>
          <cell r="C10607" t="str">
            <v>NWDIV</v>
          </cell>
          <cell r="D10607">
            <v>8</v>
          </cell>
          <cell r="E10607" t="str">
            <v>G</v>
          </cell>
        </row>
        <row r="10608">
          <cell r="B10608" t="str">
            <v>1000NGRMGCEN</v>
          </cell>
          <cell r="C10608" t="str">
            <v>NGRMGCEN</v>
          </cell>
          <cell r="D10608">
            <v>10</v>
          </cell>
          <cell r="E10608" t="str">
            <v>G</v>
          </cell>
        </row>
        <row r="10609">
          <cell r="B10609" t="str">
            <v>F520696</v>
          </cell>
          <cell r="C10609" t="str">
            <v>F520696</v>
          </cell>
          <cell r="D10609">
            <v>11</v>
          </cell>
          <cell r="E10609" t="str">
            <v>F</v>
          </cell>
        </row>
        <row r="10610">
          <cell r="B10610" t="str">
            <v>F521193</v>
          </cell>
          <cell r="C10610" t="str">
            <v>F521193</v>
          </cell>
          <cell r="D10610">
            <v>11</v>
          </cell>
          <cell r="E10610" t="str">
            <v>F</v>
          </cell>
        </row>
        <row r="10611">
          <cell r="B10611" t="str">
            <v>F521553</v>
          </cell>
          <cell r="C10611" t="str">
            <v>F521553</v>
          </cell>
          <cell r="D10611">
            <v>11</v>
          </cell>
          <cell r="E10611" t="str">
            <v>F</v>
          </cell>
        </row>
        <row r="10612">
          <cell r="B10612" t="str">
            <v>F521913</v>
          </cell>
          <cell r="C10612" t="str">
            <v>F521913</v>
          </cell>
          <cell r="D10612">
            <v>11</v>
          </cell>
          <cell r="E10612" t="str">
            <v>F</v>
          </cell>
        </row>
        <row r="10613">
          <cell r="B10613" t="str">
            <v>F522273</v>
          </cell>
          <cell r="C10613" t="str">
            <v>F522273</v>
          </cell>
          <cell r="D10613">
            <v>11</v>
          </cell>
          <cell r="E10613" t="str">
            <v>F</v>
          </cell>
        </row>
        <row r="10614">
          <cell r="B10614" t="str">
            <v>F522633</v>
          </cell>
          <cell r="C10614" t="str">
            <v>F522633</v>
          </cell>
          <cell r="D10614">
            <v>11</v>
          </cell>
          <cell r="E10614" t="str">
            <v>F</v>
          </cell>
        </row>
        <row r="10615">
          <cell r="B10615" t="str">
            <v>F523368</v>
          </cell>
          <cell r="C10615" t="str">
            <v>F523368</v>
          </cell>
          <cell r="D10615">
            <v>11</v>
          </cell>
          <cell r="E10615" t="str">
            <v>F</v>
          </cell>
        </row>
        <row r="10616">
          <cell r="B10616" t="str">
            <v>1000ELOPVENT</v>
          </cell>
          <cell r="C10616" t="str">
            <v>ELOPVENT</v>
          </cell>
          <cell r="D10616">
            <v>12</v>
          </cell>
          <cell r="E10616" t="str">
            <v>G</v>
          </cell>
        </row>
        <row r="10617">
          <cell r="B10617" t="str">
            <v>F500415</v>
          </cell>
          <cell r="C10617" t="str">
            <v>F500415</v>
          </cell>
          <cell r="D10617">
            <v>13</v>
          </cell>
          <cell r="E10617" t="str">
            <v>F</v>
          </cell>
        </row>
        <row r="10618">
          <cell r="B10618" t="str">
            <v>F500418</v>
          </cell>
          <cell r="C10618" t="str">
            <v>F500418</v>
          </cell>
          <cell r="D10618">
            <v>13</v>
          </cell>
          <cell r="E10618" t="str">
            <v>F</v>
          </cell>
        </row>
        <row r="10619">
          <cell r="B10619" t="str">
            <v>F500419</v>
          </cell>
          <cell r="C10619" t="str">
            <v>F500419</v>
          </cell>
          <cell r="D10619">
            <v>13</v>
          </cell>
          <cell r="E10619" t="str">
            <v>F</v>
          </cell>
        </row>
        <row r="10620">
          <cell r="B10620" t="str">
            <v>F500420</v>
          </cell>
          <cell r="C10620" t="str">
            <v>F500420</v>
          </cell>
          <cell r="D10620">
            <v>13</v>
          </cell>
          <cell r="E10620" t="str">
            <v>F</v>
          </cell>
        </row>
        <row r="10621">
          <cell r="B10621" t="str">
            <v>F520945</v>
          </cell>
          <cell r="C10621" t="str">
            <v>F520945</v>
          </cell>
          <cell r="D10621">
            <v>13</v>
          </cell>
          <cell r="E10621" t="str">
            <v>F</v>
          </cell>
        </row>
        <row r="10622">
          <cell r="B10622" t="str">
            <v>F521305</v>
          </cell>
          <cell r="C10622" t="str">
            <v>F521305</v>
          </cell>
          <cell r="D10622">
            <v>13</v>
          </cell>
          <cell r="E10622" t="str">
            <v>F</v>
          </cell>
        </row>
        <row r="10623">
          <cell r="B10623" t="str">
            <v>F521665</v>
          </cell>
          <cell r="C10623" t="str">
            <v>F521665</v>
          </cell>
          <cell r="D10623">
            <v>13</v>
          </cell>
          <cell r="E10623" t="str">
            <v>F</v>
          </cell>
        </row>
        <row r="10624">
          <cell r="B10624" t="str">
            <v>F522025</v>
          </cell>
          <cell r="C10624" t="str">
            <v>F522025</v>
          </cell>
          <cell r="D10624">
            <v>13</v>
          </cell>
          <cell r="E10624" t="str">
            <v>F</v>
          </cell>
        </row>
        <row r="10625">
          <cell r="B10625" t="str">
            <v>F522385</v>
          </cell>
          <cell r="C10625" t="str">
            <v>F522385</v>
          </cell>
          <cell r="D10625">
            <v>13</v>
          </cell>
          <cell r="E10625" t="str">
            <v>F</v>
          </cell>
        </row>
        <row r="10626">
          <cell r="B10626" t="str">
            <v>1000GOLETSECT</v>
          </cell>
          <cell r="C10626" t="str">
            <v>GOLETSECT</v>
          </cell>
          <cell r="D10626">
            <v>12</v>
          </cell>
          <cell r="E10626" t="str">
            <v>G</v>
          </cell>
        </row>
        <row r="10627">
          <cell r="B10627" t="str">
            <v>F500429</v>
          </cell>
          <cell r="C10627" t="str">
            <v>F500429</v>
          </cell>
          <cell r="D10627">
            <v>13</v>
          </cell>
          <cell r="E10627" t="str">
            <v>F</v>
          </cell>
        </row>
        <row r="10628">
          <cell r="B10628" t="str">
            <v>F500430</v>
          </cell>
          <cell r="C10628" t="str">
            <v>F500430</v>
          </cell>
          <cell r="D10628">
            <v>13</v>
          </cell>
          <cell r="E10628" t="str">
            <v>F</v>
          </cell>
        </row>
        <row r="10629">
          <cell r="B10629" t="str">
            <v>F500431</v>
          </cell>
          <cell r="C10629" t="str">
            <v>F500431</v>
          </cell>
          <cell r="D10629">
            <v>13</v>
          </cell>
          <cell r="E10629" t="str">
            <v>F</v>
          </cell>
        </row>
        <row r="10630">
          <cell r="B10630" t="str">
            <v>F500432</v>
          </cell>
          <cell r="C10630" t="str">
            <v>F500432</v>
          </cell>
          <cell r="D10630">
            <v>13</v>
          </cell>
          <cell r="E10630" t="str">
            <v>F</v>
          </cell>
        </row>
        <row r="10631">
          <cell r="B10631" t="str">
            <v>F520947</v>
          </cell>
          <cell r="C10631" t="str">
            <v>F520947</v>
          </cell>
          <cell r="D10631">
            <v>13</v>
          </cell>
          <cell r="E10631" t="str">
            <v>F</v>
          </cell>
        </row>
        <row r="10632">
          <cell r="B10632" t="str">
            <v>F521307</v>
          </cell>
          <cell r="C10632" t="str">
            <v>F521307</v>
          </cell>
          <cell r="D10632">
            <v>13</v>
          </cell>
          <cell r="E10632" t="str">
            <v>F</v>
          </cell>
        </row>
        <row r="10633">
          <cell r="B10633" t="str">
            <v>F521667</v>
          </cell>
          <cell r="C10633" t="str">
            <v>F521667</v>
          </cell>
          <cell r="D10633">
            <v>13</v>
          </cell>
          <cell r="E10633" t="str">
            <v>F</v>
          </cell>
        </row>
        <row r="10634">
          <cell r="B10634" t="str">
            <v>F522027</v>
          </cell>
          <cell r="C10634" t="str">
            <v>F522027</v>
          </cell>
          <cell r="D10634">
            <v>13</v>
          </cell>
          <cell r="E10634" t="str">
            <v>F</v>
          </cell>
        </row>
        <row r="10635">
          <cell r="B10635" t="str">
            <v>F522387</v>
          </cell>
          <cell r="C10635" t="str">
            <v>F522387</v>
          </cell>
          <cell r="D10635">
            <v>13</v>
          </cell>
          <cell r="E10635" t="str">
            <v>F</v>
          </cell>
        </row>
        <row r="10636">
          <cell r="B10636" t="str">
            <v>F522812</v>
          </cell>
          <cell r="C10636" t="str">
            <v>F522812</v>
          </cell>
          <cell r="D10636">
            <v>13</v>
          </cell>
          <cell r="E10636" t="str">
            <v>F</v>
          </cell>
        </row>
        <row r="10637">
          <cell r="B10637" t="str">
            <v>F522845</v>
          </cell>
          <cell r="C10637" t="str">
            <v>F522845</v>
          </cell>
          <cell r="D10637">
            <v>13</v>
          </cell>
          <cell r="E10637" t="str">
            <v>F</v>
          </cell>
        </row>
        <row r="10638">
          <cell r="B10638" t="str">
            <v>F522878</v>
          </cell>
          <cell r="C10638" t="str">
            <v>F522878</v>
          </cell>
          <cell r="D10638">
            <v>13</v>
          </cell>
          <cell r="E10638" t="str">
            <v>F</v>
          </cell>
        </row>
        <row r="10639">
          <cell r="B10639" t="str">
            <v>F522911</v>
          </cell>
          <cell r="C10639" t="str">
            <v>F522911</v>
          </cell>
          <cell r="D10639">
            <v>13</v>
          </cell>
          <cell r="E10639" t="str">
            <v>F</v>
          </cell>
        </row>
        <row r="10640">
          <cell r="B10640" t="str">
            <v>F522944</v>
          </cell>
          <cell r="C10640" t="str">
            <v>F522944</v>
          </cell>
          <cell r="D10640">
            <v>13</v>
          </cell>
          <cell r="E10640" t="str">
            <v>F</v>
          </cell>
        </row>
        <row r="10641">
          <cell r="B10641" t="str">
            <v>F523036</v>
          </cell>
          <cell r="C10641" t="str">
            <v>F523036</v>
          </cell>
          <cell r="D10641">
            <v>13</v>
          </cell>
          <cell r="E10641" t="str">
            <v>F</v>
          </cell>
        </row>
        <row r="10642">
          <cell r="B10642" t="str">
            <v>F523052</v>
          </cell>
          <cell r="C10642" t="str">
            <v>F523052</v>
          </cell>
          <cell r="D10642">
            <v>13</v>
          </cell>
          <cell r="E10642" t="str">
            <v>F</v>
          </cell>
        </row>
        <row r="10643">
          <cell r="B10643" t="str">
            <v>F523068</v>
          </cell>
          <cell r="C10643" t="str">
            <v>F523068</v>
          </cell>
          <cell r="D10643">
            <v>13</v>
          </cell>
          <cell r="E10643" t="str">
            <v>F</v>
          </cell>
        </row>
        <row r="10644">
          <cell r="B10644" t="str">
            <v>F523084</v>
          </cell>
          <cell r="C10644" t="str">
            <v>F523084</v>
          </cell>
          <cell r="D10644">
            <v>13</v>
          </cell>
          <cell r="E10644" t="str">
            <v>F</v>
          </cell>
        </row>
        <row r="10645">
          <cell r="B10645" t="str">
            <v>F523100</v>
          </cell>
          <cell r="C10645" t="str">
            <v>F523100</v>
          </cell>
          <cell r="D10645">
            <v>13</v>
          </cell>
          <cell r="E10645" t="str">
            <v>F</v>
          </cell>
        </row>
        <row r="10646">
          <cell r="B10646" t="str">
            <v>F523116</v>
          </cell>
          <cell r="C10646" t="str">
            <v>F523116</v>
          </cell>
          <cell r="D10646">
            <v>13</v>
          </cell>
          <cell r="E10646" t="str">
            <v>F</v>
          </cell>
        </row>
        <row r="10647">
          <cell r="B10647" t="str">
            <v>F523132</v>
          </cell>
          <cell r="C10647" t="str">
            <v>F523132</v>
          </cell>
          <cell r="D10647">
            <v>13</v>
          </cell>
          <cell r="E10647" t="str">
            <v>F</v>
          </cell>
        </row>
        <row r="10648">
          <cell r="B10648" t="str">
            <v>F523148</v>
          </cell>
          <cell r="C10648" t="str">
            <v>F523148</v>
          </cell>
          <cell r="D10648">
            <v>13</v>
          </cell>
          <cell r="E10648" t="str">
            <v>F</v>
          </cell>
        </row>
        <row r="10649">
          <cell r="B10649" t="str">
            <v>F523164</v>
          </cell>
          <cell r="C10649" t="str">
            <v>F523164</v>
          </cell>
          <cell r="D10649">
            <v>13</v>
          </cell>
          <cell r="E10649" t="str">
            <v>F</v>
          </cell>
        </row>
        <row r="10650">
          <cell r="B10650" t="str">
            <v>F523180</v>
          </cell>
          <cell r="C10650" t="str">
            <v>F523180</v>
          </cell>
          <cell r="D10650">
            <v>13</v>
          </cell>
          <cell r="E10650" t="str">
            <v>F</v>
          </cell>
        </row>
        <row r="10651">
          <cell r="B10651" t="str">
            <v>1000LUGOSECT</v>
          </cell>
          <cell r="C10651" t="str">
            <v>LUGOSECT</v>
          </cell>
          <cell r="D10651">
            <v>12</v>
          </cell>
          <cell r="E10651" t="str">
            <v>G</v>
          </cell>
        </row>
        <row r="10652">
          <cell r="B10652" t="str">
            <v>F500450</v>
          </cell>
          <cell r="C10652" t="str">
            <v>F500450</v>
          </cell>
          <cell r="D10652">
            <v>13</v>
          </cell>
          <cell r="E10652" t="str">
            <v>F</v>
          </cell>
        </row>
        <row r="10653">
          <cell r="B10653" t="str">
            <v>F520553</v>
          </cell>
          <cell r="C10653" t="str">
            <v>F520553</v>
          </cell>
          <cell r="D10653">
            <v>13</v>
          </cell>
          <cell r="E10653" t="str">
            <v>F</v>
          </cell>
        </row>
        <row r="10654">
          <cell r="B10654" t="str">
            <v>F520709</v>
          </cell>
          <cell r="C10654" t="str">
            <v>F520709</v>
          </cell>
          <cell r="D10654">
            <v>13</v>
          </cell>
          <cell r="E10654" t="str">
            <v>F</v>
          </cell>
        </row>
        <row r="10655">
          <cell r="B10655" t="str">
            <v>F520710</v>
          </cell>
          <cell r="C10655" t="str">
            <v>F520710</v>
          </cell>
          <cell r="D10655">
            <v>13</v>
          </cell>
          <cell r="E10655" t="str">
            <v>F</v>
          </cell>
        </row>
        <row r="10656">
          <cell r="B10656" t="str">
            <v>F520952</v>
          </cell>
          <cell r="C10656" t="str">
            <v>F520952</v>
          </cell>
          <cell r="D10656">
            <v>13</v>
          </cell>
          <cell r="E10656" t="str">
            <v>F</v>
          </cell>
        </row>
        <row r="10657">
          <cell r="B10657" t="str">
            <v>F521312</v>
          </cell>
          <cell r="C10657" t="str">
            <v>F521312</v>
          </cell>
          <cell r="D10657">
            <v>13</v>
          </cell>
          <cell r="E10657" t="str">
            <v>F</v>
          </cell>
        </row>
        <row r="10658">
          <cell r="B10658" t="str">
            <v>F521672</v>
          </cell>
          <cell r="C10658" t="str">
            <v>F521672</v>
          </cell>
          <cell r="D10658">
            <v>13</v>
          </cell>
          <cell r="E10658" t="str">
            <v>F</v>
          </cell>
        </row>
        <row r="10659">
          <cell r="B10659" t="str">
            <v>F522032</v>
          </cell>
          <cell r="C10659" t="str">
            <v>F522032</v>
          </cell>
          <cell r="D10659">
            <v>13</v>
          </cell>
          <cell r="E10659" t="str">
            <v>F</v>
          </cell>
        </row>
        <row r="10660">
          <cell r="B10660" t="str">
            <v>F522392</v>
          </cell>
          <cell r="C10660" t="str">
            <v>F522392</v>
          </cell>
          <cell r="D10660">
            <v>13</v>
          </cell>
          <cell r="E10660" t="str">
            <v>F</v>
          </cell>
        </row>
        <row r="10661">
          <cell r="B10661" t="str">
            <v>F522813</v>
          </cell>
          <cell r="C10661" t="str">
            <v>F522813</v>
          </cell>
          <cell r="D10661">
            <v>13</v>
          </cell>
          <cell r="E10661" t="str">
            <v>F</v>
          </cell>
        </row>
        <row r="10662">
          <cell r="B10662" t="str">
            <v>F522846</v>
          </cell>
          <cell r="C10662" t="str">
            <v>F522846</v>
          </cell>
          <cell r="D10662">
            <v>13</v>
          </cell>
          <cell r="E10662" t="str">
            <v>F</v>
          </cell>
        </row>
        <row r="10663">
          <cell r="B10663" t="str">
            <v>F522879</v>
          </cell>
          <cell r="C10663" t="str">
            <v>F522879</v>
          </cell>
          <cell r="D10663">
            <v>13</v>
          </cell>
          <cell r="E10663" t="str">
            <v>F</v>
          </cell>
        </row>
        <row r="10664">
          <cell r="B10664" t="str">
            <v>F522912</v>
          </cell>
          <cell r="C10664" t="str">
            <v>F522912</v>
          </cell>
          <cell r="D10664">
            <v>13</v>
          </cell>
          <cell r="E10664" t="str">
            <v>F</v>
          </cell>
        </row>
        <row r="10665">
          <cell r="B10665" t="str">
            <v>F522945</v>
          </cell>
          <cell r="C10665" t="str">
            <v>F522945</v>
          </cell>
          <cell r="D10665">
            <v>13</v>
          </cell>
          <cell r="E10665" t="str">
            <v>F</v>
          </cell>
        </row>
        <row r="10666">
          <cell r="B10666" t="str">
            <v>F523037</v>
          </cell>
          <cell r="C10666" t="str">
            <v>F523037</v>
          </cell>
          <cell r="D10666">
            <v>13</v>
          </cell>
          <cell r="E10666" t="str">
            <v>F</v>
          </cell>
        </row>
        <row r="10667">
          <cell r="B10667" t="str">
            <v>F523053</v>
          </cell>
          <cell r="C10667" t="str">
            <v>F523053</v>
          </cell>
          <cell r="D10667">
            <v>13</v>
          </cell>
          <cell r="E10667" t="str">
            <v>F</v>
          </cell>
        </row>
        <row r="10668">
          <cell r="B10668" t="str">
            <v>F523069</v>
          </cell>
          <cell r="C10668" t="str">
            <v>F523069</v>
          </cell>
          <cell r="D10668">
            <v>13</v>
          </cell>
          <cell r="E10668" t="str">
            <v>F</v>
          </cell>
        </row>
        <row r="10669">
          <cell r="B10669" t="str">
            <v>F523085</v>
          </cell>
          <cell r="C10669" t="str">
            <v>F523085</v>
          </cell>
          <cell r="D10669">
            <v>13</v>
          </cell>
          <cell r="E10669" t="str">
            <v>F</v>
          </cell>
        </row>
        <row r="10670">
          <cell r="B10670" t="str">
            <v>F523101</v>
          </cell>
          <cell r="C10670" t="str">
            <v>F523101</v>
          </cell>
          <cell r="D10670">
            <v>13</v>
          </cell>
          <cell r="E10670" t="str">
            <v>F</v>
          </cell>
        </row>
        <row r="10671">
          <cell r="B10671" t="str">
            <v>F523117</v>
          </cell>
          <cell r="C10671" t="str">
            <v>F523117</v>
          </cell>
          <cell r="D10671">
            <v>13</v>
          </cell>
          <cell r="E10671" t="str">
            <v>F</v>
          </cell>
        </row>
        <row r="10672">
          <cell r="B10672" t="str">
            <v>F523133</v>
          </cell>
          <cell r="C10672" t="str">
            <v>F523133</v>
          </cell>
          <cell r="D10672">
            <v>13</v>
          </cell>
          <cell r="E10672" t="str">
            <v>F</v>
          </cell>
        </row>
        <row r="10673">
          <cell r="B10673" t="str">
            <v>F523149</v>
          </cell>
          <cell r="C10673" t="str">
            <v>F523149</v>
          </cell>
          <cell r="D10673">
            <v>13</v>
          </cell>
          <cell r="E10673" t="str">
            <v>F</v>
          </cell>
        </row>
        <row r="10674">
          <cell r="B10674" t="str">
            <v>F523165</v>
          </cell>
          <cell r="C10674" t="str">
            <v>F523165</v>
          </cell>
          <cell r="D10674">
            <v>13</v>
          </cell>
          <cell r="E10674" t="str">
            <v>F</v>
          </cell>
        </row>
        <row r="10675">
          <cell r="B10675" t="str">
            <v>F523181</v>
          </cell>
          <cell r="C10675" t="str">
            <v>F523181</v>
          </cell>
          <cell r="D10675">
            <v>13</v>
          </cell>
          <cell r="E10675" t="str">
            <v>F</v>
          </cell>
        </row>
        <row r="10676">
          <cell r="B10676" t="str">
            <v>1000LUGOSUB</v>
          </cell>
          <cell r="C10676" t="str">
            <v>LUGOSUB</v>
          </cell>
          <cell r="D10676">
            <v>12</v>
          </cell>
          <cell r="E10676" t="str">
            <v>G</v>
          </cell>
        </row>
        <row r="10677">
          <cell r="B10677" t="str">
            <v>F500564</v>
          </cell>
          <cell r="C10677" t="str">
            <v>F500564</v>
          </cell>
          <cell r="D10677">
            <v>13</v>
          </cell>
          <cell r="E10677" t="str">
            <v>F</v>
          </cell>
        </row>
        <row r="10678">
          <cell r="B10678" t="str">
            <v>F500566</v>
          </cell>
          <cell r="C10678" t="str">
            <v>F500566</v>
          </cell>
          <cell r="D10678">
            <v>13</v>
          </cell>
          <cell r="E10678" t="str">
            <v>F</v>
          </cell>
        </row>
        <row r="10679">
          <cell r="B10679" t="str">
            <v>F520974</v>
          </cell>
          <cell r="C10679" t="str">
            <v>F520974</v>
          </cell>
          <cell r="D10679">
            <v>13</v>
          </cell>
          <cell r="E10679" t="str">
            <v>F</v>
          </cell>
        </row>
        <row r="10680">
          <cell r="B10680" t="str">
            <v>F521334</v>
          </cell>
          <cell r="C10680" t="str">
            <v>F521334</v>
          </cell>
          <cell r="D10680">
            <v>13</v>
          </cell>
          <cell r="E10680" t="str">
            <v>F</v>
          </cell>
        </row>
        <row r="10681">
          <cell r="B10681" t="str">
            <v>F521694</v>
          </cell>
          <cell r="C10681" t="str">
            <v>F521694</v>
          </cell>
          <cell r="D10681">
            <v>13</v>
          </cell>
          <cell r="E10681" t="str">
            <v>F</v>
          </cell>
        </row>
        <row r="10682">
          <cell r="B10682" t="str">
            <v>F522054</v>
          </cell>
          <cell r="C10682" t="str">
            <v>F522054</v>
          </cell>
          <cell r="D10682">
            <v>13</v>
          </cell>
          <cell r="E10682" t="str">
            <v>F</v>
          </cell>
        </row>
        <row r="10683">
          <cell r="B10683" t="str">
            <v>F522414</v>
          </cell>
          <cell r="C10683" t="str">
            <v>F522414</v>
          </cell>
          <cell r="D10683">
            <v>13</v>
          </cell>
          <cell r="E10683" t="str">
            <v>F</v>
          </cell>
        </row>
        <row r="10684">
          <cell r="B10684" t="str">
            <v>1000MOORSECT</v>
          </cell>
          <cell r="C10684" t="str">
            <v>MOORSECT</v>
          </cell>
          <cell r="D10684">
            <v>12</v>
          </cell>
          <cell r="E10684" t="str">
            <v>G</v>
          </cell>
        </row>
        <row r="10685">
          <cell r="B10685" t="str">
            <v>F500434</v>
          </cell>
          <cell r="C10685" t="str">
            <v>F500434</v>
          </cell>
          <cell r="D10685">
            <v>13</v>
          </cell>
          <cell r="E10685" t="str">
            <v>F</v>
          </cell>
        </row>
        <row r="10686">
          <cell r="B10686" t="str">
            <v>F500435</v>
          </cell>
          <cell r="C10686" t="str">
            <v>F500435</v>
          </cell>
          <cell r="D10686">
            <v>13</v>
          </cell>
          <cell r="E10686" t="str">
            <v>F</v>
          </cell>
        </row>
        <row r="10687">
          <cell r="B10687" t="str">
            <v>F520551</v>
          </cell>
          <cell r="C10687" t="str">
            <v>F520551</v>
          </cell>
          <cell r="D10687">
            <v>13</v>
          </cell>
          <cell r="E10687" t="str">
            <v>F</v>
          </cell>
        </row>
        <row r="10688">
          <cell r="B10688" t="str">
            <v>F520711</v>
          </cell>
          <cell r="C10688" t="str">
            <v>F520711</v>
          </cell>
          <cell r="D10688">
            <v>13</v>
          </cell>
          <cell r="E10688" t="str">
            <v>F</v>
          </cell>
        </row>
        <row r="10689">
          <cell r="B10689" t="str">
            <v>F520948</v>
          </cell>
          <cell r="C10689" t="str">
            <v>F520948</v>
          </cell>
          <cell r="D10689">
            <v>13</v>
          </cell>
          <cell r="E10689" t="str">
            <v>F</v>
          </cell>
        </row>
        <row r="10690">
          <cell r="B10690" t="str">
            <v>F521308</v>
          </cell>
          <cell r="C10690" t="str">
            <v>F521308</v>
          </cell>
          <cell r="D10690">
            <v>13</v>
          </cell>
          <cell r="E10690" t="str">
            <v>F</v>
          </cell>
        </row>
        <row r="10691">
          <cell r="B10691" t="str">
            <v>F521668</v>
          </cell>
          <cell r="C10691" t="str">
            <v>F521668</v>
          </cell>
          <cell r="D10691">
            <v>13</v>
          </cell>
          <cell r="E10691" t="str">
            <v>F</v>
          </cell>
        </row>
        <row r="10692">
          <cell r="B10692" t="str">
            <v>F522028</v>
          </cell>
          <cell r="C10692" t="str">
            <v>F522028</v>
          </cell>
          <cell r="D10692">
            <v>13</v>
          </cell>
          <cell r="E10692" t="str">
            <v>F</v>
          </cell>
        </row>
        <row r="10693">
          <cell r="B10693" t="str">
            <v>F522388</v>
          </cell>
          <cell r="C10693" t="str">
            <v>F522388</v>
          </cell>
          <cell r="D10693">
            <v>13</v>
          </cell>
          <cell r="E10693" t="str">
            <v>F</v>
          </cell>
        </row>
        <row r="10694">
          <cell r="B10694" t="str">
            <v>F522814</v>
          </cell>
          <cell r="C10694" t="str">
            <v>F522814</v>
          </cell>
          <cell r="D10694">
            <v>13</v>
          </cell>
          <cell r="E10694" t="str">
            <v>F</v>
          </cell>
        </row>
        <row r="10695">
          <cell r="B10695" t="str">
            <v>F522847</v>
          </cell>
          <cell r="C10695" t="str">
            <v>F522847</v>
          </cell>
          <cell r="D10695">
            <v>13</v>
          </cell>
          <cell r="E10695" t="str">
            <v>F</v>
          </cell>
        </row>
        <row r="10696">
          <cell r="B10696" t="str">
            <v>F522880</v>
          </cell>
          <cell r="C10696" t="str">
            <v>F522880</v>
          </cell>
          <cell r="D10696">
            <v>13</v>
          </cell>
          <cell r="E10696" t="str">
            <v>F</v>
          </cell>
        </row>
        <row r="10697">
          <cell r="B10697" t="str">
            <v>F522913</v>
          </cell>
          <cell r="C10697" t="str">
            <v>F522913</v>
          </cell>
          <cell r="D10697">
            <v>13</v>
          </cell>
          <cell r="E10697" t="str">
            <v>F</v>
          </cell>
        </row>
        <row r="10698">
          <cell r="B10698" t="str">
            <v>F522946</v>
          </cell>
          <cell r="C10698" t="str">
            <v>F522946</v>
          </cell>
          <cell r="D10698">
            <v>13</v>
          </cell>
          <cell r="E10698" t="str">
            <v>F</v>
          </cell>
        </row>
        <row r="10699">
          <cell r="B10699" t="str">
            <v>F523038</v>
          </cell>
          <cell r="C10699" t="str">
            <v>F523038</v>
          </cell>
          <cell r="D10699">
            <v>13</v>
          </cell>
          <cell r="E10699" t="str">
            <v>F</v>
          </cell>
        </row>
        <row r="10700">
          <cell r="B10700" t="str">
            <v>F523054</v>
          </cell>
          <cell r="C10700" t="str">
            <v>F523054</v>
          </cell>
          <cell r="D10700">
            <v>13</v>
          </cell>
          <cell r="E10700" t="str">
            <v>F</v>
          </cell>
        </row>
        <row r="10701">
          <cell r="B10701" t="str">
            <v>F523070</v>
          </cell>
          <cell r="C10701" t="str">
            <v>F523070</v>
          </cell>
          <cell r="D10701">
            <v>13</v>
          </cell>
          <cell r="E10701" t="str">
            <v>F</v>
          </cell>
        </row>
        <row r="10702">
          <cell r="B10702" t="str">
            <v>F523086</v>
          </cell>
          <cell r="C10702" t="str">
            <v>F523086</v>
          </cell>
          <cell r="D10702">
            <v>13</v>
          </cell>
          <cell r="E10702" t="str">
            <v>F</v>
          </cell>
        </row>
        <row r="10703">
          <cell r="B10703" t="str">
            <v>F523102</v>
          </cell>
          <cell r="C10703" t="str">
            <v>F523102</v>
          </cell>
          <cell r="D10703">
            <v>13</v>
          </cell>
          <cell r="E10703" t="str">
            <v>F</v>
          </cell>
        </row>
        <row r="10704">
          <cell r="B10704" t="str">
            <v>F523118</v>
          </cell>
          <cell r="C10704" t="str">
            <v>F523118</v>
          </cell>
          <cell r="D10704">
            <v>13</v>
          </cell>
          <cell r="E10704" t="str">
            <v>F</v>
          </cell>
        </row>
        <row r="10705">
          <cell r="B10705" t="str">
            <v>F523134</v>
          </cell>
          <cell r="C10705" t="str">
            <v>F523134</v>
          </cell>
          <cell r="D10705">
            <v>13</v>
          </cell>
          <cell r="E10705" t="str">
            <v>F</v>
          </cell>
        </row>
        <row r="10706">
          <cell r="B10706" t="str">
            <v>F523150</v>
          </cell>
          <cell r="C10706" t="str">
            <v>F523150</v>
          </cell>
          <cell r="D10706">
            <v>13</v>
          </cell>
          <cell r="E10706" t="str">
            <v>F</v>
          </cell>
        </row>
        <row r="10707">
          <cell r="B10707" t="str">
            <v>F523166</v>
          </cell>
          <cell r="C10707" t="str">
            <v>F523166</v>
          </cell>
          <cell r="D10707">
            <v>13</v>
          </cell>
          <cell r="E10707" t="str">
            <v>F</v>
          </cell>
        </row>
        <row r="10708">
          <cell r="B10708" t="str">
            <v>F523182</v>
          </cell>
          <cell r="C10708" t="str">
            <v>F523182</v>
          </cell>
          <cell r="D10708">
            <v>13</v>
          </cell>
          <cell r="E10708" t="str">
            <v>F</v>
          </cell>
        </row>
        <row r="10709">
          <cell r="B10709" t="str">
            <v>1000MOORSUB</v>
          </cell>
          <cell r="C10709" t="str">
            <v>MOORSUB</v>
          </cell>
          <cell r="D10709">
            <v>12</v>
          </cell>
          <cell r="E10709" t="str">
            <v>G</v>
          </cell>
        </row>
        <row r="10710">
          <cell r="B10710" t="str">
            <v>F500554</v>
          </cell>
          <cell r="C10710" t="str">
            <v>F500554</v>
          </cell>
          <cell r="D10710">
            <v>13</v>
          </cell>
          <cell r="E10710" t="str">
            <v>F</v>
          </cell>
        </row>
        <row r="10711">
          <cell r="B10711" t="str">
            <v>F500555</v>
          </cell>
          <cell r="C10711" t="str">
            <v>F500555</v>
          </cell>
          <cell r="D10711">
            <v>13</v>
          </cell>
          <cell r="E10711" t="str">
            <v>F</v>
          </cell>
        </row>
        <row r="10712">
          <cell r="B10712" t="str">
            <v>F500558</v>
          </cell>
          <cell r="C10712" t="str">
            <v>F500558</v>
          </cell>
          <cell r="D10712">
            <v>13</v>
          </cell>
          <cell r="E10712" t="str">
            <v>F</v>
          </cell>
        </row>
        <row r="10713">
          <cell r="B10713" t="str">
            <v>F520715</v>
          </cell>
          <cell r="C10713" t="str">
            <v>F520715</v>
          </cell>
          <cell r="D10713">
            <v>13</v>
          </cell>
          <cell r="E10713" t="str">
            <v>F</v>
          </cell>
        </row>
        <row r="10714">
          <cell r="B10714" t="str">
            <v>F520972</v>
          </cell>
          <cell r="C10714" t="str">
            <v>F520972</v>
          </cell>
          <cell r="D10714">
            <v>13</v>
          </cell>
          <cell r="E10714" t="str">
            <v>F</v>
          </cell>
        </row>
        <row r="10715">
          <cell r="B10715" t="str">
            <v>F521332</v>
          </cell>
          <cell r="C10715" t="str">
            <v>F521332</v>
          </cell>
          <cell r="D10715">
            <v>13</v>
          </cell>
          <cell r="E10715" t="str">
            <v>F</v>
          </cell>
        </row>
        <row r="10716">
          <cell r="B10716" t="str">
            <v>F521692</v>
          </cell>
          <cell r="C10716" t="str">
            <v>F521692</v>
          </cell>
          <cell r="D10716">
            <v>13</v>
          </cell>
          <cell r="E10716" t="str">
            <v>F</v>
          </cell>
        </row>
        <row r="10717">
          <cell r="B10717" t="str">
            <v>F522052</v>
          </cell>
          <cell r="C10717" t="str">
            <v>F522052</v>
          </cell>
          <cell r="D10717">
            <v>13</v>
          </cell>
          <cell r="E10717" t="str">
            <v>F</v>
          </cell>
        </row>
        <row r="10718">
          <cell r="B10718" t="str">
            <v>F522412</v>
          </cell>
          <cell r="C10718" t="str">
            <v>F522412</v>
          </cell>
          <cell r="D10718">
            <v>13</v>
          </cell>
          <cell r="E10718" t="str">
            <v>F</v>
          </cell>
        </row>
        <row r="10719">
          <cell r="B10719" t="str">
            <v>1000RECTSUB</v>
          </cell>
          <cell r="C10719" t="str">
            <v>RECTSUB</v>
          </cell>
          <cell r="D10719">
            <v>12</v>
          </cell>
          <cell r="E10719" t="str">
            <v>G</v>
          </cell>
        </row>
        <row r="10720">
          <cell r="B10720" t="str">
            <v>F500572</v>
          </cell>
          <cell r="C10720" t="str">
            <v>F500572</v>
          </cell>
          <cell r="D10720">
            <v>13</v>
          </cell>
          <cell r="E10720" t="str">
            <v>F</v>
          </cell>
        </row>
        <row r="10721">
          <cell r="B10721" t="str">
            <v>F500573</v>
          </cell>
          <cell r="C10721" t="str">
            <v>F500573</v>
          </cell>
          <cell r="D10721">
            <v>13</v>
          </cell>
          <cell r="E10721" t="str">
            <v>F</v>
          </cell>
        </row>
        <row r="10722">
          <cell r="B10722" t="str">
            <v>F520976</v>
          </cell>
          <cell r="C10722" t="str">
            <v>F520976</v>
          </cell>
          <cell r="D10722">
            <v>13</v>
          </cell>
          <cell r="E10722" t="str">
            <v>F</v>
          </cell>
        </row>
        <row r="10723">
          <cell r="B10723" t="str">
            <v>F521336</v>
          </cell>
          <cell r="C10723" t="str">
            <v>F521336</v>
          </cell>
          <cell r="D10723">
            <v>13</v>
          </cell>
          <cell r="E10723" t="str">
            <v>F</v>
          </cell>
        </row>
        <row r="10724">
          <cell r="B10724" t="str">
            <v>F521696</v>
          </cell>
          <cell r="C10724" t="str">
            <v>F521696</v>
          </cell>
          <cell r="D10724">
            <v>13</v>
          </cell>
          <cell r="E10724" t="str">
            <v>F</v>
          </cell>
        </row>
        <row r="10725">
          <cell r="B10725" t="str">
            <v>F522056</v>
          </cell>
          <cell r="C10725" t="str">
            <v>F522056</v>
          </cell>
          <cell r="D10725">
            <v>13</v>
          </cell>
          <cell r="E10725" t="str">
            <v>F</v>
          </cell>
        </row>
        <row r="10726">
          <cell r="B10726" t="str">
            <v>F522416</v>
          </cell>
          <cell r="C10726" t="str">
            <v>F522416</v>
          </cell>
          <cell r="D10726">
            <v>13</v>
          </cell>
          <cell r="E10726" t="str">
            <v>F</v>
          </cell>
        </row>
        <row r="10727">
          <cell r="B10727" t="str">
            <v>1000SAUGUSECT</v>
          </cell>
          <cell r="C10727" t="str">
            <v>SAUGUSECT</v>
          </cell>
          <cell r="D10727">
            <v>12</v>
          </cell>
          <cell r="E10727" t="str">
            <v>G</v>
          </cell>
        </row>
        <row r="10728">
          <cell r="B10728" t="str">
            <v>F500441</v>
          </cell>
          <cell r="C10728" t="str">
            <v>F500441</v>
          </cell>
          <cell r="D10728">
            <v>13</v>
          </cell>
          <cell r="E10728" t="str">
            <v>F</v>
          </cell>
        </row>
        <row r="10729">
          <cell r="B10729" t="str">
            <v>F500442</v>
          </cell>
          <cell r="C10729" t="str">
            <v>F500442</v>
          </cell>
          <cell r="D10729">
            <v>13</v>
          </cell>
          <cell r="E10729" t="str">
            <v>F</v>
          </cell>
        </row>
        <row r="10730">
          <cell r="B10730" t="str">
            <v>F520552</v>
          </cell>
          <cell r="C10730" t="str">
            <v>F520552</v>
          </cell>
          <cell r="D10730">
            <v>13</v>
          </cell>
          <cell r="E10730" t="str">
            <v>F</v>
          </cell>
        </row>
        <row r="10731">
          <cell r="B10731" t="str">
            <v>F520716</v>
          </cell>
          <cell r="C10731" t="str">
            <v>F520716</v>
          </cell>
          <cell r="D10731">
            <v>13</v>
          </cell>
          <cell r="E10731" t="str">
            <v>F</v>
          </cell>
        </row>
        <row r="10732">
          <cell r="B10732" t="str">
            <v>F520950</v>
          </cell>
          <cell r="C10732" t="str">
            <v>F520950</v>
          </cell>
          <cell r="D10732">
            <v>13</v>
          </cell>
          <cell r="E10732" t="str">
            <v>F</v>
          </cell>
        </row>
        <row r="10733">
          <cell r="B10733" t="str">
            <v>F521310</v>
          </cell>
          <cell r="C10733" t="str">
            <v>F521310</v>
          </cell>
          <cell r="D10733">
            <v>13</v>
          </cell>
          <cell r="E10733" t="str">
            <v>F</v>
          </cell>
        </row>
        <row r="10734">
          <cell r="B10734" t="str">
            <v>F521670</v>
          </cell>
          <cell r="C10734" t="str">
            <v>F521670</v>
          </cell>
          <cell r="D10734">
            <v>13</v>
          </cell>
          <cell r="E10734" t="str">
            <v>F</v>
          </cell>
        </row>
        <row r="10735">
          <cell r="B10735" t="str">
            <v>F522030</v>
          </cell>
          <cell r="C10735" t="str">
            <v>F522030</v>
          </cell>
          <cell r="D10735">
            <v>13</v>
          </cell>
          <cell r="E10735" t="str">
            <v>F</v>
          </cell>
        </row>
        <row r="10736">
          <cell r="B10736" t="str">
            <v>F522390</v>
          </cell>
          <cell r="C10736" t="str">
            <v>F522390</v>
          </cell>
          <cell r="D10736">
            <v>13</v>
          </cell>
          <cell r="E10736" t="str">
            <v>F</v>
          </cell>
        </row>
        <row r="10737">
          <cell r="B10737" t="str">
            <v>F522817</v>
          </cell>
          <cell r="C10737" t="str">
            <v>F522817</v>
          </cell>
          <cell r="D10737">
            <v>13</v>
          </cell>
          <cell r="E10737" t="str">
            <v>F</v>
          </cell>
        </row>
        <row r="10738">
          <cell r="B10738" t="str">
            <v>F522850</v>
          </cell>
          <cell r="C10738" t="str">
            <v>F522850</v>
          </cell>
          <cell r="D10738">
            <v>13</v>
          </cell>
          <cell r="E10738" t="str">
            <v>F</v>
          </cell>
        </row>
        <row r="10739">
          <cell r="B10739" t="str">
            <v>F522883</v>
          </cell>
          <cell r="C10739" t="str">
            <v>F522883</v>
          </cell>
          <cell r="D10739">
            <v>13</v>
          </cell>
          <cell r="E10739" t="str">
            <v>F</v>
          </cell>
        </row>
        <row r="10740">
          <cell r="B10740" t="str">
            <v>F522916</v>
          </cell>
          <cell r="C10740" t="str">
            <v>F522916</v>
          </cell>
          <cell r="D10740">
            <v>13</v>
          </cell>
          <cell r="E10740" t="str">
            <v>F</v>
          </cell>
        </row>
        <row r="10741">
          <cell r="B10741" t="str">
            <v>F522949</v>
          </cell>
          <cell r="C10741" t="str">
            <v>F522949</v>
          </cell>
          <cell r="D10741">
            <v>13</v>
          </cell>
          <cell r="E10741" t="str">
            <v>F</v>
          </cell>
        </row>
        <row r="10742">
          <cell r="B10742" t="str">
            <v>F523041</v>
          </cell>
          <cell r="C10742" t="str">
            <v>F523041</v>
          </cell>
          <cell r="D10742">
            <v>13</v>
          </cell>
          <cell r="E10742" t="str">
            <v>F</v>
          </cell>
        </row>
        <row r="10743">
          <cell r="B10743" t="str">
            <v>F523057</v>
          </cell>
          <cell r="C10743" t="str">
            <v>F523057</v>
          </cell>
          <cell r="D10743">
            <v>13</v>
          </cell>
          <cell r="E10743" t="str">
            <v>F</v>
          </cell>
        </row>
        <row r="10744">
          <cell r="B10744" t="str">
            <v>F523073</v>
          </cell>
          <cell r="C10744" t="str">
            <v>F523073</v>
          </cell>
          <cell r="D10744">
            <v>13</v>
          </cell>
          <cell r="E10744" t="str">
            <v>F</v>
          </cell>
        </row>
        <row r="10745">
          <cell r="B10745" t="str">
            <v>F523089</v>
          </cell>
          <cell r="C10745" t="str">
            <v>F523089</v>
          </cell>
          <cell r="D10745">
            <v>13</v>
          </cell>
          <cell r="E10745" t="str">
            <v>F</v>
          </cell>
        </row>
        <row r="10746">
          <cell r="B10746" t="str">
            <v>F523105</v>
          </cell>
          <cell r="C10746" t="str">
            <v>F523105</v>
          </cell>
          <cell r="D10746">
            <v>13</v>
          </cell>
          <cell r="E10746" t="str">
            <v>F</v>
          </cell>
        </row>
        <row r="10747">
          <cell r="B10747" t="str">
            <v>F523121</v>
          </cell>
          <cell r="C10747" t="str">
            <v>F523121</v>
          </cell>
          <cell r="D10747">
            <v>13</v>
          </cell>
          <cell r="E10747" t="str">
            <v>F</v>
          </cell>
        </row>
        <row r="10748">
          <cell r="B10748" t="str">
            <v>F523137</v>
          </cell>
          <cell r="C10748" t="str">
            <v>F523137</v>
          </cell>
          <cell r="D10748">
            <v>13</v>
          </cell>
          <cell r="E10748" t="str">
            <v>F</v>
          </cell>
        </row>
        <row r="10749">
          <cell r="B10749" t="str">
            <v>F523153</v>
          </cell>
          <cell r="C10749" t="str">
            <v>F523153</v>
          </cell>
          <cell r="D10749">
            <v>13</v>
          </cell>
          <cell r="E10749" t="str">
            <v>F</v>
          </cell>
        </row>
        <row r="10750">
          <cell r="B10750" t="str">
            <v>F523169</v>
          </cell>
          <cell r="C10750" t="str">
            <v>F523169</v>
          </cell>
          <cell r="D10750">
            <v>13</v>
          </cell>
          <cell r="E10750" t="str">
            <v>F</v>
          </cell>
        </row>
        <row r="10751">
          <cell r="B10751" t="str">
            <v>F523185</v>
          </cell>
          <cell r="C10751" t="str">
            <v>F523185</v>
          </cell>
          <cell r="D10751">
            <v>13</v>
          </cell>
          <cell r="E10751" t="str">
            <v>F</v>
          </cell>
        </row>
        <row r="10752">
          <cell r="B10752" t="str">
            <v>1000SCLARSECT</v>
          </cell>
          <cell r="C10752" t="str">
            <v>SCLARSECT</v>
          </cell>
          <cell r="D10752">
            <v>12</v>
          </cell>
          <cell r="E10752" t="str">
            <v>G</v>
          </cell>
        </row>
        <row r="10753">
          <cell r="B10753" t="str">
            <v>F500437</v>
          </cell>
          <cell r="C10753" t="str">
            <v>F500437</v>
          </cell>
          <cell r="D10753">
            <v>13</v>
          </cell>
          <cell r="E10753" t="str">
            <v>F</v>
          </cell>
        </row>
        <row r="10754">
          <cell r="B10754" t="str">
            <v>F500438</v>
          </cell>
          <cell r="C10754" t="str">
            <v>F500438</v>
          </cell>
          <cell r="D10754">
            <v>13</v>
          </cell>
          <cell r="E10754" t="str">
            <v>F</v>
          </cell>
        </row>
        <row r="10755">
          <cell r="B10755" t="str">
            <v>F500439</v>
          </cell>
          <cell r="C10755" t="str">
            <v>F500439</v>
          </cell>
          <cell r="D10755">
            <v>13</v>
          </cell>
          <cell r="E10755" t="str">
            <v>F</v>
          </cell>
        </row>
        <row r="10756">
          <cell r="B10756" t="str">
            <v>F500440</v>
          </cell>
          <cell r="C10756" t="str">
            <v>F500440</v>
          </cell>
          <cell r="D10756">
            <v>13</v>
          </cell>
          <cell r="E10756" t="str">
            <v>F</v>
          </cell>
        </row>
        <row r="10757">
          <cell r="B10757" t="str">
            <v>F520949</v>
          </cell>
          <cell r="C10757" t="str">
            <v>F520949</v>
          </cell>
          <cell r="D10757">
            <v>13</v>
          </cell>
          <cell r="E10757" t="str">
            <v>F</v>
          </cell>
        </row>
        <row r="10758">
          <cell r="B10758" t="str">
            <v>F521309</v>
          </cell>
          <cell r="C10758" t="str">
            <v>F521309</v>
          </cell>
          <cell r="D10758">
            <v>13</v>
          </cell>
          <cell r="E10758" t="str">
            <v>F</v>
          </cell>
        </row>
        <row r="10759">
          <cell r="B10759" t="str">
            <v>F521669</v>
          </cell>
          <cell r="C10759" t="str">
            <v>F521669</v>
          </cell>
          <cell r="D10759">
            <v>13</v>
          </cell>
          <cell r="E10759" t="str">
            <v>F</v>
          </cell>
        </row>
        <row r="10760">
          <cell r="B10760" t="str">
            <v>F522029</v>
          </cell>
          <cell r="C10760" t="str">
            <v>F522029</v>
          </cell>
          <cell r="D10760">
            <v>13</v>
          </cell>
          <cell r="E10760" t="str">
            <v>F</v>
          </cell>
        </row>
        <row r="10761">
          <cell r="B10761" t="str">
            <v>F522389</v>
          </cell>
          <cell r="C10761" t="str">
            <v>F522389</v>
          </cell>
          <cell r="D10761">
            <v>13</v>
          </cell>
          <cell r="E10761" t="str">
            <v>F</v>
          </cell>
        </row>
        <row r="10762">
          <cell r="B10762" t="str">
            <v>F522816</v>
          </cell>
          <cell r="C10762" t="str">
            <v>F522816</v>
          </cell>
          <cell r="D10762">
            <v>13</v>
          </cell>
          <cell r="E10762" t="str">
            <v>F</v>
          </cell>
        </row>
        <row r="10763">
          <cell r="B10763" t="str">
            <v>F522849</v>
          </cell>
          <cell r="C10763" t="str">
            <v>F522849</v>
          </cell>
          <cell r="D10763">
            <v>13</v>
          </cell>
          <cell r="E10763" t="str">
            <v>F</v>
          </cell>
        </row>
        <row r="10764">
          <cell r="B10764" t="str">
            <v>F522882</v>
          </cell>
          <cell r="C10764" t="str">
            <v>F522882</v>
          </cell>
          <cell r="D10764">
            <v>13</v>
          </cell>
          <cell r="E10764" t="str">
            <v>F</v>
          </cell>
        </row>
        <row r="10765">
          <cell r="B10765" t="str">
            <v>F522915</v>
          </cell>
          <cell r="C10765" t="str">
            <v>F522915</v>
          </cell>
          <cell r="D10765">
            <v>13</v>
          </cell>
          <cell r="E10765" t="str">
            <v>F</v>
          </cell>
        </row>
        <row r="10766">
          <cell r="B10766" t="str">
            <v>F522948</v>
          </cell>
          <cell r="C10766" t="str">
            <v>F522948</v>
          </cell>
          <cell r="D10766">
            <v>13</v>
          </cell>
          <cell r="E10766" t="str">
            <v>F</v>
          </cell>
        </row>
        <row r="10767">
          <cell r="B10767" t="str">
            <v>F523040</v>
          </cell>
          <cell r="C10767" t="str">
            <v>F523040</v>
          </cell>
          <cell r="D10767">
            <v>13</v>
          </cell>
          <cell r="E10767" t="str">
            <v>F</v>
          </cell>
        </row>
        <row r="10768">
          <cell r="B10768" t="str">
            <v>F523056</v>
          </cell>
          <cell r="C10768" t="str">
            <v>F523056</v>
          </cell>
          <cell r="D10768">
            <v>13</v>
          </cell>
          <cell r="E10768" t="str">
            <v>F</v>
          </cell>
        </row>
        <row r="10769">
          <cell r="B10769" t="str">
            <v>F523072</v>
          </cell>
          <cell r="C10769" t="str">
            <v>F523072</v>
          </cell>
          <cell r="D10769">
            <v>13</v>
          </cell>
          <cell r="E10769" t="str">
            <v>F</v>
          </cell>
        </row>
        <row r="10770">
          <cell r="B10770" t="str">
            <v>F523088</v>
          </cell>
          <cell r="C10770" t="str">
            <v>F523088</v>
          </cell>
          <cell r="D10770">
            <v>13</v>
          </cell>
          <cell r="E10770" t="str">
            <v>F</v>
          </cell>
        </row>
        <row r="10771">
          <cell r="B10771" t="str">
            <v>F523104</v>
          </cell>
          <cell r="C10771" t="str">
            <v>F523104</v>
          </cell>
          <cell r="D10771">
            <v>13</v>
          </cell>
          <cell r="E10771" t="str">
            <v>F</v>
          </cell>
        </row>
        <row r="10772">
          <cell r="B10772" t="str">
            <v>F523120</v>
          </cell>
          <cell r="C10772" t="str">
            <v>F523120</v>
          </cell>
          <cell r="D10772">
            <v>13</v>
          </cell>
          <cell r="E10772" t="str">
            <v>F</v>
          </cell>
        </row>
        <row r="10773">
          <cell r="B10773" t="str">
            <v>F523136</v>
          </cell>
          <cell r="C10773" t="str">
            <v>F523136</v>
          </cell>
          <cell r="D10773">
            <v>13</v>
          </cell>
          <cell r="E10773" t="str">
            <v>F</v>
          </cell>
        </row>
        <row r="10774">
          <cell r="B10774" t="str">
            <v>F523152</v>
          </cell>
          <cell r="C10774" t="str">
            <v>F523152</v>
          </cell>
          <cell r="D10774">
            <v>13</v>
          </cell>
          <cell r="E10774" t="str">
            <v>F</v>
          </cell>
        </row>
        <row r="10775">
          <cell r="B10775" t="str">
            <v>F523168</v>
          </cell>
          <cell r="C10775" t="str">
            <v>F523168</v>
          </cell>
          <cell r="D10775">
            <v>13</v>
          </cell>
          <cell r="E10775" t="str">
            <v>F</v>
          </cell>
        </row>
        <row r="10776">
          <cell r="B10776" t="str">
            <v>F523184</v>
          </cell>
          <cell r="C10776" t="str">
            <v>F523184</v>
          </cell>
          <cell r="D10776">
            <v>13</v>
          </cell>
          <cell r="E10776" t="str">
            <v>F</v>
          </cell>
        </row>
        <row r="10777">
          <cell r="B10777" t="str">
            <v>1000SJOASECT</v>
          </cell>
          <cell r="C10777" t="str">
            <v>SJOASECT</v>
          </cell>
          <cell r="D10777">
            <v>12</v>
          </cell>
          <cell r="E10777" t="str">
            <v>G</v>
          </cell>
        </row>
        <row r="10778">
          <cell r="B10778" t="str">
            <v>F500453</v>
          </cell>
          <cell r="C10778" t="str">
            <v>F500453</v>
          </cell>
          <cell r="D10778">
            <v>13</v>
          </cell>
          <cell r="E10778" t="str">
            <v>F</v>
          </cell>
        </row>
        <row r="10779">
          <cell r="B10779" t="str">
            <v>F500454</v>
          </cell>
          <cell r="C10779" t="str">
            <v>F500454</v>
          </cell>
          <cell r="D10779">
            <v>13</v>
          </cell>
          <cell r="E10779" t="str">
            <v>F</v>
          </cell>
        </row>
        <row r="10780">
          <cell r="B10780" t="str">
            <v>F500455</v>
          </cell>
          <cell r="C10780" t="str">
            <v>F500455</v>
          </cell>
          <cell r="D10780">
            <v>13</v>
          </cell>
          <cell r="E10780" t="str">
            <v>F</v>
          </cell>
        </row>
        <row r="10781">
          <cell r="B10781" t="str">
            <v>F500456</v>
          </cell>
          <cell r="C10781" t="str">
            <v>F500456</v>
          </cell>
          <cell r="D10781">
            <v>13</v>
          </cell>
          <cell r="E10781" t="str">
            <v>F</v>
          </cell>
        </row>
        <row r="10782">
          <cell r="B10782" t="str">
            <v>F500457</v>
          </cell>
          <cell r="C10782" t="str">
            <v>F500457</v>
          </cell>
          <cell r="D10782">
            <v>13</v>
          </cell>
          <cell r="E10782" t="str">
            <v>F</v>
          </cell>
        </row>
        <row r="10783">
          <cell r="B10783" t="str">
            <v>F500458</v>
          </cell>
          <cell r="C10783" t="str">
            <v>F500458</v>
          </cell>
          <cell r="D10783">
            <v>13</v>
          </cell>
          <cell r="E10783" t="str">
            <v>F</v>
          </cell>
        </row>
        <row r="10784">
          <cell r="B10784" t="str">
            <v>F500459</v>
          </cell>
          <cell r="C10784" t="str">
            <v>F500459</v>
          </cell>
          <cell r="D10784">
            <v>13</v>
          </cell>
          <cell r="E10784" t="str">
            <v>F</v>
          </cell>
        </row>
        <row r="10785">
          <cell r="B10785" t="str">
            <v>F500460</v>
          </cell>
          <cell r="C10785" t="str">
            <v>F500460</v>
          </cell>
          <cell r="D10785">
            <v>13</v>
          </cell>
          <cell r="E10785" t="str">
            <v>F</v>
          </cell>
        </row>
        <row r="10786">
          <cell r="B10786" t="str">
            <v>F520953</v>
          </cell>
          <cell r="C10786" t="str">
            <v>F520953</v>
          </cell>
          <cell r="D10786">
            <v>13</v>
          </cell>
          <cell r="E10786" t="str">
            <v>F</v>
          </cell>
        </row>
        <row r="10787">
          <cell r="B10787" t="str">
            <v>F521313</v>
          </cell>
          <cell r="C10787" t="str">
            <v>F521313</v>
          </cell>
          <cell r="D10787">
            <v>13</v>
          </cell>
          <cell r="E10787" t="str">
            <v>F</v>
          </cell>
        </row>
        <row r="10788">
          <cell r="B10788" t="str">
            <v>F521673</v>
          </cell>
          <cell r="C10788" t="str">
            <v>F521673</v>
          </cell>
          <cell r="D10788">
            <v>13</v>
          </cell>
          <cell r="E10788" t="str">
            <v>F</v>
          </cell>
        </row>
        <row r="10789">
          <cell r="B10789" t="str">
            <v>F522033</v>
          </cell>
          <cell r="C10789" t="str">
            <v>F522033</v>
          </cell>
          <cell r="D10789">
            <v>13</v>
          </cell>
          <cell r="E10789" t="str">
            <v>F</v>
          </cell>
        </row>
        <row r="10790">
          <cell r="B10790" t="str">
            <v>F522393</v>
          </cell>
          <cell r="C10790" t="str">
            <v>F522393</v>
          </cell>
          <cell r="D10790">
            <v>13</v>
          </cell>
          <cell r="E10790" t="str">
            <v>F</v>
          </cell>
        </row>
        <row r="10791">
          <cell r="B10791" t="str">
            <v>F522815</v>
          </cell>
          <cell r="C10791" t="str">
            <v>F522815</v>
          </cell>
          <cell r="D10791">
            <v>13</v>
          </cell>
          <cell r="E10791" t="str">
            <v>F</v>
          </cell>
        </row>
        <row r="10792">
          <cell r="B10792" t="str">
            <v>F522848</v>
          </cell>
          <cell r="C10792" t="str">
            <v>F522848</v>
          </cell>
          <cell r="D10792">
            <v>13</v>
          </cell>
          <cell r="E10792" t="str">
            <v>F</v>
          </cell>
        </row>
        <row r="10793">
          <cell r="B10793" t="str">
            <v>F522881</v>
          </cell>
          <cell r="C10793" t="str">
            <v>F522881</v>
          </cell>
          <cell r="D10793">
            <v>13</v>
          </cell>
          <cell r="E10793" t="str">
            <v>F</v>
          </cell>
        </row>
        <row r="10794">
          <cell r="B10794" t="str">
            <v>F522914</v>
          </cell>
          <cell r="C10794" t="str">
            <v>F522914</v>
          </cell>
          <cell r="D10794">
            <v>13</v>
          </cell>
          <cell r="E10794" t="str">
            <v>F</v>
          </cell>
        </row>
        <row r="10795">
          <cell r="B10795" t="str">
            <v>F522947</v>
          </cell>
          <cell r="C10795" t="str">
            <v>F522947</v>
          </cell>
          <cell r="D10795">
            <v>13</v>
          </cell>
          <cell r="E10795" t="str">
            <v>F</v>
          </cell>
        </row>
        <row r="10796">
          <cell r="B10796" t="str">
            <v>F523039</v>
          </cell>
          <cell r="C10796" t="str">
            <v>F523039</v>
          </cell>
          <cell r="D10796">
            <v>13</v>
          </cell>
          <cell r="E10796" t="str">
            <v>F</v>
          </cell>
        </row>
        <row r="10797">
          <cell r="B10797" t="str">
            <v>F523055</v>
          </cell>
          <cell r="C10797" t="str">
            <v>F523055</v>
          </cell>
          <cell r="D10797">
            <v>13</v>
          </cell>
          <cell r="E10797" t="str">
            <v>F</v>
          </cell>
        </row>
        <row r="10798">
          <cell r="B10798" t="str">
            <v>F523071</v>
          </cell>
          <cell r="C10798" t="str">
            <v>F523071</v>
          </cell>
          <cell r="D10798">
            <v>13</v>
          </cell>
          <cell r="E10798" t="str">
            <v>F</v>
          </cell>
        </row>
        <row r="10799">
          <cell r="B10799" t="str">
            <v>F523087</v>
          </cell>
          <cell r="C10799" t="str">
            <v>F523087</v>
          </cell>
          <cell r="D10799">
            <v>13</v>
          </cell>
          <cell r="E10799" t="str">
            <v>F</v>
          </cell>
        </row>
        <row r="10800">
          <cell r="B10800" t="str">
            <v>F523103</v>
          </cell>
          <cell r="C10800" t="str">
            <v>F523103</v>
          </cell>
          <cell r="D10800">
            <v>13</v>
          </cell>
          <cell r="E10800" t="str">
            <v>F</v>
          </cell>
        </row>
        <row r="10801">
          <cell r="B10801" t="str">
            <v>F523119</v>
          </cell>
          <cell r="C10801" t="str">
            <v>F523119</v>
          </cell>
          <cell r="D10801">
            <v>13</v>
          </cell>
          <cell r="E10801" t="str">
            <v>F</v>
          </cell>
        </row>
        <row r="10802">
          <cell r="B10802" t="str">
            <v>F523135</v>
          </cell>
          <cell r="C10802" t="str">
            <v>F523135</v>
          </cell>
          <cell r="D10802">
            <v>13</v>
          </cell>
          <cell r="E10802" t="str">
            <v>F</v>
          </cell>
        </row>
        <row r="10803">
          <cell r="B10803" t="str">
            <v>F523151</v>
          </cell>
          <cell r="C10803" t="str">
            <v>F523151</v>
          </cell>
          <cell r="D10803">
            <v>13</v>
          </cell>
          <cell r="E10803" t="str">
            <v>F</v>
          </cell>
        </row>
        <row r="10804">
          <cell r="B10804" t="str">
            <v>F523167</v>
          </cell>
          <cell r="C10804" t="str">
            <v>F523167</v>
          </cell>
          <cell r="D10804">
            <v>13</v>
          </cell>
          <cell r="E10804" t="str">
            <v>F</v>
          </cell>
        </row>
        <row r="10805">
          <cell r="B10805" t="str">
            <v>F523183</v>
          </cell>
          <cell r="C10805" t="str">
            <v>F523183</v>
          </cell>
          <cell r="D10805">
            <v>13</v>
          </cell>
          <cell r="E10805" t="str">
            <v>F</v>
          </cell>
        </row>
        <row r="10806">
          <cell r="B10806" t="str">
            <v>1000VINCSECT</v>
          </cell>
          <cell r="C10806" t="str">
            <v>VINCSECT</v>
          </cell>
          <cell r="D10806">
            <v>12</v>
          </cell>
          <cell r="E10806" t="str">
            <v>G</v>
          </cell>
        </row>
        <row r="10807">
          <cell r="B10807" t="str">
            <v>F500445</v>
          </cell>
          <cell r="C10807" t="str">
            <v>F500445</v>
          </cell>
          <cell r="D10807">
            <v>13</v>
          </cell>
          <cell r="E10807" t="str">
            <v>F</v>
          </cell>
        </row>
        <row r="10808">
          <cell r="B10808" t="str">
            <v>F500446</v>
          </cell>
          <cell r="C10808" t="str">
            <v>F500446</v>
          </cell>
          <cell r="D10808">
            <v>13</v>
          </cell>
          <cell r="E10808" t="str">
            <v>F</v>
          </cell>
        </row>
        <row r="10809">
          <cell r="B10809" t="str">
            <v>F500447</v>
          </cell>
          <cell r="C10809" t="str">
            <v>F500447</v>
          </cell>
          <cell r="D10809">
            <v>13</v>
          </cell>
          <cell r="E10809" t="str">
            <v>F</v>
          </cell>
        </row>
        <row r="10810">
          <cell r="B10810" t="str">
            <v>F500448</v>
          </cell>
          <cell r="C10810" t="str">
            <v>F500448</v>
          </cell>
          <cell r="D10810">
            <v>13</v>
          </cell>
          <cell r="E10810" t="str">
            <v>F</v>
          </cell>
        </row>
        <row r="10811">
          <cell r="B10811" t="str">
            <v>F500449</v>
          </cell>
          <cell r="C10811" t="str">
            <v>F500449</v>
          </cell>
          <cell r="D10811">
            <v>13</v>
          </cell>
          <cell r="E10811" t="str">
            <v>F</v>
          </cell>
        </row>
        <row r="10812">
          <cell r="B10812" t="str">
            <v>F500451</v>
          </cell>
          <cell r="C10812" t="str">
            <v>F500451</v>
          </cell>
          <cell r="D10812">
            <v>13</v>
          </cell>
          <cell r="E10812" t="str">
            <v>F</v>
          </cell>
        </row>
        <row r="10813">
          <cell r="B10813" t="str">
            <v>F500452</v>
          </cell>
          <cell r="C10813" t="str">
            <v>F500452</v>
          </cell>
          <cell r="D10813">
            <v>13</v>
          </cell>
          <cell r="E10813" t="str">
            <v>F</v>
          </cell>
        </row>
        <row r="10814">
          <cell r="B10814" t="str">
            <v>F520951</v>
          </cell>
          <cell r="C10814" t="str">
            <v>F520951</v>
          </cell>
          <cell r="D10814">
            <v>13</v>
          </cell>
          <cell r="E10814" t="str">
            <v>F</v>
          </cell>
        </row>
        <row r="10815">
          <cell r="B10815" t="str">
            <v>F521311</v>
          </cell>
          <cell r="C10815" t="str">
            <v>F521311</v>
          </cell>
          <cell r="D10815">
            <v>13</v>
          </cell>
          <cell r="E10815" t="str">
            <v>F</v>
          </cell>
        </row>
        <row r="10816">
          <cell r="B10816" t="str">
            <v>F521671</v>
          </cell>
          <cell r="C10816" t="str">
            <v>F521671</v>
          </cell>
          <cell r="D10816">
            <v>13</v>
          </cell>
          <cell r="E10816" t="str">
            <v>F</v>
          </cell>
        </row>
        <row r="10817">
          <cell r="B10817" t="str">
            <v>F522031</v>
          </cell>
          <cell r="C10817" t="str">
            <v>F522031</v>
          </cell>
          <cell r="D10817">
            <v>13</v>
          </cell>
          <cell r="E10817" t="str">
            <v>F</v>
          </cell>
        </row>
        <row r="10818">
          <cell r="B10818" t="str">
            <v>F522391</v>
          </cell>
          <cell r="C10818" t="str">
            <v>F522391</v>
          </cell>
          <cell r="D10818">
            <v>13</v>
          </cell>
          <cell r="E10818" t="str">
            <v>F</v>
          </cell>
        </row>
        <row r="10819">
          <cell r="B10819" t="str">
            <v>F522818</v>
          </cell>
          <cell r="C10819" t="str">
            <v>F522818</v>
          </cell>
          <cell r="D10819">
            <v>13</v>
          </cell>
          <cell r="E10819" t="str">
            <v>F</v>
          </cell>
        </row>
        <row r="10820">
          <cell r="B10820" t="str">
            <v>F522851</v>
          </cell>
          <cell r="C10820" t="str">
            <v>F522851</v>
          </cell>
          <cell r="D10820">
            <v>13</v>
          </cell>
          <cell r="E10820" t="str">
            <v>F</v>
          </cell>
        </row>
        <row r="10821">
          <cell r="B10821" t="str">
            <v>F522884</v>
          </cell>
          <cell r="C10821" t="str">
            <v>F522884</v>
          </cell>
          <cell r="D10821">
            <v>13</v>
          </cell>
          <cell r="E10821" t="str">
            <v>F</v>
          </cell>
        </row>
        <row r="10822">
          <cell r="B10822" t="str">
            <v>F522917</v>
          </cell>
          <cell r="C10822" t="str">
            <v>F522917</v>
          </cell>
          <cell r="D10822">
            <v>13</v>
          </cell>
          <cell r="E10822" t="str">
            <v>F</v>
          </cell>
        </row>
        <row r="10823">
          <cell r="B10823" t="str">
            <v>F522950</v>
          </cell>
          <cell r="C10823" t="str">
            <v>F522950</v>
          </cell>
          <cell r="D10823">
            <v>13</v>
          </cell>
          <cell r="E10823" t="str">
            <v>F</v>
          </cell>
        </row>
        <row r="10824">
          <cell r="B10824" t="str">
            <v>F523042</v>
          </cell>
          <cell r="C10824" t="str">
            <v>F523042</v>
          </cell>
          <cell r="D10824">
            <v>13</v>
          </cell>
          <cell r="E10824" t="str">
            <v>F</v>
          </cell>
        </row>
        <row r="10825">
          <cell r="B10825" t="str">
            <v>F523058</v>
          </cell>
          <cell r="C10825" t="str">
            <v>F523058</v>
          </cell>
          <cell r="D10825">
            <v>13</v>
          </cell>
          <cell r="E10825" t="str">
            <v>F</v>
          </cell>
        </row>
        <row r="10826">
          <cell r="B10826" t="str">
            <v>F523074</v>
          </cell>
          <cell r="C10826" t="str">
            <v>F523074</v>
          </cell>
          <cell r="D10826">
            <v>13</v>
          </cell>
          <cell r="E10826" t="str">
            <v>F</v>
          </cell>
        </row>
        <row r="10827">
          <cell r="B10827" t="str">
            <v>F523090</v>
          </cell>
          <cell r="C10827" t="str">
            <v>F523090</v>
          </cell>
          <cell r="D10827">
            <v>13</v>
          </cell>
          <cell r="E10827" t="str">
            <v>F</v>
          </cell>
        </row>
        <row r="10828">
          <cell r="B10828" t="str">
            <v>F523106</v>
          </cell>
          <cell r="C10828" t="str">
            <v>F523106</v>
          </cell>
          <cell r="D10828">
            <v>13</v>
          </cell>
          <cell r="E10828" t="str">
            <v>F</v>
          </cell>
        </row>
        <row r="10829">
          <cell r="B10829" t="str">
            <v>F523122</v>
          </cell>
          <cell r="C10829" t="str">
            <v>F523122</v>
          </cell>
          <cell r="D10829">
            <v>13</v>
          </cell>
          <cell r="E10829" t="str">
            <v>F</v>
          </cell>
        </row>
        <row r="10830">
          <cell r="B10830" t="str">
            <v>F523138</v>
          </cell>
          <cell r="C10830" t="str">
            <v>F523138</v>
          </cell>
          <cell r="D10830">
            <v>13</v>
          </cell>
          <cell r="E10830" t="str">
            <v>F</v>
          </cell>
        </row>
        <row r="10831">
          <cell r="B10831" t="str">
            <v>F523154</v>
          </cell>
          <cell r="C10831" t="str">
            <v>F523154</v>
          </cell>
          <cell r="D10831">
            <v>13</v>
          </cell>
          <cell r="E10831" t="str">
            <v>F</v>
          </cell>
        </row>
        <row r="10832">
          <cell r="B10832" t="str">
            <v>F523170</v>
          </cell>
          <cell r="C10832" t="str">
            <v>F523170</v>
          </cell>
          <cell r="D10832">
            <v>13</v>
          </cell>
          <cell r="E10832" t="str">
            <v>F</v>
          </cell>
        </row>
        <row r="10833">
          <cell r="B10833" t="str">
            <v>F523186</v>
          </cell>
          <cell r="C10833" t="str">
            <v>F523186</v>
          </cell>
          <cell r="D10833">
            <v>13</v>
          </cell>
          <cell r="E10833" t="str">
            <v>F</v>
          </cell>
        </row>
        <row r="10834">
          <cell r="B10834" t="str">
            <v>1000VINCSUB</v>
          </cell>
          <cell r="C10834" t="str">
            <v>VINCSUB</v>
          </cell>
          <cell r="D10834">
            <v>12</v>
          </cell>
          <cell r="E10834" t="str">
            <v>G</v>
          </cell>
        </row>
        <row r="10835">
          <cell r="B10835" t="str">
            <v>F500559</v>
          </cell>
          <cell r="C10835" t="str">
            <v>F500559</v>
          </cell>
          <cell r="D10835">
            <v>13</v>
          </cell>
          <cell r="E10835" t="str">
            <v>F</v>
          </cell>
        </row>
        <row r="10836">
          <cell r="B10836" t="str">
            <v>F500560</v>
          </cell>
          <cell r="C10836" t="str">
            <v>F500560</v>
          </cell>
          <cell r="D10836">
            <v>13</v>
          </cell>
          <cell r="E10836" t="str">
            <v>F</v>
          </cell>
        </row>
        <row r="10837">
          <cell r="B10837" t="str">
            <v>F500561</v>
          </cell>
          <cell r="C10837" t="str">
            <v>F500561</v>
          </cell>
          <cell r="D10837">
            <v>13</v>
          </cell>
          <cell r="E10837" t="str">
            <v>F</v>
          </cell>
        </row>
        <row r="10838">
          <cell r="B10838" t="str">
            <v>F500562</v>
          </cell>
          <cell r="C10838" t="str">
            <v>F500562</v>
          </cell>
          <cell r="D10838">
            <v>13</v>
          </cell>
          <cell r="E10838" t="str">
            <v>F</v>
          </cell>
        </row>
        <row r="10839">
          <cell r="B10839" t="str">
            <v>F500563</v>
          </cell>
          <cell r="C10839" t="str">
            <v>F500563</v>
          </cell>
          <cell r="D10839">
            <v>13</v>
          </cell>
          <cell r="E10839" t="str">
            <v>F</v>
          </cell>
        </row>
        <row r="10840">
          <cell r="B10840" t="str">
            <v>F520973</v>
          </cell>
          <cell r="C10840" t="str">
            <v>F520973</v>
          </cell>
          <cell r="D10840">
            <v>13</v>
          </cell>
          <cell r="E10840" t="str">
            <v>F</v>
          </cell>
        </row>
        <row r="10841">
          <cell r="B10841" t="str">
            <v>F521333</v>
          </cell>
          <cell r="C10841" t="str">
            <v>F521333</v>
          </cell>
          <cell r="D10841">
            <v>13</v>
          </cell>
          <cell r="E10841" t="str">
            <v>F</v>
          </cell>
        </row>
        <row r="10842">
          <cell r="B10842" t="str">
            <v>F521693</v>
          </cell>
          <cell r="C10842" t="str">
            <v>F521693</v>
          </cell>
          <cell r="D10842">
            <v>13</v>
          </cell>
          <cell r="E10842" t="str">
            <v>F</v>
          </cell>
        </row>
        <row r="10843">
          <cell r="B10843" t="str">
            <v>F522053</v>
          </cell>
          <cell r="C10843" t="str">
            <v>F522053</v>
          </cell>
          <cell r="D10843">
            <v>13</v>
          </cell>
          <cell r="E10843" t="str">
            <v>F</v>
          </cell>
        </row>
        <row r="10844">
          <cell r="B10844" t="str">
            <v>F522413</v>
          </cell>
          <cell r="C10844" t="str">
            <v>F522413</v>
          </cell>
          <cell r="D10844">
            <v>13</v>
          </cell>
          <cell r="E10844" t="str">
            <v>F</v>
          </cell>
        </row>
        <row r="10845">
          <cell r="B10845" t="str">
            <v>1000NOELDS</v>
          </cell>
          <cell r="C10845" t="str">
            <v>NOELDS</v>
          </cell>
          <cell r="D10845">
            <v>12</v>
          </cell>
          <cell r="E10845" t="str">
            <v>G</v>
          </cell>
        </row>
        <row r="10846">
          <cell r="B10846" t="str">
            <v>F500568</v>
          </cell>
          <cell r="C10846" t="str">
            <v>F500568</v>
          </cell>
          <cell r="D10846">
            <v>13</v>
          </cell>
          <cell r="E10846" t="str">
            <v>F</v>
          </cell>
        </row>
        <row r="10847">
          <cell r="B10847" t="str">
            <v>F500569</v>
          </cell>
          <cell r="C10847" t="str">
            <v>F500569</v>
          </cell>
          <cell r="D10847">
            <v>13</v>
          </cell>
          <cell r="E10847" t="str">
            <v>F</v>
          </cell>
        </row>
        <row r="10848">
          <cell r="B10848" t="str">
            <v>F500571</v>
          </cell>
          <cell r="C10848" t="str">
            <v>F500571</v>
          </cell>
          <cell r="D10848">
            <v>13</v>
          </cell>
          <cell r="E10848" t="str">
            <v>F</v>
          </cell>
        </row>
        <row r="10849">
          <cell r="B10849" t="str">
            <v>F520773</v>
          </cell>
          <cell r="C10849" t="str">
            <v>F520773</v>
          </cell>
          <cell r="D10849">
            <v>13</v>
          </cell>
          <cell r="E10849" t="str">
            <v>F</v>
          </cell>
        </row>
        <row r="10850">
          <cell r="B10850" t="str">
            <v>F520774</v>
          </cell>
          <cell r="C10850" t="str">
            <v>F520774</v>
          </cell>
          <cell r="D10850">
            <v>13</v>
          </cell>
          <cell r="E10850" t="str">
            <v>F</v>
          </cell>
        </row>
        <row r="10851">
          <cell r="B10851" t="str">
            <v>F520813</v>
          </cell>
          <cell r="C10851" t="str">
            <v>F520813</v>
          </cell>
          <cell r="D10851">
            <v>13</v>
          </cell>
          <cell r="E10851" t="str">
            <v>F</v>
          </cell>
        </row>
        <row r="10852">
          <cell r="B10852" t="str">
            <v>F520824</v>
          </cell>
          <cell r="C10852" t="str">
            <v>F520824</v>
          </cell>
          <cell r="D10852">
            <v>13</v>
          </cell>
          <cell r="E10852" t="str">
            <v>F</v>
          </cell>
        </row>
        <row r="10853">
          <cell r="B10853" t="str">
            <v>F520825</v>
          </cell>
          <cell r="C10853" t="str">
            <v>F520825</v>
          </cell>
          <cell r="D10853">
            <v>13</v>
          </cell>
          <cell r="E10853" t="str">
            <v>F</v>
          </cell>
        </row>
        <row r="10854">
          <cell r="B10854" t="str">
            <v>F520975</v>
          </cell>
          <cell r="C10854" t="str">
            <v>F520975</v>
          </cell>
          <cell r="D10854">
            <v>13</v>
          </cell>
          <cell r="E10854" t="str">
            <v>F</v>
          </cell>
        </row>
        <row r="10855">
          <cell r="B10855" t="str">
            <v>F521335</v>
          </cell>
          <cell r="C10855" t="str">
            <v>F521335</v>
          </cell>
          <cell r="D10855">
            <v>13</v>
          </cell>
          <cell r="E10855" t="str">
            <v>F</v>
          </cell>
        </row>
        <row r="10856">
          <cell r="B10856" t="str">
            <v>F521695</v>
          </cell>
          <cell r="C10856" t="str">
            <v>F521695</v>
          </cell>
          <cell r="D10856">
            <v>13</v>
          </cell>
          <cell r="E10856" t="str">
            <v>F</v>
          </cell>
        </row>
        <row r="10857">
          <cell r="B10857" t="str">
            <v>F522055</v>
          </cell>
          <cell r="C10857" t="str">
            <v>F522055</v>
          </cell>
          <cell r="D10857">
            <v>13</v>
          </cell>
          <cell r="E10857" t="str">
            <v>F</v>
          </cell>
        </row>
        <row r="10858">
          <cell r="B10858" t="str">
            <v>F522415</v>
          </cell>
          <cell r="C10858" t="str">
            <v>F522415</v>
          </cell>
          <cell r="D10858">
            <v>13</v>
          </cell>
          <cell r="E10858" t="str">
            <v>F</v>
          </cell>
        </row>
        <row r="10859">
          <cell r="B10859" t="str">
            <v>F523367</v>
          </cell>
          <cell r="C10859" t="str">
            <v>F523367</v>
          </cell>
          <cell r="D10859">
            <v>13</v>
          </cell>
          <cell r="E10859" t="str">
            <v>F</v>
          </cell>
        </row>
        <row r="10860">
          <cell r="B10860" t="str">
            <v>F523380</v>
          </cell>
          <cell r="C10860" t="str">
            <v>F523380</v>
          </cell>
          <cell r="D10860">
            <v>13</v>
          </cell>
          <cell r="E10860" t="str">
            <v>F</v>
          </cell>
        </row>
        <row r="10861">
          <cell r="B10861" t="str">
            <v>F523417</v>
          </cell>
          <cell r="C10861" t="str">
            <v>F523417</v>
          </cell>
          <cell r="D10861">
            <v>13</v>
          </cell>
          <cell r="E10861" t="str">
            <v>F</v>
          </cell>
        </row>
        <row r="10862">
          <cell r="B10862" t="str">
            <v>1000WGRMGCEN</v>
          </cell>
          <cell r="C10862" t="str">
            <v>WGRMGCEN</v>
          </cell>
          <cell r="D10862">
            <v>10</v>
          </cell>
          <cell r="E10862" t="str">
            <v>G</v>
          </cell>
        </row>
        <row r="10863">
          <cell r="B10863" t="str">
            <v>F520695</v>
          </cell>
          <cell r="C10863" t="str">
            <v>F520695</v>
          </cell>
          <cell r="D10863">
            <v>11</v>
          </cell>
          <cell r="E10863" t="str">
            <v>F</v>
          </cell>
        </row>
        <row r="10864">
          <cell r="B10864" t="str">
            <v>F521192</v>
          </cell>
          <cell r="C10864" t="str">
            <v>F521192</v>
          </cell>
          <cell r="D10864">
            <v>11</v>
          </cell>
          <cell r="E10864" t="str">
            <v>F</v>
          </cell>
        </row>
        <row r="10865">
          <cell r="B10865" t="str">
            <v>F521552</v>
          </cell>
          <cell r="C10865" t="str">
            <v>F521552</v>
          </cell>
          <cell r="D10865">
            <v>11</v>
          </cell>
          <cell r="E10865" t="str">
            <v>F</v>
          </cell>
        </row>
        <row r="10866">
          <cell r="B10866" t="str">
            <v>F521912</v>
          </cell>
          <cell r="C10866" t="str">
            <v>F521912</v>
          </cell>
          <cell r="D10866">
            <v>11</v>
          </cell>
          <cell r="E10866" t="str">
            <v>F</v>
          </cell>
        </row>
        <row r="10867">
          <cell r="B10867" t="str">
            <v>F522272</v>
          </cell>
          <cell r="C10867" t="str">
            <v>F522272</v>
          </cell>
          <cell r="D10867">
            <v>11</v>
          </cell>
          <cell r="E10867" t="str">
            <v>F</v>
          </cell>
        </row>
        <row r="10868">
          <cell r="B10868" t="str">
            <v>F522632</v>
          </cell>
          <cell r="C10868" t="str">
            <v>F522632</v>
          </cell>
          <cell r="D10868">
            <v>11</v>
          </cell>
          <cell r="E10868" t="str">
            <v>F</v>
          </cell>
        </row>
        <row r="10869">
          <cell r="B10869" t="str">
            <v>F523373</v>
          </cell>
          <cell r="C10869" t="str">
            <v>F523373</v>
          </cell>
          <cell r="D10869">
            <v>11</v>
          </cell>
          <cell r="E10869" t="str">
            <v>F</v>
          </cell>
        </row>
        <row r="10870">
          <cell r="B10870" t="str">
            <v>1000ELNIDOSUB</v>
          </cell>
          <cell r="C10870" t="str">
            <v>ELNIDOSUB</v>
          </cell>
          <cell r="D10870">
            <v>12</v>
          </cell>
          <cell r="E10870" t="str">
            <v>G</v>
          </cell>
        </row>
        <row r="10871">
          <cell r="B10871" t="str">
            <v>F500550</v>
          </cell>
          <cell r="C10871" t="str">
            <v>F500550</v>
          </cell>
          <cell r="D10871">
            <v>13</v>
          </cell>
          <cell r="E10871" t="str">
            <v>F</v>
          </cell>
        </row>
        <row r="10872">
          <cell r="B10872" t="str">
            <v>F500551</v>
          </cell>
          <cell r="C10872" t="str">
            <v>F500551</v>
          </cell>
          <cell r="D10872">
            <v>13</v>
          </cell>
          <cell r="E10872" t="str">
            <v>F</v>
          </cell>
        </row>
        <row r="10873">
          <cell r="B10873" t="str">
            <v>F500552</v>
          </cell>
          <cell r="C10873" t="str">
            <v>F500552</v>
          </cell>
          <cell r="D10873">
            <v>13</v>
          </cell>
          <cell r="E10873" t="str">
            <v>F</v>
          </cell>
        </row>
        <row r="10874">
          <cell r="B10874" t="str">
            <v>F500553</v>
          </cell>
          <cell r="C10874" t="str">
            <v>F500553</v>
          </cell>
          <cell r="D10874">
            <v>13</v>
          </cell>
          <cell r="E10874" t="str">
            <v>F</v>
          </cell>
        </row>
        <row r="10875">
          <cell r="B10875" t="str">
            <v>F520971</v>
          </cell>
          <cell r="C10875" t="str">
            <v>F520971</v>
          </cell>
          <cell r="D10875">
            <v>13</v>
          </cell>
          <cell r="E10875" t="str">
            <v>F</v>
          </cell>
        </row>
        <row r="10876">
          <cell r="B10876" t="str">
            <v>F521331</v>
          </cell>
          <cell r="C10876" t="str">
            <v>F521331</v>
          </cell>
          <cell r="D10876">
            <v>13</v>
          </cell>
          <cell r="E10876" t="str">
            <v>F</v>
          </cell>
        </row>
        <row r="10877">
          <cell r="B10877" t="str">
            <v>F521691</v>
          </cell>
          <cell r="C10877" t="str">
            <v>F521691</v>
          </cell>
          <cell r="D10877">
            <v>13</v>
          </cell>
          <cell r="E10877" t="str">
            <v>F</v>
          </cell>
        </row>
        <row r="10878">
          <cell r="B10878" t="str">
            <v>F522051</v>
          </cell>
          <cell r="C10878" t="str">
            <v>F522051</v>
          </cell>
          <cell r="D10878">
            <v>13</v>
          </cell>
          <cell r="E10878" t="str">
            <v>F</v>
          </cell>
        </row>
        <row r="10879">
          <cell r="B10879" t="str">
            <v>F522411</v>
          </cell>
          <cell r="C10879" t="str">
            <v>F522411</v>
          </cell>
          <cell r="D10879">
            <v>13</v>
          </cell>
          <cell r="E10879" t="str">
            <v>F</v>
          </cell>
        </row>
        <row r="10880">
          <cell r="B10880" t="str">
            <v>1000ELNIDSECT</v>
          </cell>
          <cell r="C10880" t="str">
            <v>ELNIDSECT</v>
          </cell>
          <cell r="D10880">
            <v>12</v>
          </cell>
          <cell r="E10880" t="str">
            <v>G</v>
          </cell>
        </row>
        <row r="10881">
          <cell r="B10881" t="str">
            <v>F500473</v>
          </cell>
          <cell r="C10881" t="str">
            <v>F500473</v>
          </cell>
          <cell r="D10881">
            <v>13</v>
          </cell>
          <cell r="E10881" t="str">
            <v>F</v>
          </cell>
        </row>
        <row r="10882">
          <cell r="B10882" t="str">
            <v>F500474</v>
          </cell>
          <cell r="C10882" t="str">
            <v>F500474</v>
          </cell>
          <cell r="D10882">
            <v>13</v>
          </cell>
          <cell r="E10882" t="str">
            <v>F</v>
          </cell>
        </row>
        <row r="10883">
          <cell r="B10883" t="str">
            <v>F500475</v>
          </cell>
          <cell r="C10883" t="str">
            <v>F500475</v>
          </cell>
          <cell r="D10883">
            <v>13</v>
          </cell>
          <cell r="E10883" t="str">
            <v>F</v>
          </cell>
        </row>
        <row r="10884">
          <cell r="B10884" t="str">
            <v>F500476</v>
          </cell>
          <cell r="C10884" t="str">
            <v>F500476</v>
          </cell>
          <cell r="D10884">
            <v>13</v>
          </cell>
          <cell r="E10884" t="str">
            <v>F</v>
          </cell>
        </row>
        <row r="10885">
          <cell r="B10885" t="str">
            <v>F500477</v>
          </cell>
          <cell r="C10885" t="str">
            <v>F500477</v>
          </cell>
          <cell r="D10885">
            <v>13</v>
          </cell>
          <cell r="E10885" t="str">
            <v>F</v>
          </cell>
        </row>
        <row r="10886">
          <cell r="B10886" t="str">
            <v>F500478</v>
          </cell>
          <cell r="C10886" t="str">
            <v>F500478</v>
          </cell>
          <cell r="D10886">
            <v>13</v>
          </cell>
          <cell r="E10886" t="str">
            <v>F</v>
          </cell>
        </row>
        <row r="10887">
          <cell r="B10887" t="str">
            <v>F500479</v>
          </cell>
          <cell r="C10887" t="str">
            <v>F500479</v>
          </cell>
          <cell r="D10887">
            <v>13</v>
          </cell>
          <cell r="E10887" t="str">
            <v>F</v>
          </cell>
        </row>
        <row r="10888">
          <cell r="B10888" t="str">
            <v>F500480</v>
          </cell>
          <cell r="C10888" t="str">
            <v>F500480</v>
          </cell>
          <cell r="D10888">
            <v>13</v>
          </cell>
          <cell r="E10888" t="str">
            <v>F</v>
          </cell>
        </row>
        <row r="10889">
          <cell r="B10889" t="str">
            <v>F520955</v>
          </cell>
          <cell r="C10889" t="str">
            <v>F520955</v>
          </cell>
          <cell r="D10889">
            <v>13</v>
          </cell>
          <cell r="E10889" t="str">
            <v>F</v>
          </cell>
        </row>
        <row r="10890">
          <cell r="B10890" t="str">
            <v>F521315</v>
          </cell>
          <cell r="C10890" t="str">
            <v>F521315</v>
          </cell>
          <cell r="D10890">
            <v>13</v>
          </cell>
          <cell r="E10890" t="str">
            <v>F</v>
          </cell>
        </row>
        <row r="10891">
          <cell r="B10891" t="str">
            <v>F521675</v>
          </cell>
          <cell r="C10891" t="str">
            <v>F521675</v>
          </cell>
          <cell r="D10891">
            <v>13</v>
          </cell>
          <cell r="E10891" t="str">
            <v>F</v>
          </cell>
        </row>
        <row r="10892">
          <cell r="B10892" t="str">
            <v>F522035</v>
          </cell>
          <cell r="C10892" t="str">
            <v>F522035</v>
          </cell>
          <cell r="D10892">
            <v>13</v>
          </cell>
          <cell r="E10892" t="str">
            <v>F</v>
          </cell>
        </row>
        <row r="10893">
          <cell r="B10893" t="str">
            <v>F522395</v>
          </cell>
          <cell r="C10893" t="str">
            <v>F522395</v>
          </cell>
          <cell r="D10893">
            <v>13</v>
          </cell>
          <cell r="E10893" t="str">
            <v>F</v>
          </cell>
        </row>
        <row r="10894">
          <cell r="B10894" t="str">
            <v>F522819</v>
          </cell>
          <cell r="C10894" t="str">
            <v>F522819</v>
          </cell>
          <cell r="D10894">
            <v>13</v>
          </cell>
          <cell r="E10894" t="str">
            <v>F</v>
          </cell>
        </row>
        <row r="10895">
          <cell r="B10895" t="str">
            <v>F522852</v>
          </cell>
          <cell r="C10895" t="str">
            <v>F522852</v>
          </cell>
          <cell r="D10895">
            <v>13</v>
          </cell>
          <cell r="E10895" t="str">
            <v>F</v>
          </cell>
        </row>
        <row r="10896">
          <cell r="B10896" t="str">
            <v>F522885</v>
          </cell>
          <cell r="C10896" t="str">
            <v>F522885</v>
          </cell>
          <cell r="D10896">
            <v>13</v>
          </cell>
          <cell r="E10896" t="str">
            <v>F</v>
          </cell>
        </row>
        <row r="10897">
          <cell r="B10897" t="str">
            <v>F522918</v>
          </cell>
          <cell r="C10897" t="str">
            <v>F522918</v>
          </cell>
          <cell r="D10897">
            <v>13</v>
          </cell>
          <cell r="E10897" t="str">
            <v>F</v>
          </cell>
        </row>
        <row r="10898">
          <cell r="B10898" t="str">
            <v>F522951</v>
          </cell>
          <cell r="C10898" t="str">
            <v>F522951</v>
          </cell>
          <cell r="D10898">
            <v>13</v>
          </cell>
          <cell r="E10898" t="str">
            <v>F</v>
          </cell>
        </row>
        <row r="10899">
          <cell r="B10899" t="str">
            <v>F523043</v>
          </cell>
          <cell r="C10899" t="str">
            <v>F523043</v>
          </cell>
          <cell r="D10899">
            <v>13</v>
          </cell>
          <cell r="E10899" t="str">
            <v>F</v>
          </cell>
        </row>
        <row r="10900">
          <cell r="B10900" t="str">
            <v>F523059</v>
          </cell>
          <cell r="C10900" t="str">
            <v>F523059</v>
          </cell>
          <cell r="D10900">
            <v>13</v>
          </cell>
          <cell r="E10900" t="str">
            <v>F</v>
          </cell>
        </row>
        <row r="10901">
          <cell r="B10901" t="str">
            <v>F523075</v>
          </cell>
          <cell r="C10901" t="str">
            <v>F523075</v>
          </cell>
          <cell r="D10901">
            <v>13</v>
          </cell>
          <cell r="E10901" t="str">
            <v>F</v>
          </cell>
        </row>
        <row r="10902">
          <cell r="B10902" t="str">
            <v>F523091</v>
          </cell>
          <cell r="C10902" t="str">
            <v>F523091</v>
          </cell>
          <cell r="D10902">
            <v>13</v>
          </cell>
          <cell r="E10902" t="str">
            <v>F</v>
          </cell>
        </row>
        <row r="10903">
          <cell r="B10903" t="str">
            <v>F523107</v>
          </cell>
          <cell r="C10903" t="str">
            <v>F523107</v>
          </cell>
          <cell r="D10903">
            <v>13</v>
          </cell>
          <cell r="E10903" t="str">
            <v>F</v>
          </cell>
        </row>
        <row r="10904">
          <cell r="B10904" t="str">
            <v>F523123</v>
          </cell>
          <cell r="C10904" t="str">
            <v>F523123</v>
          </cell>
          <cell r="D10904">
            <v>13</v>
          </cell>
          <cell r="E10904" t="str">
            <v>F</v>
          </cell>
        </row>
        <row r="10905">
          <cell r="B10905" t="str">
            <v>F523139</v>
          </cell>
          <cell r="C10905" t="str">
            <v>F523139</v>
          </cell>
          <cell r="D10905">
            <v>13</v>
          </cell>
          <cell r="E10905" t="str">
            <v>F</v>
          </cell>
        </row>
        <row r="10906">
          <cell r="B10906" t="str">
            <v>F523155</v>
          </cell>
          <cell r="C10906" t="str">
            <v>F523155</v>
          </cell>
          <cell r="D10906">
            <v>13</v>
          </cell>
          <cell r="E10906" t="str">
            <v>F</v>
          </cell>
        </row>
        <row r="10907">
          <cell r="B10907" t="str">
            <v>F523171</v>
          </cell>
          <cell r="C10907" t="str">
            <v>F523171</v>
          </cell>
          <cell r="D10907">
            <v>13</v>
          </cell>
          <cell r="E10907" t="str">
            <v>F</v>
          </cell>
        </row>
        <row r="10908">
          <cell r="B10908" t="str">
            <v>F523187</v>
          </cell>
          <cell r="C10908" t="str">
            <v>F523187</v>
          </cell>
          <cell r="D10908">
            <v>13</v>
          </cell>
          <cell r="E10908" t="str">
            <v>F</v>
          </cell>
        </row>
        <row r="10909">
          <cell r="B10909" t="str">
            <v>1000ELOPDOM</v>
          </cell>
          <cell r="C10909" t="str">
            <v>ELOPDOM</v>
          </cell>
          <cell r="D10909">
            <v>12</v>
          </cell>
          <cell r="E10909" t="str">
            <v>G</v>
          </cell>
        </row>
        <row r="10910">
          <cell r="B10910" t="str">
            <v>F500412</v>
          </cell>
          <cell r="C10910" t="str">
            <v>F500412</v>
          </cell>
          <cell r="D10910">
            <v>13</v>
          </cell>
          <cell r="E10910" t="str">
            <v>F</v>
          </cell>
        </row>
        <row r="10911">
          <cell r="B10911" t="str">
            <v>F500413</v>
          </cell>
          <cell r="C10911" t="str">
            <v>F500413</v>
          </cell>
          <cell r="D10911">
            <v>13</v>
          </cell>
          <cell r="E10911" t="str">
            <v>F</v>
          </cell>
        </row>
        <row r="10912">
          <cell r="B10912" t="str">
            <v>F500414</v>
          </cell>
          <cell r="C10912" t="str">
            <v>F500414</v>
          </cell>
          <cell r="D10912">
            <v>13</v>
          </cell>
          <cell r="E10912" t="str">
            <v>F</v>
          </cell>
        </row>
        <row r="10913">
          <cell r="B10913" t="str">
            <v>F520944</v>
          </cell>
          <cell r="C10913" t="str">
            <v>F520944</v>
          </cell>
          <cell r="D10913">
            <v>13</v>
          </cell>
          <cell r="E10913" t="str">
            <v>F</v>
          </cell>
        </row>
        <row r="10914">
          <cell r="B10914" t="str">
            <v>F521304</v>
          </cell>
          <cell r="C10914" t="str">
            <v>F521304</v>
          </cell>
          <cell r="D10914">
            <v>13</v>
          </cell>
          <cell r="E10914" t="str">
            <v>F</v>
          </cell>
        </row>
        <row r="10915">
          <cell r="B10915" t="str">
            <v>F521664</v>
          </cell>
          <cell r="C10915" t="str">
            <v>F521664</v>
          </cell>
          <cell r="D10915">
            <v>13</v>
          </cell>
          <cell r="E10915" t="str">
            <v>F</v>
          </cell>
        </row>
        <row r="10916">
          <cell r="B10916" t="str">
            <v>F522024</v>
          </cell>
          <cell r="C10916" t="str">
            <v>F522024</v>
          </cell>
          <cell r="D10916">
            <v>13</v>
          </cell>
          <cell r="E10916" t="str">
            <v>F</v>
          </cell>
        </row>
        <row r="10917">
          <cell r="B10917" t="str">
            <v>F522384</v>
          </cell>
          <cell r="C10917" t="str">
            <v>F522384</v>
          </cell>
          <cell r="D10917">
            <v>13</v>
          </cell>
          <cell r="E10917" t="str">
            <v>F</v>
          </cell>
        </row>
        <row r="10918">
          <cell r="B10918" t="str">
            <v>1000LIGHTSECT</v>
          </cell>
          <cell r="C10918" t="str">
            <v>LIGHTSECT</v>
          </cell>
          <cell r="D10918">
            <v>12</v>
          </cell>
          <cell r="E10918" t="str">
            <v>G</v>
          </cell>
        </row>
        <row r="10919">
          <cell r="B10919" t="str">
            <v>F500461</v>
          </cell>
          <cell r="C10919" t="str">
            <v>F500461</v>
          </cell>
          <cell r="D10919">
            <v>13</v>
          </cell>
          <cell r="E10919" t="str">
            <v>F</v>
          </cell>
        </row>
        <row r="10920">
          <cell r="B10920" t="str">
            <v>F500462</v>
          </cell>
          <cell r="C10920" t="str">
            <v>F500462</v>
          </cell>
          <cell r="D10920">
            <v>13</v>
          </cell>
          <cell r="E10920" t="str">
            <v>F</v>
          </cell>
        </row>
        <row r="10921">
          <cell r="B10921" t="str">
            <v>F500463</v>
          </cell>
          <cell r="C10921" t="str">
            <v>F500463</v>
          </cell>
          <cell r="D10921">
            <v>13</v>
          </cell>
          <cell r="E10921" t="str">
            <v>F</v>
          </cell>
        </row>
        <row r="10922">
          <cell r="B10922" t="str">
            <v>F500464</v>
          </cell>
          <cell r="C10922" t="str">
            <v>F500464</v>
          </cell>
          <cell r="D10922">
            <v>13</v>
          </cell>
          <cell r="E10922" t="str">
            <v>F</v>
          </cell>
        </row>
        <row r="10923">
          <cell r="B10923" t="str">
            <v>F500465</v>
          </cell>
          <cell r="C10923" t="str">
            <v>F500465</v>
          </cell>
          <cell r="D10923">
            <v>13</v>
          </cell>
          <cell r="E10923" t="str">
            <v>F</v>
          </cell>
        </row>
        <row r="10924">
          <cell r="B10924" t="str">
            <v>F500466</v>
          </cell>
          <cell r="C10924" t="str">
            <v>F500466</v>
          </cell>
          <cell r="D10924">
            <v>13</v>
          </cell>
          <cell r="E10924" t="str">
            <v>F</v>
          </cell>
        </row>
        <row r="10925">
          <cell r="B10925" t="str">
            <v>F500467</v>
          </cell>
          <cell r="C10925" t="str">
            <v>F500467</v>
          </cell>
          <cell r="D10925">
            <v>13</v>
          </cell>
          <cell r="E10925" t="str">
            <v>F</v>
          </cell>
        </row>
        <row r="10926">
          <cell r="B10926" t="str">
            <v>F500468</v>
          </cell>
          <cell r="C10926" t="str">
            <v>F500468</v>
          </cell>
          <cell r="D10926">
            <v>13</v>
          </cell>
          <cell r="E10926" t="str">
            <v>F</v>
          </cell>
        </row>
        <row r="10927">
          <cell r="B10927" t="str">
            <v>F500469</v>
          </cell>
          <cell r="C10927" t="str">
            <v>F500469</v>
          </cell>
          <cell r="D10927">
            <v>13</v>
          </cell>
          <cell r="E10927" t="str">
            <v>F</v>
          </cell>
        </row>
        <row r="10928">
          <cell r="B10928" t="str">
            <v>F500470</v>
          </cell>
          <cell r="C10928" t="str">
            <v>F500470</v>
          </cell>
          <cell r="D10928">
            <v>13</v>
          </cell>
          <cell r="E10928" t="str">
            <v>F</v>
          </cell>
        </row>
        <row r="10929">
          <cell r="B10929" t="str">
            <v>F500471</v>
          </cell>
          <cell r="C10929" t="str">
            <v>F500471</v>
          </cell>
          <cell r="D10929">
            <v>13</v>
          </cell>
          <cell r="E10929" t="str">
            <v>F</v>
          </cell>
        </row>
        <row r="10930">
          <cell r="B10930" t="str">
            <v>F500472</v>
          </cell>
          <cell r="C10930" t="str">
            <v>F500472</v>
          </cell>
          <cell r="D10930">
            <v>13</v>
          </cell>
          <cell r="E10930" t="str">
            <v>F</v>
          </cell>
        </row>
        <row r="10931">
          <cell r="B10931" t="str">
            <v>F520954</v>
          </cell>
          <cell r="C10931" t="str">
            <v>F520954</v>
          </cell>
          <cell r="D10931">
            <v>13</v>
          </cell>
          <cell r="E10931" t="str">
            <v>F</v>
          </cell>
        </row>
        <row r="10932">
          <cell r="B10932" t="str">
            <v>F521314</v>
          </cell>
          <cell r="C10932" t="str">
            <v>F521314</v>
          </cell>
          <cell r="D10932">
            <v>13</v>
          </cell>
          <cell r="E10932" t="str">
            <v>F</v>
          </cell>
        </row>
        <row r="10933">
          <cell r="B10933" t="str">
            <v>F521674</v>
          </cell>
          <cell r="C10933" t="str">
            <v>F521674</v>
          </cell>
          <cell r="D10933">
            <v>13</v>
          </cell>
          <cell r="E10933" t="str">
            <v>F</v>
          </cell>
        </row>
        <row r="10934">
          <cell r="B10934" t="str">
            <v>F522034</v>
          </cell>
          <cell r="C10934" t="str">
            <v>F522034</v>
          </cell>
          <cell r="D10934">
            <v>13</v>
          </cell>
          <cell r="E10934" t="str">
            <v>F</v>
          </cell>
        </row>
        <row r="10935">
          <cell r="B10935" t="str">
            <v>F522394</v>
          </cell>
          <cell r="C10935" t="str">
            <v>F522394</v>
          </cell>
          <cell r="D10935">
            <v>13</v>
          </cell>
          <cell r="E10935" t="str">
            <v>F</v>
          </cell>
        </row>
        <row r="10936">
          <cell r="B10936" t="str">
            <v>F522820</v>
          </cell>
          <cell r="C10936" t="str">
            <v>F522820</v>
          </cell>
          <cell r="D10936">
            <v>13</v>
          </cell>
          <cell r="E10936" t="str">
            <v>F</v>
          </cell>
        </row>
        <row r="10937">
          <cell r="B10937" t="str">
            <v>F522853</v>
          </cell>
          <cell r="C10937" t="str">
            <v>F522853</v>
          </cell>
          <cell r="D10937">
            <v>13</v>
          </cell>
          <cell r="E10937" t="str">
            <v>F</v>
          </cell>
        </row>
        <row r="10938">
          <cell r="B10938" t="str">
            <v>F522886</v>
          </cell>
          <cell r="C10938" t="str">
            <v>F522886</v>
          </cell>
          <cell r="D10938">
            <v>13</v>
          </cell>
          <cell r="E10938" t="str">
            <v>F</v>
          </cell>
        </row>
        <row r="10939">
          <cell r="B10939" t="str">
            <v>F522919</v>
          </cell>
          <cell r="C10939" t="str">
            <v>F522919</v>
          </cell>
          <cell r="D10939">
            <v>13</v>
          </cell>
          <cell r="E10939" t="str">
            <v>F</v>
          </cell>
        </row>
        <row r="10940">
          <cell r="B10940" t="str">
            <v>F522952</v>
          </cell>
          <cell r="C10940" t="str">
            <v>F522952</v>
          </cell>
          <cell r="D10940">
            <v>13</v>
          </cell>
          <cell r="E10940" t="str">
            <v>F</v>
          </cell>
        </row>
        <row r="10941">
          <cell r="B10941" t="str">
            <v>F523044</v>
          </cell>
          <cell r="C10941" t="str">
            <v>F523044</v>
          </cell>
          <cell r="D10941">
            <v>13</v>
          </cell>
          <cell r="E10941" t="str">
            <v>F</v>
          </cell>
        </row>
        <row r="10942">
          <cell r="B10942" t="str">
            <v>F523060</v>
          </cell>
          <cell r="C10942" t="str">
            <v>F523060</v>
          </cell>
          <cell r="D10942">
            <v>13</v>
          </cell>
          <cell r="E10942" t="str">
            <v>F</v>
          </cell>
        </row>
        <row r="10943">
          <cell r="B10943" t="str">
            <v>F523076</v>
          </cell>
          <cell r="C10943" t="str">
            <v>F523076</v>
          </cell>
          <cell r="D10943">
            <v>13</v>
          </cell>
          <cell r="E10943" t="str">
            <v>F</v>
          </cell>
        </row>
        <row r="10944">
          <cell r="B10944" t="str">
            <v>F523092</v>
          </cell>
          <cell r="C10944" t="str">
            <v>F523092</v>
          </cell>
          <cell r="D10944">
            <v>13</v>
          </cell>
          <cell r="E10944" t="str">
            <v>F</v>
          </cell>
        </row>
        <row r="10945">
          <cell r="B10945" t="str">
            <v>F523108</v>
          </cell>
          <cell r="C10945" t="str">
            <v>F523108</v>
          </cell>
          <cell r="D10945">
            <v>13</v>
          </cell>
          <cell r="E10945" t="str">
            <v>F</v>
          </cell>
        </row>
        <row r="10946">
          <cell r="B10946" t="str">
            <v>F523124</v>
          </cell>
          <cell r="C10946" t="str">
            <v>F523124</v>
          </cell>
          <cell r="D10946">
            <v>13</v>
          </cell>
          <cell r="E10946" t="str">
            <v>F</v>
          </cell>
        </row>
        <row r="10947">
          <cell r="B10947" t="str">
            <v>F523140</v>
          </cell>
          <cell r="C10947" t="str">
            <v>F523140</v>
          </cell>
          <cell r="D10947">
            <v>13</v>
          </cell>
          <cell r="E10947" t="str">
            <v>F</v>
          </cell>
        </row>
        <row r="10948">
          <cell r="B10948" t="str">
            <v>F523156</v>
          </cell>
          <cell r="C10948" t="str">
            <v>F523156</v>
          </cell>
          <cell r="D10948">
            <v>13</v>
          </cell>
          <cell r="E10948" t="str">
            <v>F</v>
          </cell>
        </row>
        <row r="10949">
          <cell r="B10949" t="str">
            <v>F523172</v>
          </cell>
          <cell r="C10949" t="str">
            <v>F523172</v>
          </cell>
          <cell r="D10949">
            <v>13</v>
          </cell>
          <cell r="E10949" t="str">
            <v>F</v>
          </cell>
        </row>
        <row r="10950">
          <cell r="B10950" t="str">
            <v>F523188</v>
          </cell>
          <cell r="C10950" t="str">
            <v>F523188</v>
          </cell>
          <cell r="D10950">
            <v>13</v>
          </cell>
          <cell r="E10950" t="str">
            <v>F</v>
          </cell>
        </row>
        <row r="10951">
          <cell r="B10951" t="str">
            <v>1000LTPIPESUB</v>
          </cell>
          <cell r="C10951" t="str">
            <v>LTPIPESUB</v>
          </cell>
          <cell r="D10951">
            <v>12</v>
          </cell>
          <cell r="E10951" t="str">
            <v>G</v>
          </cell>
        </row>
        <row r="10952">
          <cell r="B10952" t="str">
            <v>F500547</v>
          </cell>
          <cell r="C10952" t="str">
            <v>F500547</v>
          </cell>
          <cell r="D10952">
            <v>13</v>
          </cell>
          <cell r="E10952" t="str">
            <v>F</v>
          </cell>
        </row>
        <row r="10953">
          <cell r="B10953" t="str">
            <v>F500549</v>
          </cell>
          <cell r="C10953" t="str">
            <v>F500549</v>
          </cell>
          <cell r="D10953">
            <v>13</v>
          </cell>
          <cell r="E10953" t="str">
            <v>F</v>
          </cell>
        </row>
        <row r="10954">
          <cell r="B10954" t="str">
            <v>F520970</v>
          </cell>
          <cell r="C10954" t="str">
            <v>F520970</v>
          </cell>
          <cell r="D10954">
            <v>13</v>
          </cell>
          <cell r="E10954" t="str">
            <v>F</v>
          </cell>
        </row>
        <row r="10955">
          <cell r="B10955" t="str">
            <v>F521330</v>
          </cell>
          <cell r="C10955" t="str">
            <v>F521330</v>
          </cell>
          <cell r="D10955">
            <v>13</v>
          </cell>
          <cell r="E10955" t="str">
            <v>F</v>
          </cell>
        </row>
        <row r="10956">
          <cell r="B10956" t="str">
            <v>F521690</v>
          </cell>
          <cell r="C10956" t="str">
            <v>F521690</v>
          </cell>
          <cell r="D10956">
            <v>13</v>
          </cell>
          <cell r="E10956" t="str">
            <v>F</v>
          </cell>
        </row>
        <row r="10957">
          <cell r="B10957" t="str">
            <v>F522050</v>
          </cell>
          <cell r="C10957" t="str">
            <v>F522050</v>
          </cell>
          <cell r="D10957">
            <v>13</v>
          </cell>
          <cell r="E10957" t="str">
            <v>F</v>
          </cell>
        </row>
        <row r="10958">
          <cell r="B10958" t="str">
            <v>F522410</v>
          </cell>
          <cell r="C10958" t="str">
            <v>F522410</v>
          </cell>
          <cell r="D10958">
            <v>13</v>
          </cell>
          <cell r="E10958" t="str">
            <v>F</v>
          </cell>
        </row>
        <row r="10959">
          <cell r="B10959" t="str">
            <v>F525814</v>
          </cell>
          <cell r="C10959" t="str">
            <v>F525814</v>
          </cell>
          <cell r="D10959">
            <v>13</v>
          </cell>
          <cell r="E10959" t="str">
            <v>F</v>
          </cell>
        </row>
        <row r="10960">
          <cell r="B10960" t="str">
            <v>1000SEDIV</v>
          </cell>
          <cell r="C10960" t="str">
            <v>SEDIV</v>
          </cell>
          <cell r="D10960">
            <v>8</v>
          </cell>
          <cell r="E10960" t="str">
            <v>G</v>
          </cell>
        </row>
        <row r="10961">
          <cell r="B10961" t="str">
            <v>1000EGRMGCEN</v>
          </cell>
          <cell r="C10961" t="str">
            <v>EGRMGCEN</v>
          </cell>
          <cell r="D10961">
            <v>10</v>
          </cell>
          <cell r="E10961" t="str">
            <v>G</v>
          </cell>
        </row>
        <row r="10962">
          <cell r="B10962" t="str">
            <v>F520699</v>
          </cell>
          <cell r="C10962" t="str">
            <v>F520699</v>
          </cell>
          <cell r="D10962">
            <v>11</v>
          </cell>
          <cell r="E10962" t="str">
            <v>F</v>
          </cell>
        </row>
        <row r="10963">
          <cell r="B10963" t="str">
            <v>F521194</v>
          </cell>
          <cell r="C10963" t="str">
            <v>F521194</v>
          </cell>
          <cell r="D10963">
            <v>11</v>
          </cell>
          <cell r="E10963" t="str">
            <v>F</v>
          </cell>
        </row>
        <row r="10964">
          <cell r="B10964" t="str">
            <v>F521554</v>
          </cell>
          <cell r="C10964" t="str">
            <v>F521554</v>
          </cell>
          <cell r="D10964">
            <v>11</v>
          </cell>
          <cell r="E10964" t="str">
            <v>F</v>
          </cell>
        </row>
        <row r="10965">
          <cell r="B10965" t="str">
            <v>F521914</v>
          </cell>
          <cell r="C10965" t="str">
            <v>F521914</v>
          </cell>
          <cell r="D10965">
            <v>11</v>
          </cell>
          <cell r="E10965" t="str">
            <v>F</v>
          </cell>
        </row>
        <row r="10966">
          <cell r="B10966" t="str">
            <v>F522274</v>
          </cell>
          <cell r="C10966" t="str">
            <v>F522274</v>
          </cell>
          <cell r="D10966">
            <v>11</v>
          </cell>
          <cell r="E10966" t="str">
            <v>F</v>
          </cell>
        </row>
        <row r="10967">
          <cell r="B10967" t="str">
            <v>F522634</v>
          </cell>
          <cell r="C10967" t="str">
            <v>F522634</v>
          </cell>
          <cell r="D10967">
            <v>11</v>
          </cell>
          <cell r="E10967" t="str">
            <v>F</v>
          </cell>
        </row>
        <row r="10968">
          <cell r="B10968" t="str">
            <v>F523372</v>
          </cell>
          <cell r="C10968" t="str">
            <v>F523372</v>
          </cell>
          <cell r="D10968">
            <v>11</v>
          </cell>
          <cell r="E10968" t="str">
            <v>F</v>
          </cell>
        </row>
        <row r="10969">
          <cell r="B10969" t="str">
            <v>1000DEVRSECT</v>
          </cell>
          <cell r="C10969" t="str">
            <v>DEVRSECT</v>
          </cell>
          <cell r="D10969">
            <v>12</v>
          </cell>
          <cell r="E10969" t="str">
            <v>G</v>
          </cell>
        </row>
        <row r="10970">
          <cell r="B10970" t="str">
            <v>F500536</v>
          </cell>
          <cell r="C10970" t="str">
            <v>F500536</v>
          </cell>
          <cell r="D10970">
            <v>13</v>
          </cell>
          <cell r="E10970" t="str">
            <v>F</v>
          </cell>
        </row>
        <row r="10971">
          <cell r="B10971" t="str">
            <v>F500537</v>
          </cell>
          <cell r="C10971" t="str">
            <v>F500537</v>
          </cell>
          <cell r="D10971">
            <v>13</v>
          </cell>
          <cell r="E10971" t="str">
            <v>F</v>
          </cell>
        </row>
        <row r="10972">
          <cell r="B10972" t="str">
            <v>F500538</v>
          </cell>
          <cell r="C10972" t="str">
            <v>F500538</v>
          </cell>
          <cell r="D10972">
            <v>13</v>
          </cell>
          <cell r="E10972" t="str">
            <v>F</v>
          </cell>
        </row>
        <row r="10973">
          <cell r="B10973" t="str">
            <v>F500539</v>
          </cell>
          <cell r="C10973" t="str">
            <v>F500539</v>
          </cell>
          <cell r="D10973">
            <v>13</v>
          </cell>
          <cell r="E10973" t="str">
            <v>F</v>
          </cell>
        </row>
        <row r="10974">
          <cell r="B10974" t="str">
            <v>F520968</v>
          </cell>
          <cell r="C10974" t="str">
            <v>F520968</v>
          </cell>
          <cell r="D10974">
            <v>13</v>
          </cell>
          <cell r="E10974" t="str">
            <v>F</v>
          </cell>
        </row>
        <row r="10975">
          <cell r="B10975" t="str">
            <v>F521328</v>
          </cell>
          <cell r="C10975" t="str">
            <v>F521328</v>
          </cell>
          <cell r="D10975">
            <v>13</v>
          </cell>
          <cell r="E10975" t="str">
            <v>F</v>
          </cell>
        </row>
        <row r="10976">
          <cell r="B10976" t="str">
            <v>F521688</v>
          </cell>
          <cell r="C10976" t="str">
            <v>F521688</v>
          </cell>
          <cell r="D10976">
            <v>13</v>
          </cell>
          <cell r="E10976" t="str">
            <v>F</v>
          </cell>
        </row>
        <row r="10977">
          <cell r="B10977" t="str">
            <v>F522048</v>
          </cell>
          <cell r="C10977" t="str">
            <v>F522048</v>
          </cell>
          <cell r="D10977">
            <v>13</v>
          </cell>
          <cell r="E10977" t="str">
            <v>F</v>
          </cell>
        </row>
        <row r="10978">
          <cell r="B10978" t="str">
            <v>F522408</v>
          </cell>
          <cell r="C10978" t="str">
            <v>F522408</v>
          </cell>
          <cell r="D10978">
            <v>13</v>
          </cell>
          <cell r="E10978" t="str">
            <v>F</v>
          </cell>
        </row>
        <row r="10979">
          <cell r="B10979" t="str">
            <v>F522824</v>
          </cell>
          <cell r="C10979" t="str">
            <v>F522824</v>
          </cell>
          <cell r="D10979">
            <v>13</v>
          </cell>
          <cell r="E10979" t="str">
            <v>F</v>
          </cell>
        </row>
        <row r="10980">
          <cell r="B10980" t="str">
            <v>F522857</v>
          </cell>
          <cell r="C10980" t="str">
            <v>F522857</v>
          </cell>
          <cell r="D10980">
            <v>13</v>
          </cell>
          <cell r="E10980" t="str">
            <v>F</v>
          </cell>
        </row>
        <row r="10981">
          <cell r="B10981" t="str">
            <v>F522890</v>
          </cell>
          <cell r="C10981" t="str">
            <v>F522890</v>
          </cell>
          <cell r="D10981">
            <v>13</v>
          </cell>
          <cell r="E10981" t="str">
            <v>F</v>
          </cell>
        </row>
        <row r="10982">
          <cell r="B10982" t="str">
            <v>F522923</v>
          </cell>
          <cell r="C10982" t="str">
            <v>F522923</v>
          </cell>
          <cell r="D10982">
            <v>13</v>
          </cell>
          <cell r="E10982" t="str">
            <v>F</v>
          </cell>
        </row>
        <row r="10983">
          <cell r="B10983" t="str">
            <v>F522956</v>
          </cell>
          <cell r="C10983" t="str">
            <v>F522956</v>
          </cell>
          <cell r="D10983">
            <v>13</v>
          </cell>
          <cell r="E10983" t="str">
            <v>F</v>
          </cell>
        </row>
        <row r="10984">
          <cell r="B10984" t="str">
            <v>F523048</v>
          </cell>
          <cell r="C10984" t="str">
            <v>F523048</v>
          </cell>
          <cell r="D10984">
            <v>13</v>
          </cell>
          <cell r="E10984" t="str">
            <v>F</v>
          </cell>
        </row>
        <row r="10985">
          <cell r="B10985" t="str">
            <v>F523064</v>
          </cell>
          <cell r="C10985" t="str">
            <v>F523064</v>
          </cell>
          <cell r="D10985">
            <v>13</v>
          </cell>
          <cell r="E10985" t="str">
            <v>F</v>
          </cell>
        </row>
        <row r="10986">
          <cell r="B10986" t="str">
            <v>F523080</v>
          </cell>
          <cell r="C10986" t="str">
            <v>F523080</v>
          </cell>
          <cell r="D10986">
            <v>13</v>
          </cell>
          <cell r="E10986" t="str">
            <v>F</v>
          </cell>
        </row>
        <row r="10987">
          <cell r="B10987" t="str">
            <v>F523096</v>
          </cell>
          <cell r="C10987" t="str">
            <v>F523096</v>
          </cell>
          <cell r="D10987">
            <v>13</v>
          </cell>
          <cell r="E10987" t="str">
            <v>F</v>
          </cell>
        </row>
        <row r="10988">
          <cell r="B10988" t="str">
            <v>F523112</v>
          </cell>
          <cell r="C10988" t="str">
            <v>F523112</v>
          </cell>
          <cell r="D10988">
            <v>13</v>
          </cell>
          <cell r="E10988" t="str">
            <v>F</v>
          </cell>
        </row>
        <row r="10989">
          <cell r="B10989" t="str">
            <v>F523128</v>
          </cell>
          <cell r="C10989" t="str">
            <v>F523128</v>
          </cell>
          <cell r="D10989">
            <v>13</v>
          </cell>
          <cell r="E10989" t="str">
            <v>F</v>
          </cell>
        </row>
        <row r="10990">
          <cell r="B10990" t="str">
            <v>F523144</v>
          </cell>
          <cell r="C10990" t="str">
            <v>F523144</v>
          </cell>
          <cell r="D10990">
            <v>13</v>
          </cell>
          <cell r="E10990" t="str">
            <v>F</v>
          </cell>
        </row>
        <row r="10991">
          <cell r="B10991" t="str">
            <v>F523160</v>
          </cell>
          <cell r="C10991" t="str">
            <v>F523160</v>
          </cell>
          <cell r="D10991">
            <v>13</v>
          </cell>
          <cell r="E10991" t="str">
            <v>F</v>
          </cell>
        </row>
        <row r="10992">
          <cell r="B10992" t="str">
            <v>F523176</v>
          </cell>
          <cell r="C10992" t="str">
            <v>F523176</v>
          </cell>
          <cell r="D10992">
            <v>13</v>
          </cell>
          <cell r="E10992" t="str">
            <v>F</v>
          </cell>
        </row>
        <row r="10993">
          <cell r="B10993" t="str">
            <v>F523192</v>
          </cell>
          <cell r="C10993" t="str">
            <v>F523192</v>
          </cell>
          <cell r="D10993">
            <v>13</v>
          </cell>
          <cell r="E10993" t="str">
            <v>F</v>
          </cell>
        </row>
        <row r="10994">
          <cell r="B10994" t="str">
            <v>1000DEVRSUBS</v>
          </cell>
          <cell r="C10994" t="str">
            <v>DEVRSUBS</v>
          </cell>
          <cell r="D10994">
            <v>12</v>
          </cell>
          <cell r="E10994" t="str">
            <v>G</v>
          </cell>
        </row>
        <row r="10995">
          <cell r="B10995" t="str">
            <v>F500499</v>
          </cell>
          <cell r="C10995" t="str">
            <v>F500499</v>
          </cell>
          <cell r="D10995">
            <v>13</v>
          </cell>
          <cell r="E10995" t="str">
            <v>F</v>
          </cell>
        </row>
        <row r="10996">
          <cell r="B10996" t="str">
            <v>F502597</v>
          </cell>
          <cell r="C10996" t="str">
            <v>F502597</v>
          </cell>
          <cell r="D10996">
            <v>13</v>
          </cell>
          <cell r="E10996" t="str">
            <v>F</v>
          </cell>
        </row>
        <row r="10997">
          <cell r="B10997" t="str">
            <v>F520714</v>
          </cell>
          <cell r="C10997" t="str">
            <v>F520714</v>
          </cell>
          <cell r="D10997">
            <v>13</v>
          </cell>
          <cell r="E10997" t="str">
            <v>F</v>
          </cell>
        </row>
        <row r="10998">
          <cell r="B10998" t="str">
            <v>F520962</v>
          </cell>
          <cell r="C10998" t="str">
            <v>F520962</v>
          </cell>
          <cell r="D10998">
            <v>13</v>
          </cell>
          <cell r="E10998" t="str">
            <v>F</v>
          </cell>
        </row>
        <row r="10999">
          <cell r="B10999" t="str">
            <v>F521322</v>
          </cell>
          <cell r="C10999" t="str">
            <v>F521322</v>
          </cell>
          <cell r="D10999">
            <v>13</v>
          </cell>
          <cell r="E10999" t="str">
            <v>F</v>
          </cell>
        </row>
        <row r="11000">
          <cell r="B11000" t="str">
            <v>F521682</v>
          </cell>
          <cell r="C11000" t="str">
            <v>F521682</v>
          </cell>
          <cell r="D11000">
            <v>13</v>
          </cell>
          <cell r="E11000" t="str">
            <v>F</v>
          </cell>
        </row>
        <row r="11001">
          <cell r="B11001" t="str">
            <v>F522042</v>
          </cell>
          <cell r="C11001" t="str">
            <v>F522042</v>
          </cell>
          <cell r="D11001">
            <v>13</v>
          </cell>
          <cell r="E11001" t="str">
            <v>F</v>
          </cell>
        </row>
        <row r="11002">
          <cell r="B11002" t="str">
            <v>F522402</v>
          </cell>
          <cell r="C11002" t="str">
            <v>F522402</v>
          </cell>
          <cell r="D11002">
            <v>13</v>
          </cell>
          <cell r="E11002" t="str">
            <v>F</v>
          </cell>
        </row>
        <row r="11003">
          <cell r="B11003" t="str">
            <v>1000ELOPEAST</v>
          </cell>
          <cell r="C11003" t="str">
            <v>ELOPEAST</v>
          </cell>
          <cell r="D11003">
            <v>12</v>
          </cell>
          <cell r="E11003" t="str">
            <v>G</v>
          </cell>
        </row>
        <row r="11004">
          <cell r="B11004" t="str">
            <v>F500403</v>
          </cell>
          <cell r="C11004" t="str">
            <v>F500403</v>
          </cell>
          <cell r="D11004">
            <v>13</v>
          </cell>
          <cell r="E11004" t="str">
            <v>F</v>
          </cell>
        </row>
        <row r="11005">
          <cell r="B11005" t="str">
            <v>F500406</v>
          </cell>
          <cell r="C11005" t="str">
            <v>F500406</v>
          </cell>
          <cell r="D11005">
            <v>13</v>
          </cell>
          <cell r="E11005" t="str">
            <v>F</v>
          </cell>
        </row>
        <row r="11006">
          <cell r="B11006" t="str">
            <v>F500407</v>
          </cell>
          <cell r="C11006" t="str">
            <v>F500407</v>
          </cell>
          <cell r="D11006">
            <v>13</v>
          </cell>
          <cell r="E11006" t="str">
            <v>F</v>
          </cell>
        </row>
        <row r="11007">
          <cell r="B11007" t="str">
            <v>F500408</v>
          </cell>
          <cell r="C11007" t="str">
            <v>F500408</v>
          </cell>
          <cell r="D11007">
            <v>13</v>
          </cell>
          <cell r="E11007" t="str">
            <v>F</v>
          </cell>
        </row>
        <row r="11008">
          <cell r="B11008" t="str">
            <v>F520943</v>
          </cell>
          <cell r="C11008" t="str">
            <v>F520943</v>
          </cell>
          <cell r="D11008">
            <v>13</v>
          </cell>
          <cell r="E11008" t="str">
            <v>F</v>
          </cell>
        </row>
        <row r="11009">
          <cell r="B11009" t="str">
            <v>F521303</v>
          </cell>
          <cell r="C11009" t="str">
            <v>F521303</v>
          </cell>
          <cell r="D11009">
            <v>13</v>
          </cell>
          <cell r="E11009" t="str">
            <v>F</v>
          </cell>
        </row>
        <row r="11010">
          <cell r="B11010" t="str">
            <v>F521663</v>
          </cell>
          <cell r="C11010" t="str">
            <v>F521663</v>
          </cell>
          <cell r="D11010">
            <v>13</v>
          </cell>
          <cell r="E11010" t="str">
            <v>F</v>
          </cell>
        </row>
        <row r="11011">
          <cell r="B11011" t="str">
            <v>F522023</v>
          </cell>
          <cell r="C11011" t="str">
            <v>F522023</v>
          </cell>
          <cell r="D11011">
            <v>13</v>
          </cell>
          <cell r="E11011" t="str">
            <v>F</v>
          </cell>
        </row>
        <row r="11012">
          <cell r="B11012" t="str">
            <v>F522383</v>
          </cell>
          <cell r="C11012" t="str">
            <v>F522383</v>
          </cell>
          <cell r="D11012">
            <v>13</v>
          </cell>
          <cell r="E11012" t="str">
            <v>F</v>
          </cell>
        </row>
        <row r="11013">
          <cell r="B11013" t="str">
            <v>1000MESASECT</v>
          </cell>
          <cell r="C11013" t="str">
            <v>MESASECT</v>
          </cell>
          <cell r="D11013">
            <v>12</v>
          </cell>
          <cell r="E11013" t="str">
            <v>G</v>
          </cell>
        </row>
        <row r="11014">
          <cell r="B11014" t="str">
            <v>F500520</v>
          </cell>
          <cell r="C11014" t="str">
            <v>F500520</v>
          </cell>
          <cell r="D11014">
            <v>13</v>
          </cell>
          <cell r="E11014" t="str">
            <v>F</v>
          </cell>
        </row>
        <row r="11015">
          <cell r="B11015" t="str">
            <v>F500521</v>
          </cell>
          <cell r="C11015" t="str">
            <v>F500521</v>
          </cell>
          <cell r="D11015">
            <v>13</v>
          </cell>
          <cell r="E11015" t="str">
            <v>F</v>
          </cell>
        </row>
        <row r="11016">
          <cell r="B11016" t="str">
            <v>F500522</v>
          </cell>
          <cell r="C11016" t="str">
            <v>F500522</v>
          </cell>
          <cell r="D11016">
            <v>13</v>
          </cell>
          <cell r="E11016" t="str">
            <v>F</v>
          </cell>
        </row>
        <row r="11017">
          <cell r="B11017" t="str">
            <v>F500523</v>
          </cell>
          <cell r="C11017" t="str">
            <v>F500523</v>
          </cell>
          <cell r="D11017">
            <v>13</v>
          </cell>
          <cell r="E11017" t="str">
            <v>F</v>
          </cell>
        </row>
        <row r="11018">
          <cell r="B11018" t="str">
            <v>F500524</v>
          </cell>
          <cell r="C11018" t="str">
            <v>F500524</v>
          </cell>
          <cell r="D11018">
            <v>13</v>
          </cell>
          <cell r="E11018" t="str">
            <v>F</v>
          </cell>
        </row>
        <row r="11019">
          <cell r="B11019" t="str">
            <v>F500525</v>
          </cell>
          <cell r="C11019" t="str">
            <v>F500525</v>
          </cell>
          <cell r="D11019">
            <v>13</v>
          </cell>
          <cell r="E11019" t="str">
            <v>F</v>
          </cell>
        </row>
        <row r="11020">
          <cell r="B11020" t="str">
            <v>F500526</v>
          </cell>
          <cell r="C11020" t="str">
            <v>F500526</v>
          </cell>
          <cell r="D11020">
            <v>13</v>
          </cell>
          <cell r="E11020" t="str">
            <v>F</v>
          </cell>
        </row>
        <row r="11021">
          <cell r="B11021" t="str">
            <v>F500527</v>
          </cell>
          <cell r="C11021" t="str">
            <v>F500527</v>
          </cell>
          <cell r="D11021">
            <v>13</v>
          </cell>
          <cell r="E11021" t="str">
            <v>F</v>
          </cell>
        </row>
        <row r="11022">
          <cell r="B11022" t="str">
            <v>F520966</v>
          </cell>
          <cell r="C11022" t="str">
            <v>F520966</v>
          </cell>
          <cell r="D11022">
            <v>13</v>
          </cell>
          <cell r="E11022" t="str">
            <v>F</v>
          </cell>
        </row>
        <row r="11023">
          <cell r="B11023" t="str">
            <v>F521326</v>
          </cell>
          <cell r="C11023" t="str">
            <v>F521326</v>
          </cell>
          <cell r="D11023">
            <v>13</v>
          </cell>
          <cell r="E11023" t="str">
            <v>F</v>
          </cell>
        </row>
        <row r="11024">
          <cell r="B11024" t="str">
            <v>F521686</v>
          </cell>
          <cell r="C11024" t="str">
            <v>F521686</v>
          </cell>
          <cell r="D11024">
            <v>13</v>
          </cell>
          <cell r="E11024" t="str">
            <v>F</v>
          </cell>
        </row>
        <row r="11025">
          <cell r="B11025" t="str">
            <v>F522046</v>
          </cell>
          <cell r="C11025" t="str">
            <v>F522046</v>
          </cell>
          <cell r="D11025">
            <v>13</v>
          </cell>
          <cell r="E11025" t="str">
            <v>F</v>
          </cell>
        </row>
        <row r="11026">
          <cell r="B11026" t="str">
            <v>F522406</v>
          </cell>
          <cell r="C11026" t="str">
            <v>F522406</v>
          </cell>
          <cell r="D11026">
            <v>13</v>
          </cell>
          <cell r="E11026" t="str">
            <v>F</v>
          </cell>
        </row>
        <row r="11027">
          <cell r="B11027" t="str">
            <v>F522825</v>
          </cell>
          <cell r="C11027" t="str">
            <v>F522825</v>
          </cell>
          <cell r="D11027">
            <v>13</v>
          </cell>
          <cell r="E11027" t="str">
            <v>F</v>
          </cell>
        </row>
        <row r="11028">
          <cell r="B11028" t="str">
            <v>F522858</v>
          </cell>
          <cell r="C11028" t="str">
            <v>F522858</v>
          </cell>
          <cell r="D11028">
            <v>13</v>
          </cell>
          <cell r="E11028" t="str">
            <v>F</v>
          </cell>
        </row>
        <row r="11029">
          <cell r="B11029" t="str">
            <v>F522891</v>
          </cell>
          <cell r="C11029" t="str">
            <v>F522891</v>
          </cell>
          <cell r="D11029">
            <v>13</v>
          </cell>
          <cell r="E11029" t="str">
            <v>F</v>
          </cell>
        </row>
        <row r="11030">
          <cell r="B11030" t="str">
            <v>F522924</v>
          </cell>
          <cell r="C11030" t="str">
            <v>F522924</v>
          </cell>
          <cell r="D11030">
            <v>13</v>
          </cell>
          <cell r="E11030" t="str">
            <v>F</v>
          </cell>
        </row>
        <row r="11031">
          <cell r="B11031" t="str">
            <v>F522957</v>
          </cell>
          <cell r="C11031" t="str">
            <v>F522957</v>
          </cell>
          <cell r="D11031">
            <v>13</v>
          </cell>
          <cell r="E11031" t="str">
            <v>F</v>
          </cell>
        </row>
        <row r="11032">
          <cell r="B11032" t="str">
            <v>F523049</v>
          </cell>
          <cell r="C11032" t="str">
            <v>F523049</v>
          </cell>
          <cell r="D11032">
            <v>13</v>
          </cell>
          <cell r="E11032" t="str">
            <v>F</v>
          </cell>
        </row>
        <row r="11033">
          <cell r="B11033" t="str">
            <v>F523065</v>
          </cell>
          <cell r="C11033" t="str">
            <v>F523065</v>
          </cell>
          <cell r="D11033">
            <v>13</v>
          </cell>
          <cell r="E11033" t="str">
            <v>F</v>
          </cell>
        </row>
        <row r="11034">
          <cell r="B11034" t="str">
            <v>F523081</v>
          </cell>
          <cell r="C11034" t="str">
            <v>F523081</v>
          </cell>
          <cell r="D11034">
            <v>13</v>
          </cell>
          <cell r="E11034" t="str">
            <v>F</v>
          </cell>
        </row>
        <row r="11035">
          <cell r="B11035" t="str">
            <v>F523097</v>
          </cell>
          <cell r="C11035" t="str">
            <v>F523097</v>
          </cell>
          <cell r="D11035">
            <v>13</v>
          </cell>
          <cell r="E11035" t="str">
            <v>F</v>
          </cell>
        </row>
        <row r="11036">
          <cell r="B11036" t="str">
            <v>F523113</v>
          </cell>
          <cell r="C11036" t="str">
            <v>F523113</v>
          </cell>
          <cell r="D11036">
            <v>13</v>
          </cell>
          <cell r="E11036" t="str">
            <v>F</v>
          </cell>
        </row>
        <row r="11037">
          <cell r="B11037" t="str">
            <v>F523129</v>
          </cell>
          <cell r="C11037" t="str">
            <v>F523129</v>
          </cell>
          <cell r="D11037">
            <v>13</v>
          </cell>
          <cell r="E11037" t="str">
            <v>F</v>
          </cell>
        </row>
        <row r="11038">
          <cell r="B11038" t="str">
            <v>F523145</v>
          </cell>
          <cell r="C11038" t="str">
            <v>F523145</v>
          </cell>
          <cell r="D11038">
            <v>13</v>
          </cell>
          <cell r="E11038" t="str">
            <v>F</v>
          </cell>
        </row>
        <row r="11039">
          <cell r="B11039" t="str">
            <v>F523161</v>
          </cell>
          <cell r="C11039" t="str">
            <v>F523161</v>
          </cell>
          <cell r="D11039">
            <v>13</v>
          </cell>
          <cell r="E11039" t="str">
            <v>F</v>
          </cell>
        </row>
        <row r="11040">
          <cell r="B11040" t="str">
            <v>F523177</v>
          </cell>
          <cell r="C11040" t="str">
            <v>F523177</v>
          </cell>
          <cell r="D11040">
            <v>13</v>
          </cell>
          <cell r="E11040" t="str">
            <v>F</v>
          </cell>
        </row>
        <row r="11041">
          <cell r="B11041" t="str">
            <v>F523193</v>
          </cell>
          <cell r="C11041" t="str">
            <v>F523193</v>
          </cell>
          <cell r="D11041">
            <v>13</v>
          </cell>
          <cell r="E11041" t="str">
            <v>F</v>
          </cell>
        </row>
        <row r="11042">
          <cell r="B11042" t="str">
            <v>1000MESASUBS</v>
          </cell>
          <cell r="C11042" t="str">
            <v>MESASUBS</v>
          </cell>
          <cell r="D11042">
            <v>12</v>
          </cell>
          <cell r="E11042" t="str">
            <v>G</v>
          </cell>
        </row>
        <row r="11043">
          <cell r="B11043" t="str">
            <v>F520959</v>
          </cell>
          <cell r="C11043" t="str">
            <v>F520959</v>
          </cell>
          <cell r="D11043">
            <v>13</v>
          </cell>
          <cell r="E11043" t="str">
            <v>F</v>
          </cell>
        </row>
        <row r="11044">
          <cell r="B11044" t="str">
            <v>F521319</v>
          </cell>
          <cell r="C11044" t="str">
            <v>F521319</v>
          </cell>
          <cell r="D11044">
            <v>13</v>
          </cell>
          <cell r="E11044" t="str">
            <v>F</v>
          </cell>
        </row>
        <row r="11045">
          <cell r="B11045" t="str">
            <v>F521679</v>
          </cell>
          <cell r="C11045" t="str">
            <v>F521679</v>
          </cell>
          <cell r="D11045">
            <v>13</v>
          </cell>
          <cell r="E11045" t="str">
            <v>F</v>
          </cell>
        </row>
        <row r="11046">
          <cell r="B11046" t="str">
            <v>F522039</v>
          </cell>
          <cell r="C11046" t="str">
            <v>F522039</v>
          </cell>
          <cell r="D11046">
            <v>13</v>
          </cell>
          <cell r="E11046" t="str">
            <v>F</v>
          </cell>
        </row>
        <row r="11047">
          <cell r="B11047" t="str">
            <v>F522399</v>
          </cell>
          <cell r="C11047" t="str">
            <v>F522399</v>
          </cell>
          <cell r="D11047">
            <v>13</v>
          </cell>
          <cell r="E11047" t="str">
            <v>F</v>
          </cell>
        </row>
        <row r="11048">
          <cell r="B11048" t="str">
            <v>F525815</v>
          </cell>
          <cell r="C11048" t="str">
            <v>F525815</v>
          </cell>
          <cell r="D11048">
            <v>13</v>
          </cell>
          <cell r="E11048" t="str">
            <v>F</v>
          </cell>
        </row>
        <row r="11049">
          <cell r="B11049" t="str">
            <v>1000MILOMSECT</v>
          </cell>
          <cell r="C11049" t="str">
            <v>MILOMSECT</v>
          </cell>
          <cell r="D11049">
            <v>12</v>
          </cell>
          <cell r="E11049" t="str">
            <v>G</v>
          </cell>
        </row>
        <row r="11050">
          <cell r="B11050" t="str">
            <v>F500512</v>
          </cell>
          <cell r="C11050" t="str">
            <v>F500512</v>
          </cell>
          <cell r="D11050">
            <v>13</v>
          </cell>
          <cell r="E11050" t="str">
            <v>F</v>
          </cell>
        </row>
        <row r="11051">
          <cell r="B11051" t="str">
            <v>F500513</v>
          </cell>
          <cell r="C11051" t="str">
            <v>F500513</v>
          </cell>
          <cell r="D11051">
            <v>13</v>
          </cell>
          <cell r="E11051" t="str">
            <v>F</v>
          </cell>
        </row>
        <row r="11052">
          <cell r="B11052" t="str">
            <v>F500514</v>
          </cell>
          <cell r="C11052" t="str">
            <v>F500514</v>
          </cell>
          <cell r="D11052">
            <v>13</v>
          </cell>
          <cell r="E11052" t="str">
            <v>F</v>
          </cell>
        </row>
        <row r="11053">
          <cell r="B11053" t="str">
            <v>F500515</v>
          </cell>
          <cell r="C11053" t="str">
            <v>F500515</v>
          </cell>
          <cell r="D11053">
            <v>13</v>
          </cell>
          <cell r="E11053" t="str">
            <v>F</v>
          </cell>
        </row>
        <row r="11054">
          <cell r="B11054" t="str">
            <v>F500516</v>
          </cell>
          <cell r="C11054" t="str">
            <v>F500516</v>
          </cell>
          <cell r="D11054">
            <v>13</v>
          </cell>
          <cell r="E11054" t="str">
            <v>F</v>
          </cell>
        </row>
        <row r="11055">
          <cell r="B11055" t="str">
            <v>F500517</v>
          </cell>
          <cell r="C11055" t="str">
            <v>F500517</v>
          </cell>
          <cell r="D11055">
            <v>13</v>
          </cell>
          <cell r="E11055" t="str">
            <v>F</v>
          </cell>
        </row>
        <row r="11056">
          <cell r="B11056" t="str">
            <v>F500518</v>
          </cell>
          <cell r="C11056" t="str">
            <v>F500518</v>
          </cell>
          <cell r="D11056">
            <v>13</v>
          </cell>
          <cell r="E11056" t="str">
            <v>F</v>
          </cell>
        </row>
        <row r="11057">
          <cell r="B11057" t="str">
            <v>F500519</v>
          </cell>
          <cell r="C11057" t="str">
            <v>F500519</v>
          </cell>
          <cell r="D11057">
            <v>13</v>
          </cell>
          <cell r="E11057" t="str">
            <v>F</v>
          </cell>
        </row>
        <row r="11058">
          <cell r="B11058" t="str">
            <v>F520965</v>
          </cell>
          <cell r="C11058" t="str">
            <v>F520965</v>
          </cell>
          <cell r="D11058">
            <v>13</v>
          </cell>
          <cell r="E11058" t="str">
            <v>F</v>
          </cell>
        </row>
        <row r="11059">
          <cell r="B11059" t="str">
            <v>F521325</v>
          </cell>
          <cell r="C11059" t="str">
            <v>F521325</v>
          </cell>
          <cell r="D11059">
            <v>13</v>
          </cell>
          <cell r="E11059" t="str">
            <v>F</v>
          </cell>
        </row>
        <row r="11060">
          <cell r="B11060" t="str">
            <v>F521685</v>
          </cell>
          <cell r="C11060" t="str">
            <v>F521685</v>
          </cell>
          <cell r="D11060">
            <v>13</v>
          </cell>
          <cell r="E11060" t="str">
            <v>F</v>
          </cell>
        </row>
        <row r="11061">
          <cell r="B11061" t="str">
            <v>F522045</v>
          </cell>
          <cell r="C11061" t="str">
            <v>F522045</v>
          </cell>
          <cell r="D11061">
            <v>13</v>
          </cell>
          <cell r="E11061" t="str">
            <v>F</v>
          </cell>
        </row>
        <row r="11062">
          <cell r="B11062" t="str">
            <v>F522405</v>
          </cell>
          <cell r="C11062" t="str">
            <v>F522405</v>
          </cell>
          <cell r="D11062">
            <v>13</v>
          </cell>
          <cell r="E11062" t="str">
            <v>F</v>
          </cell>
        </row>
        <row r="11063">
          <cell r="B11063" t="str">
            <v>F522826</v>
          </cell>
          <cell r="C11063" t="str">
            <v>F522826</v>
          </cell>
          <cell r="D11063">
            <v>13</v>
          </cell>
          <cell r="E11063" t="str">
            <v>F</v>
          </cell>
        </row>
        <row r="11064">
          <cell r="B11064" t="str">
            <v>F522859</v>
          </cell>
          <cell r="C11064" t="str">
            <v>F522859</v>
          </cell>
          <cell r="D11064">
            <v>13</v>
          </cell>
          <cell r="E11064" t="str">
            <v>F</v>
          </cell>
        </row>
        <row r="11065">
          <cell r="B11065" t="str">
            <v>F522892</v>
          </cell>
          <cell r="C11065" t="str">
            <v>F522892</v>
          </cell>
          <cell r="D11065">
            <v>13</v>
          </cell>
          <cell r="E11065" t="str">
            <v>F</v>
          </cell>
        </row>
        <row r="11066">
          <cell r="B11066" t="str">
            <v>F522925</v>
          </cell>
          <cell r="C11066" t="str">
            <v>F522925</v>
          </cell>
          <cell r="D11066">
            <v>13</v>
          </cell>
          <cell r="E11066" t="str">
            <v>F</v>
          </cell>
        </row>
        <row r="11067">
          <cell r="B11067" t="str">
            <v>F522958</v>
          </cell>
          <cell r="C11067" t="str">
            <v>F522958</v>
          </cell>
          <cell r="D11067">
            <v>13</v>
          </cell>
          <cell r="E11067" t="str">
            <v>F</v>
          </cell>
        </row>
        <row r="11068">
          <cell r="B11068" t="str">
            <v>F523050</v>
          </cell>
          <cell r="C11068" t="str">
            <v>F523050</v>
          </cell>
          <cell r="D11068">
            <v>13</v>
          </cell>
          <cell r="E11068" t="str">
            <v>F</v>
          </cell>
        </row>
        <row r="11069">
          <cell r="B11069" t="str">
            <v>F523066</v>
          </cell>
          <cell r="C11069" t="str">
            <v>F523066</v>
          </cell>
          <cell r="D11069">
            <v>13</v>
          </cell>
          <cell r="E11069" t="str">
            <v>F</v>
          </cell>
        </row>
        <row r="11070">
          <cell r="B11070" t="str">
            <v>F523082</v>
          </cell>
          <cell r="C11070" t="str">
            <v>F523082</v>
          </cell>
          <cell r="D11070">
            <v>13</v>
          </cell>
          <cell r="E11070" t="str">
            <v>F</v>
          </cell>
        </row>
        <row r="11071">
          <cell r="B11071" t="str">
            <v>F523098</v>
          </cell>
          <cell r="C11071" t="str">
            <v>F523098</v>
          </cell>
          <cell r="D11071">
            <v>13</v>
          </cell>
          <cell r="E11071" t="str">
            <v>F</v>
          </cell>
        </row>
        <row r="11072">
          <cell r="B11072" t="str">
            <v>F523114</v>
          </cell>
          <cell r="C11072" t="str">
            <v>F523114</v>
          </cell>
          <cell r="D11072">
            <v>13</v>
          </cell>
          <cell r="E11072" t="str">
            <v>F</v>
          </cell>
        </row>
        <row r="11073">
          <cell r="B11073" t="str">
            <v>F523130</v>
          </cell>
          <cell r="C11073" t="str">
            <v>F523130</v>
          </cell>
          <cell r="D11073">
            <v>13</v>
          </cell>
          <cell r="E11073" t="str">
            <v>F</v>
          </cell>
        </row>
        <row r="11074">
          <cell r="B11074" t="str">
            <v>F523146</v>
          </cell>
          <cell r="C11074" t="str">
            <v>F523146</v>
          </cell>
          <cell r="D11074">
            <v>13</v>
          </cell>
          <cell r="E11074" t="str">
            <v>F</v>
          </cell>
        </row>
        <row r="11075">
          <cell r="B11075" t="str">
            <v>F523162</v>
          </cell>
          <cell r="C11075" t="str">
            <v>F523162</v>
          </cell>
          <cell r="D11075">
            <v>13</v>
          </cell>
          <cell r="E11075" t="str">
            <v>F</v>
          </cell>
        </row>
        <row r="11076">
          <cell r="B11076" t="str">
            <v>F523178</v>
          </cell>
          <cell r="C11076" t="str">
            <v>F523178</v>
          </cell>
          <cell r="D11076">
            <v>13</v>
          </cell>
          <cell r="E11076" t="str">
            <v>F</v>
          </cell>
        </row>
        <row r="11077">
          <cell r="B11077" t="str">
            <v>F523194</v>
          </cell>
          <cell r="C11077" t="str">
            <v>F523194</v>
          </cell>
          <cell r="D11077">
            <v>13</v>
          </cell>
          <cell r="E11077" t="str">
            <v>F</v>
          </cell>
        </row>
        <row r="11078">
          <cell r="B11078" t="str">
            <v>1000MIRASUBS</v>
          </cell>
          <cell r="C11078" t="str">
            <v>MIRASUBS</v>
          </cell>
          <cell r="D11078">
            <v>12</v>
          </cell>
          <cell r="E11078" t="str">
            <v>G</v>
          </cell>
        </row>
        <row r="11079">
          <cell r="B11079" t="str">
            <v>F500492</v>
          </cell>
          <cell r="C11079" t="str">
            <v>F500492</v>
          </cell>
          <cell r="D11079">
            <v>13</v>
          </cell>
          <cell r="E11079" t="str">
            <v>F</v>
          </cell>
        </row>
        <row r="11080">
          <cell r="B11080" t="str">
            <v>F500493</v>
          </cell>
          <cell r="C11080" t="str">
            <v>F500493</v>
          </cell>
          <cell r="D11080">
            <v>13</v>
          </cell>
          <cell r="E11080" t="str">
            <v>F</v>
          </cell>
        </row>
        <row r="11081">
          <cell r="B11081" t="str">
            <v>F502596</v>
          </cell>
          <cell r="C11081" t="str">
            <v>F502596</v>
          </cell>
          <cell r="D11081">
            <v>13</v>
          </cell>
          <cell r="E11081" t="str">
            <v>F</v>
          </cell>
        </row>
        <row r="11082">
          <cell r="B11082" t="str">
            <v>F520713</v>
          </cell>
          <cell r="C11082" t="str">
            <v>F520713</v>
          </cell>
          <cell r="D11082">
            <v>13</v>
          </cell>
          <cell r="E11082" t="str">
            <v>F</v>
          </cell>
        </row>
        <row r="11083">
          <cell r="B11083" t="str">
            <v>F520960</v>
          </cell>
          <cell r="C11083" t="str">
            <v>F520960</v>
          </cell>
          <cell r="D11083">
            <v>13</v>
          </cell>
          <cell r="E11083" t="str">
            <v>F</v>
          </cell>
        </row>
        <row r="11084">
          <cell r="B11084" t="str">
            <v>F521320</v>
          </cell>
          <cell r="C11084" t="str">
            <v>F521320</v>
          </cell>
          <cell r="D11084">
            <v>13</v>
          </cell>
          <cell r="E11084" t="str">
            <v>F</v>
          </cell>
        </row>
        <row r="11085">
          <cell r="B11085" t="str">
            <v>F521680</v>
          </cell>
          <cell r="C11085" t="str">
            <v>F521680</v>
          </cell>
          <cell r="D11085">
            <v>13</v>
          </cell>
          <cell r="E11085" t="str">
            <v>F</v>
          </cell>
        </row>
        <row r="11086">
          <cell r="B11086" t="str">
            <v>F522040</v>
          </cell>
          <cell r="C11086" t="str">
            <v>F522040</v>
          </cell>
          <cell r="D11086">
            <v>13</v>
          </cell>
          <cell r="E11086" t="str">
            <v>F</v>
          </cell>
        </row>
        <row r="11087">
          <cell r="B11087" t="str">
            <v>F522400</v>
          </cell>
          <cell r="C11087" t="str">
            <v>F522400</v>
          </cell>
          <cell r="D11087">
            <v>13</v>
          </cell>
          <cell r="E11087" t="str">
            <v>F</v>
          </cell>
        </row>
        <row r="11088">
          <cell r="B11088" t="str">
            <v>1000VISTASECT</v>
          </cell>
          <cell r="C11088" t="str">
            <v>VISTASECT</v>
          </cell>
          <cell r="D11088">
            <v>12</v>
          </cell>
          <cell r="E11088" t="str">
            <v>G</v>
          </cell>
        </row>
        <row r="11089">
          <cell r="B11089" t="str">
            <v>F500528</v>
          </cell>
          <cell r="C11089" t="str">
            <v>F500528</v>
          </cell>
          <cell r="D11089">
            <v>13</v>
          </cell>
          <cell r="E11089" t="str">
            <v>F</v>
          </cell>
        </row>
        <row r="11090">
          <cell r="B11090" t="str">
            <v>F500529</v>
          </cell>
          <cell r="C11090" t="str">
            <v>F500529</v>
          </cell>
          <cell r="D11090">
            <v>13</v>
          </cell>
          <cell r="E11090" t="str">
            <v>F</v>
          </cell>
        </row>
        <row r="11091">
          <cell r="B11091" t="str">
            <v>F500530</v>
          </cell>
          <cell r="C11091" t="str">
            <v>F500530</v>
          </cell>
          <cell r="D11091">
            <v>13</v>
          </cell>
          <cell r="E11091" t="str">
            <v>F</v>
          </cell>
        </row>
        <row r="11092">
          <cell r="B11092" t="str">
            <v>F500531</v>
          </cell>
          <cell r="C11092" t="str">
            <v>F500531</v>
          </cell>
          <cell r="D11092">
            <v>13</v>
          </cell>
          <cell r="E11092" t="str">
            <v>F</v>
          </cell>
        </row>
        <row r="11093">
          <cell r="B11093" t="str">
            <v>F500532</v>
          </cell>
          <cell r="C11093" t="str">
            <v>F500532</v>
          </cell>
          <cell r="D11093">
            <v>13</v>
          </cell>
          <cell r="E11093" t="str">
            <v>F</v>
          </cell>
        </row>
        <row r="11094">
          <cell r="B11094" t="str">
            <v>F500533</v>
          </cell>
          <cell r="C11094" t="str">
            <v>F500533</v>
          </cell>
          <cell r="D11094">
            <v>13</v>
          </cell>
          <cell r="E11094" t="str">
            <v>F</v>
          </cell>
        </row>
        <row r="11095">
          <cell r="B11095" t="str">
            <v>F500534</v>
          </cell>
          <cell r="C11095" t="str">
            <v>F500534</v>
          </cell>
          <cell r="D11095">
            <v>13</v>
          </cell>
          <cell r="E11095" t="str">
            <v>F</v>
          </cell>
        </row>
        <row r="11096">
          <cell r="B11096" t="str">
            <v>F500535</v>
          </cell>
          <cell r="C11096" t="str">
            <v>F500535</v>
          </cell>
          <cell r="D11096">
            <v>13</v>
          </cell>
          <cell r="E11096" t="str">
            <v>F</v>
          </cell>
        </row>
        <row r="11097">
          <cell r="B11097" t="str">
            <v>F520967</v>
          </cell>
          <cell r="C11097" t="str">
            <v>F520967</v>
          </cell>
          <cell r="D11097">
            <v>13</v>
          </cell>
          <cell r="E11097" t="str">
            <v>F</v>
          </cell>
        </row>
        <row r="11098">
          <cell r="B11098" t="str">
            <v>F521327</v>
          </cell>
          <cell r="C11098" t="str">
            <v>F521327</v>
          </cell>
          <cell r="D11098">
            <v>13</v>
          </cell>
          <cell r="E11098" t="str">
            <v>F</v>
          </cell>
        </row>
        <row r="11099">
          <cell r="B11099" t="str">
            <v>F521687</v>
          </cell>
          <cell r="C11099" t="str">
            <v>F521687</v>
          </cell>
          <cell r="D11099">
            <v>13</v>
          </cell>
          <cell r="E11099" t="str">
            <v>F</v>
          </cell>
        </row>
        <row r="11100">
          <cell r="B11100" t="str">
            <v>F522047</v>
          </cell>
          <cell r="C11100" t="str">
            <v>F522047</v>
          </cell>
          <cell r="D11100">
            <v>13</v>
          </cell>
          <cell r="E11100" t="str">
            <v>F</v>
          </cell>
        </row>
        <row r="11101">
          <cell r="B11101" t="str">
            <v>F522407</v>
          </cell>
          <cell r="C11101" t="str">
            <v>F522407</v>
          </cell>
          <cell r="D11101">
            <v>13</v>
          </cell>
          <cell r="E11101" t="str">
            <v>F</v>
          </cell>
        </row>
        <row r="11102">
          <cell r="B11102" t="str">
            <v>F522827</v>
          </cell>
          <cell r="C11102" t="str">
            <v>F522827</v>
          </cell>
          <cell r="D11102">
            <v>13</v>
          </cell>
          <cell r="E11102" t="str">
            <v>F</v>
          </cell>
        </row>
        <row r="11103">
          <cell r="B11103" t="str">
            <v>F522860</v>
          </cell>
          <cell r="C11103" t="str">
            <v>F522860</v>
          </cell>
          <cell r="D11103">
            <v>13</v>
          </cell>
          <cell r="E11103" t="str">
            <v>F</v>
          </cell>
        </row>
        <row r="11104">
          <cell r="B11104" t="str">
            <v>F522893</v>
          </cell>
          <cell r="C11104" t="str">
            <v>F522893</v>
          </cell>
          <cell r="D11104">
            <v>13</v>
          </cell>
          <cell r="E11104" t="str">
            <v>F</v>
          </cell>
        </row>
        <row r="11105">
          <cell r="B11105" t="str">
            <v>F522926</v>
          </cell>
          <cell r="C11105" t="str">
            <v>F522926</v>
          </cell>
          <cell r="D11105">
            <v>13</v>
          </cell>
          <cell r="E11105" t="str">
            <v>F</v>
          </cell>
        </row>
        <row r="11106">
          <cell r="B11106" t="str">
            <v>F522959</v>
          </cell>
          <cell r="C11106" t="str">
            <v>F522959</v>
          </cell>
          <cell r="D11106">
            <v>13</v>
          </cell>
          <cell r="E11106" t="str">
            <v>F</v>
          </cell>
        </row>
        <row r="11107">
          <cell r="B11107" t="str">
            <v>F523051</v>
          </cell>
          <cell r="C11107" t="str">
            <v>F523051</v>
          </cell>
          <cell r="D11107">
            <v>13</v>
          </cell>
          <cell r="E11107" t="str">
            <v>F</v>
          </cell>
        </row>
        <row r="11108">
          <cell r="B11108" t="str">
            <v>F523067</v>
          </cell>
          <cell r="C11108" t="str">
            <v>F523067</v>
          </cell>
          <cell r="D11108">
            <v>13</v>
          </cell>
          <cell r="E11108" t="str">
            <v>F</v>
          </cell>
        </row>
        <row r="11109">
          <cell r="B11109" t="str">
            <v>F523083</v>
          </cell>
          <cell r="C11109" t="str">
            <v>F523083</v>
          </cell>
          <cell r="D11109">
            <v>13</v>
          </cell>
          <cell r="E11109" t="str">
            <v>F</v>
          </cell>
        </row>
        <row r="11110">
          <cell r="B11110" t="str">
            <v>F523099</v>
          </cell>
          <cell r="C11110" t="str">
            <v>F523099</v>
          </cell>
          <cell r="D11110">
            <v>13</v>
          </cell>
          <cell r="E11110" t="str">
            <v>F</v>
          </cell>
        </row>
        <row r="11111">
          <cell r="B11111" t="str">
            <v>F523115</v>
          </cell>
          <cell r="C11111" t="str">
            <v>F523115</v>
          </cell>
          <cell r="D11111">
            <v>13</v>
          </cell>
          <cell r="E11111" t="str">
            <v>F</v>
          </cell>
        </row>
        <row r="11112">
          <cell r="B11112" t="str">
            <v>F523131</v>
          </cell>
          <cell r="C11112" t="str">
            <v>F523131</v>
          </cell>
          <cell r="D11112">
            <v>13</v>
          </cell>
          <cell r="E11112" t="str">
            <v>F</v>
          </cell>
        </row>
        <row r="11113">
          <cell r="B11113" t="str">
            <v>F523147</v>
          </cell>
          <cell r="C11113" t="str">
            <v>F523147</v>
          </cell>
          <cell r="D11113">
            <v>13</v>
          </cell>
          <cell r="E11113" t="str">
            <v>F</v>
          </cell>
        </row>
        <row r="11114">
          <cell r="B11114" t="str">
            <v>F523163</v>
          </cell>
          <cell r="C11114" t="str">
            <v>F523163</v>
          </cell>
          <cell r="D11114">
            <v>13</v>
          </cell>
          <cell r="E11114" t="str">
            <v>F</v>
          </cell>
        </row>
        <row r="11115">
          <cell r="B11115" t="str">
            <v>F523179</v>
          </cell>
          <cell r="C11115" t="str">
            <v>F523179</v>
          </cell>
          <cell r="D11115">
            <v>13</v>
          </cell>
          <cell r="E11115" t="str">
            <v>F</v>
          </cell>
        </row>
        <row r="11116">
          <cell r="B11116" t="str">
            <v>F523195</v>
          </cell>
          <cell r="C11116" t="str">
            <v>F523195</v>
          </cell>
          <cell r="D11116">
            <v>13</v>
          </cell>
          <cell r="E11116" t="str">
            <v>F</v>
          </cell>
        </row>
        <row r="11117">
          <cell r="B11117" t="str">
            <v>1000VISTASUBS</v>
          </cell>
          <cell r="C11117" t="str">
            <v>VISTASUBS</v>
          </cell>
          <cell r="D11117">
            <v>12</v>
          </cell>
          <cell r="E11117" t="str">
            <v>G</v>
          </cell>
        </row>
        <row r="11118">
          <cell r="B11118" t="str">
            <v>F500495</v>
          </cell>
          <cell r="C11118" t="str">
            <v>F500495</v>
          </cell>
          <cell r="D11118">
            <v>13</v>
          </cell>
          <cell r="E11118" t="str">
            <v>F</v>
          </cell>
        </row>
        <row r="11119">
          <cell r="B11119" t="str">
            <v>F500496</v>
          </cell>
          <cell r="C11119" t="str">
            <v>F500496</v>
          </cell>
          <cell r="D11119">
            <v>13</v>
          </cell>
          <cell r="E11119" t="str">
            <v>F</v>
          </cell>
        </row>
        <row r="11120">
          <cell r="B11120" t="str">
            <v>F500497</v>
          </cell>
          <cell r="C11120" t="str">
            <v>F500497</v>
          </cell>
          <cell r="D11120">
            <v>13</v>
          </cell>
          <cell r="E11120" t="str">
            <v>F</v>
          </cell>
        </row>
        <row r="11121">
          <cell r="B11121" t="str">
            <v>F520961</v>
          </cell>
          <cell r="C11121" t="str">
            <v>F520961</v>
          </cell>
          <cell r="D11121">
            <v>13</v>
          </cell>
          <cell r="E11121" t="str">
            <v>F</v>
          </cell>
        </row>
        <row r="11122">
          <cell r="B11122" t="str">
            <v>F521321</v>
          </cell>
          <cell r="C11122" t="str">
            <v>F521321</v>
          </cell>
          <cell r="D11122">
            <v>13</v>
          </cell>
          <cell r="E11122" t="str">
            <v>F</v>
          </cell>
        </row>
        <row r="11123">
          <cell r="B11123" t="str">
            <v>F521681</v>
          </cell>
          <cell r="C11123" t="str">
            <v>F521681</v>
          </cell>
          <cell r="D11123">
            <v>13</v>
          </cell>
          <cell r="E11123" t="str">
            <v>F</v>
          </cell>
        </row>
        <row r="11124">
          <cell r="B11124" t="str">
            <v>F522041</v>
          </cell>
          <cell r="C11124" t="str">
            <v>F522041</v>
          </cell>
          <cell r="D11124">
            <v>13</v>
          </cell>
          <cell r="E11124" t="str">
            <v>F</v>
          </cell>
        </row>
        <row r="11125">
          <cell r="B11125" t="str">
            <v>F522401</v>
          </cell>
          <cell r="C11125" t="str">
            <v>F522401</v>
          </cell>
          <cell r="D11125">
            <v>13</v>
          </cell>
          <cell r="E11125" t="str">
            <v>F</v>
          </cell>
        </row>
        <row r="11126">
          <cell r="B11126" t="str">
            <v>1000SGRMGCEN</v>
          </cell>
          <cell r="C11126" t="str">
            <v>SGRMGCEN</v>
          </cell>
          <cell r="D11126">
            <v>10</v>
          </cell>
          <cell r="E11126" t="str">
            <v>G</v>
          </cell>
        </row>
        <row r="11127">
          <cell r="B11127" t="str">
            <v>F526612</v>
          </cell>
          <cell r="C11127" t="str">
            <v>F526612</v>
          </cell>
          <cell r="D11127">
            <v>11</v>
          </cell>
          <cell r="E11127" t="str">
            <v>F</v>
          </cell>
        </row>
        <row r="11128">
          <cell r="B11128" t="str">
            <v>1000ELLISSECT</v>
          </cell>
          <cell r="C11128" t="str">
            <v>ELLISSECT</v>
          </cell>
          <cell r="D11128">
            <v>12</v>
          </cell>
          <cell r="E11128" t="str">
            <v>G</v>
          </cell>
        </row>
        <row r="11129">
          <cell r="B11129" t="str">
            <v>F500421</v>
          </cell>
          <cell r="C11129" t="str">
            <v>F500421</v>
          </cell>
          <cell r="D11129">
            <v>13</v>
          </cell>
          <cell r="E11129" t="str">
            <v>F</v>
          </cell>
        </row>
        <row r="11130">
          <cell r="B11130" t="str">
            <v>F500422</v>
          </cell>
          <cell r="C11130" t="str">
            <v>F500422</v>
          </cell>
          <cell r="D11130">
            <v>13</v>
          </cell>
          <cell r="E11130" t="str">
            <v>F</v>
          </cell>
        </row>
        <row r="11131">
          <cell r="B11131" t="str">
            <v>F500423</v>
          </cell>
          <cell r="C11131" t="str">
            <v>F500423</v>
          </cell>
          <cell r="D11131">
            <v>13</v>
          </cell>
          <cell r="E11131" t="str">
            <v>F</v>
          </cell>
        </row>
        <row r="11132">
          <cell r="B11132" t="str">
            <v>F500424</v>
          </cell>
          <cell r="C11132" t="str">
            <v>F500424</v>
          </cell>
          <cell r="D11132">
            <v>13</v>
          </cell>
          <cell r="E11132" t="str">
            <v>F</v>
          </cell>
        </row>
        <row r="11133">
          <cell r="B11133" t="str">
            <v>F500425</v>
          </cell>
          <cell r="C11133" t="str">
            <v>F500425</v>
          </cell>
          <cell r="D11133">
            <v>13</v>
          </cell>
          <cell r="E11133" t="str">
            <v>F</v>
          </cell>
        </row>
        <row r="11134">
          <cell r="B11134" t="str">
            <v>F500426</v>
          </cell>
          <cell r="C11134" t="str">
            <v>F500426</v>
          </cell>
          <cell r="D11134">
            <v>13</v>
          </cell>
          <cell r="E11134" t="str">
            <v>F</v>
          </cell>
        </row>
        <row r="11135">
          <cell r="B11135" t="str">
            <v>F500427</v>
          </cell>
          <cell r="C11135" t="str">
            <v>F500427</v>
          </cell>
          <cell r="D11135">
            <v>13</v>
          </cell>
          <cell r="E11135" t="str">
            <v>F</v>
          </cell>
        </row>
        <row r="11136">
          <cell r="B11136" t="str">
            <v>F500428</v>
          </cell>
          <cell r="C11136" t="str">
            <v>F500428</v>
          </cell>
          <cell r="D11136">
            <v>13</v>
          </cell>
          <cell r="E11136" t="str">
            <v>F</v>
          </cell>
        </row>
        <row r="11137">
          <cell r="B11137" t="str">
            <v>F520946</v>
          </cell>
          <cell r="C11137" t="str">
            <v>F520946</v>
          </cell>
          <cell r="D11137">
            <v>13</v>
          </cell>
          <cell r="E11137" t="str">
            <v>F</v>
          </cell>
        </row>
        <row r="11138">
          <cell r="B11138" t="str">
            <v>F521306</v>
          </cell>
          <cell r="C11138" t="str">
            <v>F521306</v>
          </cell>
          <cell r="D11138">
            <v>13</v>
          </cell>
          <cell r="E11138" t="str">
            <v>F</v>
          </cell>
        </row>
        <row r="11139">
          <cell r="B11139" t="str">
            <v>F521666</v>
          </cell>
          <cell r="C11139" t="str">
            <v>F521666</v>
          </cell>
          <cell r="D11139">
            <v>13</v>
          </cell>
          <cell r="E11139" t="str">
            <v>F</v>
          </cell>
        </row>
        <row r="11140">
          <cell r="B11140" t="str">
            <v>F522026</v>
          </cell>
          <cell r="C11140" t="str">
            <v>F522026</v>
          </cell>
          <cell r="D11140">
            <v>13</v>
          </cell>
          <cell r="E11140" t="str">
            <v>F</v>
          </cell>
        </row>
        <row r="11141">
          <cell r="B11141" t="str">
            <v>F522386</v>
          </cell>
          <cell r="C11141" t="str">
            <v>F522386</v>
          </cell>
          <cell r="D11141">
            <v>13</v>
          </cell>
          <cell r="E11141" t="str">
            <v>F</v>
          </cell>
        </row>
        <row r="11142">
          <cell r="B11142" t="str">
            <v>F522821</v>
          </cell>
          <cell r="C11142" t="str">
            <v>F522821</v>
          </cell>
          <cell r="D11142">
            <v>13</v>
          </cell>
          <cell r="E11142" t="str">
            <v>F</v>
          </cell>
        </row>
        <row r="11143">
          <cell r="B11143" t="str">
            <v>F522854</v>
          </cell>
          <cell r="C11143" t="str">
            <v>F522854</v>
          </cell>
          <cell r="D11143">
            <v>13</v>
          </cell>
          <cell r="E11143" t="str">
            <v>F</v>
          </cell>
        </row>
        <row r="11144">
          <cell r="B11144" t="str">
            <v>F522887</v>
          </cell>
          <cell r="C11144" t="str">
            <v>F522887</v>
          </cell>
          <cell r="D11144">
            <v>13</v>
          </cell>
          <cell r="E11144" t="str">
            <v>F</v>
          </cell>
        </row>
        <row r="11145">
          <cell r="B11145" t="str">
            <v>F522920</v>
          </cell>
          <cell r="C11145" t="str">
            <v>F522920</v>
          </cell>
          <cell r="D11145">
            <v>13</v>
          </cell>
          <cell r="E11145" t="str">
            <v>F</v>
          </cell>
        </row>
        <row r="11146">
          <cell r="B11146" t="str">
            <v>F522953</v>
          </cell>
          <cell r="C11146" t="str">
            <v>F522953</v>
          </cell>
          <cell r="D11146">
            <v>13</v>
          </cell>
          <cell r="E11146" t="str">
            <v>F</v>
          </cell>
        </row>
        <row r="11147">
          <cell r="B11147" t="str">
            <v>F523045</v>
          </cell>
          <cell r="C11147" t="str">
            <v>F523045</v>
          </cell>
          <cell r="D11147">
            <v>13</v>
          </cell>
          <cell r="E11147" t="str">
            <v>F</v>
          </cell>
        </row>
        <row r="11148">
          <cell r="B11148" t="str">
            <v>F523061</v>
          </cell>
          <cell r="C11148" t="str">
            <v>F523061</v>
          </cell>
          <cell r="D11148">
            <v>13</v>
          </cell>
          <cell r="E11148" t="str">
            <v>F</v>
          </cell>
        </row>
        <row r="11149">
          <cell r="B11149" t="str">
            <v>F523077</v>
          </cell>
          <cell r="C11149" t="str">
            <v>F523077</v>
          </cell>
          <cell r="D11149">
            <v>13</v>
          </cell>
          <cell r="E11149" t="str">
            <v>F</v>
          </cell>
        </row>
        <row r="11150">
          <cell r="B11150" t="str">
            <v>F523093</v>
          </cell>
          <cell r="C11150" t="str">
            <v>F523093</v>
          </cell>
          <cell r="D11150">
            <v>13</v>
          </cell>
          <cell r="E11150" t="str">
            <v>F</v>
          </cell>
        </row>
        <row r="11151">
          <cell r="B11151" t="str">
            <v>F523109</v>
          </cell>
          <cell r="C11151" t="str">
            <v>F523109</v>
          </cell>
          <cell r="D11151">
            <v>13</v>
          </cell>
          <cell r="E11151" t="str">
            <v>F</v>
          </cell>
        </row>
        <row r="11152">
          <cell r="B11152" t="str">
            <v>F523125</v>
          </cell>
          <cell r="C11152" t="str">
            <v>F523125</v>
          </cell>
          <cell r="D11152">
            <v>13</v>
          </cell>
          <cell r="E11152" t="str">
            <v>F</v>
          </cell>
        </row>
        <row r="11153">
          <cell r="B11153" t="str">
            <v>F523141</v>
          </cell>
          <cell r="C11153" t="str">
            <v>F523141</v>
          </cell>
          <cell r="D11153">
            <v>13</v>
          </cell>
          <cell r="E11153" t="str">
            <v>F</v>
          </cell>
        </row>
        <row r="11154">
          <cell r="B11154" t="str">
            <v>F523157</v>
          </cell>
          <cell r="C11154" t="str">
            <v>F523157</v>
          </cell>
          <cell r="D11154">
            <v>13</v>
          </cell>
          <cell r="E11154" t="str">
            <v>F</v>
          </cell>
        </row>
        <row r="11155">
          <cell r="B11155" t="str">
            <v>F523173</v>
          </cell>
          <cell r="C11155" t="str">
            <v>F523173</v>
          </cell>
          <cell r="D11155">
            <v>13</v>
          </cell>
          <cell r="E11155" t="str">
            <v>F</v>
          </cell>
        </row>
        <row r="11156">
          <cell r="B11156" t="str">
            <v>F523189</v>
          </cell>
          <cell r="C11156" t="str">
            <v>F523189</v>
          </cell>
          <cell r="D11156">
            <v>13</v>
          </cell>
          <cell r="E11156" t="str">
            <v>F</v>
          </cell>
        </row>
        <row r="11157">
          <cell r="B11157" t="str">
            <v>1000ELLISSUBS</v>
          </cell>
          <cell r="C11157" t="str">
            <v>ELLISSUBS</v>
          </cell>
          <cell r="D11157">
            <v>12</v>
          </cell>
          <cell r="E11157" t="str">
            <v>G</v>
          </cell>
        </row>
        <row r="11158">
          <cell r="B11158" t="str">
            <v>F500481</v>
          </cell>
          <cell r="C11158" t="str">
            <v>F500481</v>
          </cell>
          <cell r="D11158">
            <v>13</v>
          </cell>
          <cell r="E11158" t="str">
            <v>F</v>
          </cell>
        </row>
        <row r="11159">
          <cell r="B11159" t="str">
            <v>F500482</v>
          </cell>
          <cell r="C11159" t="str">
            <v>F500482</v>
          </cell>
          <cell r="D11159">
            <v>13</v>
          </cell>
          <cell r="E11159" t="str">
            <v>F</v>
          </cell>
        </row>
        <row r="11160">
          <cell r="B11160" t="str">
            <v>F500483</v>
          </cell>
          <cell r="C11160" t="str">
            <v>F500483</v>
          </cell>
          <cell r="D11160">
            <v>13</v>
          </cell>
          <cell r="E11160" t="str">
            <v>F</v>
          </cell>
        </row>
        <row r="11161">
          <cell r="B11161" t="str">
            <v>F500484</v>
          </cell>
          <cell r="C11161" t="str">
            <v>F500484</v>
          </cell>
          <cell r="D11161">
            <v>13</v>
          </cell>
          <cell r="E11161" t="str">
            <v>F</v>
          </cell>
        </row>
        <row r="11162">
          <cell r="B11162" t="str">
            <v>F502595</v>
          </cell>
          <cell r="C11162" t="str">
            <v>F502595</v>
          </cell>
          <cell r="D11162">
            <v>13</v>
          </cell>
          <cell r="E11162" t="str">
            <v>F</v>
          </cell>
        </row>
        <row r="11163">
          <cell r="B11163" t="str">
            <v>F520712</v>
          </cell>
          <cell r="C11163" t="str">
            <v>F520712</v>
          </cell>
          <cell r="D11163">
            <v>13</v>
          </cell>
          <cell r="E11163" t="str">
            <v>F</v>
          </cell>
        </row>
        <row r="11164">
          <cell r="B11164" t="str">
            <v>F520956</v>
          </cell>
          <cell r="C11164" t="str">
            <v>F520956</v>
          </cell>
          <cell r="D11164">
            <v>13</v>
          </cell>
          <cell r="E11164" t="str">
            <v>F</v>
          </cell>
        </row>
        <row r="11165">
          <cell r="B11165" t="str">
            <v>F521316</v>
          </cell>
          <cell r="C11165" t="str">
            <v>F521316</v>
          </cell>
          <cell r="D11165">
            <v>13</v>
          </cell>
          <cell r="E11165" t="str">
            <v>F</v>
          </cell>
        </row>
        <row r="11166">
          <cell r="B11166" t="str">
            <v>F521676</v>
          </cell>
          <cell r="C11166" t="str">
            <v>F521676</v>
          </cell>
          <cell r="D11166">
            <v>13</v>
          </cell>
          <cell r="E11166" t="str">
            <v>F</v>
          </cell>
        </row>
        <row r="11167">
          <cell r="B11167" t="str">
            <v>F522036</v>
          </cell>
          <cell r="C11167" t="str">
            <v>F522036</v>
          </cell>
          <cell r="D11167">
            <v>13</v>
          </cell>
          <cell r="E11167" t="str">
            <v>F</v>
          </cell>
        </row>
        <row r="11168">
          <cell r="B11168" t="str">
            <v>F522396</v>
          </cell>
          <cell r="C11168" t="str">
            <v>F522396</v>
          </cell>
          <cell r="D11168">
            <v>13</v>
          </cell>
          <cell r="E11168" t="str">
            <v>F</v>
          </cell>
        </row>
        <row r="11169">
          <cell r="B11169" t="str">
            <v>1000ELOPSANA</v>
          </cell>
          <cell r="C11169" t="str">
            <v>ELOPSANA</v>
          </cell>
          <cell r="D11169">
            <v>12</v>
          </cell>
          <cell r="E11169" t="str">
            <v>G</v>
          </cell>
        </row>
        <row r="11170">
          <cell r="B11170" t="str">
            <v>F500399</v>
          </cell>
          <cell r="C11170" t="str">
            <v>F500399</v>
          </cell>
          <cell r="D11170">
            <v>13</v>
          </cell>
          <cell r="E11170" t="str">
            <v>F</v>
          </cell>
        </row>
        <row r="11171">
          <cell r="B11171" t="str">
            <v>F500400</v>
          </cell>
          <cell r="C11171" t="str">
            <v>F500400</v>
          </cell>
          <cell r="D11171">
            <v>13</v>
          </cell>
          <cell r="E11171" t="str">
            <v>F</v>
          </cell>
        </row>
        <row r="11172">
          <cell r="B11172" t="str">
            <v>F500401</v>
          </cell>
          <cell r="C11172" t="str">
            <v>F500401</v>
          </cell>
          <cell r="D11172">
            <v>13</v>
          </cell>
          <cell r="E11172" t="str">
            <v>F</v>
          </cell>
        </row>
        <row r="11173">
          <cell r="B11173" t="str">
            <v>F500402</v>
          </cell>
          <cell r="C11173" t="str">
            <v>F500402</v>
          </cell>
          <cell r="D11173">
            <v>13</v>
          </cell>
          <cell r="E11173" t="str">
            <v>F</v>
          </cell>
        </row>
        <row r="11174">
          <cell r="B11174" t="str">
            <v>F520942</v>
          </cell>
          <cell r="C11174" t="str">
            <v>F520942</v>
          </cell>
          <cell r="D11174">
            <v>13</v>
          </cell>
          <cell r="E11174" t="str">
            <v>F</v>
          </cell>
        </row>
        <row r="11175">
          <cell r="B11175" t="str">
            <v>F521302</v>
          </cell>
          <cell r="C11175" t="str">
            <v>F521302</v>
          </cell>
          <cell r="D11175">
            <v>13</v>
          </cell>
          <cell r="E11175" t="str">
            <v>F</v>
          </cell>
        </row>
        <row r="11176">
          <cell r="B11176" t="str">
            <v>F521662</v>
          </cell>
          <cell r="C11176" t="str">
            <v>F521662</v>
          </cell>
          <cell r="D11176">
            <v>13</v>
          </cell>
          <cell r="E11176" t="str">
            <v>F</v>
          </cell>
        </row>
        <row r="11177">
          <cell r="B11177" t="str">
            <v>F522022</v>
          </cell>
          <cell r="C11177" t="str">
            <v>F522022</v>
          </cell>
          <cell r="D11177">
            <v>13</v>
          </cell>
          <cell r="E11177" t="str">
            <v>F</v>
          </cell>
        </row>
        <row r="11178">
          <cell r="B11178" t="str">
            <v>F522382</v>
          </cell>
          <cell r="C11178" t="str">
            <v>F522382</v>
          </cell>
          <cell r="D11178">
            <v>13</v>
          </cell>
          <cell r="E11178" t="str">
            <v>F</v>
          </cell>
        </row>
        <row r="11179">
          <cell r="B11179" t="str">
            <v>F523272</v>
          </cell>
          <cell r="C11179" t="str">
            <v>F523272</v>
          </cell>
          <cell r="D11179">
            <v>13</v>
          </cell>
          <cell r="E11179" t="str">
            <v>F</v>
          </cell>
        </row>
        <row r="11180">
          <cell r="B11180" t="str">
            <v>1000SJACSECT</v>
          </cell>
          <cell r="C11180" t="str">
            <v>SJACSECT</v>
          </cell>
          <cell r="D11180">
            <v>12</v>
          </cell>
          <cell r="E11180" t="str">
            <v>G</v>
          </cell>
        </row>
        <row r="11181">
          <cell r="B11181" t="str">
            <v>F500508</v>
          </cell>
          <cell r="C11181" t="str">
            <v>F500508</v>
          </cell>
          <cell r="D11181">
            <v>13</v>
          </cell>
          <cell r="E11181" t="str">
            <v>F</v>
          </cell>
        </row>
        <row r="11182">
          <cell r="B11182" t="str">
            <v>F500509</v>
          </cell>
          <cell r="C11182" t="str">
            <v>F500509</v>
          </cell>
          <cell r="D11182">
            <v>13</v>
          </cell>
          <cell r="E11182" t="str">
            <v>F</v>
          </cell>
        </row>
        <row r="11183">
          <cell r="B11183" t="str">
            <v>F500510</v>
          </cell>
          <cell r="C11183" t="str">
            <v>F500510</v>
          </cell>
          <cell r="D11183">
            <v>13</v>
          </cell>
          <cell r="E11183" t="str">
            <v>F</v>
          </cell>
        </row>
        <row r="11184">
          <cell r="B11184" t="str">
            <v>F500511</v>
          </cell>
          <cell r="C11184" t="str">
            <v>F500511</v>
          </cell>
          <cell r="D11184">
            <v>13</v>
          </cell>
          <cell r="E11184" t="str">
            <v>F</v>
          </cell>
        </row>
        <row r="11185">
          <cell r="B11185" t="str">
            <v>F520964</v>
          </cell>
          <cell r="C11185" t="str">
            <v>F520964</v>
          </cell>
          <cell r="D11185">
            <v>13</v>
          </cell>
          <cell r="E11185" t="str">
            <v>F</v>
          </cell>
        </row>
        <row r="11186">
          <cell r="B11186" t="str">
            <v>F521324</v>
          </cell>
          <cell r="C11186" t="str">
            <v>F521324</v>
          </cell>
          <cell r="D11186">
            <v>13</v>
          </cell>
          <cell r="E11186" t="str">
            <v>F</v>
          </cell>
        </row>
        <row r="11187">
          <cell r="B11187" t="str">
            <v>F521684</v>
          </cell>
          <cell r="C11187" t="str">
            <v>F521684</v>
          </cell>
          <cell r="D11187">
            <v>13</v>
          </cell>
          <cell r="E11187" t="str">
            <v>F</v>
          </cell>
        </row>
        <row r="11188">
          <cell r="B11188" t="str">
            <v>F522044</v>
          </cell>
          <cell r="C11188" t="str">
            <v>F522044</v>
          </cell>
          <cell r="D11188">
            <v>13</v>
          </cell>
          <cell r="E11188" t="str">
            <v>F</v>
          </cell>
        </row>
        <row r="11189">
          <cell r="B11189" t="str">
            <v>F522404</v>
          </cell>
          <cell r="C11189" t="str">
            <v>F522404</v>
          </cell>
          <cell r="D11189">
            <v>13</v>
          </cell>
          <cell r="E11189" t="str">
            <v>F</v>
          </cell>
        </row>
        <row r="11190">
          <cell r="B11190" t="str">
            <v>1000VALLYSUBS</v>
          </cell>
          <cell r="C11190" t="str">
            <v>VALLYSUBS</v>
          </cell>
          <cell r="D11190">
            <v>12</v>
          </cell>
          <cell r="E11190" t="str">
            <v>G</v>
          </cell>
        </row>
        <row r="11191">
          <cell r="B11191" t="str">
            <v>F500487</v>
          </cell>
          <cell r="C11191" t="str">
            <v>F500487</v>
          </cell>
          <cell r="D11191">
            <v>13</v>
          </cell>
          <cell r="E11191" t="str">
            <v>F</v>
          </cell>
        </row>
        <row r="11192">
          <cell r="B11192" t="str">
            <v>F500488</v>
          </cell>
          <cell r="C11192" t="str">
            <v>F500488</v>
          </cell>
          <cell r="D11192">
            <v>13</v>
          </cell>
          <cell r="E11192" t="str">
            <v>F</v>
          </cell>
        </row>
        <row r="11193">
          <cell r="B11193" t="str">
            <v>F500489</v>
          </cell>
          <cell r="C11193" t="str">
            <v>F500489</v>
          </cell>
          <cell r="D11193">
            <v>13</v>
          </cell>
          <cell r="E11193" t="str">
            <v>F</v>
          </cell>
        </row>
        <row r="11194">
          <cell r="B11194" t="str">
            <v>F520958</v>
          </cell>
          <cell r="C11194" t="str">
            <v>F520958</v>
          </cell>
          <cell r="D11194">
            <v>13</v>
          </cell>
          <cell r="E11194" t="str">
            <v>F</v>
          </cell>
        </row>
        <row r="11195">
          <cell r="B11195" t="str">
            <v>F521318</v>
          </cell>
          <cell r="C11195" t="str">
            <v>F521318</v>
          </cell>
          <cell r="D11195">
            <v>13</v>
          </cell>
          <cell r="E11195" t="str">
            <v>F</v>
          </cell>
        </row>
        <row r="11196">
          <cell r="B11196" t="str">
            <v>F521678</v>
          </cell>
          <cell r="C11196" t="str">
            <v>F521678</v>
          </cell>
          <cell r="D11196">
            <v>13</v>
          </cell>
          <cell r="E11196" t="str">
            <v>F</v>
          </cell>
        </row>
        <row r="11197">
          <cell r="B11197" t="str">
            <v>F522038</v>
          </cell>
          <cell r="C11197" t="str">
            <v>F522038</v>
          </cell>
          <cell r="D11197">
            <v>13</v>
          </cell>
          <cell r="E11197" t="str">
            <v>F</v>
          </cell>
        </row>
        <row r="11198">
          <cell r="B11198" t="str">
            <v>F522398</v>
          </cell>
          <cell r="C11198" t="str">
            <v>F522398</v>
          </cell>
          <cell r="D11198">
            <v>13</v>
          </cell>
          <cell r="E11198" t="str">
            <v>F</v>
          </cell>
        </row>
        <row r="11199">
          <cell r="B11199" t="str">
            <v>F522822</v>
          </cell>
          <cell r="C11199" t="str">
            <v>F522822</v>
          </cell>
          <cell r="D11199">
            <v>13</v>
          </cell>
          <cell r="E11199" t="str">
            <v>F</v>
          </cell>
        </row>
        <row r="11200">
          <cell r="B11200" t="str">
            <v>F522855</v>
          </cell>
          <cell r="C11200" t="str">
            <v>F522855</v>
          </cell>
          <cell r="D11200">
            <v>13</v>
          </cell>
          <cell r="E11200" t="str">
            <v>F</v>
          </cell>
        </row>
        <row r="11201">
          <cell r="B11201" t="str">
            <v>F522888</v>
          </cell>
          <cell r="C11201" t="str">
            <v>F522888</v>
          </cell>
          <cell r="D11201">
            <v>13</v>
          </cell>
          <cell r="E11201" t="str">
            <v>F</v>
          </cell>
        </row>
        <row r="11202">
          <cell r="B11202" t="str">
            <v>F522921</v>
          </cell>
          <cell r="C11202" t="str">
            <v>F522921</v>
          </cell>
          <cell r="D11202">
            <v>13</v>
          </cell>
          <cell r="E11202" t="str">
            <v>F</v>
          </cell>
        </row>
        <row r="11203">
          <cell r="B11203" t="str">
            <v>F522954</v>
          </cell>
          <cell r="C11203" t="str">
            <v>F522954</v>
          </cell>
          <cell r="D11203">
            <v>13</v>
          </cell>
          <cell r="E11203" t="str">
            <v>F</v>
          </cell>
        </row>
        <row r="11204">
          <cell r="B11204" t="str">
            <v>F523046</v>
          </cell>
          <cell r="C11204" t="str">
            <v>F523046</v>
          </cell>
          <cell r="D11204">
            <v>13</v>
          </cell>
          <cell r="E11204" t="str">
            <v>F</v>
          </cell>
        </row>
        <row r="11205">
          <cell r="B11205" t="str">
            <v>F523062</v>
          </cell>
          <cell r="C11205" t="str">
            <v>F523062</v>
          </cell>
          <cell r="D11205">
            <v>13</v>
          </cell>
          <cell r="E11205" t="str">
            <v>F</v>
          </cell>
        </row>
        <row r="11206">
          <cell r="B11206" t="str">
            <v>F523078</v>
          </cell>
          <cell r="C11206" t="str">
            <v>F523078</v>
          </cell>
          <cell r="D11206">
            <v>13</v>
          </cell>
          <cell r="E11206" t="str">
            <v>F</v>
          </cell>
        </row>
        <row r="11207">
          <cell r="B11207" t="str">
            <v>F523094</v>
          </cell>
          <cell r="C11207" t="str">
            <v>F523094</v>
          </cell>
          <cell r="D11207">
            <v>13</v>
          </cell>
          <cell r="E11207" t="str">
            <v>F</v>
          </cell>
        </row>
        <row r="11208">
          <cell r="B11208" t="str">
            <v>F523110</v>
          </cell>
          <cell r="C11208" t="str">
            <v>F523110</v>
          </cell>
          <cell r="D11208">
            <v>13</v>
          </cell>
          <cell r="E11208" t="str">
            <v>F</v>
          </cell>
        </row>
        <row r="11209">
          <cell r="B11209" t="str">
            <v>F523126</v>
          </cell>
          <cell r="C11209" t="str">
            <v>F523126</v>
          </cell>
          <cell r="D11209">
            <v>13</v>
          </cell>
          <cell r="E11209" t="str">
            <v>F</v>
          </cell>
        </row>
        <row r="11210">
          <cell r="B11210" t="str">
            <v>F523142</v>
          </cell>
          <cell r="C11210" t="str">
            <v>F523142</v>
          </cell>
          <cell r="D11210">
            <v>13</v>
          </cell>
          <cell r="E11210" t="str">
            <v>F</v>
          </cell>
        </row>
        <row r="11211">
          <cell r="B11211" t="str">
            <v>F523158</v>
          </cell>
          <cell r="C11211" t="str">
            <v>F523158</v>
          </cell>
          <cell r="D11211">
            <v>13</v>
          </cell>
          <cell r="E11211" t="str">
            <v>F</v>
          </cell>
        </row>
        <row r="11212">
          <cell r="B11212" t="str">
            <v>F523174</v>
          </cell>
          <cell r="C11212" t="str">
            <v>F523174</v>
          </cell>
          <cell r="D11212">
            <v>13</v>
          </cell>
          <cell r="E11212" t="str">
            <v>F</v>
          </cell>
        </row>
        <row r="11213">
          <cell r="B11213" t="str">
            <v>F523190</v>
          </cell>
          <cell r="C11213" t="str">
            <v>F523190</v>
          </cell>
          <cell r="D11213">
            <v>13</v>
          </cell>
          <cell r="E11213" t="str">
            <v>F</v>
          </cell>
        </row>
        <row r="11214">
          <cell r="B11214" t="str">
            <v>F523371</v>
          </cell>
          <cell r="C11214" t="str">
            <v>F523371</v>
          </cell>
          <cell r="D11214">
            <v>13</v>
          </cell>
          <cell r="E11214" t="str">
            <v>F</v>
          </cell>
        </row>
        <row r="11215">
          <cell r="B11215" t="str">
            <v>1000VILLASUBS</v>
          </cell>
          <cell r="C11215" t="str">
            <v>VILLASUBS</v>
          </cell>
          <cell r="D11215">
            <v>12</v>
          </cell>
          <cell r="E11215" t="str">
            <v>G</v>
          </cell>
        </row>
        <row r="11216">
          <cell r="B11216" t="str">
            <v>F500485</v>
          </cell>
          <cell r="C11216" t="str">
            <v>F500485</v>
          </cell>
          <cell r="D11216">
            <v>13</v>
          </cell>
          <cell r="E11216" t="str">
            <v>F</v>
          </cell>
        </row>
        <row r="11217">
          <cell r="B11217" t="str">
            <v>F500486</v>
          </cell>
          <cell r="C11217" t="str">
            <v>F500486</v>
          </cell>
          <cell r="D11217">
            <v>13</v>
          </cell>
          <cell r="E11217" t="str">
            <v>F</v>
          </cell>
        </row>
        <row r="11218">
          <cell r="B11218" t="str">
            <v>F520957</v>
          </cell>
          <cell r="C11218" t="str">
            <v>F520957</v>
          </cell>
          <cell r="D11218">
            <v>13</v>
          </cell>
          <cell r="E11218" t="str">
            <v>F</v>
          </cell>
        </row>
        <row r="11219">
          <cell r="B11219" t="str">
            <v>F521317</v>
          </cell>
          <cell r="C11219" t="str">
            <v>F521317</v>
          </cell>
          <cell r="D11219">
            <v>13</v>
          </cell>
          <cell r="E11219" t="str">
            <v>F</v>
          </cell>
        </row>
        <row r="11220">
          <cell r="B11220" t="str">
            <v>F521677</v>
          </cell>
          <cell r="C11220" t="str">
            <v>F521677</v>
          </cell>
          <cell r="D11220">
            <v>13</v>
          </cell>
          <cell r="E11220" t="str">
            <v>F</v>
          </cell>
        </row>
        <row r="11221">
          <cell r="B11221" t="str">
            <v>F522037</v>
          </cell>
          <cell r="C11221" t="str">
            <v>F522037</v>
          </cell>
          <cell r="D11221">
            <v>13</v>
          </cell>
          <cell r="E11221" t="str">
            <v>F</v>
          </cell>
        </row>
        <row r="11222">
          <cell r="B11222" t="str">
            <v>F522397</v>
          </cell>
          <cell r="C11222" t="str">
            <v>F522397</v>
          </cell>
          <cell r="D11222">
            <v>13</v>
          </cell>
          <cell r="E11222" t="str">
            <v>F</v>
          </cell>
        </row>
        <row r="11223">
          <cell r="B11223" t="str">
            <v>1000VILPRKSEC</v>
          </cell>
          <cell r="C11223" t="str">
            <v>VILPRKSEC</v>
          </cell>
          <cell r="D11223">
            <v>12</v>
          </cell>
          <cell r="E11223" t="str">
            <v>G</v>
          </cell>
        </row>
        <row r="11224">
          <cell r="B11224" t="str">
            <v>F500500</v>
          </cell>
          <cell r="C11224" t="str">
            <v>F500500</v>
          </cell>
          <cell r="D11224">
            <v>13</v>
          </cell>
          <cell r="E11224" t="str">
            <v>F</v>
          </cell>
        </row>
        <row r="11225">
          <cell r="B11225" t="str">
            <v>F500501</v>
          </cell>
          <cell r="C11225" t="str">
            <v>F500501</v>
          </cell>
          <cell r="D11225">
            <v>13</v>
          </cell>
          <cell r="E11225" t="str">
            <v>F</v>
          </cell>
        </row>
        <row r="11226">
          <cell r="B11226" t="str">
            <v>F500502</v>
          </cell>
          <cell r="C11226" t="str">
            <v>F500502</v>
          </cell>
          <cell r="D11226">
            <v>13</v>
          </cell>
          <cell r="E11226" t="str">
            <v>F</v>
          </cell>
        </row>
        <row r="11227">
          <cell r="B11227" t="str">
            <v>F500503</v>
          </cell>
          <cell r="C11227" t="str">
            <v>F500503</v>
          </cell>
          <cell r="D11227">
            <v>13</v>
          </cell>
          <cell r="E11227" t="str">
            <v>F</v>
          </cell>
        </row>
        <row r="11228">
          <cell r="B11228" t="str">
            <v>F500504</v>
          </cell>
          <cell r="C11228" t="str">
            <v>F500504</v>
          </cell>
          <cell r="D11228">
            <v>13</v>
          </cell>
          <cell r="E11228" t="str">
            <v>F</v>
          </cell>
        </row>
        <row r="11229">
          <cell r="B11229" t="str">
            <v>F500505</v>
          </cell>
          <cell r="C11229" t="str">
            <v>F500505</v>
          </cell>
          <cell r="D11229">
            <v>13</v>
          </cell>
          <cell r="E11229" t="str">
            <v>F</v>
          </cell>
        </row>
        <row r="11230">
          <cell r="B11230" t="str">
            <v>F500506</v>
          </cell>
          <cell r="C11230" t="str">
            <v>F500506</v>
          </cell>
          <cell r="D11230">
            <v>13</v>
          </cell>
          <cell r="E11230" t="str">
            <v>F</v>
          </cell>
        </row>
        <row r="11231">
          <cell r="B11231" t="str">
            <v>F500507</v>
          </cell>
          <cell r="C11231" t="str">
            <v>F500507</v>
          </cell>
          <cell r="D11231">
            <v>13</v>
          </cell>
          <cell r="E11231" t="str">
            <v>F</v>
          </cell>
        </row>
        <row r="11232">
          <cell r="B11232" t="str">
            <v>F520963</v>
          </cell>
          <cell r="C11232" t="str">
            <v>F520963</v>
          </cell>
          <cell r="D11232">
            <v>13</v>
          </cell>
          <cell r="E11232" t="str">
            <v>F</v>
          </cell>
        </row>
        <row r="11233">
          <cell r="B11233" t="str">
            <v>F521323</v>
          </cell>
          <cell r="C11233" t="str">
            <v>F521323</v>
          </cell>
          <cell r="D11233">
            <v>13</v>
          </cell>
          <cell r="E11233" t="str">
            <v>F</v>
          </cell>
        </row>
        <row r="11234">
          <cell r="B11234" t="str">
            <v>F521683</v>
          </cell>
          <cell r="C11234" t="str">
            <v>F521683</v>
          </cell>
          <cell r="D11234">
            <v>13</v>
          </cell>
          <cell r="E11234" t="str">
            <v>F</v>
          </cell>
        </row>
        <row r="11235">
          <cell r="B11235" t="str">
            <v>F522043</v>
          </cell>
          <cell r="C11235" t="str">
            <v>F522043</v>
          </cell>
          <cell r="D11235">
            <v>13</v>
          </cell>
          <cell r="E11235" t="str">
            <v>F</v>
          </cell>
        </row>
        <row r="11236">
          <cell r="B11236" t="str">
            <v>F522403</v>
          </cell>
          <cell r="C11236" t="str">
            <v>F522403</v>
          </cell>
          <cell r="D11236">
            <v>13</v>
          </cell>
          <cell r="E11236" t="str">
            <v>F</v>
          </cell>
        </row>
        <row r="11237">
          <cell r="B11237" t="str">
            <v>F522823</v>
          </cell>
          <cell r="C11237" t="str">
            <v>F522823</v>
          </cell>
          <cell r="D11237">
            <v>13</v>
          </cell>
          <cell r="E11237" t="str">
            <v>F</v>
          </cell>
        </row>
        <row r="11238">
          <cell r="B11238" t="str">
            <v>F522856</v>
          </cell>
          <cell r="C11238" t="str">
            <v>F522856</v>
          </cell>
          <cell r="D11238">
            <v>13</v>
          </cell>
          <cell r="E11238" t="str">
            <v>F</v>
          </cell>
        </row>
        <row r="11239">
          <cell r="B11239" t="str">
            <v>F522889</v>
          </cell>
          <cell r="C11239" t="str">
            <v>F522889</v>
          </cell>
          <cell r="D11239">
            <v>13</v>
          </cell>
          <cell r="E11239" t="str">
            <v>F</v>
          </cell>
        </row>
        <row r="11240">
          <cell r="B11240" t="str">
            <v>F522922</v>
          </cell>
          <cell r="C11240" t="str">
            <v>F522922</v>
          </cell>
          <cell r="D11240">
            <v>13</v>
          </cell>
          <cell r="E11240" t="str">
            <v>F</v>
          </cell>
        </row>
        <row r="11241">
          <cell r="B11241" t="str">
            <v>F522955</v>
          </cell>
          <cell r="C11241" t="str">
            <v>F522955</v>
          </cell>
          <cell r="D11241">
            <v>13</v>
          </cell>
          <cell r="E11241" t="str">
            <v>F</v>
          </cell>
        </row>
        <row r="11242">
          <cell r="B11242" t="str">
            <v>F523047</v>
          </cell>
          <cell r="C11242" t="str">
            <v>F523047</v>
          </cell>
          <cell r="D11242">
            <v>13</v>
          </cell>
          <cell r="E11242" t="str">
            <v>F</v>
          </cell>
        </row>
        <row r="11243">
          <cell r="B11243" t="str">
            <v>F523063</v>
          </cell>
          <cell r="C11243" t="str">
            <v>F523063</v>
          </cell>
          <cell r="D11243">
            <v>13</v>
          </cell>
          <cell r="E11243" t="str">
            <v>F</v>
          </cell>
        </row>
        <row r="11244">
          <cell r="B11244" t="str">
            <v>F523079</v>
          </cell>
          <cell r="C11244" t="str">
            <v>F523079</v>
          </cell>
          <cell r="D11244">
            <v>13</v>
          </cell>
          <cell r="E11244" t="str">
            <v>F</v>
          </cell>
        </row>
        <row r="11245">
          <cell r="B11245" t="str">
            <v>F523095</v>
          </cell>
          <cell r="C11245" t="str">
            <v>F523095</v>
          </cell>
          <cell r="D11245">
            <v>13</v>
          </cell>
          <cell r="E11245" t="str">
            <v>F</v>
          </cell>
        </row>
        <row r="11246">
          <cell r="B11246" t="str">
            <v>F523111</v>
          </cell>
          <cell r="C11246" t="str">
            <v>F523111</v>
          </cell>
          <cell r="D11246">
            <v>13</v>
          </cell>
          <cell r="E11246" t="str">
            <v>F</v>
          </cell>
        </row>
        <row r="11247">
          <cell r="B11247" t="str">
            <v>F523127</v>
          </cell>
          <cell r="C11247" t="str">
            <v>F523127</v>
          </cell>
          <cell r="D11247">
            <v>13</v>
          </cell>
          <cell r="E11247" t="str">
            <v>F</v>
          </cell>
        </row>
        <row r="11248">
          <cell r="B11248" t="str">
            <v>F523143</v>
          </cell>
          <cell r="C11248" t="str">
            <v>F523143</v>
          </cell>
          <cell r="D11248">
            <v>13</v>
          </cell>
          <cell r="E11248" t="str">
            <v>F</v>
          </cell>
        </row>
        <row r="11249">
          <cell r="B11249" t="str">
            <v>F523159</v>
          </cell>
          <cell r="C11249" t="str">
            <v>F523159</v>
          </cell>
          <cell r="D11249">
            <v>13</v>
          </cell>
          <cell r="E11249" t="str">
            <v>F</v>
          </cell>
        </row>
        <row r="11250">
          <cell r="B11250" t="str">
            <v>F523175</v>
          </cell>
          <cell r="C11250" t="str">
            <v>F523175</v>
          </cell>
          <cell r="D11250">
            <v>13</v>
          </cell>
          <cell r="E11250" t="str">
            <v>F</v>
          </cell>
        </row>
        <row r="11251">
          <cell r="B11251" t="str">
            <v>F523191</v>
          </cell>
          <cell r="C11251" t="str">
            <v>F523191</v>
          </cell>
          <cell r="D11251">
            <v>13</v>
          </cell>
          <cell r="E11251" t="str">
            <v>F</v>
          </cell>
        </row>
        <row r="11252">
          <cell r="B11252" t="str">
            <v>1000SOVALS</v>
          </cell>
          <cell r="C11252" t="str">
            <v>SOVALS</v>
          </cell>
          <cell r="D11252">
            <v>12</v>
          </cell>
          <cell r="E11252" t="str">
            <v>G</v>
          </cell>
        </row>
        <row r="11253">
          <cell r="B11253" t="str">
            <v>1000SOORAS</v>
          </cell>
          <cell r="C11253" t="str">
            <v>SOORAS</v>
          </cell>
          <cell r="D11253">
            <v>12</v>
          </cell>
          <cell r="E11253" t="str">
            <v>G</v>
          </cell>
        </row>
        <row r="11254">
          <cell r="B11254" t="str">
            <v>F525816</v>
          </cell>
          <cell r="C11254" t="str">
            <v>F525816</v>
          </cell>
          <cell r="D11254">
            <v>13</v>
          </cell>
          <cell r="E11254" t="str">
            <v>F</v>
          </cell>
        </row>
        <row r="11255">
          <cell r="B11255" t="str">
            <v>F525817</v>
          </cell>
          <cell r="C11255" t="str">
            <v>F525817</v>
          </cell>
          <cell r="D11255">
            <v>13</v>
          </cell>
          <cell r="E11255" t="str">
            <v>F</v>
          </cell>
        </row>
        <row r="11256">
          <cell r="B11256" t="str">
            <v>1000STLTMGMT</v>
          </cell>
          <cell r="C11256" t="str">
            <v>STLTMGMT</v>
          </cell>
          <cell r="D11256">
            <v>8</v>
          </cell>
          <cell r="E11256" t="str">
            <v>G</v>
          </cell>
        </row>
        <row r="11257">
          <cell r="B11257" t="str">
            <v>F520096</v>
          </cell>
          <cell r="C11257" t="str">
            <v>F520096</v>
          </cell>
          <cell r="D11257">
            <v>9</v>
          </cell>
          <cell r="E11257" t="str">
            <v>F</v>
          </cell>
        </row>
        <row r="11258">
          <cell r="B11258" t="str">
            <v>F520645</v>
          </cell>
          <cell r="C11258" t="str">
            <v>F520645</v>
          </cell>
          <cell r="D11258">
            <v>9</v>
          </cell>
          <cell r="E11258" t="str">
            <v>F</v>
          </cell>
        </row>
        <row r="11259">
          <cell r="B11259" t="str">
            <v>F520697</v>
          </cell>
          <cell r="C11259" t="str">
            <v>F520697</v>
          </cell>
          <cell r="D11259">
            <v>9</v>
          </cell>
          <cell r="E11259" t="str">
            <v>F</v>
          </cell>
        </row>
        <row r="11260">
          <cell r="B11260" t="str">
            <v>F521076</v>
          </cell>
          <cell r="C11260" t="str">
            <v>F521076</v>
          </cell>
          <cell r="D11260">
            <v>9</v>
          </cell>
          <cell r="E11260" t="str">
            <v>F</v>
          </cell>
        </row>
        <row r="11261">
          <cell r="B11261" t="str">
            <v>F521436</v>
          </cell>
          <cell r="C11261" t="str">
            <v>F521436</v>
          </cell>
          <cell r="D11261">
            <v>9</v>
          </cell>
          <cell r="E11261" t="str">
            <v>F</v>
          </cell>
        </row>
        <row r="11262">
          <cell r="B11262" t="str">
            <v>F521796</v>
          </cell>
          <cell r="C11262" t="str">
            <v>F521796</v>
          </cell>
          <cell r="D11262">
            <v>9</v>
          </cell>
          <cell r="E11262" t="str">
            <v>F</v>
          </cell>
        </row>
        <row r="11263">
          <cell r="B11263" t="str">
            <v>F522156</v>
          </cell>
          <cell r="C11263" t="str">
            <v>F522156</v>
          </cell>
          <cell r="D11263">
            <v>9</v>
          </cell>
          <cell r="E11263" t="str">
            <v>F</v>
          </cell>
        </row>
        <row r="11264">
          <cell r="B11264" t="str">
            <v>F522516</v>
          </cell>
          <cell r="C11264" t="str">
            <v>F522516</v>
          </cell>
          <cell r="D11264">
            <v>9</v>
          </cell>
          <cell r="E11264" t="str">
            <v>F</v>
          </cell>
        </row>
        <row r="11265">
          <cell r="B11265" t="str">
            <v>F523339</v>
          </cell>
          <cell r="C11265" t="str">
            <v>F523339</v>
          </cell>
          <cell r="D11265">
            <v>9</v>
          </cell>
          <cell r="E11265" t="str">
            <v>F</v>
          </cell>
        </row>
        <row r="11266">
          <cell r="B11266" t="str">
            <v>F523346</v>
          </cell>
          <cell r="C11266" t="str">
            <v>F523346</v>
          </cell>
          <cell r="D11266">
            <v>9</v>
          </cell>
          <cell r="E11266" t="str">
            <v>F</v>
          </cell>
        </row>
        <row r="11267">
          <cell r="B11267" t="str">
            <v>F523348</v>
          </cell>
          <cell r="C11267" t="str">
            <v>F523348</v>
          </cell>
          <cell r="D11267">
            <v>9</v>
          </cell>
          <cell r="E11267" t="str">
            <v>F</v>
          </cell>
        </row>
        <row r="11268">
          <cell r="B11268" t="str">
            <v>F523349</v>
          </cell>
          <cell r="C11268" t="str">
            <v>F523349</v>
          </cell>
          <cell r="D11268">
            <v>9</v>
          </cell>
          <cell r="E11268" t="str">
            <v>F</v>
          </cell>
        </row>
        <row r="11269">
          <cell r="B11269" t="str">
            <v>1000STLTMAP</v>
          </cell>
          <cell r="C11269" t="str">
            <v>STLTMAP</v>
          </cell>
          <cell r="D11269">
            <v>10</v>
          </cell>
          <cell r="E11269" t="str">
            <v>G</v>
          </cell>
        </row>
        <row r="11270">
          <cell r="B11270" t="str">
            <v>F520466</v>
          </cell>
          <cell r="C11270" t="str">
            <v>F520466</v>
          </cell>
          <cell r="D11270">
            <v>11</v>
          </cell>
          <cell r="E11270" t="str">
            <v>F</v>
          </cell>
        </row>
        <row r="11271">
          <cell r="B11271" t="str">
            <v>F520467</v>
          </cell>
          <cell r="C11271" t="str">
            <v>F520467</v>
          </cell>
          <cell r="D11271">
            <v>11</v>
          </cell>
          <cell r="E11271" t="str">
            <v>F</v>
          </cell>
        </row>
        <row r="11272">
          <cell r="B11272" t="str">
            <v>F520719</v>
          </cell>
          <cell r="C11272" t="str">
            <v>F520719</v>
          </cell>
          <cell r="D11272">
            <v>11</v>
          </cell>
          <cell r="E11272" t="str">
            <v>F</v>
          </cell>
        </row>
        <row r="11273">
          <cell r="B11273" t="str">
            <v>F521143</v>
          </cell>
          <cell r="C11273" t="str">
            <v>F521143</v>
          </cell>
          <cell r="D11273">
            <v>11</v>
          </cell>
          <cell r="E11273" t="str">
            <v>F</v>
          </cell>
        </row>
        <row r="11274">
          <cell r="B11274" t="str">
            <v>F521503</v>
          </cell>
          <cell r="C11274" t="str">
            <v>F521503</v>
          </cell>
          <cell r="D11274">
            <v>11</v>
          </cell>
          <cell r="E11274" t="str">
            <v>F</v>
          </cell>
        </row>
        <row r="11275">
          <cell r="B11275" t="str">
            <v>F521863</v>
          </cell>
          <cell r="C11275" t="str">
            <v>F521863</v>
          </cell>
          <cell r="D11275">
            <v>11</v>
          </cell>
          <cell r="E11275" t="str">
            <v>F</v>
          </cell>
        </row>
        <row r="11276">
          <cell r="B11276" t="str">
            <v>F522223</v>
          </cell>
          <cell r="C11276" t="str">
            <v>F522223</v>
          </cell>
          <cell r="D11276">
            <v>11</v>
          </cell>
          <cell r="E11276" t="str">
            <v>F</v>
          </cell>
        </row>
        <row r="11277">
          <cell r="B11277" t="str">
            <v>F522583</v>
          </cell>
          <cell r="C11277" t="str">
            <v>F522583</v>
          </cell>
          <cell r="D11277">
            <v>11</v>
          </cell>
          <cell r="E11277" t="str">
            <v>F</v>
          </cell>
        </row>
        <row r="11278">
          <cell r="B11278" t="str">
            <v>F522728</v>
          </cell>
          <cell r="C11278" t="str">
            <v>F522728</v>
          </cell>
          <cell r="D11278">
            <v>11</v>
          </cell>
          <cell r="E11278" t="str">
            <v>F</v>
          </cell>
        </row>
        <row r="11279">
          <cell r="B11279" t="str">
            <v>F523338</v>
          </cell>
          <cell r="C11279" t="str">
            <v>F523338</v>
          </cell>
          <cell r="D11279">
            <v>11</v>
          </cell>
          <cell r="E11279" t="str">
            <v>F</v>
          </cell>
        </row>
        <row r="11280">
          <cell r="B11280" t="str">
            <v>F523345</v>
          </cell>
          <cell r="C11280" t="str">
            <v>F523345</v>
          </cell>
          <cell r="D11280">
            <v>11</v>
          </cell>
          <cell r="E11280" t="str">
            <v>F</v>
          </cell>
        </row>
        <row r="11281">
          <cell r="B11281" t="str">
            <v>1000STLTOPSUP</v>
          </cell>
          <cell r="C11281" t="str">
            <v>STLTOPSUP</v>
          </cell>
          <cell r="D11281">
            <v>10</v>
          </cell>
          <cell r="E11281" t="str">
            <v>G</v>
          </cell>
        </row>
        <row r="11282">
          <cell r="B11282" t="str">
            <v>F521165</v>
          </cell>
          <cell r="C11282" t="str">
            <v>F521165</v>
          </cell>
          <cell r="D11282">
            <v>11</v>
          </cell>
          <cell r="E11282" t="str">
            <v>F</v>
          </cell>
        </row>
        <row r="11283">
          <cell r="B11283" t="str">
            <v>F521525</v>
          </cell>
          <cell r="C11283" t="str">
            <v>F521525</v>
          </cell>
          <cell r="D11283">
            <v>11</v>
          </cell>
          <cell r="E11283" t="str">
            <v>F</v>
          </cell>
        </row>
        <row r="11284">
          <cell r="B11284" t="str">
            <v>F521885</v>
          </cell>
          <cell r="C11284" t="str">
            <v>F521885</v>
          </cell>
          <cell r="D11284">
            <v>11</v>
          </cell>
          <cell r="E11284" t="str">
            <v>F</v>
          </cell>
        </row>
        <row r="11285">
          <cell r="B11285" t="str">
            <v>F522245</v>
          </cell>
          <cell r="C11285" t="str">
            <v>F522245</v>
          </cell>
          <cell r="D11285">
            <v>11</v>
          </cell>
          <cell r="E11285" t="str">
            <v>F</v>
          </cell>
        </row>
        <row r="11286">
          <cell r="B11286" t="str">
            <v>F522605</v>
          </cell>
          <cell r="C11286" t="str">
            <v>F522605</v>
          </cell>
          <cell r="D11286">
            <v>11</v>
          </cell>
          <cell r="E11286" t="str">
            <v>F</v>
          </cell>
        </row>
        <row r="11287">
          <cell r="B11287" t="str">
            <v>F523340</v>
          </cell>
          <cell r="C11287" t="str">
            <v>F523340</v>
          </cell>
          <cell r="D11287">
            <v>11</v>
          </cell>
          <cell r="E11287" t="str">
            <v>F</v>
          </cell>
        </row>
        <row r="11288">
          <cell r="B11288" t="str">
            <v>F523347</v>
          </cell>
          <cell r="C11288" t="str">
            <v>F523347</v>
          </cell>
          <cell r="D11288">
            <v>11</v>
          </cell>
          <cell r="E11288" t="str">
            <v>F</v>
          </cell>
        </row>
        <row r="11289">
          <cell r="B11289" t="str">
            <v>1000STLTPATA</v>
          </cell>
          <cell r="C11289" t="str">
            <v>STLTPATA</v>
          </cell>
          <cell r="D11289">
            <v>10</v>
          </cell>
          <cell r="E11289" t="str">
            <v>G</v>
          </cell>
        </row>
        <row r="11290">
          <cell r="B11290" t="str">
            <v>F501960</v>
          </cell>
          <cell r="C11290" t="str">
            <v>F501960</v>
          </cell>
          <cell r="D11290">
            <v>11</v>
          </cell>
          <cell r="E11290" t="str">
            <v>F</v>
          </cell>
        </row>
        <row r="11291">
          <cell r="B11291" t="str">
            <v>F501961</v>
          </cell>
          <cell r="C11291" t="str">
            <v>F501961</v>
          </cell>
          <cell r="D11291">
            <v>11</v>
          </cell>
          <cell r="E11291" t="str">
            <v>F</v>
          </cell>
        </row>
        <row r="11292">
          <cell r="B11292" t="str">
            <v>F501962</v>
          </cell>
          <cell r="C11292" t="str">
            <v>F501962</v>
          </cell>
          <cell r="D11292">
            <v>11</v>
          </cell>
          <cell r="E11292" t="str">
            <v>F</v>
          </cell>
        </row>
        <row r="11293">
          <cell r="B11293" t="str">
            <v>F520468</v>
          </cell>
          <cell r="C11293" t="str">
            <v>F520468</v>
          </cell>
          <cell r="D11293">
            <v>11</v>
          </cell>
          <cell r="E11293" t="str">
            <v>F</v>
          </cell>
        </row>
        <row r="11294">
          <cell r="B11294" t="str">
            <v>F521144</v>
          </cell>
          <cell r="C11294" t="str">
            <v>F521144</v>
          </cell>
          <cell r="D11294">
            <v>11</v>
          </cell>
          <cell r="E11294" t="str">
            <v>F</v>
          </cell>
        </row>
        <row r="11295">
          <cell r="B11295" t="str">
            <v>F521504</v>
          </cell>
          <cell r="C11295" t="str">
            <v>F521504</v>
          </cell>
          <cell r="D11295">
            <v>11</v>
          </cell>
          <cell r="E11295" t="str">
            <v>F</v>
          </cell>
        </row>
        <row r="11296">
          <cell r="B11296" t="str">
            <v>F521864</v>
          </cell>
          <cell r="C11296" t="str">
            <v>F521864</v>
          </cell>
          <cell r="D11296">
            <v>11</v>
          </cell>
          <cell r="E11296" t="str">
            <v>F</v>
          </cell>
        </row>
        <row r="11297">
          <cell r="B11297" t="str">
            <v>F522224</v>
          </cell>
          <cell r="C11297" t="str">
            <v>F522224</v>
          </cell>
          <cell r="D11297">
            <v>11</v>
          </cell>
          <cell r="E11297" t="str">
            <v>F</v>
          </cell>
        </row>
        <row r="11298">
          <cell r="B11298" t="str">
            <v>F522584</v>
          </cell>
          <cell r="C11298" t="str">
            <v>F522584</v>
          </cell>
          <cell r="D11298">
            <v>11</v>
          </cell>
          <cell r="E11298" t="str">
            <v>F</v>
          </cell>
        </row>
        <row r="11299">
          <cell r="B11299" t="str">
            <v>F523333</v>
          </cell>
          <cell r="C11299" t="str">
            <v>F523333</v>
          </cell>
          <cell r="D11299">
            <v>11</v>
          </cell>
          <cell r="E11299" t="str">
            <v>F</v>
          </cell>
        </row>
        <row r="11300">
          <cell r="B11300" t="str">
            <v>F523335</v>
          </cell>
          <cell r="C11300" t="str">
            <v>F523335</v>
          </cell>
          <cell r="D11300">
            <v>11</v>
          </cell>
          <cell r="E11300" t="str">
            <v>F</v>
          </cell>
        </row>
        <row r="11301">
          <cell r="B11301" t="str">
            <v>F523342</v>
          </cell>
          <cell r="C11301" t="str">
            <v>F523342</v>
          </cell>
          <cell r="D11301">
            <v>11</v>
          </cell>
          <cell r="E11301" t="str">
            <v>F</v>
          </cell>
        </row>
        <row r="11302">
          <cell r="B11302" t="str">
            <v>1000SLANTVLY</v>
          </cell>
          <cell r="C11302" t="str">
            <v>SLANTVLY</v>
          </cell>
          <cell r="D11302">
            <v>12</v>
          </cell>
          <cell r="E11302" t="str">
            <v>G</v>
          </cell>
        </row>
        <row r="11303">
          <cell r="B11303" t="str">
            <v>F522723</v>
          </cell>
          <cell r="C11303" t="str">
            <v>F522723</v>
          </cell>
          <cell r="D11303">
            <v>13</v>
          </cell>
          <cell r="E11303" t="str">
            <v>F</v>
          </cell>
        </row>
        <row r="11304">
          <cell r="B11304" t="str">
            <v>1000SLSANJOA</v>
          </cell>
          <cell r="C11304" t="str">
            <v>SLSANJOA</v>
          </cell>
          <cell r="D11304">
            <v>12</v>
          </cell>
          <cell r="E11304" t="str">
            <v>G</v>
          </cell>
        </row>
        <row r="11305">
          <cell r="B11305" t="str">
            <v>1000SLSBARB</v>
          </cell>
          <cell r="C11305" t="str">
            <v>SLSBARB</v>
          </cell>
          <cell r="D11305">
            <v>12</v>
          </cell>
          <cell r="E11305" t="str">
            <v>G</v>
          </cell>
        </row>
        <row r="11306">
          <cell r="B11306" t="str">
            <v>1000SLTHOAKS</v>
          </cell>
          <cell r="C11306" t="str">
            <v>SLTHOAKS</v>
          </cell>
          <cell r="D11306">
            <v>12</v>
          </cell>
          <cell r="E11306" t="str">
            <v>G</v>
          </cell>
        </row>
        <row r="11307">
          <cell r="B11307" t="str">
            <v>1000SLVAL</v>
          </cell>
          <cell r="C11307" t="str">
            <v>SLVAL</v>
          </cell>
          <cell r="D11307">
            <v>12</v>
          </cell>
          <cell r="E11307" t="str">
            <v>G</v>
          </cell>
        </row>
        <row r="11308">
          <cell r="B11308" t="str">
            <v>F522726</v>
          </cell>
          <cell r="C11308" t="str">
            <v>F522726</v>
          </cell>
          <cell r="D11308">
            <v>13</v>
          </cell>
          <cell r="E11308" t="str">
            <v>F</v>
          </cell>
        </row>
        <row r="11309">
          <cell r="B11309" t="str">
            <v>1000SLVENT</v>
          </cell>
          <cell r="C11309" t="str">
            <v>SLVENT</v>
          </cell>
          <cell r="D11309">
            <v>12</v>
          </cell>
          <cell r="E11309" t="str">
            <v>G</v>
          </cell>
        </row>
        <row r="11310">
          <cell r="B11310" t="str">
            <v>1000STLTPATB</v>
          </cell>
          <cell r="C11310" t="str">
            <v>STLTPATB</v>
          </cell>
          <cell r="D11310">
            <v>10</v>
          </cell>
          <cell r="E11310" t="str">
            <v>G</v>
          </cell>
        </row>
        <row r="11311">
          <cell r="B11311" t="str">
            <v>F501954</v>
          </cell>
          <cell r="C11311" t="str">
            <v>F501954</v>
          </cell>
          <cell r="D11311">
            <v>11</v>
          </cell>
          <cell r="E11311" t="str">
            <v>F</v>
          </cell>
        </row>
        <row r="11312">
          <cell r="B11312" t="str">
            <v>F501955</v>
          </cell>
          <cell r="C11312" t="str">
            <v>F501955</v>
          </cell>
          <cell r="D11312">
            <v>11</v>
          </cell>
          <cell r="E11312" t="str">
            <v>F</v>
          </cell>
        </row>
        <row r="11313">
          <cell r="B11313" t="str">
            <v>F501965</v>
          </cell>
          <cell r="C11313" t="str">
            <v>F501965</v>
          </cell>
          <cell r="D11313">
            <v>11</v>
          </cell>
          <cell r="E11313" t="str">
            <v>F</v>
          </cell>
        </row>
        <row r="11314">
          <cell r="B11314" t="str">
            <v>F520469</v>
          </cell>
          <cell r="C11314" t="str">
            <v>F520469</v>
          </cell>
          <cell r="D11314">
            <v>11</v>
          </cell>
          <cell r="E11314" t="str">
            <v>F</v>
          </cell>
        </row>
        <row r="11315">
          <cell r="B11315" t="str">
            <v>F520582</v>
          </cell>
          <cell r="C11315" t="str">
            <v>F520582</v>
          </cell>
          <cell r="D11315">
            <v>11</v>
          </cell>
          <cell r="E11315" t="str">
            <v>F</v>
          </cell>
        </row>
        <row r="11316">
          <cell r="B11316" t="str">
            <v>F521145</v>
          </cell>
          <cell r="C11316" t="str">
            <v>F521145</v>
          </cell>
          <cell r="D11316">
            <v>11</v>
          </cell>
          <cell r="E11316" t="str">
            <v>F</v>
          </cell>
        </row>
        <row r="11317">
          <cell r="B11317" t="str">
            <v>F521505</v>
          </cell>
          <cell r="C11317" t="str">
            <v>F521505</v>
          </cell>
          <cell r="D11317">
            <v>11</v>
          </cell>
          <cell r="E11317" t="str">
            <v>F</v>
          </cell>
        </row>
        <row r="11318">
          <cell r="B11318" t="str">
            <v>F521865</v>
          </cell>
          <cell r="C11318" t="str">
            <v>F521865</v>
          </cell>
          <cell r="D11318">
            <v>11</v>
          </cell>
          <cell r="E11318" t="str">
            <v>F</v>
          </cell>
        </row>
        <row r="11319">
          <cell r="B11319" t="str">
            <v>F522225</v>
          </cell>
          <cell r="C11319" t="str">
            <v>F522225</v>
          </cell>
          <cell r="D11319">
            <v>11</v>
          </cell>
          <cell r="E11319" t="str">
            <v>F</v>
          </cell>
        </row>
        <row r="11320">
          <cell r="B11320" t="str">
            <v>F522585</v>
          </cell>
          <cell r="C11320" t="str">
            <v>F522585</v>
          </cell>
          <cell r="D11320">
            <v>11</v>
          </cell>
          <cell r="E11320" t="str">
            <v>F</v>
          </cell>
        </row>
        <row r="11321">
          <cell r="B11321" t="str">
            <v>F523334</v>
          </cell>
          <cell r="C11321" t="str">
            <v>F523334</v>
          </cell>
          <cell r="D11321">
            <v>11</v>
          </cell>
          <cell r="E11321" t="str">
            <v>F</v>
          </cell>
        </row>
        <row r="11322">
          <cell r="B11322" t="str">
            <v>F523341</v>
          </cell>
          <cell r="C11322" t="str">
            <v>F523341</v>
          </cell>
          <cell r="D11322">
            <v>11</v>
          </cell>
          <cell r="E11322" t="str">
            <v>F</v>
          </cell>
        </row>
        <row r="11323">
          <cell r="B11323" t="str">
            <v>1000SLDOMHL</v>
          </cell>
          <cell r="C11323" t="str">
            <v>SLDOMHL</v>
          </cell>
          <cell r="D11323">
            <v>12</v>
          </cell>
          <cell r="E11323" t="str">
            <v>G</v>
          </cell>
        </row>
        <row r="11324">
          <cell r="B11324" t="str">
            <v>F522721</v>
          </cell>
          <cell r="C11324" t="str">
            <v>F522721</v>
          </cell>
          <cell r="D11324">
            <v>13</v>
          </cell>
          <cell r="E11324" t="str">
            <v>F</v>
          </cell>
        </row>
        <row r="11325">
          <cell r="B11325" t="str">
            <v>1000SLLBEACH</v>
          </cell>
          <cell r="C11325" t="str">
            <v>SLLBEACH</v>
          </cell>
          <cell r="D11325">
            <v>12</v>
          </cell>
          <cell r="E11325" t="str">
            <v>G</v>
          </cell>
        </row>
        <row r="11326">
          <cell r="B11326" t="str">
            <v>1000SLMONROV</v>
          </cell>
          <cell r="C11326" t="str">
            <v>SLMONROV</v>
          </cell>
          <cell r="D11326">
            <v>12</v>
          </cell>
          <cell r="E11326" t="str">
            <v>G</v>
          </cell>
        </row>
        <row r="11327">
          <cell r="B11327" t="str">
            <v>1000SLMONT</v>
          </cell>
          <cell r="C11327" t="str">
            <v>SLMONT</v>
          </cell>
          <cell r="D11327">
            <v>12</v>
          </cell>
          <cell r="E11327" t="str">
            <v>G</v>
          </cell>
        </row>
        <row r="11328">
          <cell r="B11328" t="str">
            <v>1000SLSBAY</v>
          </cell>
          <cell r="C11328" t="str">
            <v>SLSBAY</v>
          </cell>
          <cell r="D11328">
            <v>12</v>
          </cell>
          <cell r="E11328" t="str">
            <v>G</v>
          </cell>
        </row>
        <row r="11329">
          <cell r="B11329" t="str">
            <v>F522725</v>
          </cell>
          <cell r="C11329" t="str">
            <v>F522725</v>
          </cell>
          <cell r="D11329">
            <v>13</v>
          </cell>
          <cell r="E11329" t="str">
            <v>F</v>
          </cell>
        </row>
        <row r="11330">
          <cell r="B11330" t="str">
            <v>1000SLSMONIC</v>
          </cell>
          <cell r="C11330" t="str">
            <v>SLSMONIC</v>
          </cell>
          <cell r="D11330">
            <v>12</v>
          </cell>
          <cell r="E11330" t="str">
            <v>G</v>
          </cell>
        </row>
        <row r="11331">
          <cell r="B11331" t="str">
            <v>F522724</v>
          </cell>
          <cell r="C11331" t="str">
            <v>F522724</v>
          </cell>
          <cell r="D11331">
            <v>13</v>
          </cell>
          <cell r="E11331" t="str">
            <v>F</v>
          </cell>
        </row>
        <row r="11332">
          <cell r="B11332" t="str">
            <v>1000STLTPATC</v>
          </cell>
          <cell r="C11332" t="str">
            <v>STLTPATC</v>
          </cell>
          <cell r="D11332">
            <v>10</v>
          </cell>
          <cell r="E11332" t="str">
            <v>G</v>
          </cell>
        </row>
        <row r="11333">
          <cell r="B11333" t="str">
            <v>F501956</v>
          </cell>
          <cell r="C11333" t="str">
            <v>F501956</v>
          </cell>
          <cell r="D11333">
            <v>11</v>
          </cell>
          <cell r="E11333" t="str">
            <v>F</v>
          </cell>
        </row>
        <row r="11334">
          <cell r="B11334" t="str">
            <v>F501957</v>
          </cell>
          <cell r="C11334" t="str">
            <v>F501957</v>
          </cell>
          <cell r="D11334">
            <v>11</v>
          </cell>
          <cell r="E11334" t="str">
            <v>F</v>
          </cell>
        </row>
        <row r="11335">
          <cell r="B11335" t="str">
            <v>F501963</v>
          </cell>
          <cell r="C11335" t="str">
            <v>F501963</v>
          </cell>
          <cell r="D11335">
            <v>11</v>
          </cell>
          <cell r="E11335" t="str">
            <v>F</v>
          </cell>
        </row>
        <row r="11336">
          <cell r="B11336" t="str">
            <v>F520470</v>
          </cell>
          <cell r="C11336" t="str">
            <v>F520470</v>
          </cell>
          <cell r="D11336">
            <v>11</v>
          </cell>
          <cell r="E11336" t="str">
            <v>F</v>
          </cell>
        </row>
        <row r="11337">
          <cell r="B11337" t="str">
            <v>F521146</v>
          </cell>
          <cell r="C11337" t="str">
            <v>F521146</v>
          </cell>
          <cell r="D11337">
            <v>11</v>
          </cell>
          <cell r="E11337" t="str">
            <v>F</v>
          </cell>
        </row>
        <row r="11338">
          <cell r="B11338" t="str">
            <v>F521506</v>
          </cell>
          <cell r="C11338" t="str">
            <v>F521506</v>
          </cell>
          <cell r="D11338">
            <v>11</v>
          </cell>
          <cell r="E11338" t="str">
            <v>F</v>
          </cell>
        </row>
        <row r="11339">
          <cell r="B11339" t="str">
            <v>F521866</v>
          </cell>
          <cell r="C11339" t="str">
            <v>F521866</v>
          </cell>
          <cell r="D11339">
            <v>11</v>
          </cell>
          <cell r="E11339" t="str">
            <v>F</v>
          </cell>
        </row>
        <row r="11340">
          <cell r="B11340" t="str">
            <v>F522226</v>
          </cell>
          <cell r="C11340" t="str">
            <v>F522226</v>
          </cell>
          <cell r="D11340">
            <v>11</v>
          </cell>
          <cell r="E11340" t="str">
            <v>F</v>
          </cell>
        </row>
        <row r="11341">
          <cell r="B11341" t="str">
            <v>F522586</v>
          </cell>
          <cell r="C11341" t="str">
            <v>F522586</v>
          </cell>
          <cell r="D11341">
            <v>11</v>
          </cell>
          <cell r="E11341" t="str">
            <v>F</v>
          </cell>
        </row>
        <row r="11342">
          <cell r="B11342" t="str">
            <v>F523332</v>
          </cell>
          <cell r="C11342" t="str">
            <v>F523332</v>
          </cell>
          <cell r="D11342">
            <v>11</v>
          </cell>
          <cell r="E11342" t="str">
            <v>F</v>
          </cell>
        </row>
        <row r="11343">
          <cell r="B11343" t="str">
            <v>F523337</v>
          </cell>
          <cell r="C11343" t="str">
            <v>F523337</v>
          </cell>
          <cell r="D11343">
            <v>11</v>
          </cell>
          <cell r="E11343" t="str">
            <v>F</v>
          </cell>
        </row>
        <row r="11344">
          <cell r="B11344" t="str">
            <v>F523344</v>
          </cell>
          <cell r="C11344" t="str">
            <v>F523344</v>
          </cell>
          <cell r="D11344">
            <v>11</v>
          </cell>
          <cell r="E11344" t="str">
            <v>F</v>
          </cell>
        </row>
        <row r="11345">
          <cell r="B11345" t="str">
            <v>1000SLFOOTHL</v>
          </cell>
          <cell r="C11345" t="str">
            <v>SLFOOTHL</v>
          </cell>
          <cell r="D11345">
            <v>12</v>
          </cell>
          <cell r="E11345" t="str">
            <v>G</v>
          </cell>
        </row>
        <row r="11346">
          <cell r="B11346" t="str">
            <v>1000SLONT</v>
          </cell>
          <cell r="C11346" t="str">
            <v>SLONT</v>
          </cell>
          <cell r="D11346">
            <v>12</v>
          </cell>
          <cell r="E11346" t="str">
            <v>G</v>
          </cell>
        </row>
        <row r="11347">
          <cell r="B11347" t="str">
            <v>F522722</v>
          </cell>
          <cell r="C11347" t="str">
            <v>F522722</v>
          </cell>
          <cell r="D11347">
            <v>13</v>
          </cell>
          <cell r="E11347" t="str">
            <v>F</v>
          </cell>
        </row>
        <row r="11348">
          <cell r="B11348" t="str">
            <v>1000SLPALMSP</v>
          </cell>
          <cell r="C11348" t="str">
            <v>SLPALMSP</v>
          </cell>
          <cell r="D11348">
            <v>12</v>
          </cell>
          <cell r="E11348" t="str">
            <v>G</v>
          </cell>
        </row>
        <row r="11349">
          <cell r="B11349" t="str">
            <v>F521167</v>
          </cell>
          <cell r="C11349" t="str">
            <v>F521167</v>
          </cell>
          <cell r="D11349">
            <v>13</v>
          </cell>
          <cell r="E11349" t="str">
            <v>F</v>
          </cell>
        </row>
        <row r="11350">
          <cell r="B11350" t="str">
            <v>F521527</v>
          </cell>
          <cell r="C11350" t="str">
            <v>F521527</v>
          </cell>
          <cell r="D11350">
            <v>13</v>
          </cell>
          <cell r="E11350" t="str">
            <v>F</v>
          </cell>
        </row>
        <row r="11351">
          <cell r="B11351" t="str">
            <v>F521887</v>
          </cell>
          <cell r="C11351" t="str">
            <v>F521887</v>
          </cell>
          <cell r="D11351">
            <v>13</v>
          </cell>
          <cell r="E11351" t="str">
            <v>F</v>
          </cell>
        </row>
        <row r="11352">
          <cell r="B11352" t="str">
            <v>F522247</v>
          </cell>
          <cell r="C11352" t="str">
            <v>F522247</v>
          </cell>
          <cell r="D11352">
            <v>13</v>
          </cell>
          <cell r="E11352" t="str">
            <v>F</v>
          </cell>
        </row>
        <row r="11353">
          <cell r="B11353" t="str">
            <v>F522607</v>
          </cell>
          <cell r="C11353" t="str">
            <v>F522607</v>
          </cell>
          <cell r="D11353">
            <v>13</v>
          </cell>
          <cell r="E11353" t="str">
            <v>F</v>
          </cell>
        </row>
        <row r="11354">
          <cell r="B11354" t="str">
            <v>1000SLREDLND</v>
          </cell>
          <cell r="C11354" t="str">
            <v>SLREDLND</v>
          </cell>
          <cell r="D11354">
            <v>12</v>
          </cell>
          <cell r="E11354" t="str">
            <v>G</v>
          </cell>
        </row>
        <row r="11355">
          <cell r="B11355" t="str">
            <v>1000SLSANJAC</v>
          </cell>
          <cell r="C11355" t="str">
            <v>SLSANJAC</v>
          </cell>
          <cell r="D11355">
            <v>12</v>
          </cell>
          <cell r="E11355" t="str">
            <v>G</v>
          </cell>
        </row>
        <row r="11356">
          <cell r="B11356" t="str">
            <v>F522727</v>
          </cell>
          <cell r="C11356" t="str">
            <v>F522727</v>
          </cell>
          <cell r="D11356">
            <v>13</v>
          </cell>
          <cell r="E11356" t="str">
            <v>F</v>
          </cell>
        </row>
        <row r="11357">
          <cell r="B11357" t="str">
            <v>1000SLVICT</v>
          </cell>
          <cell r="C11357" t="str">
            <v>SLVICT</v>
          </cell>
          <cell r="D11357">
            <v>12</v>
          </cell>
          <cell r="E11357" t="str">
            <v>G</v>
          </cell>
        </row>
        <row r="11358">
          <cell r="B11358" t="str">
            <v>1000SLCOVINA</v>
          </cell>
          <cell r="C11358" t="str">
            <v>SLCOVINA</v>
          </cell>
          <cell r="D11358">
            <v>12</v>
          </cell>
          <cell r="E11358" t="str">
            <v>G</v>
          </cell>
        </row>
        <row r="11359">
          <cell r="B11359" t="str">
            <v>F522719</v>
          </cell>
          <cell r="C11359" t="str">
            <v>F522719</v>
          </cell>
          <cell r="D11359">
            <v>13</v>
          </cell>
          <cell r="E11359" t="str">
            <v>F</v>
          </cell>
        </row>
        <row r="11360">
          <cell r="B11360" t="str">
            <v>1000STLTPATD</v>
          </cell>
          <cell r="C11360" t="str">
            <v>STLTPATD</v>
          </cell>
          <cell r="D11360">
            <v>10</v>
          </cell>
          <cell r="E11360" t="str">
            <v>G</v>
          </cell>
        </row>
        <row r="11361">
          <cell r="B11361" t="str">
            <v>F501958</v>
          </cell>
          <cell r="C11361" t="str">
            <v>F501958</v>
          </cell>
          <cell r="D11361">
            <v>11</v>
          </cell>
          <cell r="E11361" t="str">
            <v>F</v>
          </cell>
        </row>
        <row r="11362">
          <cell r="B11362" t="str">
            <v>F501959</v>
          </cell>
          <cell r="C11362" t="str">
            <v>F501959</v>
          </cell>
          <cell r="D11362">
            <v>11</v>
          </cell>
          <cell r="E11362" t="str">
            <v>F</v>
          </cell>
        </row>
        <row r="11363">
          <cell r="B11363" t="str">
            <v>F501964</v>
          </cell>
          <cell r="C11363" t="str">
            <v>F501964</v>
          </cell>
          <cell r="D11363">
            <v>11</v>
          </cell>
          <cell r="E11363" t="str">
            <v>F</v>
          </cell>
        </row>
        <row r="11364">
          <cell r="B11364" t="str">
            <v>F520471</v>
          </cell>
          <cell r="C11364" t="str">
            <v>F520471</v>
          </cell>
          <cell r="D11364">
            <v>11</v>
          </cell>
          <cell r="E11364" t="str">
            <v>F</v>
          </cell>
        </row>
        <row r="11365">
          <cell r="B11365" t="str">
            <v>F521147</v>
          </cell>
          <cell r="C11365" t="str">
            <v>F521147</v>
          </cell>
          <cell r="D11365">
            <v>11</v>
          </cell>
          <cell r="E11365" t="str">
            <v>F</v>
          </cell>
        </row>
        <row r="11366">
          <cell r="B11366" t="str">
            <v>F521507</v>
          </cell>
          <cell r="C11366" t="str">
            <v>F521507</v>
          </cell>
          <cell r="D11366">
            <v>11</v>
          </cell>
          <cell r="E11366" t="str">
            <v>F</v>
          </cell>
        </row>
        <row r="11367">
          <cell r="B11367" t="str">
            <v>F521867</v>
          </cell>
          <cell r="C11367" t="str">
            <v>F521867</v>
          </cell>
          <cell r="D11367">
            <v>11</v>
          </cell>
          <cell r="E11367" t="str">
            <v>F</v>
          </cell>
        </row>
        <row r="11368">
          <cell r="B11368" t="str">
            <v>F522227</v>
          </cell>
          <cell r="C11368" t="str">
            <v>F522227</v>
          </cell>
          <cell r="D11368">
            <v>11</v>
          </cell>
          <cell r="E11368" t="str">
            <v>F</v>
          </cell>
        </row>
        <row r="11369">
          <cell r="B11369" t="str">
            <v>F522587</v>
          </cell>
          <cell r="C11369" t="str">
            <v>F522587</v>
          </cell>
          <cell r="D11369">
            <v>11</v>
          </cell>
          <cell r="E11369" t="str">
            <v>F</v>
          </cell>
        </row>
        <row r="11370">
          <cell r="B11370" t="str">
            <v>F523331</v>
          </cell>
          <cell r="C11370" t="str">
            <v>F523331</v>
          </cell>
          <cell r="D11370">
            <v>11</v>
          </cell>
          <cell r="E11370" t="str">
            <v>F</v>
          </cell>
        </row>
        <row r="11371">
          <cell r="B11371" t="str">
            <v>F523336</v>
          </cell>
          <cell r="C11371" t="str">
            <v>F523336</v>
          </cell>
          <cell r="D11371">
            <v>11</v>
          </cell>
          <cell r="E11371" t="str">
            <v>F</v>
          </cell>
        </row>
        <row r="11372">
          <cell r="B11372" t="str">
            <v>F523343</v>
          </cell>
          <cell r="C11372" t="str">
            <v>F523343</v>
          </cell>
          <cell r="D11372">
            <v>11</v>
          </cell>
          <cell r="E11372" t="str">
            <v>F</v>
          </cell>
        </row>
        <row r="11373">
          <cell r="B11373" t="str">
            <v>1000SLFULL</v>
          </cell>
          <cell r="C11373" t="str">
            <v>SLFULL</v>
          </cell>
          <cell r="D11373">
            <v>12</v>
          </cell>
          <cell r="E11373" t="str">
            <v>G</v>
          </cell>
        </row>
        <row r="11374">
          <cell r="B11374" t="str">
            <v>1000SLHUNT</v>
          </cell>
          <cell r="C11374" t="str">
            <v>SLHUNT</v>
          </cell>
          <cell r="D11374">
            <v>12</v>
          </cell>
          <cell r="E11374" t="str">
            <v>G</v>
          </cell>
        </row>
        <row r="11375">
          <cell r="B11375" t="str">
            <v>1000SLSADDLE</v>
          </cell>
          <cell r="C11375" t="str">
            <v>SLSADDLE</v>
          </cell>
          <cell r="D11375">
            <v>12</v>
          </cell>
          <cell r="E11375" t="str">
            <v>G</v>
          </cell>
        </row>
        <row r="11376">
          <cell r="B11376" t="str">
            <v>1000SLSANA</v>
          </cell>
          <cell r="C11376" t="str">
            <v>SLSANA</v>
          </cell>
          <cell r="D11376">
            <v>12</v>
          </cell>
          <cell r="E11376" t="str">
            <v>G</v>
          </cell>
        </row>
        <row r="11377">
          <cell r="B11377" t="str">
            <v>F522720</v>
          </cell>
          <cell r="C11377" t="str">
            <v>F522720</v>
          </cell>
          <cell r="D11377">
            <v>13</v>
          </cell>
          <cell r="E11377" t="str">
            <v>F</v>
          </cell>
        </row>
        <row r="11378">
          <cell r="B11378" t="str">
            <v>1000SLWHIT</v>
          </cell>
          <cell r="C11378" t="str">
            <v>SLWHIT</v>
          </cell>
          <cell r="D11378">
            <v>12</v>
          </cell>
          <cell r="E11378" t="str">
            <v>G</v>
          </cell>
        </row>
        <row r="11379">
          <cell r="B11379" t="str">
            <v>1000PWRDVP</v>
          </cell>
          <cell r="C11379" t="str">
            <v>PWRDVP</v>
          </cell>
          <cell r="D11379">
            <v>6</v>
          </cell>
          <cell r="E11379" t="str">
            <v>G</v>
          </cell>
        </row>
        <row r="11380">
          <cell r="B11380" t="str">
            <v>F502655</v>
          </cell>
          <cell r="C11380" t="str">
            <v>F502655</v>
          </cell>
          <cell r="D11380">
            <v>7</v>
          </cell>
          <cell r="E11380" t="str">
            <v>F</v>
          </cell>
        </row>
        <row r="11381">
          <cell r="B11381" t="str">
            <v>F502657</v>
          </cell>
          <cell r="C11381" t="str">
            <v>F502657</v>
          </cell>
          <cell r="D11381">
            <v>7</v>
          </cell>
          <cell r="E11381" t="str">
            <v>F</v>
          </cell>
        </row>
        <row r="11382">
          <cell r="B11382" t="str">
            <v>F502658</v>
          </cell>
          <cell r="C11382" t="str">
            <v>F502658</v>
          </cell>
          <cell r="D11382">
            <v>7</v>
          </cell>
          <cell r="E11382" t="str">
            <v>F</v>
          </cell>
        </row>
        <row r="11383">
          <cell r="B11383" t="str">
            <v>F502659</v>
          </cell>
          <cell r="C11383" t="str">
            <v>F502659</v>
          </cell>
          <cell r="D11383">
            <v>7</v>
          </cell>
          <cell r="E11383" t="str">
            <v>F</v>
          </cell>
        </row>
        <row r="11384">
          <cell r="B11384" t="str">
            <v>F502665</v>
          </cell>
          <cell r="C11384" t="str">
            <v>F502665</v>
          </cell>
          <cell r="D11384">
            <v>7</v>
          </cell>
          <cell r="E11384" t="str">
            <v>F</v>
          </cell>
        </row>
        <row r="11385">
          <cell r="B11385" t="str">
            <v>F502666</v>
          </cell>
          <cell r="C11385" t="str">
            <v>F502666</v>
          </cell>
          <cell r="D11385">
            <v>7</v>
          </cell>
          <cell r="E11385" t="str">
            <v>F</v>
          </cell>
        </row>
        <row r="11386">
          <cell r="B11386" t="str">
            <v>F520061</v>
          </cell>
          <cell r="C11386" t="str">
            <v>F520061</v>
          </cell>
          <cell r="D11386">
            <v>7</v>
          </cell>
          <cell r="E11386" t="str">
            <v>F</v>
          </cell>
        </row>
        <row r="11387">
          <cell r="B11387" t="str">
            <v>F520321</v>
          </cell>
          <cell r="C11387" t="str">
            <v>F520321</v>
          </cell>
          <cell r="D11387">
            <v>7</v>
          </cell>
          <cell r="E11387" t="str">
            <v>F</v>
          </cell>
        </row>
        <row r="11388">
          <cell r="B11388" t="str">
            <v>F520374</v>
          </cell>
          <cell r="C11388" t="str">
            <v>F520374</v>
          </cell>
          <cell r="D11388">
            <v>7</v>
          </cell>
          <cell r="E11388" t="str">
            <v>F</v>
          </cell>
        </row>
        <row r="11389">
          <cell r="B11389" t="str">
            <v>F520453</v>
          </cell>
          <cell r="C11389" t="str">
            <v>F520453</v>
          </cell>
          <cell r="D11389">
            <v>7</v>
          </cell>
          <cell r="E11389" t="str">
            <v>F</v>
          </cell>
        </row>
        <row r="11390">
          <cell r="B11390" t="str">
            <v>F520454</v>
          </cell>
          <cell r="C11390" t="str">
            <v>F520454</v>
          </cell>
          <cell r="D11390">
            <v>7</v>
          </cell>
          <cell r="E11390" t="str">
            <v>F</v>
          </cell>
        </row>
        <row r="11391">
          <cell r="B11391" t="str">
            <v>F520455</v>
          </cell>
          <cell r="C11391" t="str">
            <v>F520455</v>
          </cell>
          <cell r="D11391">
            <v>7</v>
          </cell>
          <cell r="E11391" t="str">
            <v>F</v>
          </cell>
        </row>
        <row r="11392">
          <cell r="B11392" t="str">
            <v>F520456</v>
          </cell>
          <cell r="C11392" t="str">
            <v>F520456</v>
          </cell>
          <cell r="D11392">
            <v>7</v>
          </cell>
          <cell r="E11392" t="str">
            <v>F</v>
          </cell>
        </row>
        <row r="11393">
          <cell r="B11393" t="str">
            <v>F520457</v>
          </cell>
          <cell r="C11393" t="str">
            <v>F520457</v>
          </cell>
          <cell r="D11393">
            <v>7</v>
          </cell>
          <cell r="E11393" t="str">
            <v>F</v>
          </cell>
        </row>
        <row r="11394">
          <cell r="B11394" t="str">
            <v>F520458</v>
          </cell>
          <cell r="C11394" t="str">
            <v>F520458</v>
          </cell>
          <cell r="D11394">
            <v>7</v>
          </cell>
          <cell r="E11394" t="str">
            <v>F</v>
          </cell>
        </row>
        <row r="11395">
          <cell r="B11395" t="str">
            <v>F520459</v>
          </cell>
          <cell r="C11395" t="str">
            <v>F520459</v>
          </cell>
          <cell r="D11395">
            <v>7</v>
          </cell>
          <cell r="E11395" t="str">
            <v>F</v>
          </cell>
        </row>
        <row r="11396">
          <cell r="B11396" t="str">
            <v>F520460</v>
          </cell>
          <cell r="C11396" t="str">
            <v>F520460</v>
          </cell>
          <cell r="D11396">
            <v>7</v>
          </cell>
          <cell r="E11396" t="str">
            <v>F</v>
          </cell>
        </row>
        <row r="11397">
          <cell r="B11397" t="str">
            <v>F520461</v>
          </cell>
          <cell r="C11397" t="str">
            <v>F520461</v>
          </cell>
          <cell r="D11397">
            <v>7</v>
          </cell>
          <cell r="E11397" t="str">
            <v>F</v>
          </cell>
        </row>
        <row r="11398">
          <cell r="B11398" t="str">
            <v>F520462</v>
          </cell>
          <cell r="C11398" t="str">
            <v>F520462</v>
          </cell>
          <cell r="D11398">
            <v>7</v>
          </cell>
          <cell r="E11398" t="str">
            <v>F</v>
          </cell>
        </row>
        <row r="11399">
          <cell r="B11399" t="str">
            <v>F520516</v>
          </cell>
          <cell r="C11399" t="str">
            <v>F520516</v>
          </cell>
          <cell r="D11399">
            <v>7</v>
          </cell>
          <cell r="E11399" t="str">
            <v>F</v>
          </cell>
        </row>
        <row r="11400">
          <cell r="B11400" t="str">
            <v>F520517</v>
          </cell>
          <cell r="C11400" t="str">
            <v>F520517</v>
          </cell>
          <cell r="D11400">
            <v>7</v>
          </cell>
          <cell r="E11400" t="str">
            <v>F</v>
          </cell>
        </row>
        <row r="11401">
          <cell r="B11401" t="str">
            <v>F520518</v>
          </cell>
          <cell r="C11401" t="str">
            <v>F520518</v>
          </cell>
          <cell r="D11401">
            <v>7</v>
          </cell>
          <cell r="E11401" t="str">
            <v>F</v>
          </cell>
        </row>
        <row r="11402">
          <cell r="B11402" t="str">
            <v>F520550</v>
          </cell>
          <cell r="C11402" t="str">
            <v>F520550</v>
          </cell>
          <cell r="D11402">
            <v>7</v>
          </cell>
          <cell r="E11402" t="str">
            <v>F</v>
          </cell>
        </row>
        <row r="11403">
          <cell r="B11403" t="str">
            <v>F520658</v>
          </cell>
          <cell r="C11403" t="str">
            <v>F520658</v>
          </cell>
          <cell r="D11403">
            <v>7</v>
          </cell>
          <cell r="E11403" t="str">
            <v>F</v>
          </cell>
        </row>
        <row r="11404">
          <cell r="B11404" t="str">
            <v>F520703</v>
          </cell>
          <cell r="C11404" t="str">
            <v>F520703</v>
          </cell>
          <cell r="D11404">
            <v>7</v>
          </cell>
          <cell r="E11404" t="str">
            <v>F</v>
          </cell>
        </row>
        <row r="11405">
          <cell r="B11405" t="str">
            <v>F520704</v>
          </cell>
          <cell r="C11405" t="str">
            <v>F520704</v>
          </cell>
          <cell r="D11405">
            <v>7</v>
          </cell>
          <cell r="E11405" t="str">
            <v>F</v>
          </cell>
        </row>
        <row r="11406">
          <cell r="B11406" t="str">
            <v>F520705</v>
          </cell>
          <cell r="C11406" t="str">
            <v>F520705</v>
          </cell>
          <cell r="D11406">
            <v>7</v>
          </cell>
          <cell r="E11406" t="str">
            <v>F</v>
          </cell>
        </row>
        <row r="11407">
          <cell r="B11407" t="str">
            <v>F520706</v>
          </cell>
          <cell r="C11407" t="str">
            <v>F520706</v>
          </cell>
          <cell r="D11407">
            <v>7</v>
          </cell>
          <cell r="E11407" t="str">
            <v>F</v>
          </cell>
        </row>
        <row r="11408">
          <cell r="B11408" t="str">
            <v>F520707</v>
          </cell>
          <cell r="C11408" t="str">
            <v>F520707</v>
          </cell>
          <cell r="D11408">
            <v>7</v>
          </cell>
          <cell r="E11408" t="str">
            <v>F</v>
          </cell>
        </row>
        <row r="11409">
          <cell r="B11409" t="str">
            <v>F521047</v>
          </cell>
          <cell r="C11409" t="str">
            <v>F521047</v>
          </cell>
          <cell r="D11409">
            <v>7</v>
          </cell>
          <cell r="E11409" t="str">
            <v>F</v>
          </cell>
        </row>
        <row r="11410">
          <cell r="B11410" t="str">
            <v>F521407</v>
          </cell>
          <cell r="C11410" t="str">
            <v>F521407</v>
          </cell>
          <cell r="D11410">
            <v>7</v>
          </cell>
          <cell r="E11410" t="str">
            <v>F</v>
          </cell>
        </row>
        <row r="11411">
          <cell r="B11411" t="str">
            <v>F521767</v>
          </cell>
          <cell r="C11411" t="str">
            <v>F521767</v>
          </cell>
          <cell r="D11411">
            <v>7</v>
          </cell>
          <cell r="E11411" t="str">
            <v>F</v>
          </cell>
        </row>
        <row r="11412">
          <cell r="B11412" t="str">
            <v>F522127</v>
          </cell>
          <cell r="C11412" t="str">
            <v>F522127</v>
          </cell>
          <cell r="D11412">
            <v>7</v>
          </cell>
          <cell r="E11412" t="str">
            <v>F</v>
          </cell>
        </row>
        <row r="11413">
          <cell r="B11413" t="str">
            <v>F522487</v>
          </cell>
          <cell r="C11413" t="str">
            <v>F522487</v>
          </cell>
          <cell r="D11413">
            <v>7</v>
          </cell>
          <cell r="E11413" t="str">
            <v>F</v>
          </cell>
        </row>
        <row r="11414">
          <cell r="B11414" t="str">
            <v>1000INSRESRV</v>
          </cell>
          <cell r="C11414" t="str">
            <v>INSRESRV</v>
          </cell>
          <cell r="D11414">
            <v>8</v>
          </cell>
          <cell r="E11414" t="str">
            <v>G</v>
          </cell>
        </row>
        <row r="11415">
          <cell r="B11415" t="str">
            <v>F501778</v>
          </cell>
          <cell r="C11415" t="str">
            <v>F501778</v>
          </cell>
          <cell r="D11415">
            <v>9</v>
          </cell>
          <cell r="E11415" t="str">
            <v>F</v>
          </cell>
        </row>
        <row r="11416">
          <cell r="B11416" t="str">
            <v>F501780</v>
          </cell>
          <cell r="C11416" t="str">
            <v>F501780</v>
          </cell>
          <cell r="D11416">
            <v>9</v>
          </cell>
          <cell r="E11416" t="str">
            <v>F</v>
          </cell>
        </row>
        <row r="11417">
          <cell r="B11417" t="str">
            <v>F501781</v>
          </cell>
          <cell r="C11417" t="str">
            <v>F501781</v>
          </cell>
          <cell r="D11417">
            <v>9</v>
          </cell>
          <cell r="E11417" t="str">
            <v>F</v>
          </cell>
        </row>
        <row r="11418">
          <cell r="B11418" t="str">
            <v>F501783</v>
          </cell>
          <cell r="C11418" t="str">
            <v>F501783</v>
          </cell>
          <cell r="D11418">
            <v>9</v>
          </cell>
          <cell r="E11418" t="str">
            <v>F</v>
          </cell>
        </row>
        <row r="11419">
          <cell r="B11419" t="str">
            <v>F501785</v>
          </cell>
          <cell r="C11419" t="str">
            <v>F501785</v>
          </cell>
          <cell r="D11419">
            <v>9</v>
          </cell>
          <cell r="E11419" t="str">
            <v>F</v>
          </cell>
        </row>
        <row r="11420">
          <cell r="B11420" t="str">
            <v>F501787</v>
          </cell>
          <cell r="C11420" t="str">
            <v>F501787</v>
          </cell>
          <cell r="D11420">
            <v>9</v>
          </cell>
          <cell r="E11420" t="str">
            <v>F</v>
          </cell>
        </row>
        <row r="11421">
          <cell r="B11421" t="str">
            <v>F501788</v>
          </cell>
          <cell r="C11421" t="str">
            <v>F501788</v>
          </cell>
          <cell r="D11421">
            <v>9</v>
          </cell>
          <cell r="E11421" t="str">
            <v>F</v>
          </cell>
        </row>
        <row r="11422">
          <cell r="B11422" t="str">
            <v>F501790</v>
          </cell>
          <cell r="C11422" t="str">
            <v>F501790</v>
          </cell>
          <cell r="D11422">
            <v>9</v>
          </cell>
          <cell r="E11422" t="str">
            <v>F</v>
          </cell>
        </row>
        <row r="11423">
          <cell r="B11423" t="str">
            <v>F501792</v>
          </cell>
          <cell r="C11423" t="str">
            <v>F501792</v>
          </cell>
          <cell r="D11423">
            <v>9</v>
          </cell>
          <cell r="E11423" t="str">
            <v>F</v>
          </cell>
        </row>
        <row r="11424">
          <cell r="B11424" t="str">
            <v>F501794</v>
          </cell>
          <cell r="C11424" t="str">
            <v>F501794</v>
          </cell>
          <cell r="D11424">
            <v>9</v>
          </cell>
          <cell r="E11424" t="str">
            <v>F</v>
          </cell>
        </row>
        <row r="11425">
          <cell r="B11425" t="str">
            <v>F501795</v>
          </cell>
          <cell r="C11425" t="str">
            <v>F501795</v>
          </cell>
          <cell r="D11425">
            <v>9</v>
          </cell>
          <cell r="E11425" t="str">
            <v>F</v>
          </cell>
        </row>
        <row r="11426">
          <cell r="B11426" t="str">
            <v>F501797</v>
          </cell>
          <cell r="C11426" t="str">
            <v>F501797</v>
          </cell>
          <cell r="D11426">
            <v>9</v>
          </cell>
          <cell r="E11426" t="str">
            <v>F</v>
          </cell>
        </row>
        <row r="11427">
          <cell r="B11427" t="str">
            <v>F501799</v>
          </cell>
          <cell r="C11427" t="str">
            <v>F501799</v>
          </cell>
          <cell r="D11427">
            <v>9</v>
          </cell>
          <cell r="E11427" t="str">
            <v>F</v>
          </cell>
        </row>
        <row r="11428">
          <cell r="B11428" t="str">
            <v>F501801</v>
          </cell>
          <cell r="C11428" t="str">
            <v>F501801</v>
          </cell>
          <cell r="D11428">
            <v>9</v>
          </cell>
          <cell r="E11428" t="str">
            <v>F</v>
          </cell>
        </row>
        <row r="11429">
          <cell r="B11429" t="str">
            <v>F501802</v>
          </cell>
          <cell r="C11429" t="str">
            <v>F501802</v>
          </cell>
          <cell r="D11429">
            <v>9</v>
          </cell>
          <cell r="E11429" t="str">
            <v>F</v>
          </cell>
        </row>
        <row r="11430">
          <cell r="B11430" t="str">
            <v>F501804</v>
          </cell>
          <cell r="C11430" t="str">
            <v>F501804</v>
          </cell>
          <cell r="D11430">
            <v>9</v>
          </cell>
          <cell r="E11430" t="str">
            <v>F</v>
          </cell>
        </row>
        <row r="11431">
          <cell r="B11431" t="str">
            <v>F501806</v>
          </cell>
          <cell r="C11431" t="str">
            <v>F501806</v>
          </cell>
          <cell r="D11431">
            <v>9</v>
          </cell>
          <cell r="E11431" t="str">
            <v>F</v>
          </cell>
        </row>
        <row r="11432">
          <cell r="B11432" t="str">
            <v>F501808</v>
          </cell>
          <cell r="C11432" t="str">
            <v>F501808</v>
          </cell>
          <cell r="D11432">
            <v>9</v>
          </cell>
          <cell r="E11432" t="str">
            <v>F</v>
          </cell>
        </row>
        <row r="11433">
          <cell r="B11433" t="str">
            <v>F501809</v>
          </cell>
          <cell r="C11433" t="str">
            <v>F501809</v>
          </cell>
          <cell r="D11433">
            <v>9</v>
          </cell>
          <cell r="E11433" t="str">
            <v>F</v>
          </cell>
        </row>
        <row r="11434">
          <cell r="B11434" t="str">
            <v>F501811</v>
          </cell>
          <cell r="C11434" t="str">
            <v>F501811</v>
          </cell>
          <cell r="D11434">
            <v>9</v>
          </cell>
          <cell r="E11434" t="str">
            <v>F</v>
          </cell>
        </row>
        <row r="11435">
          <cell r="B11435" t="str">
            <v>F501813</v>
          </cell>
          <cell r="C11435" t="str">
            <v>F501813</v>
          </cell>
          <cell r="D11435">
            <v>9</v>
          </cell>
          <cell r="E11435" t="str">
            <v>F</v>
          </cell>
        </row>
        <row r="11436">
          <cell r="B11436" t="str">
            <v>F501815</v>
          </cell>
          <cell r="C11436" t="str">
            <v>F501815</v>
          </cell>
          <cell r="D11436">
            <v>9</v>
          </cell>
          <cell r="E11436" t="str">
            <v>F</v>
          </cell>
        </row>
        <row r="11437">
          <cell r="B11437" t="str">
            <v>F501816</v>
          </cell>
          <cell r="C11437" t="str">
            <v>F501816</v>
          </cell>
          <cell r="D11437">
            <v>9</v>
          </cell>
          <cell r="E11437" t="str">
            <v>F</v>
          </cell>
        </row>
        <row r="11438">
          <cell r="B11438" t="str">
            <v>F501818</v>
          </cell>
          <cell r="C11438" t="str">
            <v>F501818</v>
          </cell>
          <cell r="D11438">
            <v>9</v>
          </cell>
          <cell r="E11438" t="str">
            <v>F</v>
          </cell>
        </row>
        <row r="11439">
          <cell r="B11439" t="str">
            <v>F501820</v>
          </cell>
          <cell r="C11439" t="str">
            <v>F501820</v>
          </cell>
          <cell r="D11439">
            <v>9</v>
          </cell>
          <cell r="E11439" t="str">
            <v>F</v>
          </cell>
        </row>
        <row r="11440">
          <cell r="B11440" t="str">
            <v>F501822</v>
          </cell>
          <cell r="C11440" t="str">
            <v>F501822</v>
          </cell>
          <cell r="D11440">
            <v>9</v>
          </cell>
          <cell r="E11440" t="str">
            <v>F</v>
          </cell>
        </row>
        <row r="11441">
          <cell r="B11441" t="str">
            <v>F501823</v>
          </cell>
          <cell r="C11441" t="str">
            <v>F501823</v>
          </cell>
          <cell r="D11441">
            <v>9</v>
          </cell>
          <cell r="E11441" t="str">
            <v>F</v>
          </cell>
        </row>
        <row r="11442">
          <cell r="B11442" t="str">
            <v>F501825</v>
          </cell>
          <cell r="C11442" t="str">
            <v>F501825</v>
          </cell>
          <cell r="D11442">
            <v>9</v>
          </cell>
          <cell r="E11442" t="str">
            <v>F</v>
          </cell>
        </row>
        <row r="11443">
          <cell r="B11443" t="str">
            <v>F501827</v>
          </cell>
          <cell r="C11443" t="str">
            <v>F501827</v>
          </cell>
          <cell r="D11443">
            <v>9</v>
          </cell>
          <cell r="E11443" t="str">
            <v>F</v>
          </cell>
        </row>
        <row r="11444">
          <cell r="B11444" t="str">
            <v>F501829</v>
          </cell>
          <cell r="C11444" t="str">
            <v>F501829</v>
          </cell>
          <cell r="D11444">
            <v>9</v>
          </cell>
          <cell r="E11444" t="str">
            <v>F</v>
          </cell>
        </row>
        <row r="11445">
          <cell r="B11445" t="str">
            <v>F501830</v>
          </cell>
          <cell r="C11445" t="str">
            <v>F501830</v>
          </cell>
          <cell r="D11445">
            <v>9</v>
          </cell>
          <cell r="E11445" t="str">
            <v>F</v>
          </cell>
        </row>
        <row r="11446">
          <cell r="B11446" t="str">
            <v>F501832</v>
          </cell>
          <cell r="C11446" t="str">
            <v>F501832</v>
          </cell>
          <cell r="D11446">
            <v>9</v>
          </cell>
          <cell r="E11446" t="str">
            <v>F</v>
          </cell>
        </row>
        <row r="11447">
          <cell r="B11447" t="str">
            <v>F501834</v>
          </cell>
          <cell r="C11447" t="str">
            <v>F501834</v>
          </cell>
          <cell r="D11447">
            <v>9</v>
          </cell>
          <cell r="E11447" t="str">
            <v>F</v>
          </cell>
        </row>
        <row r="11448">
          <cell r="B11448" t="str">
            <v>F501835</v>
          </cell>
          <cell r="C11448" t="str">
            <v>F501835</v>
          </cell>
          <cell r="D11448">
            <v>9</v>
          </cell>
          <cell r="E11448" t="str">
            <v>F</v>
          </cell>
        </row>
        <row r="11449">
          <cell r="B11449" t="str">
            <v>F501836</v>
          </cell>
          <cell r="C11449" t="str">
            <v>F501836</v>
          </cell>
          <cell r="D11449">
            <v>9</v>
          </cell>
          <cell r="E11449" t="str">
            <v>F</v>
          </cell>
        </row>
        <row r="11450">
          <cell r="B11450" t="str">
            <v>F501837</v>
          </cell>
          <cell r="C11450" t="str">
            <v>F501837</v>
          </cell>
          <cell r="D11450">
            <v>9</v>
          </cell>
          <cell r="E11450" t="str">
            <v>F</v>
          </cell>
        </row>
        <row r="11451">
          <cell r="B11451" t="str">
            <v>F501838</v>
          </cell>
          <cell r="C11451" t="str">
            <v>F501838</v>
          </cell>
          <cell r="D11451">
            <v>9</v>
          </cell>
          <cell r="E11451" t="str">
            <v>F</v>
          </cell>
        </row>
        <row r="11452">
          <cell r="B11452" t="str">
            <v>F501839</v>
          </cell>
          <cell r="C11452" t="str">
            <v>F501839</v>
          </cell>
          <cell r="D11452">
            <v>9</v>
          </cell>
          <cell r="E11452" t="str">
            <v>F</v>
          </cell>
        </row>
        <row r="11453">
          <cell r="B11453" t="str">
            <v>F501840</v>
          </cell>
          <cell r="C11453" t="str">
            <v>F501840</v>
          </cell>
          <cell r="D11453">
            <v>9</v>
          </cell>
          <cell r="E11453" t="str">
            <v>F</v>
          </cell>
        </row>
        <row r="11454">
          <cell r="B11454" t="str">
            <v>F501841</v>
          </cell>
          <cell r="C11454" t="str">
            <v>F501841</v>
          </cell>
          <cell r="D11454">
            <v>9</v>
          </cell>
          <cell r="E11454" t="str">
            <v>F</v>
          </cell>
        </row>
        <row r="11455">
          <cell r="B11455" t="str">
            <v>F501842</v>
          </cell>
          <cell r="C11455" t="str">
            <v>F501842</v>
          </cell>
          <cell r="D11455">
            <v>9</v>
          </cell>
          <cell r="E11455" t="str">
            <v>F</v>
          </cell>
        </row>
        <row r="11456">
          <cell r="B11456" t="str">
            <v>F501843</v>
          </cell>
          <cell r="C11456" t="str">
            <v>F501843</v>
          </cell>
          <cell r="D11456">
            <v>9</v>
          </cell>
          <cell r="E11456" t="str">
            <v>F</v>
          </cell>
        </row>
        <row r="11457">
          <cell r="B11457" t="str">
            <v>F501844</v>
          </cell>
          <cell r="C11457" t="str">
            <v>F501844</v>
          </cell>
          <cell r="D11457">
            <v>9</v>
          </cell>
          <cell r="E11457" t="str">
            <v>F</v>
          </cell>
        </row>
        <row r="11458">
          <cell r="B11458" t="str">
            <v>F501845</v>
          </cell>
          <cell r="C11458" t="str">
            <v>F501845</v>
          </cell>
          <cell r="D11458">
            <v>9</v>
          </cell>
          <cell r="E11458" t="str">
            <v>F</v>
          </cell>
        </row>
        <row r="11459">
          <cell r="B11459" t="str">
            <v>F501846</v>
          </cell>
          <cell r="C11459" t="str">
            <v>F501846</v>
          </cell>
          <cell r="D11459">
            <v>9</v>
          </cell>
          <cell r="E11459" t="str">
            <v>F</v>
          </cell>
        </row>
        <row r="11460">
          <cell r="B11460" t="str">
            <v>F501847</v>
          </cell>
          <cell r="C11460" t="str">
            <v>F501847</v>
          </cell>
          <cell r="D11460">
            <v>9</v>
          </cell>
          <cell r="E11460" t="str">
            <v>F</v>
          </cell>
        </row>
        <row r="11461">
          <cell r="B11461" t="str">
            <v>F501848</v>
          </cell>
          <cell r="C11461" t="str">
            <v>F501848</v>
          </cell>
          <cell r="D11461">
            <v>9</v>
          </cell>
          <cell r="E11461" t="str">
            <v>F</v>
          </cell>
        </row>
        <row r="11462">
          <cell r="B11462" t="str">
            <v>F501849</v>
          </cell>
          <cell r="C11462" t="str">
            <v>F501849</v>
          </cell>
          <cell r="D11462">
            <v>9</v>
          </cell>
          <cell r="E11462" t="str">
            <v>F</v>
          </cell>
        </row>
        <row r="11463">
          <cell r="B11463" t="str">
            <v>1000SUPSEG</v>
          </cell>
          <cell r="C11463" t="str">
            <v>SUPSEG</v>
          </cell>
          <cell r="D11463">
            <v>8</v>
          </cell>
          <cell r="E11463" t="str">
            <v>G</v>
          </cell>
        </row>
        <row r="11464">
          <cell r="B11464" t="str">
            <v>F522697</v>
          </cell>
          <cell r="C11464" t="str">
            <v>F522697</v>
          </cell>
          <cell r="D11464">
            <v>9</v>
          </cell>
          <cell r="E11464" t="str">
            <v>F</v>
          </cell>
        </row>
        <row r="11465">
          <cell r="B11465" t="str">
            <v>1000MAINTPLNG</v>
          </cell>
          <cell r="C11465" t="str">
            <v>MAINTPLNG</v>
          </cell>
          <cell r="D11465">
            <v>10</v>
          </cell>
          <cell r="E11465" t="str">
            <v>G</v>
          </cell>
        </row>
        <row r="11466">
          <cell r="B11466" t="str">
            <v>F520394</v>
          </cell>
          <cell r="C11466" t="str">
            <v>F520394</v>
          </cell>
          <cell r="D11466">
            <v>11</v>
          </cell>
          <cell r="E11466" t="str">
            <v>F</v>
          </cell>
        </row>
        <row r="11467">
          <cell r="B11467" t="str">
            <v>F520519</v>
          </cell>
          <cell r="C11467" t="str">
            <v>F520519</v>
          </cell>
          <cell r="D11467">
            <v>11</v>
          </cell>
          <cell r="E11467" t="str">
            <v>F</v>
          </cell>
        </row>
        <row r="11468">
          <cell r="B11468" t="str">
            <v>F520547</v>
          </cell>
          <cell r="C11468" t="str">
            <v>F520547</v>
          </cell>
          <cell r="D11468">
            <v>11</v>
          </cell>
          <cell r="E11468" t="str">
            <v>F</v>
          </cell>
        </row>
        <row r="11469">
          <cell r="B11469" t="str">
            <v>F521137</v>
          </cell>
          <cell r="C11469" t="str">
            <v>F521137</v>
          </cell>
          <cell r="D11469">
            <v>11</v>
          </cell>
          <cell r="E11469" t="str">
            <v>F</v>
          </cell>
        </row>
        <row r="11470">
          <cell r="B11470" t="str">
            <v>F521497</v>
          </cell>
          <cell r="C11470" t="str">
            <v>F521497</v>
          </cell>
          <cell r="D11470">
            <v>11</v>
          </cell>
          <cell r="E11470" t="str">
            <v>F</v>
          </cell>
        </row>
        <row r="11471">
          <cell r="B11471" t="str">
            <v>F521857</v>
          </cell>
          <cell r="C11471" t="str">
            <v>F521857</v>
          </cell>
          <cell r="D11471">
            <v>11</v>
          </cell>
          <cell r="E11471" t="str">
            <v>F</v>
          </cell>
        </row>
        <row r="11472">
          <cell r="B11472" t="str">
            <v>F522217</v>
          </cell>
          <cell r="C11472" t="str">
            <v>F522217</v>
          </cell>
          <cell r="D11472">
            <v>11</v>
          </cell>
          <cell r="E11472" t="str">
            <v>F</v>
          </cell>
        </row>
        <row r="11473">
          <cell r="B11473" t="str">
            <v>F522577</v>
          </cell>
          <cell r="C11473" t="str">
            <v>F522577</v>
          </cell>
          <cell r="D11473">
            <v>11</v>
          </cell>
          <cell r="E11473" t="str">
            <v>F</v>
          </cell>
        </row>
        <row r="11474">
          <cell r="B11474" t="str">
            <v>F522689</v>
          </cell>
          <cell r="C11474" t="str">
            <v>F522689</v>
          </cell>
          <cell r="D11474">
            <v>11</v>
          </cell>
          <cell r="E11474" t="str">
            <v>F</v>
          </cell>
        </row>
        <row r="11475">
          <cell r="B11475" t="str">
            <v>F522698</v>
          </cell>
          <cell r="C11475" t="str">
            <v>F522698</v>
          </cell>
          <cell r="D11475">
            <v>11</v>
          </cell>
          <cell r="E11475" t="str">
            <v>F</v>
          </cell>
        </row>
        <row r="11476">
          <cell r="B11476" t="str">
            <v>F522700</v>
          </cell>
          <cell r="C11476" t="str">
            <v>F522700</v>
          </cell>
          <cell r="D11476">
            <v>11</v>
          </cell>
          <cell r="E11476" t="str">
            <v>F</v>
          </cell>
        </row>
        <row r="11477">
          <cell r="B11477" t="str">
            <v>1000MATEQP</v>
          </cell>
          <cell r="C11477" t="str">
            <v>MATEQP</v>
          </cell>
          <cell r="D11477">
            <v>10</v>
          </cell>
          <cell r="E11477" t="str">
            <v>G</v>
          </cell>
        </row>
        <row r="11478">
          <cell r="B11478" t="str">
            <v>F520447</v>
          </cell>
          <cell r="C11478" t="str">
            <v>F520447</v>
          </cell>
          <cell r="D11478">
            <v>11</v>
          </cell>
          <cell r="E11478" t="str">
            <v>F</v>
          </cell>
        </row>
        <row r="11479">
          <cell r="B11479" t="str">
            <v>F520448</v>
          </cell>
          <cell r="C11479" t="str">
            <v>F520448</v>
          </cell>
          <cell r="D11479">
            <v>11</v>
          </cell>
          <cell r="E11479" t="str">
            <v>F</v>
          </cell>
        </row>
        <row r="11480">
          <cell r="B11480" t="str">
            <v>F520449</v>
          </cell>
          <cell r="C11480" t="str">
            <v>F520449</v>
          </cell>
          <cell r="D11480">
            <v>11</v>
          </cell>
          <cell r="E11480" t="str">
            <v>F</v>
          </cell>
        </row>
        <row r="11481">
          <cell r="B11481" t="str">
            <v>F520450</v>
          </cell>
          <cell r="C11481" t="str">
            <v>F520450</v>
          </cell>
          <cell r="D11481">
            <v>11</v>
          </cell>
          <cell r="E11481" t="str">
            <v>F</v>
          </cell>
        </row>
        <row r="11482">
          <cell r="B11482" t="str">
            <v>F520451</v>
          </cell>
          <cell r="C11482" t="str">
            <v>F520451</v>
          </cell>
          <cell r="D11482">
            <v>11</v>
          </cell>
          <cell r="E11482" t="str">
            <v>F</v>
          </cell>
        </row>
        <row r="11483">
          <cell r="B11483" t="str">
            <v>F520452</v>
          </cell>
          <cell r="C11483" t="str">
            <v>F520452</v>
          </cell>
          <cell r="D11483">
            <v>11</v>
          </cell>
          <cell r="E11483" t="str">
            <v>F</v>
          </cell>
        </row>
        <row r="11484">
          <cell r="B11484" t="str">
            <v>F521141</v>
          </cell>
          <cell r="C11484" t="str">
            <v>F521141</v>
          </cell>
          <cell r="D11484">
            <v>11</v>
          </cell>
          <cell r="E11484" t="str">
            <v>F</v>
          </cell>
        </row>
        <row r="11485">
          <cell r="B11485" t="str">
            <v>F521501</v>
          </cell>
          <cell r="C11485" t="str">
            <v>F521501</v>
          </cell>
          <cell r="D11485">
            <v>11</v>
          </cell>
          <cell r="E11485" t="str">
            <v>F</v>
          </cell>
        </row>
        <row r="11486">
          <cell r="B11486" t="str">
            <v>F521861</v>
          </cell>
          <cell r="C11486" t="str">
            <v>F521861</v>
          </cell>
          <cell r="D11486">
            <v>11</v>
          </cell>
          <cell r="E11486" t="str">
            <v>F</v>
          </cell>
        </row>
        <row r="11487">
          <cell r="B11487" t="str">
            <v>F522221</v>
          </cell>
          <cell r="C11487" t="str">
            <v>F522221</v>
          </cell>
          <cell r="D11487">
            <v>11</v>
          </cell>
          <cell r="E11487" t="str">
            <v>F</v>
          </cell>
        </row>
        <row r="11488">
          <cell r="B11488" t="str">
            <v>F522581</v>
          </cell>
          <cell r="C11488" t="str">
            <v>F522581</v>
          </cell>
          <cell r="D11488">
            <v>11</v>
          </cell>
          <cell r="E11488" t="str">
            <v>F</v>
          </cell>
        </row>
        <row r="11489">
          <cell r="B11489" t="str">
            <v>F522699</v>
          </cell>
          <cell r="C11489" t="str">
            <v>F522699</v>
          </cell>
          <cell r="D11489">
            <v>11</v>
          </cell>
          <cell r="E11489" t="str">
            <v>F</v>
          </cell>
        </row>
        <row r="11490">
          <cell r="B11490" t="str">
            <v>1000MGMTWIRE</v>
          </cell>
          <cell r="C11490" t="str">
            <v>MGMTWIRE</v>
          </cell>
          <cell r="D11490">
            <v>10</v>
          </cell>
          <cell r="E11490" t="str">
            <v>G</v>
          </cell>
        </row>
        <row r="11491">
          <cell r="B11491" t="str">
            <v>F520036</v>
          </cell>
          <cell r="C11491" t="str">
            <v>F520036</v>
          </cell>
          <cell r="D11491">
            <v>11</v>
          </cell>
          <cell r="E11491" t="str">
            <v>F</v>
          </cell>
        </row>
        <row r="11492">
          <cell r="B11492" t="str">
            <v>F520043</v>
          </cell>
          <cell r="C11492" t="str">
            <v>F520043</v>
          </cell>
          <cell r="D11492">
            <v>11</v>
          </cell>
          <cell r="E11492" t="str">
            <v>F</v>
          </cell>
        </row>
        <row r="11493">
          <cell r="B11493" t="str">
            <v>F520522</v>
          </cell>
          <cell r="C11493" t="str">
            <v>F520522</v>
          </cell>
          <cell r="D11493">
            <v>11</v>
          </cell>
          <cell r="E11493" t="str">
            <v>F</v>
          </cell>
        </row>
        <row r="11494">
          <cell r="B11494" t="str">
            <v>F521045</v>
          </cell>
          <cell r="C11494" t="str">
            <v>F521045</v>
          </cell>
          <cell r="D11494">
            <v>11</v>
          </cell>
          <cell r="E11494" t="str">
            <v>F</v>
          </cell>
        </row>
        <row r="11495">
          <cell r="B11495" t="str">
            <v>F521405</v>
          </cell>
          <cell r="C11495" t="str">
            <v>F521405</v>
          </cell>
          <cell r="D11495">
            <v>11</v>
          </cell>
          <cell r="E11495" t="str">
            <v>F</v>
          </cell>
        </row>
        <row r="11496">
          <cell r="B11496" t="str">
            <v>F521765</v>
          </cell>
          <cell r="C11496" t="str">
            <v>F521765</v>
          </cell>
          <cell r="D11496">
            <v>11</v>
          </cell>
          <cell r="E11496" t="str">
            <v>F</v>
          </cell>
        </row>
        <row r="11497">
          <cell r="B11497" t="str">
            <v>F522125</v>
          </cell>
          <cell r="C11497" t="str">
            <v>F522125</v>
          </cell>
          <cell r="D11497">
            <v>11</v>
          </cell>
          <cell r="E11497" t="str">
            <v>F</v>
          </cell>
        </row>
        <row r="11498">
          <cell r="B11498" t="str">
            <v>F522485</v>
          </cell>
          <cell r="C11498" t="str">
            <v>F522485</v>
          </cell>
          <cell r="D11498">
            <v>11</v>
          </cell>
          <cell r="E11498" t="str">
            <v>F</v>
          </cell>
        </row>
        <row r="11499">
          <cell r="B11499" t="str">
            <v>1000STORM</v>
          </cell>
          <cell r="C11499" t="str">
            <v>STORM</v>
          </cell>
          <cell r="D11499">
            <v>10</v>
          </cell>
          <cell r="E11499" t="str">
            <v>G</v>
          </cell>
        </row>
        <row r="11500">
          <cell r="B11500" t="str">
            <v>1000RESPLN</v>
          </cell>
          <cell r="C11500" t="str">
            <v>RESPLN</v>
          </cell>
          <cell r="D11500">
            <v>6</v>
          </cell>
          <cell r="E11500" t="str">
            <v>G</v>
          </cell>
        </row>
        <row r="11501">
          <cell r="B11501" t="str">
            <v>F520062</v>
          </cell>
          <cell r="C11501" t="str">
            <v>F520062</v>
          </cell>
          <cell r="D11501">
            <v>7</v>
          </cell>
          <cell r="E11501" t="str">
            <v>F</v>
          </cell>
        </row>
        <row r="11502">
          <cell r="B11502" t="str">
            <v>F520520</v>
          </cell>
          <cell r="C11502" t="str">
            <v>F520520</v>
          </cell>
          <cell r="D11502">
            <v>7</v>
          </cell>
          <cell r="E11502" t="str">
            <v>F</v>
          </cell>
        </row>
        <row r="11503">
          <cell r="B11503" t="str">
            <v>F521048</v>
          </cell>
          <cell r="C11503" t="str">
            <v>F521048</v>
          </cell>
          <cell r="D11503">
            <v>7</v>
          </cell>
          <cell r="E11503" t="str">
            <v>F</v>
          </cell>
        </row>
        <row r="11504">
          <cell r="B11504" t="str">
            <v>F521408</v>
          </cell>
          <cell r="C11504" t="str">
            <v>F521408</v>
          </cell>
          <cell r="D11504">
            <v>7</v>
          </cell>
          <cell r="E11504" t="str">
            <v>F</v>
          </cell>
        </row>
        <row r="11505">
          <cell r="B11505" t="str">
            <v>F521768</v>
          </cell>
          <cell r="C11505" t="str">
            <v>F521768</v>
          </cell>
          <cell r="D11505">
            <v>7</v>
          </cell>
          <cell r="E11505" t="str">
            <v>F</v>
          </cell>
        </row>
        <row r="11506">
          <cell r="B11506" t="str">
            <v>F522128</v>
          </cell>
          <cell r="C11506" t="str">
            <v>F522128</v>
          </cell>
          <cell r="D11506">
            <v>7</v>
          </cell>
          <cell r="E11506" t="str">
            <v>F</v>
          </cell>
        </row>
        <row r="11507">
          <cell r="B11507" t="str">
            <v>F522488</v>
          </cell>
          <cell r="C11507" t="str">
            <v>F522488</v>
          </cell>
          <cell r="D11507">
            <v>7</v>
          </cell>
          <cell r="E11507" t="str">
            <v>F</v>
          </cell>
        </row>
        <row r="11508">
          <cell r="B11508" t="str">
            <v>F523350</v>
          </cell>
          <cell r="C11508" t="str">
            <v>F523350</v>
          </cell>
          <cell r="D11508">
            <v>7</v>
          </cell>
          <cell r="E11508" t="str">
            <v>F</v>
          </cell>
        </row>
        <row r="11509">
          <cell r="B11509" t="str">
            <v>F523351</v>
          </cell>
          <cell r="C11509" t="str">
            <v>F523351</v>
          </cell>
          <cell r="D11509">
            <v>7</v>
          </cell>
          <cell r="E11509" t="str">
            <v>F</v>
          </cell>
        </row>
        <row r="11510">
          <cell r="B11510" t="str">
            <v>F525785</v>
          </cell>
          <cell r="C11510" t="str">
            <v>F525785</v>
          </cell>
          <cell r="D11510">
            <v>7</v>
          </cell>
          <cell r="E11510" t="str">
            <v>F</v>
          </cell>
        </row>
        <row r="11511">
          <cell r="B11511" t="str">
            <v>F526517</v>
          </cell>
          <cell r="C11511" t="str">
            <v>F526517</v>
          </cell>
          <cell r="D11511">
            <v>7</v>
          </cell>
          <cell r="E11511" t="str">
            <v>F</v>
          </cell>
        </row>
        <row r="11512">
          <cell r="B11512" t="str">
            <v>1000CONSMETH</v>
          </cell>
          <cell r="C11512" t="str">
            <v>CONSMETH</v>
          </cell>
          <cell r="D11512">
            <v>8</v>
          </cell>
          <cell r="E11512" t="str">
            <v>G</v>
          </cell>
        </row>
        <row r="11513">
          <cell r="B11513" t="str">
            <v>F520536</v>
          </cell>
          <cell r="C11513" t="str">
            <v>F520536</v>
          </cell>
          <cell r="D11513">
            <v>9</v>
          </cell>
          <cell r="E11513" t="str">
            <v>F</v>
          </cell>
        </row>
        <row r="11514">
          <cell r="B11514" t="str">
            <v>F521155</v>
          </cell>
          <cell r="C11514" t="str">
            <v>F521155</v>
          </cell>
          <cell r="D11514">
            <v>9</v>
          </cell>
          <cell r="E11514" t="str">
            <v>F</v>
          </cell>
        </row>
        <row r="11515">
          <cell r="B11515" t="str">
            <v>F521515</v>
          </cell>
          <cell r="C11515" t="str">
            <v>F521515</v>
          </cell>
          <cell r="D11515">
            <v>9</v>
          </cell>
          <cell r="E11515" t="str">
            <v>F</v>
          </cell>
        </row>
        <row r="11516">
          <cell r="B11516" t="str">
            <v>F521875</v>
          </cell>
          <cell r="C11516" t="str">
            <v>F521875</v>
          </cell>
          <cell r="D11516">
            <v>9</v>
          </cell>
          <cell r="E11516" t="str">
            <v>F</v>
          </cell>
        </row>
        <row r="11517">
          <cell r="B11517" t="str">
            <v>F522235</v>
          </cell>
          <cell r="C11517" t="str">
            <v>F522235</v>
          </cell>
          <cell r="D11517">
            <v>9</v>
          </cell>
          <cell r="E11517" t="str">
            <v>F</v>
          </cell>
        </row>
        <row r="11518">
          <cell r="B11518" t="str">
            <v>F522595</v>
          </cell>
          <cell r="C11518" t="str">
            <v>F522595</v>
          </cell>
          <cell r="D11518">
            <v>9</v>
          </cell>
          <cell r="E11518" t="str">
            <v>F</v>
          </cell>
        </row>
        <row r="11519">
          <cell r="B11519" t="str">
            <v>F522686</v>
          </cell>
          <cell r="C11519" t="str">
            <v>F522686</v>
          </cell>
          <cell r="D11519">
            <v>9</v>
          </cell>
          <cell r="E11519" t="str">
            <v>F</v>
          </cell>
        </row>
        <row r="11520">
          <cell r="B11520" t="str">
            <v>F523233</v>
          </cell>
          <cell r="C11520" t="str">
            <v>F523233</v>
          </cell>
          <cell r="D11520">
            <v>9</v>
          </cell>
          <cell r="E11520" t="str">
            <v>F</v>
          </cell>
        </row>
        <row r="11521">
          <cell r="B11521" t="str">
            <v>F523418</v>
          </cell>
          <cell r="C11521" t="str">
            <v>F523418</v>
          </cell>
          <cell r="D11521">
            <v>9</v>
          </cell>
          <cell r="E11521" t="str">
            <v>F</v>
          </cell>
        </row>
        <row r="11522">
          <cell r="B11522" t="str">
            <v>F525784</v>
          </cell>
          <cell r="C11522" t="str">
            <v>F525784</v>
          </cell>
          <cell r="D11522">
            <v>9</v>
          </cell>
          <cell r="E11522" t="str">
            <v>F</v>
          </cell>
        </row>
        <row r="11523">
          <cell r="B11523" t="str">
            <v>F526516</v>
          </cell>
          <cell r="C11523" t="str">
            <v>F526516</v>
          </cell>
          <cell r="D11523">
            <v>9</v>
          </cell>
          <cell r="E11523" t="str">
            <v>F</v>
          </cell>
        </row>
        <row r="11524">
          <cell r="B11524" t="str">
            <v>1000MAINTPRG</v>
          </cell>
          <cell r="C11524" t="str">
            <v>MAINTPRG</v>
          </cell>
          <cell r="D11524">
            <v>8</v>
          </cell>
          <cell r="E11524" t="str">
            <v>G</v>
          </cell>
        </row>
        <row r="11525">
          <cell r="B11525" t="str">
            <v>F502035</v>
          </cell>
          <cell r="C11525" t="str">
            <v>F502035</v>
          </cell>
          <cell r="D11525">
            <v>9</v>
          </cell>
          <cell r="E11525" t="str">
            <v>F</v>
          </cell>
        </row>
        <row r="11526">
          <cell r="B11526" t="str">
            <v>F520284</v>
          </cell>
          <cell r="C11526" t="str">
            <v>F520284</v>
          </cell>
          <cell r="D11526">
            <v>9</v>
          </cell>
          <cell r="E11526" t="str">
            <v>F</v>
          </cell>
        </row>
        <row r="11527">
          <cell r="B11527" t="str">
            <v>F520397</v>
          </cell>
          <cell r="C11527" t="str">
            <v>F520397</v>
          </cell>
          <cell r="D11527">
            <v>9</v>
          </cell>
          <cell r="E11527" t="str">
            <v>F</v>
          </cell>
        </row>
        <row r="11528">
          <cell r="B11528" t="str">
            <v>F520537</v>
          </cell>
          <cell r="C11528" t="str">
            <v>F520537</v>
          </cell>
          <cell r="D11528">
            <v>9</v>
          </cell>
          <cell r="E11528" t="str">
            <v>F</v>
          </cell>
        </row>
        <row r="11529">
          <cell r="B11529" t="str">
            <v>F520549</v>
          </cell>
          <cell r="C11529" t="str">
            <v>F520549</v>
          </cell>
          <cell r="D11529">
            <v>9</v>
          </cell>
          <cell r="E11529" t="str">
            <v>F</v>
          </cell>
        </row>
        <row r="11530">
          <cell r="B11530" t="str">
            <v>F520603</v>
          </cell>
          <cell r="C11530" t="str">
            <v>F520603</v>
          </cell>
          <cell r="D11530">
            <v>9</v>
          </cell>
          <cell r="E11530" t="str">
            <v>F</v>
          </cell>
        </row>
        <row r="11531">
          <cell r="B11531" t="str">
            <v>F521114</v>
          </cell>
          <cell r="C11531" t="str">
            <v>F521114</v>
          </cell>
          <cell r="D11531">
            <v>9</v>
          </cell>
          <cell r="E11531" t="str">
            <v>F</v>
          </cell>
        </row>
        <row r="11532">
          <cell r="B11532" t="str">
            <v>F521474</v>
          </cell>
          <cell r="C11532" t="str">
            <v>F521474</v>
          </cell>
          <cell r="D11532">
            <v>9</v>
          </cell>
          <cell r="E11532" t="str">
            <v>F</v>
          </cell>
        </row>
        <row r="11533">
          <cell r="B11533" t="str">
            <v>F521834</v>
          </cell>
          <cell r="C11533" t="str">
            <v>F521834</v>
          </cell>
          <cell r="D11533">
            <v>9</v>
          </cell>
          <cell r="E11533" t="str">
            <v>F</v>
          </cell>
        </row>
        <row r="11534">
          <cell r="B11534" t="str">
            <v>F522194</v>
          </cell>
          <cell r="C11534" t="str">
            <v>F522194</v>
          </cell>
          <cell r="D11534">
            <v>9</v>
          </cell>
          <cell r="E11534" t="str">
            <v>F</v>
          </cell>
        </row>
        <row r="11535">
          <cell r="B11535" t="str">
            <v>F522554</v>
          </cell>
          <cell r="C11535" t="str">
            <v>F522554</v>
          </cell>
          <cell r="D11535">
            <v>9</v>
          </cell>
          <cell r="E11535" t="str">
            <v>F</v>
          </cell>
        </row>
        <row r="11536">
          <cell r="B11536" t="str">
            <v>F522687</v>
          </cell>
          <cell r="C11536" t="str">
            <v>F522687</v>
          </cell>
          <cell r="D11536">
            <v>9</v>
          </cell>
          <cell r="E11536" t="str">
            <v>F</v>
          </cell>
        </row>
        <row r="11537">
          <cell r="B11537" t="str">
            <v>F522688</v>
          </cell>
          <cell r="C11537" t="str">
            <v>F522688</v>
          </cell>
          <cell r="D11537">
            <v>9</v>
          </cell>
          <cell r="E11537" t="str">
            <v>F</v>
          </cell>
        </row>
        <row r="11538">
          <cell r="B11538" t="str">
            <v>F525783</v>
          </cell>
          <cell r="C11538" t="str">
            <v>F525783</v>
          </cell>
          <cell r="D11538">
            <v>9</v>
          </cell>
          <cell r="E11538" t="str">
            <v>F</v>
          </cell>
        </row>
        <row r="11539">
          <cell r="B11539" t="str">
            <v>F526515</v>
          </cell>
          <cell r="C11539" t="str">
            <v>F526515</v>
          </cell>
          <cell r="D11539">
            <v>9</v>
          </cell>
          <cell r="E11539" t="str">
            <v>F</v>
          </cell>
        </row>
        <row r="11540">
          <cell r="B11540" t="str">
            <v>1000DIMP</v>
          </cell>
          <cell r="C11540" t="str">
            <v>DIMP</v>
          </cell>
          <cell r="D11540">
            <v>10</v>
          </cell>
          <cell r="E11540" t="str">
            <v>G</v>
          </cell>
        </row>
        <row r="11541">
          <cell r="B11541" t="str">
            <v>F523204</v>
          </cell>
          <cell r="C11541" t="str">
            <v>F523204</v>
          </cell>
          <cell r="D11541">
            <v>11</v>
          </cell>
          <cell r="E11541" t="str">
            <v>F</v>
          </cell>
        </row>
        <row r="11542">
          <cell r="B11542" t="str">
            <v>F523209</v>
          </cell>
          <cell r="C11542" t="str">
            <v>F523209</v>
          </cell>
          <cell r="D11542">
            <v>11</v>
          </cell>
          <cell r="E11542" t="str">
            <v>F</v>
          </cell>
        </row>
        <row r="11543">
          <cell r="B11543" t="str">
            <v>F523214</v>
          </cell>
          <cell r="C11543" t="str">
            <v>F523214</v>
          </cell>
          <cell r="D11543">
            <v>11</v>
          </cell>
          <cell r="E11543" t="str">
            <v>F</v>
          </cell>
        </row>
        <row r="11544">
          <cell r="B11544" t="str">
            <v>F523219</v>
          </cell>
          <cell r="C11544" t="str">
            <v>F523219</v>
          </cell>
          <cell r="D11544">
            <v>11</v>
          </cell>
          <cell r="E11544" t="str">
            <v>F</v>
          </cell>
        </row>
        <row r="11545">
          <cell r="B11545" t="str">
            <v>F523224</v>
          </cell>
          <cell r="C11545" t="str">
            <v>F523224</v>
          </cell>
          <cell r="D11545">
            <v>11</v>
          </cell>
          <cell r="E11545" t="str">
            <v>F</v>
          </cell>
        </row>
        <row r="11546">
          <cell r="B11546" t="str">
            <v>F526518</v>
          </cell>
          <cell r="C11546" t="str">
            <v>F526518</v>
          </cell>
          <cell r="D11546">
            <v>11</v>
          </cell>
          <cell r="E11546" t="str">
            <v>F</v>
          </cell>
        </row>
        <row r="11547">
          <cell r="B11547" t="str">
            <v>1000PERFMGMT</v>
          </cell>
          <cell r="C11547" t="str">
            <v>PERFMGMT</v>
          </cell>
          <cell r="D11547">
            <v>8</v>
          </cell>
          <cell r="E11547" t="str">
            <v>G</v>
          </cell>
        </row>
        <row r="11548">
          <cell r="B11548" t="str">
            <v>1000SEDIVADM</v>
          </cell>
          <cell r="C11548" t="str">
            <v>SEDIVADM</v>
          </cell>
          <cell r="D11548">
            <v>10</v>
          </cell>
          <cell r="E11548" t="str">
            <v>G</v>
          </cell>
        </row>
        <row r="11549">
          <cell r="B11549" t="str">
            <v>F520529</v>
          </cell>
          <cell r="C11549" t="str">
            <v>F520529</v>
          </cell>
          <cell r="D11549">
            <v>11</v>
          </cell>
          <cell r="E11549" t="str">
            <v>F</v>
          </cell>
        </row>
        <row r="11550">
          <cell r="B11550" t="str">
            <v>F520665</v>
          </cell>
          <cell r="C11550" t="str">
            <v>F520665</v>
          </cell>
          <cell r="D11550">
            <v>11</v>
          </cell>
          <cell r="E11550" t="str">
            <v>F</v>
          </cell>
        </row>
        <row r="11551">
          <cell r="B11551" t="str">
            <v>F521154</v>
          </cell>
          <cell r="C11551" t="str">
            <v>F521154</v>
          </cell>
          <cell r="D11551">
            <v>11</v>
          </cell>
          <cell r="E11551" t="str">
            <v>F</v>
          </cell>
        </row>
        <row r="11552">
          <cell r="B11552" t="str">
            <v>F521514</v>
          </cell>
          <cell r="C11552" t="str">
            <v>F521514</v>
          </cell>
          <cell r="D11552">
            <v>11</v>
          </cell>
          <cell r="E11552" t="str">
            <v>F</v>
          </cell>
        </row>
        <row r="11553">
          <cell r="B11553" t="str">
            <v>F521874</v>
          </cell>
          <cell r="C11553" t="str">
            <v>F521874</v>
          </cell>
          <cell r="D11553">
            <v>11</v>
          </cell>
          <cell r="E11553" t="str">
            <v>F</v>
          </cell>
        </row>
        <row r="11554">
          <cell r="B11554" t="str">
            <v>F522234</v>
          </cell>
          <cell r="C11554" t="str">
            <v>F522234</v>
          </cell>
          <cell r="D11554">
            <v>11</v>
          </cell>
          <cell r="E11554" t="str">
            <v>F</v>
          </cell>
        </row>
        <row r="11555">
          <cell r="B11555" t="str">
            <v>F522594</v>
          </cell>
          <cell r="C11555" t="str">
            <v>F522594</v>
          </cell>
          <cell r="D11555">
            <v>11</v>
          </cell>
          <cell r="E11555" t="str">
            <v>F</v>
          </cell>
        </row>
        <row r="11556">
          <cell r="B11556" t="str">
            <v>F522685</v>
          </cell>
          <cell r="C11556" t="str">
            <v>F522685</v>
          </cell>
          <cell r="D11556">
            <v>11</v>
          </cell>
          <cell r="E11556" t="str">
            <v>F</v>
          </cell>
        </row>
        <row r="11557">
          <cell r="B11557" t="str">
            <v>F526519</v>
          </cell>
          <cell r="C11557" t="str">
            <v>F526519</v>
          </cell>
          <cell r="D11557">
            <v>11</v>
          </cell>
          <cell r="E11557" t="str">
            <v>F</v>
          </cell>
        </row>
        <row r="11558">
          <cell r="B11558" t="str">
            <v>1000NWDIVADM</v>
          </cell>
          <cell r="C11558" t="str">
            <v>NWDIVADM</v>
          </cell>
          <cell r="D11558">
            <v>10</v>
          </cell>
          <cell r="E11558" t="str">
            <v>G</v>
          </cell>
        </row>
        <row r="11559">
          <cell r="B11559" t="str">
            <v>F520527</v>
          </cell>
          <cell r="C11559" t="str">
            <v>F520527</v>
          </cell>
          <cell r="D11559">
            <v>11</v>
          </cell>
          <cell r="E11559" t="str">
            <v>F</v>
          </cell>
        </row>
        <row r="11560">
          <cell r="B11560" t="str">
            <v>F521153</v>
          </cell>
          <cell r="C11560" t="str">
            <v>F521153</v>
          </cell>
          <cell r="D11560">
            <v>11</v>
          </cell>
          <cell r="E11560" t="str">
            <v>F</v>
          </cell>
        </row>
        <row r="11561">
          <cell r="B11561" t="str">
            <v>F521513</v>
          </cell>
          <cell r="C11561" t="str">
            <v>F521513</v>
          </cell>
          <cell r="D11561">
            <v>11</v>
          </cell>
          <cell r="E11561" t="str">
            <v>F</v>
          </cell>
        </row>
        <row r="11562">
          <cell r="B11562" t="str">
            <v>F521873</v>
          </cell>
          <cell r="C11562" t="str">
            <v>F521873</v>
          </cell>
          <cell r="D11562">
            <v>11</v>
          </cell>
          <cell r="E11562" t="str">
            <v>F</v>
          </cell>
        </row>
        <row r="11563">
          <cell r="B11563" t="str">
            <v>F522233</v>
          </cell>
          <cell r="C11563" t="str">
            <v>F522233</v>
          </cell>
          <cell r="D11563">
            <v>11</v>
          </cell>
          <cell r="E11563" t="str">
            <v>F</v>
          </cell>
        </row>
        <row r="11564">
          <cell r="B11564" t="str">
            <v>F522593</v>
          </cell>
          <cell r="C11564" t="str">
            <v>F522593</v>
          </cell>
          <cell r="D11564">
            <v>11</v>
          </cell>
          <cell r="E11564" t="str">
            <v>F</v>
          </cell>
        </row>
        <row r="11565">
          <cell r="B11565" t="str">
            <v>1000SCM</v>
          </cell>
          <cell r="C11565" t="str">
            <v>SCM</v>
          </cell>
          <cell r="D11565">
            <v>6</v>
          </cell>
          <cell r="E11565" t="str">
            <v>G</v>
          </cell>
        </row>
        <row r="11566">
          <cell r="B11566" t="str">
            <v>F502945</v>
          </cell>
          <cell r="C11566" t="str">
            <v>F502945</v>
          </cell>
          <cell r="D11566">
            <v>7</v>
          </cell>
          <cell r="E11566" t="str">
            <v>F</v>
          </cell>
        </row>
        <row r="11567">
          <cell r="B11567" t="str">
            <v>F502946</v>
          </cell>
          <cell r="C11567" t="str">
            <v>F502946</v>
          </cell>
          <cell r="D11567">
            <v>7</v>
          </cell>
          <cell r="E11567" t="str">
            <v>F</v>
          </cell>
        </row>
        <row r="11568">
          <cell r="B11568" t="str">
            <v>F502947</v>
          </cell>
          <cell r="C11568" t="str">
            <v>F502947</v>
          </cell>
          <cell r="D11568">
            <v>7</v>
          </cell>
          <cell r="E11568" t="str">
            <v>F</v>
          </cell>
        </row>
        <row r="11569">
          <cell r="B11569" t="str">
            <v>F502948</v>
          </cell>
          <cell r="C11569" t="str">
            <v>F502948</v>
          </cell>
          <cell r="D11569">
            <v>7</v>
          </cell>
          <cell r="E11569" t="str">
            <v>F</v>
          </cell>
        </row>
        <row r="11570">
          <cell r="B11570" t="str">
            <v>F502949</v>
          </cell>
          <cell r="C11570" t="str">
            <v>F502949</v>
          </cell>
          <cell r="D11570">
            <v>7</v>
          </cell>
          <cell r="E11570" t="str">
            <v>F</v>
          </cell>
        </row>
        <row r="11571">
          <cell r="B11571" t="str">
            <v>F520099</v>
          </cell>
          <cell r="C11571" t="str">
            <v>F520099</v>
          </cell>
          <cell r="D11571">
            <v>7</v>
          </cell>
          <cell r="E11571" t="str">
            <v>F</v>
          </cell>
        </row>
        <row r="11572">
          <cell r="B11572" t="str">
            <v>F520496</v>
          </cell>
          <cell r="C11572" t="str">
            <v>F520496</v>
          </cell>
          <cell r="D11572">
            <v>7</v>
          </cell>
          <cell r="E11572" t="str">
            <v>F</v>
          </cell>
        </row>
        <row r="11573">
          <cell r="B11573" t="str">
            <v>F520513</v>
          </cell>
          <cell r="C11573" t="str">
            <v>F520513</v>
          </cell>
          <cell r="D11573">
            <v>7</v>
          </cell>
          <cell r="E11573" t="str">
            <v>F</v>
          </cell>
        </row>
        <row r="11574">
          <cell r="B11574" t="str">
            <v>F520514</v>
          </cell>
          <cell r="C11574" t="str">
            <v>F520514</v>
          </cell>
          <cell r="D11574">
            <v>7</v>
          </cell>
          <cell r="E11574" t="str">
            <v>F</v>
          </cell>
        </row>
        <row r="11575">
          <cell r="B11575" t="str">
            <v>F522157</v>
          </cell>
          <cell r="C11575" t="str">
            <v>F522157</v>
          </cell>
          <cell r="D11575">
            <v>7</v>
          </cell>
          <cell r="E11575" t="str">
            <v>F</v>
          </cell>
        </row>
        <row r="11576">
          <cell r="B11576" t="str">
            <v>F522517</v>
          </cell>
          <cell r="C11576" t="str">
            <v>F522517</v>
          </cell>
          <cell r="D11576">
            <v>7</v>
          </cell>
          <cell r="E11576" t="str">
            <v>F</v>
          </cell>
        </row>
        <row r="11577">
          <cell r="B11577" t="str">
            <v>F523028</v>
          </cell>
          <cell r="C11577" t="str">
            <v>F523028</v>
          </cell>
          <cell r="D11577">
            <v>7</v>
          </cell>
          <cell r="E11577" t="str">
            <v>F</v>
          </cell>
        </row>
        <row r="11578">
          <cell r="B11578" t="str">
            <v>F523029</v>
          </cell>
          <cell r="C11578" t="str">
            <v>F523029</v>
          </cell>
          <cell r="D11578">
            <v>7</v>
          </cell>
          <cell r="E11578" t="str">
            <v>F</v>
          </cell>
        </row>
        <row r="11579">
          <cell r="B11579" t="str">
            <v>F523206</v>
          </cell>
          <cell r="C11579" t="str">
            <v>F523206</v>
          </cell>
          <cell r="D11579">
            <v>7</v>
          </cell>
          <cell r="E11579" t="str">
            <v>F</v>
          </cell>
        </row>
        <row r="11580">
          <cell r="B11580" t="str">
            <v>F523211</v>
          </cell>
          <cell r="C11580" t="str">
            <v>F523211</v>
          </cell>
          <cell r="D11580">
            <v>7</v>
          </cell>
          <cell r="E11580" t="str">
            <v>F</v>
          </cell>
        </row>
        <row r="11581">
          <cell r="B11581" t="str">
            <v>F523216</v>
          </cell>
          <cell r="C11581" t="str">
            <v>F523216</v>
          </cell>
          <cell r="D11581">
            <v>7</v>
          </cell>
          <cell r="E11581" t="str">
            <v>F</v>
          </cell>
        </row>
        <row r="11582">
          <cell r="B11582" t="str">
            <v>F523352</v>
          </cell>
          <cell r="C11582" t="str">
            <v>F523352</v>
          </cell>
          <cell r="D11582">
            <v>7</v>
          </cell>
          <cell r="E11582" t="str">
            <v>F</v>
          </cell>
        </row>
        <row r="11583">
          <cell r="B11583" t="str">
            <v>F525401</v>
          </cell>
          <cell r="C11583" t="str">
            <v>F525401</v>
          </cell>
          <cell r="D11583">
            <v>7</v>
          </cell>
          <cell r="E11583" t="str">
            <v>F</v>
          </cell>
        </row>
        <row r="11584">
          <cell r="B11584" t="str">
            <v>F525945</v>
          </cell>
          <cell r="C11584" t="str">
            <v>F525945</v>
          </cell>
          <cell r="D11584">
            <v>7</v>
          </cell>
          <cell r="E11584" t="str">
            <v>F</v>
          </cell>
        </row>
        <row r="11585">
          <cell r="B11585" t="str">
            <v>F525946</v>
          </cell>
          <cell r="C11585" t="str">
            <v>F525946</v>
          </cell>
          <cell r="D11585">
            <v>7</v>
          </cell>
          <cell r="E11585" t="str">
            <v>F</v>
          </cell>
        </row>
        <row r="11586">
          <cell r="B11586" t="str">
            <v>F525947</v>
          </cell>
          <cell r="C11586" t="str">
            <v>F525947</v>
          </cell>
          <cell r="D11586">
            <v>7</v>
          </cell>
          <cell r="E11586" t="str">
            <v>F</v>
          </cell>
        </row>
        <row r="11587">
          <cell r="B11587" t="str">
            <v>F525948</v>
          </cell>
          <cell r="C11587" t="str">
            <v>F525948</v>
          </cell>
          <cell r="D11587">
            <v>7</v>
          </cell>
          <cell r="E11587" t="str">
            <v>F</v>
          </cell>
        </row>
        <row r="11588">
          <cell r="B11588" t="str">
            <v>F525949</v>
          </cell>
          <cell r="C11588" t="str">
            <v>F525949</v>
          </cell>
          <cell r="D11588">
            <v>7</v>
          </cell>
          <cell r="E11588" t="str">
            <v>F</v>
          </cell>
        </row>
        <row r="11589">
          <cell r="B11589" t="str">
            <v>F525950</v>
          </cell>
          <cell r="C11589" t="str">
            <v>F525950</v>
          </cell>
          <cell r="D11589">
            <v>7</v>
          </cell>
          <cell r="E11589" t="str">
            <v>F</v>
          </cell>
        </row>
        <row r="11590">
          <cell r="B11590" t="str">
            <v>F525953</v>
          </cell>
          <cell r="C11590" t="str">
            <v>F525953</v>
          </cell>
          <cell r="D11590">
            <v>7</v>
          </cell>
          <cell r="E11590" t="str">
            <v>F</v>
          </cell>
        </row>
        <row r="11591">
          <cell r="B11591" t="str">
            <v>F525954</v>
          </cell>
          <cell r="C11591" t="str">
            <v>F525954</v>
          </cell>
          <cell r="D11591">
            <v>7</v>
          </cell>
          <cell r="E11591" t="str">
            <v>F</v>
          </cell>
        </row>
        <row r="11592">
          <cell r="B11592" t="str">
            <v>F525955</v>
          </cell>
          <cell r="C11592" t="str">
            <v>F525955</v>
          </cell>
          <cell r="D11592">
            <v>7</v>
          </cell>
          <cell r="E11592" t="str">
            <v>F</v>
          </cell>
        </row>
        <row r="11593">
          <cell r="B11593" t="str">
            <v>F525956</v>
          </cell>
          <cell r="C11593" t="str">
            <v>F525956</v>
          </cell>
          <cell r="D11593">
            <v>7</v>
          </cell>
          <cell r="E11593" t="str">
            <v>F</v>
          </cell>
        </row>
        <row r="11594">
          <cell r="B11594" t="str">
            <v>F525957</v>
          </cell>
          <cell r="C11594" t="str">
            <v>F525957</v>
          </cell>
          <cell r="D11594">
            <v>7</v>
          </cell>
          <cell r="E11594" t="str">
            <v>F</v>
          </cell>
        </row>
        <row r="11595">
          <cell r="B11595" t="str">
            <v>F525958</v>
          </cell>
          <cell r="C11595" t="str">
            <v>F525958</v>
          </cell>
          <cell r="D11595">
            <v>7</v>
          </cell>
          <cell r="E11595" t="str">
            <v>F</v>
          </cell>
        </row>
        <row r="11596">
          <cell r="B11596" t="str">
            <v>F525959</v>
          </cell>
          <cell r="C11596" t="str">
            <v>F525959</v>
          </cell>
          <cell r="D11596">
            <v>7</v>
          </cell>
          <cell r="E11596" t="str">
            <v>F</v>
          </cell>
        </row>
        <row r="11597">
          <cell r="B11597" t="str">
            <v>F525960</v>
          </cell>
          <cell r="C11597" t="str">
            <v>F525960</v>
          </cell>
          <cell r="D11597">
            <v>7</v>
          </cell>
          <cell r="E11597" t="str">
            <v>F</v>
          </cell>
        </row>
        <row r="11598">
          <cell r="B11598" t="str">
            <v>F525961</v>
          </cell>
          <cell r="C11598" t="str">
            <v>F525961</v>
          </cell>
          <cell r="D11598">
            <v>7</v>
          </cell>
          <cell r="E11598" t="str">
            <v>F</v>
          </cell>
        </row>
        <row r="11599">
          <cell r="B11599" t="str">
            <v>F525962</v>
          </cell>
          <cell r="C11599" t="str">
            <v>F525962</v>
          </cell>
          <cell r="D11599">
            <v>7</v>
          </cell>
          <cell r="E11599" t="str">
            <v>F</v>
          </cell>
        </row>
        <row r="11600">
          <cell r="B11600" t="str">
            <v>F525963</v>
          </cell>
          <cell r="C11600" t="str">
            <v>F525963</v>
          </cell>
          <cell r="D11600">
            <v>7</v>
          </cell>
          <cell r="E11600" t="str">
            <v>F</v>
          </cell>
        </row>
        <row r="11601">
          <cell r="B11601" t="str">
            <v>F525964</v>
          </cell>
          <cell r="C11601" t="str">
            <v>F525964</v>
          </cell>
          <cell r="D11601">
            <v>7</v>
          </cell>
          <cell r="E11601" t="str">
            <v>F</v>
          </cell>
        </row>
        <row r="11602">
          <cell r="B11602" t="str">
            <v>F525965</v>
          </cell>
          <cell r="C11602" t="str">
            <v>F525965</v>
          </cell>
          <cell r="D11602">
            <v>7</v>
          </cell>
          <cell r="E11602" t="str">
            <v>F</v>
          </cell>
        </row>
        <row r="11603">
          <cell r="B11603" t="str">
            <v>F526457</v>
          </cell>
          <cell r="C11603" t="str">
            <v>F526457</v>
          </cell>
          <cell r="D11603">
            <v>7</v>
          </cell>
          <cell r="E11603" t="str">
            <v>F</v>
          </cell>
        </row>
        <row r="11604">
          <cell r="B11604" t="str">
            <v>F526458</v>
          </cell>
          <cell r="C11604" t="str">
            <v>F526458</v>
          </cell>
          <cell r="D11604">
            <v>7</v>
          </cell>
          <cell r="E11604" t="str">
            <v>F</v>
          </cell>
        </row>
        <row r="11605">
          <cell r="B11605" t="str">
            <v>F526459</v>
          </cell>
          <cell r="C11605" t="str">
            <v>F526459</v>
          </cell>
          <cell r="D11605">
            <v>7</v>
          </cell>
          <cell r="E11605" t="str">
            <v>F</v>
          </cell>
        </row>
        <row r="11606">
          <cell r="B11606" t="str">
            <v>F526490</v>
          </cell>
          <cell r="C11606" t="str">
            <v>F526490</v>
          </cell>
          <cell r="D11606">
            <v>7</v>
          </cell>
          <cell r="E11606" t="str">
            <v>F</v>
          </cell>
        </row>
        <row r="11607">
          <cell r="B11607" t="str">
            <v>F526491</v>
          </cell>
          <cell r="C11607" t="str">
            <v>F526491</v>
          </cell>
          <cell r="D11607">
            <v>7</v>
          </cell>
          <cell r="E11607" t="str">
            <v>F</v>
          </cell>
        </row>
        <row r="11608">
          <cell r="B11608" t="str">
            <v>F526500</v>
          </cell>
          <cell r="C11608" t="str">
            <v>F526500</v>
          </cell>
          <cell r="D11608">
            <v>7</v>
          </cell>
          <cell r="E11608" t="str">
            <v>F</v>
          </cell>
        </row>
        <row r="11609">
          <cell r="B11609" t="str">
            <v>F526501</v>
          </cell>
          <cell r="C11609" t="str">
            <v>F526501</v>
          </cell>
          <cell r="D11609">
            <v>7</v>
          </cell>
          <cell r="E11609" t="str">
            <v>F</v>
          </cell>
        </row>
        <row r="11610">
          <cell r="B11610" t="str">
            <v>1000ELDOSUB</v>
          </cell>
          <cell r="C11610" t="str">
            <v>ELDOSUB</v>
          </cell>
          <cell r="D11610">
            <v>8</v>
          </cell>
          <cell r="E11610" t="str">
            <v>G</v>
          </cell>
        </row>
        <row r="11611">
          <cell r="B11611" t="str">
            <v>F520749</v>
          </cell>
          <cell r="C11611" t="str">
            <v>F520749</v>
          </cell>
          <cell r="D11611">
            <v>9</v>
          </cell>
          <cell r="E11611" t="str">
            <v>F</v>
          </cell>
        </row>
        <row r="11612">
          <cell r="B11612" t="str">
            <v>F520751</v>
          </cell>
          <cell r="C11612" t="str">
            <v>F520751</v>
          </cell>
          <cell r="D11612">
            <v>9</v>
          </cell>
          <cell r="E11612" t="str">
            <v>F</v>
          </cell>
        </row>
        <row r="11613">
          <cell r="B11613" t="str">
            <v>F520753</v>
          </cell>
          <cell r="C11613" t="str">
            <v>F520753</v>
          </cell>
          <cell r="D11613">
            <v>9</v>
          </cell>
          <cell r="E11613" t="str">
            <v>F</v>
          </cell>
        </row>
        <row r="11614">
          <cell r="B11614" t="str">
            <v>F520755</v>
          </cell>
          <cell r="C11614" t="str">
            <v>F520755</v>
          </cell>
          <cell r="D11614">
            <v>9</v>
          </cell>
          <cell r="E11614" t="str">
            <v>F</v>
          </cell>
        </row>
        <row r="11615">
          <cell r="B11615" t="str">
            <v>F520757</v>
          </cell>
          <cell r="C11615" t="str">
            <v>F520757</v>
          </cell>
          <cell r="D11615">
            <v>9</v>
          </cell>
          <cell r="E11615" t="str">
            <v>F</v>
          </cell>
        </row>
        <row r="11616">
          <cell r="B11616" t="str">
            <v>F520763</v>
          </cell>
          <cell r="C11616" t="str">
            <v>F520763</v>
          </cell>
          <cell r="D11616">
            <v>9</v>
          </cell>
          <cell r="E11616" t="str">
            <v>F</v>
          </cell>
        </row>
        <row r="11617">
          <cell r="B11617" t="str">
            <v>F520800</v>
          </cell>
          <cell r="C11617" t="str">
            <v>F520800</v>
          </cell>
          <cell r="D11617">
            <v>9</v>
          </cell>
          <cell r="E11617" t="str">
            <v>F</v>
          </cell>
        </row>
        <row r="11618">
          <cell r="B11618" t="str">
            <v>F520801</v>
          </cell>
          <cell r="C11618" t="str">
            <v>F520801</v>
          </cell>
          <cell r="D11618">
            <v>9</v>
          </cell>
          <cell r="E11618" t="str">
            <v>F</v>
          </cell>
        </row>
        <row r="11619">
          <cell r="B11619" t="str">
            <v>F520802</v>
          </cell>
          <cell r="C11619" t="str">
            <v>F520802</v>
          </cell>
          <cell r="D11619">
            <v>9</v>
          </cell>
          <cell r="E11619" t="str">
            <v>F</v>
          </cell>
        </row>
        <row r="11620">
          <cell r="B11620" t="str">
            <v>F520803</v>
          </cell>
          <cell r="C11620" t="str">
            <v>F520803</v>
          </cell>
          <cell r="D11620">
            <v>9</v>
          </cell>
          <cell r="E11620" t="str">
            <v>F</v>
          </cell>
        </row>
        <row r="11621">
          <cell r="B11621" t="str">
            <v>F520804</v>
          </cell>
          <cell r="C11621" t="str">
            <v>F520804</v>
          </cell>
          <cell r="D11621">
            <v>9</v>
          </cell>
          <cell r="E11621" t="str">
            <v>F</v>
          </cell>
        </row>
        <row r="11622">
          <cell r="B11622" t="str">
            <v>F520805</v>
          </cell>
          <cell r="C11622" t="str">
            <v>F520805</v>
          </cell>
          <cell r="D11622">
            <v>9</v>
          </cell>
          <cell r="E11622" t="str">
            <v>F</v>
          </cell>
        </row>
        <row r="11623">
          <cell r="B11623" t="str">
            <v>F520806</v>
          </cell>
          <cell r="C11623" t="str">
            <v>F520806</v>
          </cell>
          <cell r="D11623">
            <v>9</v>
          </cell>
          <cell r="E11623" t="str">
            <v>F</v>
          </cell>
        </row>
        <row r="11624">
          <cell r="B11624" t="str">
            <v>F520807</v>
          </cell>
          <cell r="C11624" t="str">
            <v>F520807</v>
          </cell>
          <cell r="D11624">
            <v>9</v>
          </cell>
          <cell r="E11624" t="str">
            <v>F</v>
          </cell>
        </row>
        <row r="11625">
          <cell r="B11625" t="str">
            <v>F520808</v>
          </cell>
          <cell r="C11625" t="str">
            <v>F520808</v>
          </cell>
          <cell r="D11625">
            <v>9</v>
          </cell>
          <cell r="E11625" t="str">
            <v>F</v>
          </cell>
        </row>
        <row r="11626">
          <cell r="B11626" t="str">
            <v>F520809</v>
          </cell>
          <cell r="C11626" t="str">
            <v>F520809</v>
          </cell>
          <cell r="D11626">
            <v>9</v>
          </cell>
          <cell r="E11626" t="str">
            <v>F</v>
          </cell>
        </row>
        <row r="11627">
          <cell r="B11627" t="str">
            <v>F520810</v>
          </cell>
          <cell r="C11627" t="str">
            <v>F520810</v>
          </cell>
          <cell r="D11627">
            <v>9</v>
          </cell>
          <cell r="E11627" t="str">
            <v>F</v>
          </cell>
        </row>
        <row r="11628">
          <cell r="B11628" t="str">
            <v>F520811</v>
          </cell>
          <cell r="C11628" t="str">
            <v>F520811</v>
          </cell>
          <cell r="D11628">
            <v>9</v>
          </cell>
          <cell r="E11628" t="str">
            <v>F</v>
          </cell>
        </row>
        <row r="11629">
          <cell r="B11629" t="str">
            <v>F520812</v>
          </cell>
          <cell r="C11629" t="str">
            <v>F520812</v>
          </cell>
          <cell r="D11629">
            <v>9</v>
          </cell>
          <cell r="E11629" t="str">
            <v>F</v>
          </cell>
        </row>
        <row r="11630">
          <cell r="B11630" t="str">
            <v>F520814</v>
          </cell>
          <cell r="C11630" t="str">
            <v>F520814</v>
          </cell>
          <cell r="D11630">
            <v>9</v>
          </cell>
          <cell r="E11630" t="str">
            <v>F</v>
          </cell>
        </row>
        <row r="11631">
          <cell r="B11631" t="str">
            <v>F520815</v>
          </cell>
          <cell r="C11631" t="str">
            <v>F520815</v>
          </cell>
          <cell r="D11631">
            <v>9</v>
          </cell>
          <cell r="E11631" t="str">
            <v>F</v>
          </cell>
        </row>
        <row r="11632">
          <cell r="B11632" t="str">
            <v>F520816</v>
          </cell>
          <cell r="C11632" t="str">
            <v>F520816</v>
          </cell>
          <cell r="D11632">
            <v>9</v>
          </cell>
          <cell r="E11632" t="str">
            <v>F</v>
          </cell>
        </row>
        <row r="11633">
          <cell r="B11633" t="str">
            <v>F520817</v>
          </cell>
          <cell r="C11633" t="str">
            <v>F520817</v>
          </cell>
          <cell r="D11633">
            <v>9</v>
          </cell>
          <cell r="E11633" t="str">
            <v>F</v>
          </cell>
        </row>
        <row r="11634">
          <cell r="B11634" t="str">
            <v>F520818</v>
          </cell>
          <cell r="C11634" t="str">
            <v>F520818</v>
          </cell>
          <cell r="D11634">
            <v>9</v>
          </cell>
          <cell r="E11634" t="str">
            <v>F</v>
          </cell>
        </row>
        <row r="11635">
          <cell r="B11635" t="str">
            <v>F520819</v>
          </cell>
          <cell r="C11635" t="str">
            <v>F520819</v>
          </cell>
          <cell r="D11635">
            <v>9</v>
          </cell>
          <cell r="E11635" t="str">
            <v>F</v>
          </cell>
        </row>
        <row r="11636">
          <cell r="B11636" t="str">
            <v>F520820</v>
          </cell>
          <cell r="C11636" t="str">
            <v>F520820</v>
          </cell>
          <cell r="D11636">
            <v>9</v>
          </cell>
          <cell r="E11636" t="str">
            <v>F</v>
          </cell>
        </row>
        <row r="11637">
          <cell r="B11637" t="str">
            <v>F520821</v>
          </cell>
          <cell r="C11637" t="str">
            <v>F520821</v>
          </cell>
          <cell r="D11637">
            <v>9</v>
          </cell>
          <cell r="E11637" t="str">
            <v>F</v>
          </cell>
        </row>
        <row r="11638">
          <cell r="B11638" t="str">
            <v>F520822</v>
          </cell>
          <cell r="C11638" t="str">
            <v>F520822</v>
          </cell>
          <cell r="D11638">
            <v>9</v>
          </cell>
          <cell r="E11638" t="str">
            <v>F</v>
          </cell>
        </row>
        <row r="11639">
          <cell r="B11639" t="str">
            <v>F520823</v>
          </cell>
          <cell r="C11639" t="str">
            <v>F520823</v>
          </cell>
          <cell r="D11639">
            <v>9</v>
          </cell>
          <cell r="E11639" t="str">
            <v>F</v>
          </cell>
        </row>
        <row r="11640">
          <cell r="B11640" t="str">
            <v>F520826</v>
          </cell>
          <cell r="C11640" t="str">
            <v>F520826</v>
          </cell>
          <cell r="D11640">
            <v>9</v>
          </cell>
          <cell r="E11640" t="str">
            <v>F</v>
          </cell>
        </row>
        <row r="11641">
          <cell r="B11641" t="str">
            <v>F525777</v>
          </cell>
          <cell r="C11641" t="str">
            <v>F525777</v>
          </cell>
          <cell r="D11641">
            <v>9</v>
          </cell>
          <cell r="E11641" t="str">
            <v>F</v>
          </cell>
        </row>
        <row r="11642">
          <cell r="B11642" t="str">
            <v>F525778</v>
          </cell>
          <cell r="C11642" t="str">
            <v>F525778</v>
          </cell>
          <cell r="D11642">
            <v>9</v>
          </cell>
          <cell r="E11642" t="str">
            <v>F</v>
          </cell>
        </row>
        <row r="11643">
          <cell r="B11643" t="str">
            <v>F525779</v>
          </cell>
          <cell r="C11643" t="str">
            <v>F525779</v>
          </cell>
          <cell r="D11643">
            <v>9</v>
          </cell>
          <cell r="E11643" t="str">
            <v>F</v>
          </cell>
        </row>
        <row r="11644">
          <cell r="B11644" t="str">
            <v>F525780</v>
          </cell>
          <cell r="C11644" t="str">
            <v>F525780</v>
          </cell>
          <cell r="D11644">
            <v>9</v>
          </cell>
          <cell r="E11644" t="str">
            <v>F</v>
          </cell>
        </row>
        <row r="11645">
          <cell r="B11645" t="str">
            <v>F525781</v>
          </cell>
          <cell r="C11645" t="str">
            <v>F525781</v>
          </cell>
          <cell r="D11645">
            <v>9</v>
          </cell>
          <cell r="E11645" t="str">
            <v>F</v>
          </cell>
        </row>
        <row r="11646">
          <cell r="B11646" t="str">
            <v>F525782</v>
          </cell>
          <cell r="C11646" t="str">
            <v>F525782</v>
          </cell>
          <cell r="D11646">
            <v>9</v>
          </cell>
          <cell r="E11646" t="str">
            <v>F</v>
          </cell>
        </row>
        <row r="11647">
          <cell r="B11647" t="str">
            <v>F526461</v>
          </cell>
          <cell r="C11647" t="str">
            <v>F526461</v>
          </cell>
          <cell r="D11647">
            <v>9</v>
          </cell>
          <cell r="E11647" t="str">
            <v>F</v>
          </cell>
        </row>
        <row r="11648">
          <cell r="B11648" t="str">
            <v>F526462</v>
          </cell>
          <cell r="C11648" t="str">
            <v>F526462</v>
          </cell>
          <cell r="D11648">
            <v>9</v>
          </cell>
          <cell r="E11648" t="str">
            <v>F</v>
          </cell>
        </row>
        <row r="11649">
          <cell r="B11649" t="str">
            <v>F526463</v>
          </cell>
          <cell r="C11649" t="str">
            <v>F526463</v>
          </cell>
          <cell r="D11649">
            <v>9</v>
          </cell>
          <cell r="E11649" t="str">
            <v>F</v>
          </cell>
        </row>
        <row r="11650">
          <cell r="B11650" t="str">
            <v>F526464</v>
          </cell>
          <cell r="C11650" t="str">
            <v>F526464</v>
          </cell>
          <cell r="D11650">
            <v>9</v>
          </cell>
          <cell r="E11650" t="str">
            <v>F</v>
          </cell>
        </row>
        <row r="11651">
          <cell r="B11651" t="str">
            <v>F526465</v>
          </cell>
          <cell r="C11651" t="str">
            <v>F526465</v>
          </cell>
          <cell r="D11651">
            <v>9</v>
          </cell>
          <cell r="E11651" t="str">
            <v>F</v>
          </cell>
        </row>
        <row r="11652">
          <cell r="B11652" t="str">
            <v>F526466</v>
          </cell>
          <cell r="C11652" t="str">
            <v>F526466</v>
          </cell>
          <cell r="D11652">
            <v>9</v>
          </cell>
          <cell r="E11652" t="str">
            <v>F</v>
          </cell>
        </row>
        <row r="11653">
          <cell r="B11653" t="str">
            <v>F526467</v>
          </cell>
          <cell r="C11653" t="str">
            <v>F526467</v>
          </cell>
          <cell r="D11653">
            <v>9</v>
          </cell>
          <cell r="E11653" t="str">
            <v>F</v>
          </cell>
        </row>
        <row r="11654">
          <cell r="B11654" t="str">
            <v>F526468</v>
          </cell>
          <cell r="C11654" t="str">
            <v>F526468</v>
          </cell>
          <cell r="D11654">
            <v>9</v>
          </cell>
          <cell r="E11654" t="str">
            <v>F</v>
          </cell>
        </row>
        <row r="11655">
          <cell r="B11655" t="str">
            <v>F526469</v>
          </cell>
          <cell r="C11655" t="str">
            <v>F526469</v>
          </cell>
          <cell r="D11655">
            <v>9</v>
          </cell>
          <cell r="E11655" t="str">
            <v>F</v>
          </cell>
        </row>
        <row r="11656">
          <cell r="B11656" t="str">
            <v>F526470</v>
          </cell>
          <cell r="C11656" t="str">
            <v>F526470</v>
          </cell>
          <cell r="D11656">
            <v>9</v>
          </cell>
          <cell r="E11656" t="str">
            <v>F</v>
          </cell>
        </row>
        <row r="11657">
          <cell r="B11657" t="str">
            <v>F526471</v>
          </cell>
          <cell r="C11657" t="str">
            <v>F526471</v>
          </cell>
          <cell r="D11657">
            <v>9</v>
          </cell>
          <cell r="E11657" t="str">
            <v>F</v>
          </cell>
        </row>
        <row r="11658">
          <cell r="B11658" t="str">
            <v>F526472</v>
          </cell>
          <cell r="C11658" t="str">
            <v>F526472</v>
          </cell>
          <cell r="D11658">
            <v>9</v>
          </cell>
          <cell r="E11658" t="str">
            <v>F</v>
          </cell>
        </row>
        <row r="11659">
          <cell r="B11659" t="str">
            <v>F526473</v>
          </cell>
          <cell r="C11659" t="str">
            <v>F526473</v>
          </cell>
          <cell r="D11659">
            <v>9</v>
          </cell>
          <cell r="E11659" t="str">
            <v>F</v>
          </cell>
        </row>
        <row r="11660">
          <cell r="B11660" t="str">
            <v>F526474</v>
          </cell>
          <cell r="C11660" t="str">
            <v>F526474</v>
          </cell>
          <cell r="D11660">
            <v>9</v>
          </cell>
          <cell r="E11660" t="str">
            <v>F</v>
          </cell>
        </row>
        <row r="11661">
          <cell r="B11661" t="str">
            <v>F526475</v>
          </cell>
          <cell r="C11661" t="str">
            <v>F526475</v>
          </cell>
          <cell r="D11661">
            <v>9</v>
          </cell>
          <cell r="E11661" t="str">
            <v>F</v>
          </cell>
        </row>
        <row r="11662">
          <cell r="B11662" t="str">
            <v>F526476</v>
          </cell>
          <cell r="C11662" t="str">
            <v>F526476</v>
          </cell>
          <cell r="D11662">
            <v>9</v>
          </cell>
          <cell r="E11662" t="str">
            <v>F</v>
          </cell>
        </row>
        <row r="11663">
          <cell r="B11663" t="str">
            <v>F526477</v>
          </cell>
          <cell r="C11663" t="str">
            <v>F526477</v>
          </cell>
          <cell r="D11663">
            <v>9</v>
          </cell>
          <cell r="E11663" t="str">
            <v>F</v>
          </cell>
        </row>
        <row r="11664">
          <cell r="B11664" t="str">
            <v>F526478</v>
          </cell>
          <cell r="C11664" t="str">
            <v>F526478</v>
          </cell>
          <cell r="D11664">
            <v>9</v>
          </cell>
          <cell r="E11664" t="str">
            <v>F</v>
          </cell>
        </row>
        <row r="11665">
          <cell r="B11665" t="str">
            <v>F526479</v>
          </cell>
          <cell r="C11665" t="str">
            <v>F526479</v>
          </cell>
          <cell r="D11665">
            <v>9</v>
          </cell>
          <cell r="E11665" t="str">
            <v>F</v>
          </cell>
        </row>
        <row r="11666">
          <cell r="B11666" t="str">
            <v>F526480</v>
          </cell>
          <cell r="C11666" t="str">
            <v>F526480</v>
          </cell>
          <cell r="D11666">
            <v>9</v>
          </cell>
          <cell r="E11666" t="str">
            <v>F</v>
          </cell>
        </row>
        <row r="11667">
          <cell r="B11667" t="str">
            <v>F526481</v>
          </cell>
          <cell r="C11667" t="str">
            <v>F526481</v>
          </cell>
          <cell r="D11667">
            <v>9</v>
          </cell>
          <cell r="E11667" t="str">
            <v>F</v>
          </cell>
        </row>
        <row r="11668">
          <cell r="B11668" t="str">
            <v>F526482</v>
          </cell>
          <cell r="C11668" t="str">
            <v>F526482</v>
          </cell>
          <cell r="D11668">
            <v>9</v>
          </cell>
          <cell r="E11668" t="str">
            <v>F</v>
          </cell>
        </row>
        <row r="11669">
          <cell r="B11669" t="str">
            <v>F526483</v>
          </cell>
          <cell r="C11669" t="str">
            <v>F526483</v>
          </cell>
          <cell r="D11669">
            <v>9</v>
          </cell>
          <cell r="E11669" t="str">
            <v>F</v>
          </cell>
        </row>
        <row r="11670">
          <cell r="B11670" t="str">
            <v>F526484</v>
          </cell>
          <cell r="C11670" t="str">
            <v>F526484</v>
          </cell>
          <cell r="D11670">
            <v>9</v>
          </cell>
          <cell r="E11670" t="str">
            <v>F</v>
          </cell>
        </row>
        <row r="11671">
          <cell r="B11671" t="str">
            <v>1000NWSUBMTCT</v>
          </cell>
          <cell r="C11671" t="str">
            <v>NWSUBMTCT</v>
          </cell>
          <cell r="D11671">
            <v>8</v>
          </cell>
          <cell r="E11671" t="str">
            <v>G</v>
          </cell>
        </row>
        <row r="11672">
          <cell r="B11672" t="str">
            <v>F520664</v>
          </cell>
          <cell r="C11672" t="str">
            <v>F520664</v>
          </cell>
          <cell r="D11672">
            <v>9</v>
          </cell>
          <cell r="E11672" t="str">
            <v>F</v>
          </cell>
        </row>
        <row r="11673">
          <cell r="B11673" t="str">
            <v>F521181</v>
          </cell>
          <cell r="C11673" t="str">
            <v>F521181</v>
          </cell>
          <cell r="D11673">
            <v>9</v>
          </cell>
          <cell r="E11673" t="str">
            <v>F</v>
          </cell>
        </row>
        <row r="11674">
          <cell r="B11674" t="str">
            <v>F521541</v>
          </cell>
          <cell r="C11674" t="str">
            <v>F521541</v>
          </cell>
          <cell r="D11674">
            <v>9</v>
          </cell>
          <cell r="E11674" t="str">
            <v>F</v>
          </cell>
        </row>
        <row r="11675">
          <cell r="B11675" t="str">
            <v>F521901</v>
          </cell>
          <cell r="C11675" t="str">
            <v>F521901</v>
          </cell>
          <cell r="D11675">
            <v>9</v>
          </cell>
          <cell r="E11675" t="str">
            <v>F</v>
          </cell>
        </row>
        <row r="11676">
          <cell r="B11676" t="str">
            <v>F522261</v>
          </cell>
          <cell r="C11676" t="str">
            <v>F522261</v>
          </cell>
          <cell r="D11676">
            <v>9</v>
          </cell>
          <cell r="E11676" t="str">
            <v>F</v>
          </cell>
        </row>
        <row r="11677">
          <cell r="B11677" t="str">
            <v>F522621</v>
          </cell>
          <cell r="C11677" t="str">
            <v>F522621</v>
          </cell>
          <cell r="D11677">
            <v>9</v>
          </cell>
          <cell r="E11677" t="str">
            <v>F</v>
          </cell>
        </row>
        <row r="11678">
          <cell r="B11678" t="str">
            <v>F523031</v>
          </cell>
          <cell r="C11678" t="str">
            <v>F523031</v>
          </cell>
          <cell r="D11678">
            <v>9</v>
          </cell>
          <cell r="E11678" t="str">
            <v>F</v>
          </cell>
        </row>
        <row r="11679">
          <cell r="B11679" t="str">
            <v>F523033</v>
          </cell>
          <cell r="C11679" t="str">
            <v>F523033</v>
          </cell>
          <cell r="D11679">
            <v>9</v>
          </cell>
          <cell r="E11679" t="str">
            <v>F</v>
          </cell>
        </row>
        <row r="11680">
          <cell r="B11680" t="str">
            <v>F523035</v>
          </cell>
          <cell r="C11680" t="str">
            <v>F523035</v>
          </cell>
          <cell r="D11680">
            <v>9</v>
          </cell>
          <cell r="E11680" t="str">
            <v>F</v>
          </cell>
        </row>
        <row r="11681">
          <cell r="B11681" t="str">
            <v>1000NWSUBSMTC</v>
          </cell>
          <cell r="C11681" t="str">
            <v>NWSUBSMTC</v>
          </cell>
          <cell r="D11681">
            <v>10</v>
          </cell>
          <cell r="E11681" t="str">
            <v>G</v>
          </cell>
        </row>
        <row r="11682">
          <cell r="B11682" t="str">
            <v>F501519</v>
          </cell>
          <cell r="C11682" t="str">
            <v>F501519</v>
          </cell>
          <cell r="D11682">
            <v>11</v>
          </cell>
          <cell r="E11682" t="str">
            <v>F</v>
          </cell>
        </row>
        <row r="11683">
          <cell r="B11683" t="str">
            <v>F501520</v>
          </cell>
          <cell r="C11683" t="str">
            <v>F501520</v>
          </cell>
          <cell r="D11683">
            <v>11</v>
          </cell>
          <cell r="E11683" t="str">
            <v>F</v>
          </cell>
        </row>
        <row r="11684">
          <cell r="B11684" t="str">
            <v>F501521</v>
          </cell>
          <cell r="C11684" t="str">
            <v>F501521</v>
          </cell>
          <cell r="D11684">
            <v>11</v>
          </cell>
          <cell r="E11684" t="str">
            <v>F</v>
          </cell>
        </row>
        <row r="11685">
          <cell r="B11685" t="str">
            <v>F501522</v>
          </cell>
          <cell r="C11685" t="str">
            <v>F501522</v>
          </cell>
          <cell r="D11685">
            <v>11</v>
          </cell>
          <cell r="E11685" t="str">
            <v>F</v>
          </cell>
        </row>
        <row r="11686">
          <cell r="B11686" t="str">
            <v>F501523</v>
          </cell>
          <cell r="C11686" t="str">
            <v>F501523</v>
          </cell>
          <cell r="D11686">
            <v>11</v>
          </cell>
          <cell r="E11686" t="str">
            <v>F</v>
          </cell>
        </row>
        <row r="11687">
          <cell r="B11687" t="str">
            <v>F501524</v>
          </cell>
          <cell r="C11687" t="str">
            <v>F501524</v>
          </cell>
          <cell r="D11687">
            <v>11</v>
          </cell>
          <cell r="E11687" t="str">
            <v>F</v>
          </cell>
        </row>
        <row r="11688">
          <cell r="B11688" t="str">
            <v>F501525</v>
          </cell>
          <cell r="C11688" t="str">
            <v>F501525</v>
          </cell>
          <cell r="D11688">
            <v>11</v>
          </cell>
          <cell r="E11688" t="str">
            <v>F</v>
          </cell>
        </row>
        <row r="11689">
          <cell r="B11689" t="str">
            <v>F501526</v>
          </cell>
          <cell r="C11689" t="str">
            <v>F501526</v>
          </cell>
          <cell r="D11689">
            <v>11</v>
          </cell>
          <cell r="E11689" t="str">
            <v>F</v>
          </cell>
        </row>
        <row r="11690">
          <cell r="B11690" t="str">
            <v>F501527</v>
          </cell>
          <cell r="C11690" t="str">
            <v>F501527</v>
          </cell>
          <cell r="D11690">
            <v>11</v>
          </cell>
          <cell r="E11690" t="str">
            <v>F</v>
          </cell>
        </row>
        <row r="11691">
          <cell r="B11691" t="str">
            <v>F501528</v>
          </cell>
          <cell r="C11691" t="str">
            <v>F501528</v>
          </cell>
          <cell r="D11691">
            <v>11</v>
          </cell>
          <cell r="E11691" t="str">
            <v>F</v>
          </cell>
        </row>
        <row r="11692">
          <cell r="B11692" t="str">
            <v>F501548</v>
          </cell>
          <cell r="C11692" t="str">
            <v>F501548</v>
          </cell>
          <cell r="D11692">
            <v>11</v>
          </cell>
          <cell r="E11692" t="str">
            <v>F</v>
          </cell>
        </row>
        <row r="11693">
          <cell r="B11693" t="str">
            <v>F501555</v>
          </cell>
          <cell r="C11693" t="str">
            <v>F501555</v>
          </cell>
          <cell r="D11693">
            <v>11</v>
          </cell>
          <cell r="E11693" t="str">
            <v>F</v>
          </cell>
        </row>
        <row r="11694">
          <cell r="B11694" t="str">
            <v>F501556</v>
          </cell>
          <cell r="C11694" t="str">
            <v>F501556</v>
          </cell>
          <cell r="D11694">
            <v>11</v>
          </cell>
          <cell r="E11694" t="str">
            <v>F</v>
          </cell>
        </row>
        <row r="11695">
          <cell r="B11695" t="str">
            <v>F501558</v>
          </cell>
          <cell r="C11695" t="str">
            <v>F501558</v>
          </cell>
          <cell r="D11695">
            <v>11</v>
          </cell>
          <cell r="E11695" t="str">
            <v>F</v>
          </cell>
        </row>
        <row r="11696">
          <cell r="B11696" t="str">
            <v>F501569</v>
          </cell>
          <cell r="C11696" t="str">
            <v>F501569</v>
          </cell>
          <cell r="D11696">
            <v>11</v>
          </cell>
          <cell r="E11696" t="str">
            <v>F</v>
          </cell>
        </row>
        <row r="11697">
          <cell r="B11697" t="str">
            <v>F501570</v>
          </cell>
          <cell r="C11697" t="str">
            <v>F501570</v>
          </cell>
          <cell r="D11697">
            <v>11</v>
          </cell>
          <cell r="E11697" t="str">
            <v>F</v>
          </cell>
        </row>
        <row r="11698">
          <cell r="B11698" t="str">
            <v>F501571</v>
          </cell>
          <cell r="C11698" t="str">
            <v>F501571</v>
          </cell>
          <cell r="D11698">
            <v>11</v>
          </cell>
          <cell r="E11698" t="str">
            <v>F</v>
          </cell>
        </row>
        <row r="11699">
          <cell r="B11699" t="str">
            <v>F501572</v>
          </cell>
          <cell r="C11699" t="str">
            <v>F501572</v>
          </cell>
          <cell r="D11699">
            <v>11</v>
          </cell>
          <cell r="E11699" t="str">
            <v>F</v>
          </cell>
        </row>
        <row r="11700">
          <cell r="B11700" t="str">
            <v>F501573</v>
          </cell>
          <cell r="C11700" t="str">
            <v>F501573</v>
          </cell>
          <cell r="D11700">
            <v>11</v>
          </cell>
          <cell r="E11700" t="str">
            <v>F</v>
          </cell>
        </row>
        <row r="11701">
          <cell r="B11701" t="str">
            <v>F501574</v>
          </cell>
          <cell r="C11701" t="str">
            <v>F501574</v>
          </cell>
          <cell r="D11701">
            <v>11</v>
          </cell>
          <cell r="E11701" t="str">
            <v>F</v>
          </cell>
        </row>
        <row r="11702">
          <cell r="B11702" t="str">
            <v>F501577</v>
          </cell>
          <cell r="C11702" t="str">
            <v>F501577</v>
          </cell>
          <cell r="D11702">
            <v>11</v>
          </cell>
          <cell r="E11702" t="str">
            <v>F</v>
          </cell>
        </row>
        <row r="11703">
          <cell r="B11703" t="str">
            <v>F501578</v>
          </cell>
          <cell r="C11703" t="str">
            <v>F501578</v>
          </cell>
          <cell r="D11703">
            <v>11</v>
          </cell>
          <cell r="E11703" t="str">
            <v>F</v>
          </cell>
        </row>
        <row r="11704">
          <cell r="B11704" t="str">
            <v>F501580</v>
          </cell>
          <cell r="C11704" t="str">
            <v>F501580</v>
          </cell>
          <cell r="D11704">
            <v>11</v>
          </cell>
          <cell r="E11704" t="str">
            <v>F</v>
          </cell>
        </row>
        <row r="11705">
          <cell r="B11705" t="str">
            <v>F501582</v>
          </cell>
          <cell r="C11705" t="str">
            <v>F501582</v>
          </cell>
          <cell r="D11705">
            <v>11</v>
          </cell>
          <cell r="E11705" t="str">
            <v>F</v>
          </cell>
        </row>
        <row r="11706">
          <cell r="B11706" t="str">
            <v>F501586</v>
          </cell>
          <cell r="C11706" t="str">
            <v>F501586</v>
          </cell>
          <cell r="D11706">
            <v>11</v>
          </cell>
          <cell r="E11706" t="str">
            <v>F</v>
          </cell>
        </row>
        <row r="11707">
          <cell r="B11707" t="str">
            <v>F501589</v>
          </cell>
          <cell r="C11707" t="str">
            <v>F501589</v>
          </cell>
          <cell r="D11707">
            <v>11</v>
          </cell>
          <cell r="E11707" t="str">
            <v>F</v>
          </cell>
        </row>
        <row r="11708">
          <cell r="B11708" t="str">
            <v>F501590</v>
          </cell>
          <cell r="C11708" t="str">
            <v>F501590</v>
          </cell>
          <cell r="D11708">
            <v>11</v>
          </cell>
          <cell r="E11708" t="str">
            <v>F</v>
          </cell>
        </row>
        <row r="11709">
          <cell r="B11709" t="str">
            <v>F501593</v>
          </cell>
          <cell r="C11709" t="str">
            <v>F501593</v>
          </cell>
          <cell r="D11709">
            <v>11</v>
          </cell>
          <cell r="E11709" t="str">
            <v>F</v>
          </cell>
        </row>
        <row r="11710">
          <cell r="B11710" t="str">
            <v>F501594</v>
          </cell>
          <cell r="C11710" t="str">
            <v>F501594</v>
          </cell>
          <cell r="D11710">
            <v>11</v>
          </cell>
          <cell r="E11710" t="str">
            <v>F</v>
          </cell>
        </row>
        <row r="11711">
          <cell r="B11711" t="str">
            <v>F501596</v>
          </cell>
          <cell r="C11711" t="str">
            <v>F501596</v>
          </cell>
          <cell r="D11711">
            <v>11</v>
          </cell>
          <cell r="E11711" t="str">
            <v>F</v>
          </cell>
        </row>
        <row r="11712">
          <cell r="B11712" t="str">
            <v>F502637</v>
          </cell>
          <cell r="C11712" t="str">
            <v>F502637</v>
          </cell>
          <cell r="D11712">
            <v>11</v>
          </cell>
          <cell r="E11712" t="str">
            <v>F</v>
          </cell>
        </row>
        <row r="11713">
          <cell r="B11713" t="str">
            <v>F502640</v>
          </cell>
          <cell r="C11713" t="str">
            <v>F502640</v>
          </cell>
          <cell r="D11713">
            <v>11</v>
          </cell>
          <cell r="E11713" t="str">
            <v>F</v>
          </cell>
        </row>
        <row r="11714">
          <cell r="B11714" t="str">
            <v>F502642</v>
          </cell>
          <cell r="C11714" t="str">
            <v>F502642</v>
          </cell>
          <cell r="D11714">
            <v>11</v>
          </cell>
          <cell r="E11714" t="str">
            <v>F</v>
          </cell>
        </row>
        <row r="11715">
          <cell r="B11715" t="str">
            <v>F502644</v>
          </cell>
          <cell r="C11715" t="str">
            <v>F502644</v>
          </cell>
          <cell r="D11715">
            <v>11</v>
          </cell>
          <cell r="E11715" t="str">
            <v>F</v>
          </cell>
        </row>
        <row r="11716">
          <cell r="B11716" t="str">
            <v>F502648</v>
          </cell>
          <cell r="C11716" t="str">
            <v>F502648</v>
          </cell>
          <cell r="D11716">
            <v>11</v>
          </cell>
          <cell r="E11716" t="str">
            <v>F</v>
          </cell>
        </row>
        <row r="11717">
          <cell r="B11717" t="str">
            <v>F502650</v>
          </cell>
          <cell r="C11717" t="str">
            <v>F502650</v>
          </cell>
          <cell r="D11717">
            <v>11</v>
          </cell>
          <cell r="E11717" t="str">
            <v>F</v>
          </cell>
        </row>
        <row r="11718">
          <cell r="B11718" t="str">
            <v>F520472</v>
          </cell>
          <cell r="C11718" t="str">
            <v>F520472</v>
          </cell>
          <cell r="D11718">
            <v>11</v>
          </cell>
          <cell r="E11718" t="str">
            <v>F</v>
          </cell>
        </row>
        <row r="11719">
          <cell r="B11719" t="str">
            <v>F520562</v>
          </cell>
          <cell r="C11719" t="str">
            <v>F520562</v>
          </cell>
          <cell r="D11719">
            <v>11</v>
          </cell>
          <cell r="E11719" t="str">
            <v>F</v>
          </cell>
        </row>
        <row r="11720">
          <cell r="B11720" t="str">
            <v>F520647</v>
          </cell>
          <cell r="C11720" t="str">
            <v>F520647</v>
          </cell>
          <cell r="D11720">
            <v>11</v>
          </cell>
          <cell r="E11720" t="str">
            <v>F</v>
          </cell>
        </row>
        <row r="11721">
          <cell r="B11721" t="str">
            <v>F520738</v>
          </cell>
          <cell r="C11721" t="str">
            <v>F520738</v>
          </cell>
          <cell r="D11721">
            <v>11</v>
          </cell>
          <cell r="E11721" t="str">
            <v>F</v>
          </cell>
        </row>
        <row r="11722">
          <cell r="B11722" t="str">
            <v>F520740</v>
          </cell>
          <cell r="C11722" t="str">
            <v>F520740</v>
          </cell>
          <cell r="D11722">
            <v>11</v>
          </cell>
          <cell r="E11722" t="str">
            <v>F</v>
          </cell>
        </row>
        <row r="11723">
          <cell r="B11723" t="str">
            <v>F520742</v>
          </cell>
          <cell r="C11723" t="str">
            <v>F520742</v>
          </cell>
          <cell r="D11723">
            <v>11</v>
          </cell>
          <cell r="E11723" t="str">
            <v>F</v>
          </cell>
        </row>
        <row r="11724">
          <cell r="B11724" t="str">
            <v>F520744</v>
          </cell>
          <cell r="C11724" t="str">
            <v>F520744</v>
          </cell>
          <cell r="D11724">
            <v>11</v>
          </cell>
          <cell r="E11724" t="str">
            <v>F</v>
          </cell>
        </row>
        <row r="11725">
          <cell r="B11725" t="str">
            <v>F520745</v>
          </cell>
          <cell r="C11725" t="str">
            <v>F520745</v>
          </cell>
          <cell r="D11725">
            <v>11</v>
          </cell>
          <cell r="E11725" t="str">
            <v>F</v>
          </cell>
        </row>
        <row r="11726">
          <cell r="B11726" t="str">
            <v>F520778</v>
          </cell>
          <cell r="C11726" t="str">
            <v>F520778</v>
          </cell>
          <cell r="D11726">
            <v>11</v>
          </cell>
          <cell r="E11726" t="str">
            <v>F</v>
          </cell>
        </row>
        <row r="11727">
          <cell r="B11727" t="str">
            <v>F520836</v>
          </cell>
          <cell r="C11727" t="str">
            <v>F520836</v>
          </cell>
          <cell r="D11727">
            <v>11</v>
          </cell>
          <cell r="E11727" t="str">
            <v>F</v>
          </cell>
        </row>
        <row r="11728">
          <cell r="B11728" t="str">
            <v>F521014</v>
          </cell>
          <cell r="C11728" t="str">
            <v>F521014</v>
          </cell>
          <cell r="D11728">
            <v>11</v>
          </cell>
          <cell r="E11728" t="str">
            <v>F</v>
          </cell>
        </row>
        <row r="11729">
          <cell r="B11729" t="str">
            <v>F521374</v>
          </cell>
          <cell r="C11729" t="str">
            <v>F521374</v>
          </cell>
          <cell r="D11729">
            <v>11</v>
          </cell>
          <cell r="E11729" t="str">
            <v>F</v>
          </cell>
        </row>
        <row r="11730">
          <cell r="B11730" t="str">
            <v>F521734</v>
          </cell>
          <cell r="C11730" t="str">
            <v>F521734</v>
          </cell>
          <cell r="D11730">
            <v>11</v>
          </cell>
          <cell r="E11730" t="str">
            <v>F</v>
          </cell>
        </row>
        <row r="11731">
          <cell r="B11731" t="str">
            <v>F522094</v>
          </cell>
          <cell r="C11731" t="str">
            <v>F522094</v>
          </cell>
          <cell r="D11731">
            <v>11</v>
          </cell>
          <cell r="E11731" t="str">
            <v>F</v>
          </cell>
        </row>
        <row r="11732">
          <cell r="B11732" t="str">
            <v>F522454</v>
          </cell>
          <cell r="C11732" t="str">
            <v>F522454</v>
          </cell>
          <cell r="D11732">
            <v>11</v>
          </cell>
          <cell r="E11732" t="str">
            <v>F</v>
          </cell>
        </row>
        <row r="11733">
          <cell r="B11733" t="str">
            <v>F522637</v>
          </cell>
          <cell r="C11733" t="str">
            <v>F522637</v>
          </cell>
          <cell r="D11733">
            <v>11</v>
          </cell>
          <cell r="E11733" t="str">
            <v>F</v>
          </cell>
        </row>
        <row r="11734">
          <cell r="B11734" t="str">
            <v>F522638</v>
          </cell>
          <cell r="C11734" t="str">
            <v>F522638</v>
          </cell>
          <cell r="D11734">
            <v>11</v>
          </cell>
          <cell r="E11734" t="str">
            <v>F</v>
          </cell>
        </row>
        <row r="11735">
          <cell r="B11735" t="str">
            <v>F523366</v>
          </cell>
          <cell r="C11735" t="str">
            <v>F523366</v>
          </cell>
          <cell r="D11735">
            <v>11</v>
          </cell>
          <cell r="E11735" t="str">
            <v>F</v>
          </cell>
        </row>
        <row r="11736">
          <cell r="B11736" t="str">
            <v>F523370</v>
          </cell>
          <cell r="C11736" t="str">
            <v>F523370</v>
          </cell>
          <cell r="D11736">
            <v>11</v>
          </cell>
          <cell r="E11736" t="str">
            <v>F</v>
          </cell>
        </row>
        <row r="11737">
          <cell r="B11737" t="str">
            <v>F523376</v>
          </cell>
          <cell r="C11737" t="str">
            <v>F523376</v>
          </cell>
          <cell r="D11737">
            <v>11</v>
          </cell>
          <cell r="E11737" t="str">
            <v>F</v>
          </cell>
        </row>
        <row r="11738">
          <cell r="B11738" t="str">
            <v>F523378</v>
          </cell>
          <cell r="C11738" t="str">
            <v>F523378</v>
          </cell>
          <cell r="D11738">
            <v>11</v>
          </cell>
          <cell r="E11738" t="str">
            <v>F</v>
          </cell>
        </row>
        <row r="11739">
          <cell r="B11739" t="str">
            <v>F523415</v>
          </cell>
          <cell r="C11739" t="str">
            <v>F523415</v>
          </cell>
          <cell r="D11739">
            <v>11</v>
          </cell>
          <cell r="E11739" t="str">
            <v>F</v>
          </cell>
        </row>
        <row r="11740">
          <cell r="B11740" t="str">
            <v>F525245</v>
          </cell>
          <cell r="C11740" t="str">
            <v>F525245</v>
          </cell>
          <cell r="D11740">
            <v>11</v>
          </cell>
          <cell r="E11740" t="str">
            <v>F</v>
          </cell>
        </row>
        <row r="11741">
          <cell r="B11741" t="str">
            <v>F525773</v>
          </cell>
          <cell r="C11741" t="str">
            <v>F525773</v>
          </cell>
          <cell r="D11741">
            <v>11</v>
          </cell>
          <cell r="E11741" t="str">
            <v>F</v>
          </cell>
        </row>
        <row r="11742">
          <cell r="B11742" t="str">
            <v>F525774</v>
          </cell>
          <cell r="C11742" t="str">
            <v>F525774</v>
          </cell>
          <cell r="D11742">
            <v>11</v>
          </cell>
          <cell r="E11742" t="str">
            <v>F</v>
          </cell>
        </row>
        <row r="11743">
          <cell r="B11743" t="str">
            <v>F526364</v>
          </cell>
          <cell r="C11743" t="str">
            <v>F526364</v>
          </cell>
          <cell r="D11743">
            <v>11</v>
          </cell>
          <cell r="E11743" t="str">
            <v>F</v>
          </cell>
        </row>
        <row r="11744">
          <cell r="B11744" t="str">
            <v>F526365</v>
          </cell>
          <cell r="C11744" t="str">
            <v>F526365</v>
          </cell>
          <cell r="D11744">
            <v>11</v>
          </cell>
          <cell r="E11744" t="str">
            <v>F</v>
          </cell>
        </row>
        <row r="11745">
          <cell r="B11745" t="str">
            <v>F526368</v>
          </cell>
          <cell r="C11745" t="str">
            <v>F526368</v>
          </cell>
          <cell r="D11745">
            <v>11</v>
          </cell>
          <cell r="E11745" t="str">
            <v>F</v>
          </cell>
        </row>
        <row r="11746">
          <cell r="B11746" t="str">
            <v>F526369</v>
          </cell>
          <cell r="C11746" t="str">
            <v>F526369</v>
          </cell>
          <cell r="D11746">
            <v>11</v>
          </cell>
          <cell r="E11746" t="str">
            <v>F</v>
          </cell>
        </row>
        <row r="11747">
          <cell r="B11747" t="str">
            <v>1000NWAPP</v>
          </cell>
          <cell r="C11747" t="str">
            <v>NWAPP</v>
          </cell>
          <cell r="D11747">
            <v>12</v>
          </cell>
          <cell r="E11747" t="str">
            <v>G</v>
          </cell>
        </row>
        <row r="11748">
          <cell r="B11748" t="str">
            <v>F501547</v>
          </cell>
          <cell r="C11748" t="str">
            <v>F501547</v>
          </cell>
          <cell r="D11748">
            <v>13</v>
          </cell>
          <cell r="E11748" t="str">
            <v>F</v>
          </cell>
        </row>
        <row r="11749">
          <cell r="B11749" t="str">
            <v>F501551</v>
          </cell>
          <cell r="C11749" t="str">
            <v>F501551</v>
          </cell>
          <cell r="D11749">
            <v>13</v>
          </cell>
          <cell r="E11749" t="str">
            <v>F</v>
          </cell>
        </row>
        <row r="11750">
          <cell r="B11750" t="str">
            <v>F501552</v>
          </cell>
          <cell r="C11750" t="str">
            <v>F501552</v>
          </cell>
          <cell r="D11750">
            <v>13</v>
          </cell>
          <cell r="E11750" t="str">
            <v>F</v>
          </cell>
        </row>
        <row r="11751">
          <cell r="B11751" t="str">
            <v>F520038</v>
          </cell>
          <cell r="C11751" t="str">
            <v>F520038</v>
          </cell>
          <cell r="D11751">
            <v>13</v>
          </cell>
          <cell r="E11751" t="str">
            <v>F</v>
          </cell>
        </row>
        <row r="11752">
          <cell r="B11752" t="str">
            <v>F520046</v>
          </cell>
          <cell r="C11752" t="str">
            <v>F520046</v>
          </cell>
          <cell r="D11752">
            <v>13</v>
          </cell>
          <cell r="E11752" t="str">
            <v>F</v>
          </cell>
        </row>
        <row r="11753">
          <cell r="B11753" t="str">
            <v>F520435</v>
          </cell>
          <cell r="C11753" t="str">
            <v>F520435</v>
          </cell>
          <cell r="D11753">
            <v>13</v>
          </cell>
          <cell r="E11753" t="str">
            <v>F</v>
          </cell>
        </row>
        <row r="11754">
          <cell r="B11754" t="str">
            <v>F522126</v>
          </cell>
          <cell r="C11754" t="str">
            <v>F522126</v>
          </cell>
          <cell r="D11754">
            <v>13</v>
          </cell>
          <cell r="E11754" t="str">
            <v>F</v>
          </cell>
        </row>
        <row r="11755">
          <cell r="B11755" t="str">
            <v>F522486</v>
          </cell>
          <cell r="C11755" t="str">
            <v>F522486</v>
          </cell>
          <cell r="D11755">
            <v>13</v>
          </cell>
          <cell r="E11755" t="str">
            <v>F</v>
          </cell>
        </row>
        <row r="11756">
          <cell r="B11756" t="str">
            <v>1000NWSUBTEST</v>
          </cell>
          <cell r="C11756" t="str">
            <v>NWSUBTEST</v>
          </cell>
          <cell r="D11756">
            <v>12</v>
          </cell>
          <cell r="E11756" t="str">
            <v>G</v>
          </cell>
        </row>
        <row r="11757">
          <cell r="B11757" t="str">
            <v>F500318</v>
          </cell>
          <cell r="C11757" t="str">
            <v>F500318</v>
          </cell>
          <cell r="D11757">
            <v>13</v>
          </cell>
          <cell r="E11757" t="str">
            <v>F</v>
          </cell>
        </row>
        <row r="11758">
          <cell r="B11758" t="str">
            <v>F502638</v>
          </cell>
          <cell r="C11758" t="str">
            <v>F502638</v>
          </cell>
          <cell r="D11758">
            <v>13</v>
          </cell>
          <cell r="E11758" t="str">
            <v>F</v>
          </cell>
        </row>
        <row r="11759">
          <cell r="B11759" t="str">
            <v>F522005</v>
          </cell>
          <cell r="C11759" t="str">
            <v>F522005</v>
          </cell>
          <cell r="D11759">
            <v>13</v>
          </cell>
          <cell r="E11759" t="str">
            <v>F</v>
          </cell>
        </row>
        <row r="11760">
          <cell r="B11760" t="str">
            <v>F522365</v>
          </cell>
          <cell r="C11760" t="str">
            <v>F522365</v>
          </cell>
          <cell r="D11760">
            <v>13</v>
          </cell>
          <cell r="E11760" t="str">
            <v>F</v>
          </cell>
        </row>
        <row r="11761">
          <cell r="B11761" t="str">
            <v>F523259</v>
          </cell>
          <cell r="C11761" t="str">
            <v>F523259</v>
          </cell>
          <cell r="D11761">
            <v>13</v>
          </cell>
          <cell r="E11761" t="str">
            <v>F</v>
          </cell>
        </row>
        <row r="11762">
          <cell r="B11762" t="str">
            <v>1000SCMRPPM</v>
          </cell>
          <cell r="C11762" t="str">
            <v>SCMRPPM</v>
          </cell>
          <cell r="D11762">
            <v>8</v>
          </cell>
          <cell r="E11762" t="str">
            <v>G</v>
          </cell>
        </row>
        <row r="11763">
          <cell r="B11763" t="str">
            <v>F520581</v>
          </cell>
          <cell r="C11763" t="str">
            <v>F520581</v>
          </cell>
          <cell r="D11763">
            <v>9</v>
          </cell>
          <cell r="E11763" t="str">
            <v>F</v>
          </cell>
        </row>
        <row r="11764">
          <cell r="B11764" t="str">
            <v>F522600</v>
          </cell>
          <cell r="C11764" t="str">
            <v>F522600</v>
          </cell>
          <cell r="D11764">
            <v>9</v>
          </cell>
          <cell r="E11764" t="str">
            <v>F</v>
          </cell>
        </row>
        <row r="11765">
          <cell r="B11765" t="str">
            <v>F523221</v>
          </cell>
          <cell r="C11765" t="str">
            <v>F523221</v>
          </cell>
          <cell r="D11765">
            <v>9</v>
          </cell>
          <cell r="E11765" t="str">
            <v>F</v>
          </cell>
        </row>
        <row r="11766">
          <cell r="B11766" t="str">
            <v>F526492</v>
          </cell>
          <cell r="C11766" t="str">
            <v>F526492</v>
          </cell>
          <cell r="D11766">
            <v>9</v>
          </cell>
          <cell r="E11766" t="str">
            <v>F</v>
          </cell>
        </row>
        <row r="11767">
          <cell r="B11767" t="str">
            <v>F526493</v>
          </cell>
          <cell r="C11767" t="str">
            <v>F526493</v>
          </cell>
          <cell r="D11767">
            <v>9</v>
          </cell>
          <cell r="E11767" t="str">
            <v>F</v>
          </cell>
        </row>
        <row r="11768">
          <cell r="B11768" t="str">
            <v>F526494</v>
          </cell>
          <cell r="C11768" t="str">
            <v>F526494</v>
          </cell>
          <cell r="D11768">
            <v>9</v>
          </cell>
          <cell r="E11768" t="str">
            <v>F</v>
          </cell>
        </row>
        <row r="11769">
          <cell r="B11769" t="str">
            <v>F526495</v>
          </cell>
          <cell r="C11769" t="str">
            <v>F526495</v>
          </cell>
          <cell r="D11769">
            <v>9</v>
          </cell>
          <cell r="E11769" t="str">
            <v>F</v>
          </cell>
        </row>
        <row r="11770">
          <cell r="B11770" t="str">
            <v>F526496</v>
          </cell>
          <cell r="C11770" t="str">
            <v>F526496</v>
          </cell>
          <cell r="D11770">
            <v>9</v>
          </cell>
          <cell r="E11770" t="str">
            <v>F</v>
          </cell>
        </row>
        <row r="11771">
          <cell r="B11771" t="str">
            <v>F526497</v>
          </cell>
          <cell r="C11771" t="str">
            <v>F526497</v>
          </cell>
          <cell r="D11771">
            <v>9</v>
          </cell>
          <cell r="E11771" t="str">
            <v>F</v>
          </cell>
        </row>
        <row r="11772">
          <cell r="B11772" t="str">
            <v>1000APPARATUS</v>
          </cell>
          <cell r="C11772" t="str">
            <v>APPARATUS</v>
          </cell>
          <cell r="D11772">
            <v>10</v>
          </cell>
          <cell r="E11772" t="str">
            <v>G</v>
          </cell>
        </row>
        <row r="11773">
          <cell r="B11773" t="str">
            <v>1000APMETAREA</v>
          </cell>
          <cell r="C11773" t="str">
            <v>APMETAREA</v>
          </cell>
          <cell r="D11773">
            <v>12</v>
          </cell>
          <cell r="E11773" t="str">
            <v>G</v>
          </cell>
        </row>
        <row r="11774">
          <cell r="B11774" t="str">
            <v>F522240</v>
          </cell>
          <cell r="C11774" t="str">
            <v>F522240</v>
          </cell>
          <cell r="D11774">
            <v>13</v>
          </cell>
          <cell r="E11774" t="str">
            <v>F</v>
          </cell>
        </row>
        <row r="11775">
          <cell r="B11775" t="str">
            <v>F523226</v>
          </cell>
          <cell r="C11775" t="str">
            <v>F523226</v>
          </cell>
          <cell r="D11775">
            <v>13</v>
          </cell>
          <cell r="E11775" t="str">
            <v>F</v>
          </cell>
        </row>
        <row r="11776">
          <cell r="B11776" t="str">
            <v>1000SCMTSS</v>
          </cell>
          <cell r="C11776" t="str">
            <v>SCMTSS</v>
          </cell>
          <cell r="D11776">
            <v>8</v>
          </cell>
          <cell r="E11776" t="str">
            <v>G</v>
          </cell>
        </row>
        <row r="11777">
          <cell r="B11777" t="str">
            <v>1000SESUBMTCT</v>
          </cell>
          <cell r="C11777" t="str">
            <v>SESUBMTCT</v>
          </cell>
          <cell r="D11777">
            <v>8</v>
          </cell>
          <cell r="E11777" t="str">
            <v>G</v>
          </cell>
        </row>
        <row r="11778">
          <cell r="B11778" t="str">
            <v>F520659</v>
          </cell>
          <cell r="C11778" t="str">
            <v>F520659</v>
          </cell>
          <cell r="D11778">
            <v>9</v>
          </cell>
          <cell r="E11778" t="str">
            <v>F</v>
          </cell>
        </row>
        <row r="11779">
          <cell r="B11779" t="str">
            <v>F521180</v>
          </cell>
          <cell r="C11779" t="str">
            <v>F521180</v>
          </cell>
          <cell r="D11779">
            <v>9</v>
          </cell>
          <cell r="E11779" t="str">
            <v>F</v>
          </cell>
        </row>
        <row r="11780">
          <cell r="B11780" t="str">
            <v>F521540</v>
          </cell>
          <cell r="C11780" t="str">
            <v>F521540</v>
          </cell>
          <cell r="D11780">
            <v>9</v>
          </cell>
          <cell r="E11780" t="str">
            <v>F</v>
          </cell>
        </row>
        <row r="11781">
          <cell r="B11781" t="str">
            <v>F521900</v>
          </cell>
          <cell r="C11781" t="str">
            <v>F521900</v>
          </cell>
          <cell r="D11781">
            <v>9</v>
          </cell>
          <cell r="E11781" t="str">
            <v>F</v>
          </cell>
        </row>
        <row r="11782">
          <cell r="B11782" t="str">
            <v>F522260</v>
          </cell>
          <cell r="C11782" t="str">
            <v>F522260</v>
          </cell>
          <cell r="D11782">
            <v>9</v>
          </cell>
          <cell r="E11782" t="str">
            <v>F</v>
          </cell>
        </row>
        <row r="11783">
          <cell r="B11783" t="str">
            <v>F522620</v>
          </cell>
          <cell r="C11783" t="str">
            <v>F522620</v>
          </cell>
          <cell r="D11783">
            <v>9</v>
          </cell>
          <cell r="E11783" t="str">
            <v>F</v>
          </cell>
        </row>
        <row r="11784">
          <cell r="B11784" t="str">
            <v>F523030</v>
          </cell>
          <cell r="C11784" t="str">
            <v>F523030</v>
          </cell>
          <cell r="D11784">
            <v>9</v>
          </cell>
          <cell r="E11784" t="str">
            <v>F</v>
          </cell>
        </row>
        <row r="11785">
          <cell r="B11785" t="str">
            <v>F523032</v>
          </cell>
          <cell r="C11785" t="str">
            <v>F523032</v>
          </cell>
          <cell r="D11785">
            <v>9</v>
          </cell>
          <cell r="E11785" t="str">
            <v>F</v>
          </cell>
        </row>
        <row r="11786">
          <cell r="B11786" t="str">
            <v>F523034</v>
          </cell>
          <cell r="C11786" t="str">
            <v>F523034</v>
          </cell>
          <cell r="D11786">
            <v>9</v>
          </cell>
          <cell r="E11786" t="str">
            <v>F</v>
          </cell>
        </row>
        <row r="11787">
          <cell r="B11787" t="str">
            <v>F523369</v>
          </cell>
          <cell r="C11787" t="str">
            <v>F523369</v>
          </cell>
          <cell r="D11787">
            <v>9</v>
          </cell>
          <cell r="E11787" t="str">
            <v>F</v>
          </cell>
        </row>
        <row r="11788">
          <cell r="B11788" t="str">
            <v>F523374</v>
          </cell>
          <cell r="C11788" t="str">
            <v>F523374</v>
          </cell>
          <cell r="D11788">
            <v>9</v>
          </cell>
          <cell r="E11788" t="str">
            <v>F</v>
          </cell>
        </row>
        <row r="11789">
          <cell r="B11789" t="str">
            <v>1000ESUBMTC</v>
          </cell>
          <cell r="C11789" t="str">
            <v>ESUBMTC</v>
          </cell>
          <cell r="D11789">
            <v>10</v>
          </cell>
          <cell r="E11789" t="str">
            <v>G</v>
          </cell>
        </row>
        <row r="11790">
          <cell r="B11790" t="str">
            <v>1000ESUBTEST</v>
          </cell>
          <cell r="C11790" t="str">
            <v>ESUBTEST</v>
          </cell>
          <cell r="D11790">
            <v>10</v>
          </cell>
          <cell r="E11790" t="str">
            <v>G</v>
          </cell>
        </row>
        <row r="11791">
          <cell r="B11791" t="str">
            <v>1000SESUBSMTC</v>
          </cell>
          <cell r="C11791" t="str">
            <v>SESUBSMTC</v>
          </cell>
          <cell r="D11791">
            <v>10</v>
          </cell>
          <cell r="E11791" t="str">
            <v>G</v>
          </cell>
        </row>
        <row r="11792">
          <cell r="B11792" t="str">
            <v>F500317</v>
          </cell>
          <cell r="C11792" t="str">
            <v>F500317</v>
          </cell>
          <cell r="D11792">
            <v>11</v>
          </cell>
          <cell r="E11792" t="str">
            <v>F</v>
          </cell>
        </row>
        <row r="11793">
          <cell r="B11793" t="str">
            <v>F501509</v>
          </cell>
          <cell r="C11793" t="str">
            <v>F501509</v>
          </cell>
          <cell r="D11793">
            <v>11</v>
          </cell>
          <cell r="E11793" t="str">
            <v>F</v>
          </cell>
        </row>
        <row r="11794">
          <cell r="B11794" t="str">
            <v>F501510</v>
          </cell>
          <cell r="C11794" t="str">
            <v>F501510</v>
          </cell>
          <cell r="D11794">
            <v>11</v>
          </cell>
          <cell r="E11794" t="str">
            <v>F</v>
          </cell>
        </row>
        <row r="11795">
          <cell r="B11795" t="str">
            <v>F501511</v>
          </cell>
          <cell r="C11795" t="str">
            <v>F501511</v>
          </cell>
          <cell r="D11795">
            <v>11</v>
          </cell>
          <cell r="E11795" t="str">
            <v>F</v>
          </cell>
        </row>
        <row r="11796">
          <cell r="B11796" t="str">
            <v>F501512</v>
          </cell>
          <cell r="C11796" t="str">
            <v>F501512</v>
          </cell>
          <cell r="D11796">
            <v>11</v>
          </cell>
          <cell r="E11796" t="str">
            <v>F</v>
          </cell>
        </row>
        <row r="11797">
          <cell r="B11797" t="str">
            <v>F501513</v>
          </cell>
          <cell r="C11797" t="str">
            <v>F501513</v>
          </cell>
          <cell r="D11797">
            <v>11</v>
          </cell>
          <cell r="E11797" t="str">
            <v>F</v>
          </cell>
        </row>
        <row r="11798">
          <cell r="B11798" t="str">
            <v>F501514</v>
          </cell>
          <cell r="C11798" t="str">
            <v>F501514</v>
          </cell>
          <cell r="D11798">
            <v>11</v>
          </cell>
          <cell r="E11798" t="str">
            <v>F</v>
          </cell>
        </row>
        <row r="11799">
          <cell r="B11799" t="str">
            <v>F501515</v>
          </cell>
          <cell r="C11799" t="str">
            <v>F501515</v>
          </cell>
          <cell r="D11799">
            <v>11</v>
          </cell>
          <cell r="E11799" t="str">
            <v>F</v>
          </cell>
        </row>
        <row r="11800">
          <cell r="B11800" t="str">
            <v>F501516</v>
          </cell>
          <cell r="C11800" t="str">
            <v>F501516</v>
          </cell>
          <cell r="D11800">
            <v>11</v>
          </cell>
          <cell r="E11800" t="str">
            <v>F</v>
          </cell>
        </row>
        <row r="11801">
          <cell r="B11801" t="str">
            <v>F501517</v>
          </cell>
          <cell r="C11801" t="str">
            <v>F501517</v>
          </cell>
          <cell r="D11801">
            <v>11</v>
          </cell>
          <cell r="E11801" t="str">
            <v>F</v>
          </cell>
        </row>
        <row r="11802">
          <cell r="B11802" t="str">
            <v>F501518</v>
          </cell>
          <cell r="C11802" t="str">
            <v>F501518</v>
          </cell>
          <cell r="D11802">
            <v>11</v>
          </cell>
          <cell r="E11802" t="str">
            <v>F</v>
          </cell>
        </row>
        <row r="11803">
          <cell r="B11803" t="str">
            <v>F501550</v>
          </cell>
          <cell r="C11803" t="str">
            <v>F501550</v>
          </cell>
          <cell r="D11803">
            <v>11</v>
          </cell>
          <cell r="E11803" t="str">
            <v>F</v>
          </cell>
        </row>
        <row r="11804">
          <cell r="B11804" t="str">
            <v>F501553</v>
          </cell>
          <cell r="C11804" t="str">
            <v>F501553</v>
          </cell>
          <cell r="D11804">
            <v>11</v>
          </cell>
          <cell r="E11804" t="str">
            <v>F</v>
          </cell>
        </row>
        <row r="11805">
          <cell r="B11805" t="str">
            <v>F501554</v>
          </cell>
          <cell r="C11805" t="str">
            <v>F501554</v>
          </cell>
          <cell r="D11805">
            <v>11</v>
          </cell>
          <cell r="E11805" t="str">
            <v>F</v>
          </cell>
        </row>
        <row r="11806">
          <cell r="B11806" t="str">
            <v>F501557</v>
          </cell>
          <cell r="C11806" t="str">
            <v>F501557</v>
          </cell>
          <cell r="D11806">
            <v>11</v>
          </cell>
          <cell r="E11806" t="str">
            <v>F</v>
          </cell>
        </row>
        <row r="11807">
          <cell r="B11807" t="str">
            <v>F501563</v>
          </cell>
          <cell r="C11807" t="str">
            <v>F501563</v>
          </cell>
          <cell r="D11807">
            <v>11</v>
          </cell>
          <cell r="E11807" t="str">
            <v>F</v>
          </cell>
        </row>
        <row r="11808">
          <cell r="B11808" t="str">
            <v>F501564</v>
          </cell>
          <cell r="C11808" t="str">
            <v>F501564</v>
          </cell>
          <cell r="D11808">
            <v>11</v>
          </cell>
          <cell r="E11808" t="str">
            <v>F</v>
          </cell>
        </row>
        <row r="11809">
          <cell r="B11809" t="str">
            <v>F501565</v>
          </cell>
          <cell r="C11809" t="str">
            <v>F501565</v>
          </cell>
          <cell r="D11809">
            <v>11</v>
          </cell>
          <cell r="E11809" t="str">
            <v>F</v>
          </cell>
        </row>
        <row r="11810">
          <cell r="B11810" t="str">
            <v>F501566</v>
          </cell>
          <cell r="C11810" t="str">
            <v>F501566</v>
          </cell>
          <cell r="D11810">
            <v>11</v>
          </cell>
          <cell r="E11810" t="str">
            <v>F</v>
          </cell>
        </row>
        <row r="11811">
          <cell r="B11811" t="str">
            <v>F501567</v>
          </cell>
          <cell r="C11811" t="str">
            <v>F501567</v>
          </cell>
          <cell r="D11811">
            <v>11</v>
          </cell>
          <cell r="E11811" t="str">
            <v>F</v>
          </cell>
        </row>
        <row r="11812">
          <cell r="B11812" t="str">
            <v>F501568</v>
          </cell>
          <cell r="C11812" t="str">
            <v>F501568</v>
          </cell>
          <cell r="D11812">
            <v>11</v>
          </cell>
          <cell r="E11812" t="str">
            <v>F</v>
          </cell>
        </row>
        <row r="11813">
          <cell r="B11813" t="str">
            <v>F501575</v>
          </cell>
          <cell r="C11813" t="str">
            <v>F501575</v>
          </cell>
          <cell r="D11813">
            <v>11</v>
          </cell>
          <cell r="E11813" t="str">
            <v>F</v>
          </cell>
        </row>
        <row r="11814">
          <cell r="B11814" t="str">
            <v>F501576</v>
          </cell>
          <cell r="C11814" t="str">
            <v>F501576</v>
          </cell>
          <cell r="D11814">
            <v>11</v>
          </cell>
          <cell r="E11814" t="str">
            <v>F</v>
          </cell>
        </row>
        <row r="11815">
          <cell r="B11815" t="str">
            <v>F501579</v>
          </cell>
          <cell r="C11815" t="str">
            <v>F501579</v>
          </cell>
          <cell r="D11815">
            <v>11</v>
          </cell>
          <cell r="E11815" t="str">
            <v>F</v>
          </cell>
        </row>
        <row r="11816">
          <cell r="B11816" t="str">
            <v>F501585</v>
          </cell>
          <cell r="C11816" t="str">
            <v>F501585</v>
          </cell>
          <cell r="D11816">
            <v>11</v>
          </cell>
          <cell r="E11816" t="str">
            <v>F</v>
          </cell>
        </row>
        <row r="11817">
          <cell r="B11817" t="str">
            <v>F501587</v>
          </cell>
          <cell r="C11817" t="str">
            <v>F501587</v>
          </cell>
          <cell r="D11817">
            <v>11</v>
          </cell>
          <cell r="E11817" t="str">
            <v>F</v>
          </cell>
        </row>
        <row r="11818">
          <cell r="B11818" t="str">
            <v>F501588</v>
          </cell>
          <cell r="C11818" t="str">
            <v>F501588</v>
          </cell>
          <cell r="D11818">
            <v>11</v>
          </cell>
          <cell r="E11818" t="str">
            <v>F</v>
          </cell>
        </row>
        <row r="11819">
          <cell r="B11819" t="str">
            <v>F501591</v>
          </cell>
          <cell r="C11819" t="str">
            <v>F501591</v>
          </cell>
          <cell r="D11819">
            <v>11</v>
          </cell>
          <cell r="E11819" t="str">
            <v>F</v>
          </cell>
        </row>
        <row r="11820">
          <cell r="B11820" t="str">
            <v>F501592</v>
          </cell>
          <cell r="C11820" t="str">
            <v>F501592</v>
          </cell>
          <cell r="D11820">
            <v>11</v>
          </cell>
          <cell r="E11820" t="str">
            <v>F</v>
          </cell>
        </row>
        <row r="11821">
          <cell r="B11821" t="str">
            <v>F501595</v>
          </cell>
          <cell r="C11821" t="str">
            <v>F501595</v>
          </cell>
          <cell r="D11821">
            <v>11</v>
          </cell>
          <cell r="E11821" t="str">
            <v>F</v>
          </cell>
        </row>
        <row r="11822">
          <cell r="B11822" t="str">
            <v>F501605</v>
          </cell>
          <cell r="C11822" t="str">
            <v>F501605</v>
          </cell>
          <cell r="D11822">
            <v>11</v>
          </cell>
          <cell r="E11822" t="str">
            <v>F</v>
          </cell>
        </row>
        <row r="11823">
          <cell r="B11823" t="str">
            <v>F501606</v>
          </cell>
          <cell r="C11823" t="str">
            <v>F501606</v>
          </cell>
          <cell r="D11823">
            <v>11</v>
          </cell>
          <cell r="E11823" t="str">
            <v>F</v>
          </cell>
        </row>
        <row r="11824">
          <cell r="B11824" t="str">
            <v>F501607</v>
          </cell>
          <cell r="C11824" t="str">
            <v>F501607</v>
          </cell>
          <cell r="D11824">
            <v>11</v>
          </cell>
          <cell r="E11824" t="str">
            <v>F</v>
          </cell>
        </row>
        <row r="11825">
          <cell r="B11825" t="str">
            <v>F501608</v>
          </cell>
          <cell r="C11825" t="str">
            <v>F501608</v>
          </cell>
          <cell r="D11825">
            <v>11</v>
          </cell>
          <cell r="E11825" t="str">
            <v>F</v>
          </cell>
        </row>
        <row r="11826">
          <cell r="B11826" t="str">
            <v>F501609</v>
          </cell>
          <cell r="C11826" t="str">
            <v>F501609</v>
          </cell>
          <cell r="D11826">
            <v>11</v>
          </cell>
          <cell r="E11826" t="str">
            <v>F</v>
          </cell>
        </row>
        <row r="11827">
          <cell r="B11827" t="str">
            <v>F502639</v>
          </cell>
          <cell r="C11827" t="str">
            <v>F502639</v>
          </cell>
          <cell r="D11827">
            <v>11</v>
          </cell>
          <cell r="E11827" t="str">
            <v>F</v>
          </cell>
        </row>
        <row r="11828">
          <cell r="B11828" t="str">
            <v>F502641</v>
          </cell>
          <cell r="C11828" t="str">
            <v>F502641</v>
          </cell>
          <cell r="D11828">
            <v>11</v>
          </cell>
          <cell r="E11828" t="str">
            <v>F</v>
          </cell>
        </row>
        <row r="11829">
          <cell r="B11829" t="str">
            <v>F502643</v>
          </cell>
          <cell r="C11829" t="str">
            <v>F502643</v>
          </cell>
          <cell r="D11829">
            <v>11</v>
          </cell>
          <cell r="E11829" t="str">
            <v>F</v>
          </cell>
        </row>
        <row r="11830">
          <cell r="B11830" t="str">
            <v>F502647</v>
          </cell>
          <cell r="C11830" t="str">
            <v>F502647</v>
          </cell>
          <cell r="D11830">
            <v>11</v>
          </cell>
          <cell r="E11830" t="str">
            <v>F</v>
          </cell>
        </row>
        <row r="11831">
          <cell r="B11831" t="str">
            <v>F502649</v>
          </cell>
          <cell r="C11831" t="str">
            <v>F502649</v>
          </cell>
          <cell r="D11831">
            <v>11</v>
          </cell>
          <cell r="E11831" t="str">
            <v>F</v>
          </cell>
        </row>
        <row r="11832">
          <cell r="B11832" t="str">
            <v>F520473</v>
          </cell>
          <cell r="C11832" t="str">
            <v>F520473</v>
          </cell>
          <cell r="D11832">
            <v>11</v>
          </cell>
          <cell r="E11832" t="str">
            <v>F</v>
          </cell>
        </row>
        <row r="11833">
          <cell r="B11833" t="str">
            <v>F520561</v>
          </cell>
          <cell r="C11833" t="str">
            <v>F520561</v>
          </cell>
          <cell r="D11833">
            <v>11</v>
          </cell>
          <cell r="E11833" t="str">
            <v>F</v>
          </cell>
        </row>
        <row r="11834">
          <cell r="B11834" t="str">
            <v>F520563</v>
          </cell>
          <cell r="C11834" t="str">
            <v>F520563</v>
          </cell>
          <cell r="D11834">
            <v>11</v>
          </cell>
          <cell r="E11834" t="str">
            <v>F</v>
          </cell>
        </row>
        <row r="11835">
          <cell r="B11835" t="str">
            <v>F520564</v>
          </cell>
          <cell r="C11835" t="str">
            <v>F520564</v>
          </cell>
          <cell r="D11835">
            <v>11</v>
          </cell>
          <cell r="E11835" t="str">
            <v>F</v>
          </cell>
        </row>
        <row r="11836">
          <cell r="B11836" t="str">
            <v>F520565</v>
          </cell>
          <cell r="C11836" t="str">
            <v>F520565</v>
          </cell>
          <cell r="D11836">
            <v>11</v>
          </cell>
          <cell r="E11836" t="str">
            <v>F</v>
          </cell>
        </row>
        <row r="11837">
          <cell r="B11837" t="str">
            <v>F520566</v>
          </cell>
          <cell r="C11837" t="str">
            <v>F520566</v>
          </cell>
          <cell r="D11837">
            <v>11</v>
          </cell>
          <cell r="E11837" t="str">
            <v>F</v>
          </cell>
        </row>
        <row r="11838">
          <cell r="B11838" t="str">
            <v>F520567</v>
          </cell>
          <cell r="C11838" t="str">
            <v>F520567</v>
          </cell>
          <cell r="D11838">
            <v>11</v>
          </cell>
          <cell r="E11838" t="str">
            <v>F</v>
          </cell>
        </row>
        <row r="11839">
          <cell r="B11839" t="str">
            <v>F520568</v>
          </cell>
          <cell r="C11839" t="str">
            <v>F520568</v>
          </cell>
          <cell r="D11839">
            <v>11</v>
          </cell>
          <cell r="E11839" t="str">
            <v>F</v>
          </cell>
        </row>
        <row r="11840">
          <cell r="B11840" t="str">
            <v>F520569</v>
          </cell>
          <cell r="C11840" t="str">
            <v>F520569</v>
          </cell>
          <cell r="D11840">
            <v>11</v>
          </cell>
          <cell r="E11840" t="str">
            <v>F</v>
          </cell>
        </row>
        <row r="11841">
          <cell r="B11841" t="str">
            <v>F520570</v>
          </cell>
          <cell r="C11841" t="str">
            <v>F520570</v>
          </cell>
          <cell r="D11841">
            <v>11</v>
          </cell>
          <cell r="E11841" t="str">
            <v>F</v>
          </cell>
        </row>
        <row r="11842">
          <cell r="B11842" t="str">
            <v>F520571</v>
          </cell>
          <cell r="C11842" t="str">
            <v>F520571</v>
          </cell>
          <cell r="D11842">
            <v>11</v>
          </cell>
          <cell r="E11842" t="str">
            <v>F</v>
          </cell>
        </row>
        <row r="11843">
          <cell r="B11843" t="str">
            <v>F520572</v>
          </cell>
          <cell r="C11843" t="str">
            <v>F520572</v>
          </cell>
          <cell r="D11843">
            <v>11</v>
          </cell>
          <cell r="E11843" t="str">
            <v>F</v>
          </cell>
        </row>
        <row r="11844">
          <cell r="B11844" t="str">
            <v>F520573</v>
          </cell>
          <cell r="C11844" t="str">
            <v>F520573</v>
          </cell>
          <cell r="D11844">
            <v>11</v>
          </cell>
          <cell r="E11844" t="str">
            <v>F</v>
          </cell>
        </row>
        <row r="11845">
          <cell r="B11845" t="str">
            <v>F520646</v>
          </cell>
          <cell r="C11845" t="str">
            <v>F520646</v>
          </cell>
          <cell r="D11845">
            <v>11</v>
          </cell>
          <cell r="E11845" t="str">
            <v>F</v>
          </cell>
        </row>
        <row r="11846">
          <cell r="B11846" t="str">
            <v>F520702</v>
          </cell>
          <cell r="C11846" t="str">
            <v>F520702</v>
          </cell>
          <cell r="D11846">
            <v>11</v>
          </cell>
          <cell r="E11846" t="str">
            <v>F</v>
          </cell>
        </row>
        <row r="11847">
          <cell r="B11847" t="str">
            <v>F520739</v>
          </cell>
          <cell r="C11847" t="str">
            <v>F520739</v>
          </cell>
          <cell r="D11847">
            <v>11</v>
          </cell>
          <cell r="E11847" t="str">
            <v>F</v>
          </cell>
        </row>
        <row r="11848">
          <cell r="B11848" t="str">
            <v>F520741</v>
          </cell>
          <cell r="C11848" t="str">
            <v>F520741</v>
          </cell>
          <cell r="D11848">
            <v>11</v>
          </cell>
          <cell r="E11848" t="str">
            <v>F</v>
          </cell>
        </row>
        <row r="11849">
          <cell r="B11849" t="str">
            <v>F520743</v>
          </cell>
          <cell r="C11849" t="str">
            <v>F520743</v>
          </cell>
          <cell r="D11849">
            <v>11</v>
          </cell>
          <cell r="E11849" t="str">
            <v>F</v>
          </cell>
        </row>
        <row r="11850">
          <cell r="B11850" t="str">
            <v>F520746</v>
          </cell>
          <cell r="C11850" t="str">
            <v>F520746</v>
          </cell>
          <cell r="D11850">
            <v>11</v>
          </cell>
          <cell r="E11850" t="str">
            <v>F</v>
          </cell>
        </row>
        <row r="11851">
          <cell r="B11851" t="str">
            <v>F520747</v>
          </cell>
          <cell r="C11851" t="str">
            <v>F520747</v>
          </cell>
          <cell r="D11851">
            <v>11</v>
          </cell>
          <cell r="E11851" t="str">
            <v>F</v>
          </cell>
        </row>
        <row r="11852">
          <cell r="B11852" t="str">
            <v>F520835</v>
          </cell>
          <cell r="C11852" t="str">
            <v>F520835</v>
          </cell>
          <cell r="D11852">
            <v>11</v>
          </cell>
          <cell r="E11852" t="str">
            <v>F</v>
          </cell>
        </row>
        <row r="11853">
          <cell r="B11853" t="str">
            <v>F520924</v>
          </cell>
          <cell r="C11853" t="str">
            <v>F520924</v>
          </cell>
          <cell r="D11853">
            <v>11</v>
          </cell>
          <cell r="E11853" t="str">
            <v>F</v>
          </cell>
        </row>
        <row r="11854">
          <cell r="B11854" t="str">
            <v>F521284</v>
          </cell>
          <cell r="C11854" t="str">
            <v>F521284</v>
          </cell>
          <cell r="D11854">
            <v>11</v>
          </cell>
          <cell r="E11854" t="str">
            <v>F</v>
          </cell>
        </row>
        <row r="11855">
          <cell r="B11855" t="str">
            <v>F521644</v>
          </cell>
          <cell r="C11855" t="str">
            <v>F521644</v>
          </cell>
          <cell r="D11855">
            <v>11</v>
          </cell>
          <cell r="E11855" t="str">
            <v>F</v>
          </cell>
        </row>
        <row r="11856">
          <cell r="B11856" t="str">
            <v>F522004</v>
          </cell>
          <cell r="C11856" t="str">
            <v>F522004</v>
          </cell>
          <cell r="D11856">
            <v>11</v>
          </cell>
          <cell r="E11856" t="str">
            <v>F</v>
          </cell>
        </row>
        <row r="11857">
          <cell r="B11857" t="str">
            <v>F522364</v>
          </cell>
          <cell r="C11857" t="str">
            <v>F522364</v>
          </cell>
          <cell r="D11857">
            <v>11</v>
          </cell>
          <cell r="E11857" t="str">
            <v>F</v>
          </cell>
        </row>
        <row r="11858">
          <cell r="B11858" t="str">
            <v>F523257</v>
          </cell>
          <cell r="C11858" t="str">
            <v>F523257</v>
          </cell>
          <cell r="D11858">
            <v>11</v>
          </cell>
          <cell r="E11858" t="str">
            <v>F</v>
          </cell>
        </row>
        <row r="11859">
          <cell r="B11859" t="str">
            <v>F523383</v>
          </cell>
          <cell r="C11859" t="str">
            <v>F523383</v>
          </cell>
          <cell r="D11859">
            <v>11</v>
          </cell>
          <cell r="E11859" t="str">
            <v>F</v>
          </cell>
        </row>
        <row r="11860">
          <cell r="B11860" t="str">
            <v>F523423</v>
          </cell>
          <cell r="C11860" t="str">
            <v>F523423</v>
          </cell>
          <cell r="D11860">
            <v>11</v>
          </cell>
          <cell r="E11860" t="str">
            <v>F</v>
          </cell>
        </row>
        <row r="11861">
          <cell r="B11861" t="str">
            <v>F523429</v>
          </cell>
          <cell r="C11861" t="str">
            <v>F523429</v>
          </cell>
          <cell r="D11861">
            <v>11</v>
          </cell>
          <cell r="E11861" t="str">
            <v>F</v>
          </cell>
        </row>
        <row r="11862">
          <cell r="B11862" t="str">
            <v>F525775</v>
          </cell>
          <cell r="C11862" t="str">
            <v>F525775</v>
          </cell>
          <cell r="D11862">
            <v>11</v>
          </cell>
          <cell r="E11862" t="str">
            <v>F</v>
          </cell>
        </row>
        <row r="11863">
          <cell r="B11863" t="str">
            <v>F525776</v>
          </cell>
          <cell r="C11863" t="str">
            <v>F525776</v>
          </cell>
          <cell r="D11863">
            <v>11</v>
          </cell>
          <cell r="E11863" t="str">
            <v>F</v>
          </cell>
        </row>
        <row r="11864">
          <cell r="B11864" t="str">
            <v>F526366</v>
          </cell>
          <cell r="C11864" t="str">
            <v>F526366</v>
          </cell>
          <cell r="D11864">
            <v>11</v>
          </cell>
          <cell r="E11864" t="str">
            <v>F</v>
          </cell>
        </row>
        <row r="11865">
          <cell r="B11865" t="str">
            <v>F526367</v>
          </cell>
          <cell r="C11865" t="str">
            <v>F526367</v>
          </cell>
          <cell r="D11865">
            <v>11</v>
          </cell>
          <cell r="E11865" t="str">
            <v>F</v>
          </cell>
        </row>
        <row r="11866">
          <cell r="B11866" t="str">
            <v>F526370</v>
          </cell>
          <cell r="C11866" t="str">
            <v>F526370</v>
          </cell>
          <cell r="D11866">
            <v>11</v>
          </cell>
          <cell r="E11866" t="str">
            <v>F</v>
          </cell>
        </row>
        <row r="11867">
          <cell r="B11867" t="str">
            <v>F526371</v>
          </cell>
          <cell r="C11867" t="str">
            <v>F526371</v>
          </cell>
          <cell r="D11867">
            <v>11</v>
          </cell>
          <cell r="E11867" t="str">
            <v>F</v>
          </cell>
        </row>
        <row r="11868">
          <cell r="B11868" t="str">
            <v>F526372</v>
          </cell>
          <cell r="C11868" t="str">
            <v>F526372</v>
          </cell>
          <cell r="D11868">
            <v>11</v>
          </cell>
          <cell r="E11868" t="str">
            <v>F</v>
          </cell>
        </row>
        <row r="11869">
          <cell r="B11869" t="str">
            <v>1000SEAPP</v>
          </cell>
          <cell r="C11869" t="str">
            <v>SEAPP</v>
          </cell>
          <cell r="D11869">
            <v>12</v>
          </cell>
          <cell r="E11869" t="str">
            <v>G</v>
          </cell>
        </row>
        <row r="11870">
          <cell r="B11870" t="str">
            <v>F501545</v>
          </cell>
          <cell r="C11870" t="str">
            <v>F501545</v>
          </cell>
          <cell r="D11870">
            <v>13</v>
          </cell>
          <cell r="E11870" t="str">
            <v>F</v>
          </cell>
        </row>
        <row r="11871">
          <cell r="B11871" t="str">
            <v>F501546</v>
          </cell>
          <cell r="C11871" t="str">
            <v>F501546</v>
          </cell>
          <cell r="D11871">
            <v>13</v>
          </cell>
          <cell r="E11871" t="str">
            <v>F</v>
          </cell>
        </row>
        <row r="11872">
          <cell r="B11872" t="str">
            <v>F501549</v>
          </cell>
          <cell r="C11872" t="str">
            <v>F501549</v>
          </cell>
          <cell r="D11872">
            <v>13</v>
          </cell>
          <cell r="E11872" t="str">
            <v>F</v>
          </cell>
        </row>
        <row r="11873">
          <cell r="B11873" t="str">
            <v>F522639</v>
          </cell>
          <cell r="C11873" t="str">
            <v>F522639</v>
          </cell>
          <cell r="D11873">
            <v>13</v>
          </cell>
          <cell r="E11873" t="str">
            <v>F</v>
          </cell>
        </row>
        <row r="11874">
          <cell r="B11874" t="str">
            <v>F523377</v>
          </cell>
          <cell r="C11874" t="str">
            <v>F523377</v>
          </cell>
          <cell r="D11874">
            <v>13</v>
          </cell>
          <cell r="E11874" t="str">
            <v>F</v>
          </cell>
        </row>
        <row r="11875">
          <cell r="B11875" t="str">
            <v>F523395</v>
          </cell>
          <cell r="C11875" t="str">
            <v>F523395</v>
          </cell>
          <cell r="D11875">
            <v>13</v>
          </cell>
          <cell r="E11875" t="str">
            <v>F</v>
          </cell>
        </row>
        <row r="11876">
          <cell r="B11876" t="str">
            <v>F523403</v>
          </cell>
          <cell r="C11876" t="str">
            <v>F523403</v>
          </cell>
          <cell r="D11876">
            <v>13</v>
          </cell>
          <cell r="E11876" t="str">
            <v>F</v>
          </cell>
        </row>
        <row r="11877">
          <cell r="B11877" t="str">
            <v>F523408</v>
          </cell>
          <cell r="C11877" t="str">
            <v>F523408</v>
          </cell>
          <cell r="D11877">
            <v>13</v>
          </cell>
          <cell r="E11877" t="str">
            <v>F</v>
          </cell>
        </row>
        <row r="11878">
          <cell r="B11878" t="str">
            <v>F526456</v>
          </cell>
          <cell r="C11878" t="str">
            <v>F526456</v>
          </cell>
          <cell r="D11878">
            <v>13</v>
          </cell>
          <cell r="E11878" t="str">
            <v>F</v>
          </cell>
        </row>
        <row r="11879">
          <cell r="B11879" t="str">
            <v>1000SESUBTEST</v>
          </cell>
          <cell r="C11879" t="str">
            <v>SESUBTEST</v>
          </cell>
          <cell r="D11879">
            <v>10</v>
          </cell>
          <cell r="E11879" t="str">
            <v>G</v>
          </cell>
        </row>
        <row r="11880">
          <cell r="B11880" t="str">
            <v>F520574</v>
          </cell>
          <cell r="C11880" t="str">
            <v>F520574</v>
          </cell>
          <cell r="D11880">
            <v>11</v>
          </cell>
          <cell r="E11880" t="str">
            <v>F</v>
          </cell>
        </row>
        <row r="11881">
          <cell r="B11881" t="str">
            <v>F522239</v>
          </cell>
          <cell r="C11881" t="str">
            <v>F522239</v>
          </cell>
          <cell r="D11881">
            <v>11</v>
          </cell>
          <cell r="E11881" t="str">
            <v>F</v>
          </cell>
        </row>
        <row r="11882">
          <cell r="B11882" t="str">
            <v>F522599</v>
          </cell>
          <cell r="C11882" t="str">
            <v>F522599</v>
          </cell>
          <cell r="D11882">
            <v>11</v>
          </cell>
          <cell r="E11882" t="str">
            <v>F</v>
          </cell>
        </row>
        <row r="11883">
          <cell r="B11883" t="str">
            <v>F523258</v>
          </cell>
          <cell r="C11883" t="str">
            <v>F523258</v>
          </cell>
          <cell r="D11883">
            <v>11</v>
          </cell>
          <cell r="E11883" t="str">
            <v>F</v>
          </cell>
        </row>
        <row r="11884">
          <cell r="B11884" t="str">
            <v>1000SELEFLDSV</v>
          </cell>
          <cell r="C11884" t="str">
            <v>SELEFLDSV</v>
          </cell>
          <cell r="D11884">
            <v>8</v>
          </cell>
          <cell r="E11884" t="str">
            <v>G</v>
          </cell>
        </row>
        <row r="11885">
          <cell r="B11885" t="str">
            <v>F502867</v>
          </cell>
          <cell r="C11885" t="str">
            <v>F502867</v>
          </cell>
          <cell r="D11885">
            <v>9</v>
          </cell>
          <cell r="E11885" t="str">
            <v>F</v>
          </cell>
        </row>
        <row r="11886">
          <cell r="B11886" t="str">
            <v>F502868</v>
          </cell>
          <cell r="C11886" t="str">
            <v>F502868</v>
          </cell>
          <cell r="D11886">
            <v>9</v>
          </cell>
          <cell r="E11886" t="str">
            <v>F</v>
          </cell>
        </row>
        <row r="11887">
          <cell r="B11887" t="str">
            <v>F522116</v>
          </cell>
          <cell r="C11887" t="str">
            <v>F522116</v>
          </cell>
          <cell r="D11887">
            <v>9</v>
          </cell>
          <cell r="E11887" t="str">
            <v>F</v>
          </cell>
        </row>
        <row r="11888">
          <cell r="B11888" t="str">
            <v>F522476</v>
          </cell>
          <cell r="C11888" t="str">
            <v>F522476</v>
          </cell>
          <cell r="D11888">
            <v>9</v>
          </cell>
          <cell r="E11888" t="str">
            <v>F</v>
          </cell>
        </row>
        <row r="11889">
          <cell r="B11889" t="str">
            <v>F523263</v>
          </cell>
          <cell r="C11889" t="str">
            <v>F523263</v>
          </cell>
          <cell r="D11889">
            <v>9</v>
          </cell>
          <cell r="E11889" t="str">
            <v>F</v>
          </cell>
        </row>
        <row r="11890">
          <cell r="B11890" t="str">
            <v>F523384</v>
          </cell>
          <cell r="C11890" t="str">
            <v>F523384</v>
          </cell>
          <cell r="D11890">
            <v>9</v>
          </cell>
          <cell r="E11890" t="str">
            <v>F</v>
          </cell>
        </row>
        <row r="11891">
          <cell r="B11891" t="str">
            <v>F523394</v>
          </cell>
          <cell r="C11891" t="str">
            <v>F523394</v>
          </cell>
          <cell r="D11891">
            <v>9</v>
          </cell>
          <cell r="E11891" t="str">
            <v>F</v>
          </cell>
        </row>
        <row r="11892">
          <cell r="B11892" t="str">
            <v>F523397</v>
          </cell>
          <cell r="C11892" t="str">
            <v>F523397</v>
          </cell>
          <cell r="D11892">
            <v>9</v>
          </cell>
          <cell r="E11892" t="str">
            <v>F</v>
          </cell>
        </row>
        <row r="11893">
          <cell r="B11893" t="str">
            <v>1000SUBSCON</v>
          </cell>
          <cell r="C11893" t="str">
            <v>SUBSCON</v>
          </cell>
          <cell r="D11893">
            <v>8</v>
          </cell>
          <cell r="E11893" t="str">
            <v>G</v>
          </cell>
        </row>
        <row r="11894">
          <cell r="B11894" t="str">
            <v>F520679</v>
          </cell>
          <cell r="C11894" t="str">
            <v>F520679</v>
          </cell>
          <cell r="D11894">
            <v>9</v>
          </cell>
          <cell r="E11894" t="str">
            <v>F</v>
          </cell>
        </row>
        <row r="11895">
          <cell r="B11895" t="str">
            <v>F522265</v>
          </cell>
          <cell r="C11895" t="str">
            <v>F522265</v>
          </cell>
          <cell r="D11895">
            <v>9</v>
          </cell>
          <cell r="E11895" t="str">
            <v>F</v>
          </cell>
        </row>
        <row r="11896">
          <cell r="B11896" t="str">
            <v>F522625</v>
          </cell>
          <cell r="C11896" t="str">
            <v>F522625</v>
          </cell>
          <cell r="D11896">
            <v>9</v>
          </cell>
          <cell r="E11896" t="str">
            <v>F</v>
          </cell>
        </row>
        <row r="11897">
          <cell r="B11897" t="str">
            <v>F523323</v>
          </cell>
          <cell r="C11897" t="str">
            <v>F523323</v>
          </cell>
          <cell r="D11897">
            <v>9</v>
          </cell>
          <cell r="E11897" t="str">
            <v>F</v>
          </cell>
        </row>
        <row r="11898">
          <cell r="B11898" t="str">
            <v>F523356</v>
          </cell>
          <cell r="C11898" t="str">
            <v>F523356</v>
          </cell>
          <cell r="D11898">
            <v>9</v>
          </cell>
          <cell r="E11898" t="str">
            <v>F</v>
          </cell>
        </row>
        <row r="11899">
          <cell r="B11899" t="str">
            <v>F523357</v>
          </cell>
          <cell r="C11899" t="str">
            <v>F523357</v>
          </cell>
          <cell r="D11899">
            <v>9</v>
          </cell>
          <cell r="E11899" t="str">
            <v>F</v>
          </cell>
        </row>
        <row r="11900">
          <cell r="B11900" t="str">
            <v>1000BATSHOP</v>
          </cell>
          <cell r="C11900" t="str">
            <v>BATSHOP</v>
          </cell>
          <cell r="D11900">
            <v>10</v>
          </cell>
          <cell r="E11900" t="str">
            <v>G</v>
          </cell>
        </row>
        <row r="11901">
          <cell r="B11901" t="str">
            <v>F525951</v>
          </cell>
          <cell r="C11901" t="str">
            <v>F525951</v>
          </cell>
          <cell r="D11901">
            <v>11</v>
          </cell>
          <cell r="E11901" t="str">
            <v>F</v>
          </cell>
        </row>
        <row r="11902">
          <cell r="B11902" t="str">
            <v>F525952</v>
          </cell>
          <cell r="C11902" t="str">
            <v>F525952</v>
          </cell>
          <cell r="D11902">
            <v>11</v>
          </cell>
          <cell r="E11902" t="str">
            <v>F</v>
          </cell>
        </row>
        <row r="11903">
          <cell r="B11903" t="str">
            <v>1000MATCONT</v>
          </cell>
          <cell r="C11903" t="str">
            <v>MATCONT</v>
          </cell>
          <cell r="D11903">
            <v>10</v>
          </cell>
          <cell r="E11903" t="str">
            <v>G</v>
          </cell>
        </row>
        <row r="11904">
          <cell r="B11904" t="str">
            <v>1000TRANS</v>
          </cell>
          <cell r="C11904" t="str">
            <v>TRANS</v>
          </cell>
          <cell r="D11904">
            <v>6</v>
          </cell>
          <cell r="E11904" t="str">
            <v>G</v>
          </cell>
        </row>
        <row r="11905">
          <cell r="B11905" t="str">
            <v>F500351</v>
          </cell>
          <cell r="C11905" t="str">
            <v>F500351</v>
          </cell>
          <cell r="D11905">
            <v>7</v>
          </cell>
          <cell r="E11905" t="str">
            <v>F</v>
          </cell>
        </row>
        <row r="11906">
          <cell r="B11906" t="str">
            <v>F500352</v>
          </cell>
          <cell r="C11906" t="str">
            <v>F500352</v>
          </cell>
          <cell r="D11906">
            <v>7</v>
          </cell>
          <cell r="E11906" t="str">
            <v>F</v>
          </cell>
        </row>
        <row r="11907">
          <cell r="B11907" t="str">
            <v>F500353</v>
          </cell>
          <cell r="C11907" t="str">
            <v>F500353</v>
          </cell>
          <cell r="D11907">
            <v>7</v>
          </cell>
          <cell r="E11907" t="str">
            <v>F</v>
          </cell>
        </row>
        <row r="11908">
          <cell r="B11908" t="str">
            <v>F500354</v>
          </cell>
          <cell r="C11908" t="str">
            <v>F500354</v>
          </cell>
          <cell r="D11908">
            <v>7</v>
          </cell>
          <cell r="E11908" t="str">
            <v>F</v>
          </cell>
        </row>
        <row r="11909">
          <cell r="B11909" t="str">
            <v>F500355</v>
          </cell>
          <cell r="C11909" t="str">
            <v>F500355</v>
          </cell>
          <cell r="D11909">
            <v>7</v>
          </cell>
          <cell r="E11909" t="str">
            <v>F</v>
          </cell>
        </row>
        <row r="11910">
          <cell r="B11910" t="str">
            <v>F500356</v>
          </cell>
          <cell r="C11910" t="str">
            <v>F500356</v>
          </cell>
          <cell r="D11910">
            <v>7</v>
          </cell>
          <cell r="E11910" t="str">
            <v>F</v>
          </cell>
        </row>
        <row r="11911">
          <cell r="B11911" t="str">
            <v>F500357</v>
          </cell>
          <cell r="C11911" t="str">
            <v>F500357</v>
          </cell>
          <cell r="D11911">
            <v>7</v>
          </cell>
          <cell r="E11911" t="str">
            <v>F</v>
          </cell>
        </row>
        <row r="11912">
          <cell r="B11912" t="str">
            <v>F500358</v>
          </cell>
          <cell r="C11912" t="str">
            <v>F500358</v>
          </cell>
          <cell r="D11912">
            <v>7</v>
          </cell>
          <cell r="E11912" t="str">
            <v>F</v>
          </cell>
        </row>
        <row r="11913">
          <cell r="B11913" t="str">
            <v>F501581</v>
          </cell>
          <cell r="C11913" t="str">
            <v>F501581</v>
          </cell>
          <cell r="D11913">
            <v>7</v>
          </cell>
          <cell r="E11913" t="str">
            <v>F</v>
          </cell>
        </row>
        <row r="11914">
          <cell r="B11914" t="str">
            <v>F501676</v>
          </cell>
          <cell r="C11914" t="str">
            <v>F501676</v>
          </cell>
          <cell r="D11914">
            <v>7</v>
          </cell>
          <cell r="E11914" t="str">
            <v>F</v>
          </cell>
        </row>
        <row r="11915">
          <cell r="B11915" t="str">
            <v>F501679</v>
          </cell>
          <cell r="C11915" t="str">
            <v>F501679</v>
          </cell>
          <cell r="D11915">
            <v>7</v>
          </cell>
          <cell r="E11915" t="str">
            <v>F</v>
          </cell>
        </row>
        <row r="11916">
          <cell r="B11916" t="str">
            <v>F501682</v>
          </cell>
          <cell r="C11916" t="str">
            <v>F501682</v>
          </cell>
          <cell r="D11916">
            <v>7</v>
          </cell>
          <cell r="E11916" t="str">
            <v>F</v>
          </cell>
        </row>
        <row r="11917">
          <cell r="B11917" t="str">
            <v>F501685</v>
          </cell>
          <cell r="C11917" t="str">
            <v>F501685</v>
          </cell>
          <cell r="D11917">
            <v>7</v>
          </cell>
          <cell r="E11917" t="str">
            <v>F</v>
          </cell>
        </row>
        <row r="11918">
          <cell r="B11918" t="str">
            <v>F501688</v>
          </cell>
          <cell r="C11918" t="str">
            <v>F501688</v>
          </cell>
          <cell r="D11918">
            <v>7</v>
          </cell>
          <cell r="E11918" t="str">
            <v>F</v>
          </cell>
        </row>
        <row r="11919">
          <cell r="B11919" t="str">
            <v>F501691</v>
          </cell>
          <cell r="C11919" t="str">
            <v>F501691</v>
          </cell>
          <cell r="D11919">
            <v>7</v>
          </cell>
          <cell r="E11919" t="str">
            <v>F</v>
          </cell>
        </row>
        <row r="11920">
          <cell r="B11920" t="str">
            <v>F501694</v>
          </cell>
          <cell r="C11920" t="str">
            <v>F501694</v>
          </cell>
          <cell r="D11920">
            <v>7</v>
          </cell>
          <cell r="E11920" t="str">
            <v>F</v>
          </cell>
        </row>
        <row r="11921">
          <cell r="B11921" t="str">
            <v>F501697</v>
          </cell>
          <cell r="C11921" t="str">
            <v>F501697</v>
          </cell>
          <cell r="D11921">
            <v>7</v>
          </cell>
          <cell r="E11921" t="str">
            <v>F</v>
          </cell>
        </row>
        <row r="11922">
          <cell r="B11922" t="str">
            <v>F501700</v>
          </cell>
          <cell r="C11922" t="str">
            <v>F501700</v>
          </cell>
          <cell r="D11922">
            <v>7</v>
          </cell>
          <cell r="E11922" t="str">
            <v>F</v>
          </cell>
        </row>
        <row r="11923">
          <cell r="B11923" t="str">
            <v>F501703</v>
          </cell>
          <cell r="C11923" t="str">
            <v>F501703</v>
          </cell>
          <cell r="D11923">
            <v>7</v>
          </cell>
          <cell r="E11923" t="str">
            <v>F</v>
          </cell>
        </row>
        <row r="11924">
          <cell r="B11924" t="str">
            <v>F501706</v>
          </cell>
          <cell r="C11924" t="str">
            <v>F501706</v>
          </cell>
          <cell r="D11924">
            <v>7</v>
          </cell>
          <cell r="E11924" t="str">
            <v>F</v>
          </cell>
        </row>
        <row r="11925">
          <cell r="B11925" t="str">
            <v>F501709</v>
          </cell>
          <cell r="C11925" t="str">
            <v>F501709</v>
          </cell>
          <cell r="D11925">
            <v>7</v>
          </cell>
          <cell r="E11925" t="str">
            <v>F</v>
          </cell>
        </row>
        <row r="11926">
          <cell r="B11926" t="str">
            <v>F501710</v>
          </cell>
          <cell r="C11926" t="str">
            <v>F501710</v>
          </cell>
          <cell r="D11926">
            <v>7</v>
          </cell>
          <cell r="E11926" t="str">
            <v>F</v>
          </cell>
        </row>
        <row r="11927">
          <cell r="B11927" t="str">
            <v>F501715</v>
          </cell>
          <cell r="C11927" t="str">
            <v>F501715</v>
          </cell>
          <cell r="D11927">
            <v>7</v>
          </cell>
          <cell r="E11927" t="str">
            <v>F</v>
          </cell>
        </row>
        <row r="11928">
          <cell r="B11928" t="str">
            <v>F501718</v>
          </cell>
          <cell r="C11928" t="str">
            <v>F501718</v>
          </cell>
          <cell r="D11928">
            <v>7</v>
          </cell>
          <cell r="E11928" t="str">
            <v>F</v>
          </cell>
        </row>
        <row r="11929">
          <cell r="B11929" t="str">
            <v>F501721</v>
          </cell>
          <cell r="C11929" t="str">
            <v>F501721</v>
          </cell>
          <cell r="D11929">
            <v>7</v>
          </cell>
          <cell r="E11929" t="str">
            <v>F</v>
          </cell>
        </row>
        <row r="11930">
          <cell r="B11930" t="str">
            <v>F501723</v>
          </cell>
          <cell r="C11930" t="str">
            <v>F501723</v>
          </cell>
          <cell r="D11930">
            <v>7</v>
          </cell>
          <cell r="E11930" t="str">
            <v>F</v>
          </cell>
        </row>
        <row r="11931">
          <cell r="B11931" t="str">
            <v>F501724</v>
          </cell>
          <cell r="C11931" t="str">
            <v>F501724</v>
          </cell>
          <cell r="D11931">
            <v>7</v>
          </cell>
          <cell r="E11931" t="str">
            <v>F</v>
          </cell>
        </row>
        <row r="11932">
          <cell r="B11932" t="str">
            <v>F501726</v>
          </cell>
          <cell r="C11932" t="str">
            <v>F501726</v>
          </cell>
          <cell r="D11932">
            <v>7</v>
          </cell>
          <cell r="E11932" t="str">
            <v>F</v>
          </cell>
        </row>
        <row r="11933">
          <cell r="B11933" t="str">
            <v>F501727</v>
          </cell>
          <cell r="C11933" t="str">
            <v>F501727</v>
          </cell>
          <cell r="D11933">
            <v>7</v>
          </cell>
          <cell r="E11933" t="str">
            <v>F</v>
          </cell>
        </row>
        <row r="11934">
          <cell r="B11934" t="str">
            <v>F501728</v>
          </cell>
          <cell r="C11934" t="str">
            <v>F501728</v>
          </cell>
          <cell r="D11934">
            <v>7</v>
          </cell>
          <cell r="E11934" t="str">
            <v>F</v>
          </cell>
        </row>
        <row r="11935">
          <cell r="B11935" t="str">
            <v>F501729</v>
          </cell>
          <cell r="C11935" t="str">
            <v>F501729</v>
          </cell>
          <cell r="D11935">
            <v>7</v>
          </cell>
          <cell r="E11935" t="str">
            <v>F</v>
          </cell>
        </row>
        <row r="11936">
          <cell r="B11936" t="str">
            <v>F501733</v>
          </cell>
          <cell r="C11936" t="str">
            <v>F501733</v>
          </cell>
          <cell r="D11936">
            <v>7</v>
          </cell>
          <cell r="E11936" t="str">
            <v>F</v>
          </cell>
        </row>
        <row r="11937">
          <cell r="B11937" t="str">
            <v>F501734</v>
          </cell>
          <cell r="C11937" t="str">
            <v>F501734</v>
          </cell>
          <cell r="D11937">
            <v>7</v>
          </cell>
          <cell r="E11937" t="str">
            <v>F</v>
          </cell>
        </row>
        <row r="11938">
          <cell r="B11938" t="str">
            <v>F501738</v>
          </cell>
          <cell r="C11938" t="str">
            <v>F501738</v>
          </cell>
          <cell r="D11938">
            <v>7</v>
          </cell>
          <cell r="E11938" t="str">
            <v>F</v>
          </cell>
        </row>
        <row r="11939">
          <cell r="B11939" t="str">
            <v>F501739</v>
          </cell>
          <cell r="C11939" t="str">
            <v>F501739</v>
          </cell>
          <cell r="D11939">
            <v>7</v>
          </cell>
          <cell r="E11939" t="str">
            <v>F</v>
          </cell>
        </row>
        <row r="11940">
          <cell r="B11940" t="str">
            <v>F501743</v>
          </cell>
          <cell r="C11940" t="str">
            <v>F501743</v>
          </cell>
          <cell r="D11940">
            <v>7</v>
          </cell>
          <cell r="E11940" t="str">
            <v>F</v>
          </cell>
        </row>
        <row r="11941">
          <cell r="B11941" t="str">
            <v>F501744</v>
          </cell>
          <cell r="C11941" t="str">
            <v>F501744</v>
          </cell>
          <cell r="D11941">
            <v>7</v>
          </cell>
          <cell r="E11941" t="str">
            <v>F</v>
          </cell>
        </row>
        <row r="11942">
          <cell r="B11942" t="str">
            <v>F501748</v>
          </cell>
          <cell r="C11942" t="str">
            <v>F501748</v>
          </cell>
          <cell r="D11942">
            <v>7</v>
          </cell>
          <cell r="E11942" t="str">
            <v>F</v>
          </cell>
        </row>
        <row r="11943">
          <cell r="B11943" t="str">
            <v>F501749</v>
          </cell>
          <cell r="C11943" t="str">
            <v>F501749</v>
          </cell>
          <cell r="D11943">
            <v>7</v>
          </cell>
          <cell r="E11943" t="str">
            <v>F</v>
          </cell>
        </row>
        <row r="11944">
          <cell r="B11944" t="str">
            <v>F501753</v>
          </cell>
          <cell r="C11944" t="str">
            <v>F501753</v>
          </cell>
          <cell r="D11944">
            <v>7</v>
          </cell>
          <cell r="E11944" t="str">
            <v>F</v>
          </cell>
        </row>
        <row r="11945">
          <cell r="B11945" t="str">
            <v>F501754</v>
          </cell>
          <cell r="C11945" t="str">
            <v>F501754</v>
          </cell>
          <cell r="D11945">
            <v>7</v>
          </cell>
          <cell r="E11945" t="str">
            <v>F</v>
          </cell>
        </row>
        <row r="11946">
          <cell r="B11946" t="str">
            <v>F501758</v>
          </cell>
          <cell r="C11946" t="str">
            <v>F501758</v>
          </cell>
          <cell r="D11946">
            <v>7</v>
          </cell>
          <cell r="E11946" t="str">
            <v>F</v>
          </cell>
        </row>
        <row r="11947">
          <cell r="B11947" t="str">
            <v>F501759</v>
          </cell>
          <cell r="C11947" t="str">
            <v>F501759</v>
          </cell>
          <cell r="D11947">
            <v>7</v>
          </cell>
          <cell r="E11947" t="str">
            <v>F</v>
          </cell>
        </row>
        <row r="11948">
          <cell r="B11948" t="str">
            <v>F501763</v>
          </cell>
          <cell r="C11948" t="str">
            <v>F501763</v>
          </cell>
          <cell r="D11948">
            <v>7</v>
          </cell>
          <cell r="E11948" t="str">
            <v>F</v>
          </cell>
        </row>
        <row r="11949">
          <cell r="B11949" t="str">
            <v>F501764</v>
          </cell>
          <cell r="C11949" t="str">
            <v>F501764</v>
          </cell>
          <cell r="D11949">
            <v>7</v>
          </cell>
          <cell r="E11949" t="str">
            <v>F</v>
          </cell>
        </row>
        <row r="11950">
          <cell r="B11950" t="str">
            <v>F501768</v>
          </cell>
          <cell r="C11950" t="str">
            <v>F501768</v>
          </cell>
          <cell r="D11950">
            <v>7</v>
          </cell>
          <cell r="E11950" t="str">
            <v>F</v>
          </cell>
        </row>
        <row r="11951">
          <cell r="B11951" t="str">
            <v>F501769</v>
          </cell>
          <cell r="C11951" t="str">
            <v>F501769</v>
          </cell>
          <cell r="D11951">
            <v>7</v>
          </cell>
          <cell r="E11951" t="str">
            <v>F</v>
          </cell>
        </row>
        <row r="11952">
          <cell r="B11952" t="str">
            <v>F501770</v>
          </cell>
          <cell r="C11952" t="str">
            <v>F501770</v>
          </cell>
          <cell r="D11952">
            <v>7</v>
          </cell>
          <cell r="E11952" t="str">
            <v>F</v>
          </cell>
        </row>
        <row r="11953">
          <cell r="B11953" t="str">
            <v>F501771</v>
          </cell>
          <cell r="C11953" t="str">
            <v>F501771</v>
          </cell>
          <cell r="D11953">
            <v>7</v>
          </cell>
          <cell r="E11953" t="str">
            <v>F</v>
          </cell>
        </row>
        <row r="11954">
          <cell r="B11954" t="str">
            <v>F501772</v>
          </cell>
          <cell r="C11954" t="str">
            <v>F501772</v>
          </cell>
          <cell r="D11954">
            <v>7</v>
          </cell>
          <cell r="E11954" t="str">
            <v>F</v>
          </cell>
        </row>
        <row r="11955">
          <cell r="B11955" t="str">
            <v>F501773</v>
          </cell>
          <cell r="C11955" t="str">
            <v>F501773</v>
          </cell>
          <cell r="D11955">
            <v>7</v>
          </cell>
          <cell r="E11955" t="str">
            <v>F</v>
          </cell>
        </row>
        <row r="11956">
          <cell r="B11956" t="str">
            <v>F501774</v>
          </cell>
          <cell r="C11956" t="str">
            <v>F501774</v>
          </cell>
          <cell r="D11956">
            <v>7</v>
          </cell>
          <cell r="E11956" t="str">
            <v>F</v>
          </cell>
        </row>
        <row r="11957">
          <cell r="B11957" t="str">
            <v>F501775</v>
          </cell>
          <cell r="C11957" t="str">
            <v>F501775</v>
          </cell>
          <cell r="D11957">
            <v>7</v>
          </cell>
          <cell r="E11957" t="str">
            <v>F</v>
          </cell>
        </row>
        <row r="11958">
          <cell r="B11958" t="str">
            <v>F501776</v>
          </cell>
          <cell r="C11958" t="str">
            <v>F501776</v>
          </cell>
          <cell r="D11958">
            <v>7</v>
          </cell>
          <cell r="E11958" t="str">
            <v>F</v>
          </cell>
        </row>
        <row r="11959">
          <cell r="B11959" t="str">
            <v>F501777</v>
          </cell>
          <cell r="C11959" t="str">
            <v>F501777</v>
          </cell>
          <cell r="D11959">
            <v>7</v>
          </cell>
          <cell r="E11959" t="str">
            <v>F</v>
          </cell>
        </row>
        <row r="11960">
          <cell r="B11960" t="str">
            <v>F501882</v>
          </cell>
          <cell r="C11960" t="str">
            <v>F501882</v>
          </cell>
          <cell r="D11960">
            <v>7</v>
          </cell>
          <cell r="E11960" t="str">
            <v>F</v>
          </cell>
        </row>
        <row r="11961">
          <cell r="B11961" t="str">
            <v>F501883</v>
          </cell>
          <cell r="C11961" t="str">
            <v>F501883</v>
          </cell>
          <cell r="D11961">
            <v>7</v>
          </cell>
          <cell r="E11961" t="str">
            <v>F</v>
          </cell>
        </row>
        <row r="11962">
          <cell r="B11962" t="str">
            <v>F501884</v>
          </cell>
          <cell r="C11962" t="str">
            <v>F501884</v>
          </cell>
          <cell r="D11962">
            <v>7</v>
          </cell>
          <cell r="E11962" t="str">
            <v>F</v>
          </cell>
        </row>
        <row r="11963">
          <cell r="B11963" t="str">
            <v>F501885</v>
          </cell>
          <cell r="C11963" t="str">
            <v>F501885</v>
          </cell>
          <cell r="D11963">
            <v>7</v>
          </cell>
          <cell r="E11963" t="str">
            <v>F</v>
          </cell>
        </row>
        <row r="11964">
          <cell r="B11964" t="str">
            <v>F501886</v>
          </cell>
          <cell r="C11964" t="str">
            <v>F501886</v>
          </cell>
          <cell r="D11964">
            <v>7</v>
          </cell>
          <cell r="E11964" t="str">
            <v>F</v>
          </cell>
        </row>
        <row r="11965">
          <cell r="B11965" t="str">
            <v>F501887</v>
          </cell>
          <cell r="C11965" t="str">
            <v>F501887</v>
          </cell>
          <cell r="D11965">
            <v>7</v>
          </cell>
          <cell r="E11965" t="str">
            <v>F</v>
          </cell>
        </row>
        <row r="11966">
          <cell r="B11966" t="str">
            <v>F501888</v>
          </cell>
          <cell r="C11966" t="str">
            <v>F501888</v>
          </cell>
          <cell r="D11966">
            <v>7</v>
          </cell>
          <cell r="E11966" t="str">
            <v>F</v>
          </cell>
        </row>
        <row r="11967">
          <cell r="B11967" t="str">
            <v>F501889</v>
          </cell>
          <cell r="C11967" t="str">
            <v>F501889</v>
          </cell>
          <cell r="D11967">
            <v>7</v>
          </cell>
          <cell r="E11967" t="str">
            <v>F</v>
          </cell>
        </row>
        <row r="11968">
          <cell r="B11968" t="str">
            <v>F502598</v>
          </cell>
          <cell r="C11968" t="str">
            <v>F502598</v>
          </cell>
          <cell r="D11968">
            <v>7</v>
          </cell>
          <cell r="E11968" t="str">
            <v>F</v>
          </cell>
        </row>
        <row r="11969">
          <cell r="B11969" t="str">
            <v>F520093</v>
          </cell>
          <cell r="C11969" t="str">
            <v>F520093</v>
          </cell>
          <cell r="D11969">
            <v>7</v>
          </cell>
          <cell r="E11969" t="str">
            <v>F</v>
          </cell>
        </row>
        <row r="11970">
          <cell r="B11970" t="str">
            <v>F520555</v>
          </cell>
          <cell r="C11970" t="str">
            <v>F520555</v>
          </cell>
          <cell r="D11970">
            <v>7</v>
          </cell>
          <cell r="E11970" t="str">
            <v>F</v>
          </cell>
        </row>
        <row r="11971">
          <cell r="B11971" t="str">
            <v>F520556</v>
          </cell>
          <cell r="C11971" t="str">
            <v>F520556</v>
          </cell>
          <cell r="D11971">
            <v>7</v>
          </cell>
          <cell r="E11971" t="str">
            <v>F</v>
          </cell>
        </row>
        <row r="11972">
          <cell r="B11972" t="str">
            <v>F520557</v>
          </cell>
          <cell r="C11972" t="str">
            <v>F520557</v>
          </cell>
          <cell r="D11972">
            <v>7</v>
          </cell>
          <cell r="E11972" t="str">
            <v>F</v>
          </cell>
        </row>
        <row r="11973">
          <cell r="B11973" t="str">
            <v>F520558</v>
          </cell>
          <cell r="C11973" t="str">
            <v>F520558</v>
          </cell>
          <cell r="D11973">
            <v>7</v>
          </cell>
          <cell r="E11973" t="str">
            <v>F</v>
          </cell>
        </row>
        <row r="11974">
          <cell r="B11974" t="str">
            <v>F520559</v>
          </cell>
          <cell r="C11974" t="str">
            <v>F520559</v>
          </cell>
          <cell r="D11974">
            <v>7</v>
          </cell>
          <cell r="E11974" t="str">
            <v>F</v>
          </cell>
        </row>
        <row r="11975">
          <cell r="B11975" t="str">
            <v>F520560</v>
          </cell>
          <cell r="C11975" t="str">
            <v>F520560</v>
          </cell>
          <cell r="D11975">
            <v>7</v>
          </cell>
          <cell r="E11975" t="str">
            <v>F</v>
          </cell>
        </row>
        <row r="11976">
          <cell r="B11976" t="str">
            <v>F520668</v>
          </cell>
          <cell r="C11976" t="str">
            <v>F520668</v>
          </cell>
          <cell r="D11976">
            <v>7</v>
          </cell>
          <cell r="E11976" t="str">
            <v>F</v>
          </cell>
        </row>
        <row r="11977">
          <cell r="B11977" t="str">
            <v>F520669</v>
          </cell>
          <cell r="C11977" t="str">
            <v>F520669</v>
          </cell>
          <cell r="D11977">
            <v>7</v>
          </cell>
          <cell r="E11977" t="str">
            <v>F</v>
          </cell>
        </row>
        <row r="11978">
          <cell r="B11978" t="str">
            <v>F520722</v>
          </cell>
          <cell r="C11978" t="str">
            <v>F520722</v>
          </cell>
          <cell r="D11978">
            <v>7</v>
          </cell>
          <cell r="E11978" t="str">
            <v>F</v>
          </cell>
        </row>
        <row r="11979">
          <cell r="B11979" t="str">
            <v>F520723</v>
          </cell>
          <cell r="C11979" t="str">
            <v>F520723</v>
          </cell>
          <cell r="D11979">
            <v>7</v>
          </cell>
          <cell r="E11979" t="str">
            <v>F</v>
          </cell>
        </row>
        <row r="11980">
          <cell r="B11980" t="str">
            <v>F520724</v>
          </cell>
          <cell r="C11980" t="str">
            <v>F520724</v>
          </cell>
          <cell r="D11980">
            <v>7</v>
          </cell>
          <cell r="E11980" t="str">
            <v>F</v>
          </cell>
        </row>
        <row r="11981">
          <cell r="B11981" t="str">
            <v>F520725</v>
          </cell>
          <cell r="C11981" t="str">
            <v>F520725</v>
          </cell>
          <cell r="D11981">
            <v>7</v>
          </cell>
          <cell r="E11981" t="str">
            <v>F</v>
          </cell>
        </row>
        <row r="11982">
          <cell r="B11982" t="str">
            <v>F520726</v>
          </cell>
          <cell r="C11982" t="str">
            <v>F520726</v>
          </cell>
          <cell r="D11982">
            <v>7</v>
          </cell>
          <cell r="E11982" t="str">
            <v>F</v>
          </cell>
        </row>
        <row r="11983">
          <cell r="B11983" t="str">
            <v>F520727</v>
          </cell>
          <cell r="C11983" t="str">
            <v>F520727</v>
          </cell>
          <cell r="D11983">
            <v>7</v>
          </cell>
          <cell r="E11983" t="str">
            <v>F</v>
          </cell>
        </row>
        <row r="11984">
          <cell r="B11984" t="str">
            <v>F520728</v>
          </cell>
          <cell r="C11984" t="str">
            <v>F520728</v>
          </cell>
          <cell r="D11984">
            <v>7</v>
          </cell>
          <cell r="E11984" t="str">
            <v>F</v>
          </cell>
        </row>
        <row r="11985">
          <cell r="B11985" t="str">
            <v>F520729</v>
          </cell>
          <cell r="C11985" t="str">
            <v>F520729</v>
          </cell>
          <cell r="D11985">
            <v>7</v>
          </cell>
          <cell r="E11985" t="str">
            <v>F</v>
          </cell>
        </row>
        <row r="11986">
          <cell r="B11986" t="str">
            <v>F520730</v>
          </cell>
          <cell r="C11986" t="str">
            <v>F520730</v>
          </cell>
          <cell r="D11986">
            <v>7</v>
          </cell>
          <cell r="E11986" t="str">
            <v>F</v>
          </cell>
        </row>
        <row r="11987">
          <cell r="B11987" t="str">
            <v>F520731</v>
          </cell>
          <cell r="C11987" t="str">
            <v>F520731</v>
          </cell>
          <cell r="D11987">
            <v>7</v>
          </cell>
          <cell r="E11987" t="str">
            <v>F</v>
          </cell>
        </row>
        <row r="11988">
          <cell r="B11988" t="str">
            <v>F520732</v>
          </cell>
          <cell r="C11988" t="str">
            <v>F520732</v>
          </cell>
          <cell r="D11988">
            <v>7</v>
          </cell>
          <cell r="E11988" t="str">
            <v>F</v>
          </cell>
        </row>
        <row r="11989">
          <cell r="B11989" t="str">
            <v>F520733</v>
          </cell>
          <cell r="C11989" t="str">
            <v>F520733</v>
          </cell>
          <cell r="D11989">
            <v>7</v>
          </cell>
          <cell r="E11989" t="str">
            <v>F</v>
          </cell>
        </row>
        <row r="11990">
          <cell r="B11990" t="str">
            <v>F520734</v>
          </cell>
          <cell r="C11990" t="str">
            <v>F520734</v>
          </cell>
          <cell r="D11990">
            <v>7</v>
          </cell>
          <cell r="E11990" t="str">
            <v>F</v>
          </cell>
        </row>
        <row r="11991">
          <cell r="B11991" t="str">
            <v>F520735</v>
          </cell>
          <cell r="C11991" t="str">
            <v>F520735</v>
          </cell>
          <cell r="D11991">
            <v>7</v>
          </cell>
          <cell r="E11991" t="str">
            <v>F</v>
          </cell>
        </row>
        <row r="11992">
          <cell r="B11992" t="str">
            <v>F520736</v>
          </cell>
          <cell r="C11992" t="str">
            <v>F520736</v>
          </cell>
          <cell r="D11992">
            <v>7</v>
          </cell>
          <cell r="E11992" t="str">
            <v>F</v>
          </cell>
        </row>
        <row r="11993">
          <cell r="B11993" t="str">
            <v>F520737</v>
          </cell>
          <cell r="C11993" t="str">
            <v>F520737</v>
          </cell>
          <cell r="D11993">
            <v>7</v>
          </cell>
          <cell r="E11993" t="str">
            <v>F</v>
          </cell>
        </row>
        <row r="11994">
          <cell r="B11994" t="str">
            <v>F522006</v>
          </cell>
          <cell r="C11994" t="str">
            <v>F522006</v>
          </cell>
          <cell r="D11994">
            <v>7</v>
          </cell>
          <cell r="E11994" t="str">
            <v>F</v>
          </cell>
        </row>
        <row r="11995">
          <cell r="B11995" t="str">
            <v>F522007</v>
          </cell>
          <cell r="C11995" t="str">
            <v>F522007</v>
          </cell>
          <cell r="D11995">
            <v>7</v>
          </cell>
          <cell r="E11995" t="str">
            <v>F</v>
          </cell>
        </row>
        <row r="11996">
          <cell r="B11996" t="str">
            <v>F522008</v>
          </cell>
          <cell r="C11996" t="str">
            <v>F522008</v>
          </cell>
          <cell r="D11996">
            <v>7</v>
          </cell>
          <cell r="E11996" t="str">
            <v>F</v>
          </cell>
        </row>
        <row r="11997">
          <cell r="B11997" t="str">
            <v>F522009</v>
          </cell>
          <cell r="C11997" t="str">
            <v>F522009</v>
          </cell>
          <cell r="D11997">
            <v>7</v>
          </cell>
          <cell r="E11997" t="str">
            <v>F</v>
          </cell>
        </row>
        <row r="11998">
          <cell r="B11998" t="str">
            <v>F522010</v>
          </cell>
          <cell r="C11998" t="str">
            <v>F522010</v>
          </cell>
          <cell r="D11998">
            <v>7</v>
          </cell>
          <cell r="E11998" t="str">
            <v>F</v>
          </cell>
        </row>
        <row r="11999">
          <cell r="B11999" t="str">
            <v>F522011</v>
          </cell>
          <cell r="C11999" t="str">
            <v>F522011</v>
          </cell>
          <cell r="D11999">
            <v>7</v>
          </cell>
          <cell r="E11999" t="str">
            <v>F</v>
          </cell>
        </row>
        <row r="12000">
          <cell r="B12000" t="str">
            <v>F522012</v>
          </cell>
          <cell r="C12000" t="str">
            <v>F522012</v>
          </cell>
          <cell r="D12000">
            <v>7</v>
          </cell>
          <cell r="E12000" t="str">
            <v>F</v>
          </cell>
        </row>
        <row r="12001">
          <cell r="B12001" t="str">
            <v>F522013</v>
          </cell>
          <cell r="C12001" t="str">
            <v>F522013</v>
          </cell>
          <cell r="D12001">
            <v>7</v>
          </cell>
          <cell r="E12001" t="str">
            <v>F</v>
          </cell>
        </row>
        <row r="12002">
          <cell r="B12002" t="str">
            <v>F522155</v>
          </cell>
          <cell r="C12002" t="str">
            <v>F522155</v>
          </cell>
          <cell r="D12002">
            <v>7</v>
          </cell>
          <cell r="E12002" t="str">
            <v>F</v>
          </cell>
        </row>
        <row r="12003">
          <cell r="B12003" t="str">
            <v>F522228</v>
          </cell>
          <cell r="C12003" t="str">
            <v>F522228</v>
          </cell>
          <cell r="D12003">
            <v>7</v>
          </cell>
          <cell r="E12003" t="str">
            <v>F</v>
          </cell>
        </row>
        <row r="12004">
          <cell r="B12004" t="str">
            <v>F522229</v>
          </cell>
          <cell r="C12004" t="str">
            <v>F522229</v>
          </cell>
          <cell r="D12004">
            <v>7</v>
          </cell>
          <cell r="E12004" t="str">
            <v>F</v>
          </cell>
        </row>
        <row r="12005">
          <cell r="B12005" t="str">
            <v>F522230</v>
          </cell>
          <cell r="C12005" t="str">
            <v>F522230</v>
          </cell>
          <cell r="D12005">
            <v>7</v>
          </cell>
          <cell r="E12005" t="str">
            <v>F</v>
          </cell>
        </row>
        <row r="12006">
          <cell r="B12006" t="str">
            <v>F522231</v>
          </cell>
          <cell r="C12006" t="str">
            <v>F522231</v>
          </cell>
          <cell r="D12006">
            <v>7</v>
          </cell>
          <cell r="E12006" t="str">
            <v>F</v>
          </cell>
        </row>
        <row r="12007">
          <cell r="B12007" t="str">
            <v>F522232</v>
          </cell>
          <cell r="C12007" t="str">
            <v>F522232</v>
          </cell>
          <cell r="D12007">
            <v>7</v>
          </cell>
          <cell r="E12007" t="str">
            <v>F</v>
          </cell>
        </row>
        <row r="12008">
          <cell r="B12008" t="str">
            <v>F522238</v>
          </cell>
          <cell r="C12008" t="str">
            <v>F522238</v>
          </cell>
          <cell r="D12008">
            <v>7</v>
          </cell>
          <cell r="E12008" t="str">
            <v>F</v>
          </cell>
        </row>
        <row r="12009">
          <cell r="B12009" t="str">
            <v>F522366</v>
          </cell>
          <cell r="C12009" t="str">
            <v>F522366</v>
          </cell>
          <cell r="D12009">
            <v>7</v>
          </cell>
          <cell r="E12009" t="str">
            <v>F</v>
          </cell>
        </row>
        <row r="12010">
          <cell r="B12010" t="str">
            <v>F522369</v>
          </cell>
          <cell r="C12010" t="str">
            <v>F522369</v>
          </cell>
          <cell r="D12010">
            <v>7</v>
          </cell>
          <cell r="E12010" t="str">
            <v>F</v>
          </cell>
        </row>
        <row r="12011">
          <cell r="B12011" t="str">
            <v>F522590</v>
          </cell>
          <cell r="C12011" t="str">
            <v>F522590</v>
          </cell>
          <cell r="D12011">
            <v>7</v>
          </cell>
          <cell r="E12011" t="str">
            <v>F</v>
          </cell>
        </row>
        <row r="12012">
          <cell r="B12012" t="str">
            <v>F522598</v>
          </cell>
          <cell r="C12012" t="str">
            <v>F522598</v>
          </cell>
          <cell r="D12012">
            <v>7</v>
          </cell>
          <cell r="E12012" t="str">
            <v>F</v>
          </cell>
        </row>
        <row r="12013">
          <cell r="B12013" t="str">
            <v>F522708</v>
          </cell>
          <cell r="C12013" t="str">
            <v>F522708</v>
          </cell>
          <cell r="D12013">
            <v>7</v>
          </cell>
          <cell r="E12013" t="str">
            <v>F</v>
          </cell>
        </row>
        <row r="12014">
          <cell r="B12014" t="str">
            <v>F522709</v>
          </cell>
          <cell r="C12014" t="str">
            <v>F522709</v>
          </cell>
          <cell r="D12014">
            <v>7</v>
          </cell>
          <cell r="E12014" t="str">
            <v>F</v>
          </cell>
        </row>
        <row r="12015">
          <cell r="B12015" t="str">
            <v>F522710</v>
          </cell>
          <cell r="C12015" t="str">
            <v>F522710</v>
          </cell>
          <cell r="D12015">
            <v>7</v>
          </cell>
          <cell r="E12015" t="str">
            <v>F</v>
          </cell>
        </row>
        <row r="12016">
          <cell r="B12016" t="str">
            <v>F522711</v>
          </cell>
          <cell r="C12016" t="str">
            <v>F522711</v>
          </cell>
          <cell r="D12016">
            <v>7</v>
          </cell>
          <cell r="E12016" t="str">
            <v>F</v>
          </cell>
        </row>
        <row r="12017">
          <cell r="B12017" t="str">
            <v>F522714</v>
          </cell>
          <cell r="C12017" t="str">
            <v>F522714</v>
          </cell>
          <cell r="D12017">
            <v>7</v>
          </cell>
          <cell r="E12017" t="str">
            <v>F</v>
          </cell>
        </row>
        <row r="12018">
          <cell r="B12018" t="str">
            <v>F522715</v>
          </cell>
          <cell r="C12018" t="str">
            <v>F522715</v>
          </cell>
          <cell r="D12018">
            <v>7</v>
          </cell>
          <cell r="E12018" t="str">
            <v>F</v>
          </cell>
        </row>
        <row r="12019">
          <cell r="B12019" t="str">
            <v>F522716</v>
          </cell>
          <cell r="C12019" t="str">
            <v>F522716</v>
          </cell>
          <cell r="D12019">
            <v>7</v>
          </cell>
          <cell r="E12019" t="str">
            <v>F</v>
          </cell>
        </row>
        <row r="12020">
          <cell r="B12020" t="str">
            <v>F522717</v>
          </cell>
          <cell r="C12020" t="str">
            <v>F522717</v>
          </cell>
          <cell r="D12020">
            <v>7</v>
          </cell>
          <cell r="E12020" t="str">
            <v>F</v>
          </cell>
        </row>
        <row r="12021">
          <cell r="B12021" t="str">
            <v>F522718</v>
          </cell>
          <cell r="C12021" t="str">
            <v>F522718</v>
          </cell>
          <cell r="D12021">
            <v>7</v>
          </cell>
          <cell r="E12021" t="str">
            <v>F</v>
          </cell>
        </row>
        <row r="12022">
          <cell r="B12022" t="str">
            <v>F523410</v>
          </cell>
          <cell r="C12022" t="str">
            <v>F523410</v>
          </cell>
          <cell r="D12022">
            <v>7</v>
          </cell>
          <cell r="E12022" t="str">
            <v>F</v>
          </cell>
        </row>
        <row r="12023">
          <cell r="B12023" t="str">
            <v>F523425</v>
          </cell>
          <cell r="C12023" t="str">
            <v>F523425</v>
          </cell>
          <cell r="D12023">
            <v>7</v>
          </cell>
          <cell r="E12023" t="str">
            <v>F</v>
          </cell>
        </row>
        <row r="12024">
          <cell r="B12024" t="str">
            <v>1000TRANASMG</v>
          </cell>
          <cell r="C12024" t="str">
            <v>TRANASMG</v>
          </cell>
          <cell r="D12024">
            <v>8</v>
          </cell>
          <cell r="E12024" t="str">
            <v>G</v>
          </cell>
        </row>
        <row r="12025">
          <cell r="B12025" t="str">
            <v>1000TRNSMNTCE</v>
          </cell>
          <cell r="C12025" t="str">
            <v>TRNSMNTCE</v>
          </cell>
          <cell r="D12025">
            <v>10</v>
          </cell>
          <cell r="E12025" t="str">
            <v>G</v>
          </cell>
        </row>
        <row r="12026">
          <cell r="B12026" t="str">
            <v>F525865</v>
          </cell>
          <cell r="C12026" t="str">
            <v>F525865</v>
          </cell>
          <cell r="D12026">
            <v>11</v>
          </cell>
          <cell r="E12026" t="str">
            <v>F</v>
          </cell>
        </row>
        <row r="12027">
          <cell r="B12027" t="str">
            <v>1000TREAST</v>
          </cell>
          <cell r="C12027" t="str">
            <v>TREAST</v>
          </cell>
          <cell r="D12027">
            <v>12</v>
          </cell>
          <cell r="E12027" t="str">
            <v>G</v>
          </cell>
        </row>
        <row r="12028">
          <cell r="B12028" t="str">
            <v>F501616</v>
          </cell>
          <cell r="C12028" t="str">
            <v>F501616</v>
          </cell>
          <cell r="D12028">
            <v>13</v>
          </cell>
          <cell r="E12028" t="str">
            <v>F</v>
          </cell>
        </row>
        <row r="12029">
          <cell r="B12029" t="str">
            <v>F501617</v>
          </cell>
          <cell r="C12029" t="str">
            <v>F501617</v>
          </cell>
          <cell r="D12029">
            <v>13</v>
          </cell>
          <cell r="E12029" t="str">
            <v>F</v>
          </cell>
        </row>
        <row r="12030">
          <cell r="B12030" t="str">
            <v>F501627</v>
          </cell>
          <cell r="C12030" t="str">
            <v>F501627</v>
          </cell>
          <cell r="D12030">
            <v>13</v>
          </cell>
          <cell r="E12030" t="str">
            <v>F</v>
          </cell>
        </row>
        <row r="12031">
          <cell r="B12031" t="str">
            <v>F501628</v>
          </cell>
          <cell r="C12031" t="str">
            <v>F501628</v>
          </cell>
          <cell r="D12031">
            <v>13</v>
          </cell>
          <cell r="E12031" t="str">
            <v>F</v>
          </cell>
        </row>
        <row r="12032">
          <cell r="B12032" t="str">
            <v>F501633</v>
          </cell>
          <cell r="C12032" t="str">
            <v>F501633</v>
          </cell>
          <cell r="D12032">
            <v>13</v>
          </cell>
          <cell r="E12032" t="str">
            <v>F</v>
          </cell>
        </row>
        <row r="12033">
          <cell r="B12033" t="str">
            <v>F501634</v>
          </cell>
          <cell r="C12033" t="str">
            <v>F501634</v>
          </cell>
          <cell r="D12033">
            <v>13</v>
          </cell>
          <cell r="E12033" t="str">
            <v>F</v>
          </cell>
        </row>
        <row r="12034">
          <cell r="B12034" t="str">
            <v>F501745</v>
          </cell>
          <cell r="C12034" t="str">
            <v>F501745</v>
          </cell>
          <cell r="D12034">
            <v>13</v>
          </cell>
          <cell r="E12034" t="str">
            <v>F</v>
          </cell>
        </row>
        <row r="12035">
          <cell r="B12035" t="str">
            <v>F501755</v>
          </cell>
          <cell r="C12035" t="str">
            <v>F501755</v>
          </cell>
          <cell r="D12035">
            <v>13</v>
          </cell>
          <cell r="E12035" t="str">
            <v>F</v>
          </cell>
        </row>
        <row r="12036">
          <cell r="B12036" t="str">
            <v>F501904</v>
          </cell>
          <cell r="C12036" t="str">
            <v>F501904</v>
          </cell>
          <cell r="D12036">
            <v>13</v>
          </cell>
          <cell r="E12036" t="str">
            <v>F</v>
          </cell>
        </row>
        <row r="12037">
          <cell r="B12037" t="str">
            <v>F501905</v>
          </cell>
          <cell r="C12037" t="str">
            <v>F501905</v>
          </cell>
          <cell r="D12037">
            <v>13</v>
          </cell>
          <cell r="E12037" t="str">
            <v>F</v>
          </cell>
        </row>
        <row r="12038">
          <cell r="B12038" t="str">
            <v>F501908</v>
          </cell>
          <cell r="C12038" t="str">
            <v>F501908</v>
          </cell>
          <cell r="D12038">
            <v>13</v>
          </cell>
          <cell r="E12038" t="str">
            <v>F</v>
          </cell>
        </row>
        <row r="12039">
          <cell r="B12039" t="str">
            <v>F501909</v>
          </cell>
          <cell r="C12039" t="str">
            <v>F501909</v>
          </cell>
          <cell r="D12039">
            <v>13</v>
          </cell>
          <cell r="E12039" t="str">
            <v>F</v>
          </cell>
        </row>
        <row r="12040">
          <cell r="B12040" t="str">
            <v>F526300</v>
          </cell>
          <cell r="C12040" t="str">
            <v>F526300</v>
          </cell>
          <cell r="D12040">
            <v>13</v>
          </cell>
          <cell r="E12040" t="str">
            <v>F</v>
          </cell>
        </row>
        <row r="12041">
          <cell r="B12041" t="str">
            <v>F526301</v>
          </cell>
          <cell r="C12041" t="str">
            <v>F526301</v>
          </cell>
          <cell r="D12041">
            <v>13</v>
          </cell>
          <cell r="E12041" t="str">
            <v>F</v>
          </cell>
        </row>
        <row r="12042">
          <cell r="B12042" t="str">
            <v>F526302</v>
          </cell>
          <cell r="C12042" t="str">
            <v>F526302</v>
          </cell>
          <cell r="D12042">
            <v>13</v>
          </cell>
          <cell r="E12042" t="str">
            <v>F</v>
          </cell>
        </row>
        <row r="12043">
          <cell r="B12043" t="str">
            <v>F526303</v>
          </cell>
          <cell r="C12043" t="str">
            <v>F526303</v>
          </cell>
          <cell r="D12043">
            <v>13</v>
          </cell>
          <cell r="E12043" t="str">
            <v>F</v>
          </cell>
        </row>
        <row r="12044">
          <cell r="B12044" t="str">
            <v>F526304</v>
          </cell>
          <cell r="C12044" t="str">
            <v>F526304</v>
          </cell>
          <cell r="D12044">
            <v>13</v>
          </cell>
          <cell r="E12044" t="str">
            <v>F</v>
          </cell>
        </row>
        <row r="12045">
          <cell r="B12045" t="str">
            <v>F526305</v>
          </cell>
          <cell r="C12045" t="str">
            <v>F526305</v>
          </cell>
          <cell r="D12045">
            <v>13</v>
          </cell>
          <cell r="E12045" t="str">
            <v>F</v>
          </cell>
        </row>
        <row r="12046">
          <cell r="B12046" t="str">
            <v>F526342</v>
          </cell>
          <cell r="C12046" t="str">
            <v>F526342</v>
          </cell>
          <cell r="D12046">
            <v>13</v>
          </cell>
          <cell r="E12046" t="str">
            <v>F</v>
          </cell>
        </row>
        <row r="12047">
          <cell r="B12047" t="str">
            <v>F526343</v>
          </cell>
          <cell r="C12047" t="str">
            <v>F526343</v>
          </cell>
          <cell r="D12047">
            <v>13</v>
          </cell>
          <cell r="E12047" t="str">
            <v>F</v>
          </cell>
        </row>
        <row r="12048">
          <cell r="B12048" t="str">
            <v>F526344</v>
          </cell>
          <cell r="C12048" t="str">
            <v>F526344</v>
          </cell>
          <cell r="D12048">
            <v>13</v>
          </cell>
          <cell r="E12048" t="str">
            <v>F</v>
          </cell>
        </row>
        <row r="12049">
          <cell r="B12049" t="str">
            <v>F526345</v>
          </cell>
          <cell r="C12049" t="str">
            <v>F526345</v>
          </cell>
          <cell r="D12049">
            <v>13</v>
          </cell>
          <cell r="E12049" t="str">
            <v>F</v>
          </cell>
        </row>
        <row r="12050">
          <cell r="B12050" t="str">
            <v>F526346</v>
          </cell>
          <cell r="C12050" t="str">
            <v>F526346</v>
          </cell>
          <cell r="D12050">
            <v>13</v>
          </cell>
          <cell r="E12050" t="str">
            <v>F</v>
          </cell>
        </row>
        <row r="12051">
          <cell r="B12051" t="str">
            <v>F526347</v>
          </cell>
          <cell r="C12051" t="str">
            <v>F526347</v>
          </cell>
          <cell r="D12051">
            <v>13</v>
          </cell>
          <cell r="E12051" t="str">
            <v>F</v>
          </cell>
        </row>
        <row r="12052">
          <cell r="B12052" t="str">
            <v>F526356</v>
          </cell>
          <cell r="C12052" t="str">
            <v>F526356</v>
          </cell>
          <cell r="D12052">
            <v>13</v>
          </cell>
          <cell r="E12052" t="str">
            <v>F</v>
          </cell>
        </row>
        <row r="12053">
          <cell r="B12053" t="str">
            <v>F526363</v>
          </cell>
          <cell r="C12053" t="str">
            <v>F526363</v>
          </cell>
          <cell r="D12053">
            <v>13</v>
          </cell>
          <cell r="E12053" t="str">
            <v>F</v>
          </cell>
        </row>
        <row r="12054">
          <cell r="B12054" t="str">
            <v>1000TRHIGH</v>
          </cell>
          <cell r="C12054" t="str">
            <v>TRHIGH</v>
          </cell>
          <cell r="D12054">
            <v>12</v>
          </cell>
          <cell r="E12054" t="str">
            <v>G</v>
          </cell>
        </row>
        <row r="12055">
          <cell r="B12055" t="str">
            <v>F501639</v>
          </cell>
          <cell r="C12055" t="str">
            <v>F501639</v>
          </cell>
          <cell r="D12055">
            <v>13</v>
          </cell>
          <cell r="E12055" t="str">
            <v>F</v>
          </cell>
        </row>
        <row r="12056">
          <cell r="B12056" t="str">
            <v>F501640</v>
          </cell>
          <cell r="C12056" t="str">
            <v>F501640</v>
          </cell>
          <cell r="D12056">
            <v>13</v>
          </cell>
          <cell r="E12056" t="str">
            <v>F</v>
          </cell>
        </row>
        <row r="12057">
          <cell r="B12057" t="str">
            <v>F501765</v>
          </cell>
          <cell r="C12057" t="str">
            <v>F501765</v>
          </cell>
          <cell r="D12057">
            <v>13</v>
          </cell>
          <cell r="E12057" t="str">
            <v>F</v>
          </cell>
        </row>
        <row r="12058">
          <cell r="B12058" t="str">
            <v>F501912</v>
          </cell>
          <cell r="C12058" t="str">
            <v>F501912</v>
          </cell>
          <cell r="D12058">
            <v>13</v>
          </cell>
          <cell r="E12058" t="str">
            <v>F</v>
          </cell>
        </row>
        <row r="12059">
          <cell r="B12059" t="str">
            <v>F501913</v>
          </cell>
          <cell r="C12059" t="str">
            <v>F501913</v>
          </cell>
          <cell r="D12059">
            <v>13</v>
          </cell>
          <cell r="E12059" t="str">
            <v>F</v>
          </cell>
        </row>
        <row r="12060">
          <cell r="B12060" t="str">
            <v>F526306</v>
          </cell>
          <cell r="C12060" t="str">
            <v>F526306</v>
          </cell>
          <cell r="D12060">
            <v>13</v>
          </cell>
          <cell r="E12060" t="str">
            <v>F</v>
          </cell>
        </row>
        <row r="12061">
          <cell r="B12061" t="str">
            <v>F526307</v>
          </cell>
          <cell r="C12061" t="str">
            <v>F526307</v>
          </cell>
          <cell r="D12061">
            <v>13</v>
          </cell>
          <cell r="E12061" t="str">
            <v>F</v>
          </cell>
        </row>
        <row r="12062">
          <cell r="B12062" t="str">
            <v>F526308</v>
          </cell>
          <cell r="C12062" t="str">
            <v>F526308</v>
          </cell>
          <cell r="D12062">
            <v>13</v>
          </cell>
          <cell r="E12062" t="str">
            <v>F</v>
          </cell>
        </row>
        <row r="12063">
          <cell r="B12063" t="str">
            <v>F526309</v>
          </cell>
          <cell r="C12063" t="str">
            <v>F526309</v>
          </cell>
          <cell r="D12063">
            <v>13</v>
          </cell>
          <cell r="E12063" t="str">
            <v>F</v>
          </cell>
        </row>
        <row r="12064">
          <cell r="B12064" t="str">
            <v>F526310</v>
          </cell>
          <cell r="C12064" t="str">
            <v>F526310</v>
          </cell>
          <cell r="D12064">
            <v>13</v>
          </cell>
          <cell r="E12064" t="str">
            <v>F</v>
          </cell>
        </row>
        <row r="12065">
          <cell r="B12065" t="str">
            <v>F526311</v>
          </cell>
          <cell r="C12065" t="str">
            <v>F526311</v>
          </cell>
          <cell r="D12065">
            <v>13</v>
          </cell>
          <cell r="E12065" t="str">
            <v>F</v>
          </cell>
        </row>
        <row r="12066">
          <cell r="B12066" t="str">
            <v>F526357</v>
          </cell>
          <cell r="C12066" t="str">
            <v>F526357</v>
          </cell>
          <cell r="D12066">
            <v>13</v>
          </cell>
          <cell r="E12066" t="str">
            <v>F</v>
          </cell>
        </row>
        <row r="12067">
          <cell r="B12067" t="str">
            <v>1000TRME</v>
          </cell>
          <cell r="C12067" t="str">
            <v>TRME</v>
          </cell>
          <cell r="D12067">
            <v>12</v>
          </cell>
          <cell r="E12067" t="str">
            <v>G</v>
          </cell>
        </row>
        <row r="12068">
          <cell r="B12068" t="str">
            <v>F501621</v>
          </cell>
          <cell r="C12068" t="str">
            <v>F501621</v>
          </cell>
          <cell r="D12068">
            <v>13</v>
          </cell>
          <cell r="E12068" t="str">
            <v>F</v>
          </cell>
        </row>
        <row r="12069">
          <cell r="B12069" t="str">
            <v>F501622</v>
          </cell>
          <cell r="C12069" t="str">
            <v>F501622</v>
          </cell>
          <cell r="D12069">
            <v>13</v>
          </cell>
          <cell r="E12069" t="str">
            <v>F</v>
          </cell>
        </row>
        <row r="12070">
          <cell r="B12070" t="str">
            <v>F501735</v>
          </cell>
          <cell r="C12070" t="str">
            <v>F501735</v>
          </cell>
          <cell r="D12070">
            <v>13</v>
          </cell>
          <cell r="E12070" t="str">
            <v>F</v>
          </cell>
        </row>
        <row r="12071">
          <cell r="B12071" t="str">
            <v>F501900</v>
          </cell>
          <cell r="C12071" t="str">
            <v>F501900</v>
          </cell>
          <cell r="D12071">
            <v>13</v>
          </cell>
          <cell r="E12071" t="str">
            <v>F</v>
          </cell>
        </row>
        <row r="12072">
          <cell r="B12072" t="str">
            <v>F501901</v>
          </cell>
          <cell r="C12072" t="str">
            <v>F501901</v>
          </cell>
          <cell r="D12072">
            <v>13</v>
          </cell>
          <cell r="E12072" t="str">
            <v>F</v>
          </cell>
        </row>
        <row r="12073">
          <cell r="B12073" t="str">
            <v>F526312</v>
          </cell>
          <cell r="C12073" t="str">
            <v>F526312</v>
          </cell>
          <cell r="D12073">
            <v>13</v>
          </cell>
          <cell r="E12073" t="str">
            <v>F</v>
          </cell>
        </row>
        <row r="12074">
          <cell r="B12074" t="str">
            <v>F526313</v>
          </cell>
          <cell r="C12074" t="str">
            <v>F526313</v>
          </cell>
          <cell r="D12074">
            <v>13</v>
          </cell>
          <cell r="E12074" t="str">
            <v>F</v>
          </cell>
        </row>
        <row r="12075">
          <cell r="B12075" t="str">
            <v>F526314</v>
          </cell>
          <cell r="C12075" t="str">
            <v>F526314</v>
          </cell>
          <cell r="D12075">
            <v>13</v>
          </cell>
          <cell r="E12075" t="str">
            <v>F</v>
          </cell>
        </row>
        <row r="12076">
          <cell r="B12076" t="str">
            <v>F526315</v>
          </cell>
          <cell r="C12076" t="str">
            <v>F526315</v>
          </cell>
          <cell r="D12076">
            <v>13</v>
          </cell>
          <cell r="E12076" t="str">
            <v>F</v>
          </cell>
        </row>
        <row r="12077">
          <cell r="B12077" t="str">
            <v>F526316</v>
          </cell>
          <cell r="C12077" t="str">
            <v>F526316</v>
          </cell>
          <cell r="D12077">
            <v>13</v>
          </cell>
          <cell r="E12077" t="str">
            <v>F</v>
          </cell>
        </row>
        <row r="12078">
          <cell r="B12078" t="str">
            <v>F526317</v>
          </cell>
          <cell r="C12078" t="str">
            <v>F526317</v>
          </cell>
          <cell r="D12078">
            <v>13</v>
          </cell>
          <cell r="E12078" t="str">
            <v>F</v>
          </cell>
        </row>
        <row r="12079">
          <cell r="B12079" t="str">
            <v>F526358</v>
          </cell>
          <cell r="C12079" t="str">
            <v>F526358</v>
          </cell>
          <cell r="D12079">
            <v>13</v>
          </cell>
          <cell r="E12079" t="str">
            <v>F</v>
          </cell>
        </row>
        <row r="12080">
          <cell r="B12080" t="str">
            <v>1000TRMW</v>
          </cell>
          <cell r="C12080" t="str">
            <v>TRMW</v>
          </cell>
          <cell r="D12080">
            <v>12</v>
          </cell>
          <cell r="E12080" t="str">
            <v>G</v>
          </cell>
        </row>
        <row r="12081">
          <cell r="B12081" t="str">
            <v>F501624</v>
          </cell>
          <cell r="C12081" t="str">
            <v>F501624</v>
          </cell>
          <cell r="D12081">
            <v>13</v>
          </cell>
          <cell r="E12081" t="str">
            <v>F</v>
          </cell>
        </row>
        <row r="12082">
          <cell r="B12082" t="str">
            <v>F501625</v>
          </cell>
          <cell r="C12082" t="str">
            <v>F501625</v>
          </cell>
          <cell r="D12082">
            <v>13</v>
          </cell>
          <cell r="E12082" t="str">
            <v>F</v>
          </cell>
        </row>
        <row r="12083">
          <cell r="B12083" t="str">
            <v>F501626</v>
          </cell>
          <cell r="C12083" t="str">
            <v>F501626</v>
          </cell>
          <cell r="D12083">
            <v>13</v>
          </cell>
          <cell r="E12083" t="str">
            <v>F</v>
          </cell>
        </row>
        <row r="12084">
          <cell r="B12084" t="str">
            <v>F501740</v>
          </cell>
          <cell r="C12084" t="str">
            <v>F501740</v>
          </cell>
          <cell r="D12084">
            <v>13</v>
          </cell>
          <cell r="E12084" t="str">
            <v>F</v>
          </cell>
        </row>
        <row r="12085">
          <cell r="B12085" t="str">
            <v>F501902</v>
          </cell>
          <cell r="C12085" t="str">
            <v>F501902</v>
          </cell>
          <cell r="D12085">
            <v>13</v>
          </cell>
          <cell r="E12085" t="str">
            <v>F</v>
          </cell>
        </row>
        <row r="12086">
          <cell r="B12086" t="str">
            <v>F501903</v>
          </cell>
          <cell r="C12086" t="str">
            <v>F501903</v>
          </cell>
          <cell r="D12086">
            <v>13</v>
          </cell>
          <cell r="E12086" t="str">
            <v>F</v>
          </cell>
        </row>
        <row r="12087">
          <cell r="B12087" t="str">
            <v>F526318</v>
          </cell>
          <cell r="C12087" t="str">
            <v>F526318</v>
          </cell>
          <cell r="D12087">
            <v>13</v>
          </cell>
          <cell r="E12087" t="str">
            <v>F</v>
          </cell>
        </row>
        <row r="12088">
          <cell r="B12088" t="str">
            <v>F526319</v>
          </cell>
          <cell r="C12088" t="str">
            <v>F526319</v>
          </cell>
          <cell r="D12088">
            <v>13</v>
          </cell>
          <cell r="E12088" t="str">
            <v>F</v>
          </cell>
        </row>
        <row r="12089">
          <cell r="B12089" t="str">
            <v>F526320</v>
          </cell>
          <cell r="C12089" t="str">
            <v>F526320</v>
          </cell>
          <cell r="D12089">
            <v>13</v>
          </cell>
          <cell r="E12089" t="str">
            <v>F</v>
          </cell>
        </row>
        <row r="12090">
          <cell r="B12090" t="str">
            <v>F526321</v>
          </cell>
          <cell r="C12090" t="str">
            <v>F526321</v>
          </cell>
          <cell r="D12090">
            <v>13</v>
          </cell>
          <cell r="E12090" t="str">
            <v>F</v>
          </cell>
        </row>
        <row r="12091">
          <cell r="B12091" t="str">
            <v>F526322</v>
          </cell>
          <cell r="C12091" t="str">
            <v>F526322</v>
          </cell>
          <cell r="D12091">
            <v>13</v>
          </cell>
          <cell r="E12091" t="str">
            <v>F</v>
          </cell>
        </row>
        <row r="12092">
          <cell r="B12092" t="str">
            <v>F526323</v>
          </cell>
          <cell r="C12092" t="str">
            <v>F526323</v>
          </cell>
          <cell r="D12092">
            <v>13</v>
          </cell>
          <cell r="E12092" t="str">
            <v>F</v>
          </cell>
        </row>
        <row r="12093">
          <cell r="B12093" t="str">
            <v>F526359</v>
          </cell>
          <cell r="C12093" t="str">
            <v>F526359</v>
          </cell>
          <cell r="D12093">
            <v>13</v>
          </cell>
          <cell r="E12093" t="str">
            <v>F</v>
          </cell>
        </row>
        <row r="12094">
          <cell r="B12094" t="str">
            <v>1000TRNCST</v>
          </cell>
          <cell r="C12094" t="str">
            <v>TRNCST</v>
          </cell>
          <cell r="D12094">
            <v>12</v>
          </cell>
          <cell r="E12094" t="str">
            <v>G</v>
          </cell>
        </row>
        <row r="12095">
          <cell r="B12095" t="str">
            <v>F501636</v>
          </cell>
          <cell r="C12095" t="str">
            <v>F501636</v>
          </cell>
          <cell r="D12095">
            <v>13</v>
          </cell>
          <cell r="E12095" t="str">
            <v>F</v>
          </cell>
        </row>
        <row r="12096">
          <cell r="B12096" t="str">
            <v>F501637</v>
          </cell>
          <cell r="C12096" t="str">
            <v>F501637</v>
          </cell>
          <cell r="D12096">
            <v>13</v>
          </cell>
          <cell r="E12096" t="str">
            <v>F</v>
          </cell>
        </row>
        <row r="12097">
          <cell r="B12097" t="str">
            <v>F501760</v>
          </cell>
          <cell r="C12097" t="str">
            <v>F501760</v>
          </cell>
          <cell r="D12097">
            <v>13</v>
          </cell>
          <cell r="E12097" t="str">
            <v>F</v>
          </cell>
        </row>
        <row r="12098">
          <cell r="B12098" t="str">
            <v>F501910</v>
          </cell>
          <cell r="C12098" t="str">
            <v>F501910</v>
          </cell>
          <cell r="D12098">
            <v>13</v>
          </cell>
          <cell r="E12098" t="str">
            <v>F</v>
          </cell>
        </row>
        <row r="12099">
          <cell r="B12099" t="str">
            <v>F501911</v>
          </cell>
          <cell r="C12099" t="str">
            <v>F501911</v>
          </cell>
          <cell r="D12099">
            <v>13</v>
          </cell>
          <cell r="E12099" t="str">
            <v>F</v>
          </cell>
        </row>
        <row r="12100">
          <cell r="B12100" t="str">
            <v>F526324</v>
          </cell>
          <cell r="C12100" t="str">
            <v>F526324</v>
          </cell>
          <cell r="D12100">
            <v>13</v>
          </cell>
          <cell r="E12100" t="str">
            <v>F</v>
          </cell>
        </row>
        <row r="12101">
          <cell r="B12101" t="str">
            <v>F526325</v>
          </cell>
          <cell r="C12101" t="str">
            <v>F526325</v>
          </cell>
          <cell r="D12101">
            <v>13</v>
          </cell>
          <cell r="E12101" t="str">
            <v>F</v>
          </cell>
        </row>
        <row r="12102">
          <cell r="B12102" t="str">
            <v>F526326</v>
          </cell>
          <cell r="C12102" t="str">
            <v>F526326</v>
          </cell>
          <cell r="D12102">
            <v>13</v>
          </cell>
          <cell r="E12102" t="str">
            <v>F</v>
          </cell>
        </row>
        <row r="12103">
          <cell r="B12103" t="str">
            <v>F526327</v>
          </cell>
          <cell r="C12103" t="str">
            <v>F526327</v>
          </cell>
          <cell r="D12103">
            <v>13</v>
          </cell>
          <cell r="E12103" t="str">
            <v>F</v>
          </cell>
        </row>
        <row r="12104">
          <cell r="B12104" t="str">
            <v>F526328</v>
          </cell>
          <cell r="C12104" t="str">
            <v>F526328</v>
          </cell>
          <cell r="D12104">
            <v>13</v>
          </cell>
          <cell r="E12104" t="str">
            <v>F</v>
          </cell>
        </row>
        <row r="12105">
          <cell r="B12105" t="str">
            <v>F526329</v>
          </cell>
          <cell r="C12105" t="str">
            <v>F526329</v>
          </cell>
          <cell r="D12105">
            <v>13</v>
          </cell>
          <cell r="E12105" t="str">
            <v>F</v>
          </cell>
        </row>
        <row r="12106">
          <cell r="B12106" t="str">
            <v>F526360</v>
          </cell>
          <cell r="C12106" t="str">
            <v>F526360</v>
          </cell>
          <cell r="D12106">
            <v>13</v>
          </cell>
          <cell r="E12106" t="str">
            <v>F</v>
          </cell>
        </row>
        <row r="12107">
          <cell r="B12107" t="str">
            <v>1000TRORA</v>
          </cell>
          <cell r="C12107" t="str">
            <v>TRORA</v>
          </cell>
          <cell r="D12107">
            <v>12</v>
          </cell>
          <cell r="E12107" t="str">
            <v>G</v>
          </cell>
        </row>
        <row r="12108">
          <cell r="B12108" t="str">
            <v>F501630</v>
          </cell>
          <cell r="C12108" t="str">
            <v>F501630</v>
          </cell>
          <cell r="D12108">
            <v>13</v>
          </cell>
          <cell r="E12108" t="str">
            <v>F</v>
          </cell>
        </row>
        <row r="12109">
          <cell r="B12109" t="str">
            <v>F501631</v>
          </cell>
          <cell r="C12109" t="str">
            <v>F501631</v>
          </cell>
          <cell r="D12109">
            <v>13</v>
          </cell>
          <cell r="E12109" t="str">
            <v>F</v>
          </cell>
        </row>
        <row r="12110">
          <cell r="B12110" t="str">
            <v>F501750</v>
          </cell>
          <cell r="C12110" t="str">
            <v>F501750</v>
          </cell>
          <cell r="D12110">
            <v>13</v>
          </cell>
          <cell r="E12110" t="str">
            <v>F</v>
          </cell>
        </row>
        <row r="12111">
          <cell r="B12111" t="str">
            <v>F501906</v>
          </cell>
          <cell r="C12111" t="str">
            <v>F501906</v>
          </cell>
          <cell r="D12111">
            <v>13</v>
          </cell>
          <cell r="E12111" t="str">
            <v>F</v>
          </cell>
        </row>
        <row r="12112">
          <cell r="B12112" t="str">
            <v>F501907</v>
          </cell>
          <cell r="C12112" t="str">
            <v>F501907</v>
          </cell>
          <cell r="D12112">
            <v>13</v>
          </cell>
          <cell r="E12112" t="str">
            <v>F</v>
          </cell>
        </row>
        <row r="12113">
          <cell r="B12113" t="str">
            <v>F526330</v>
          </cell>
          <cell r="C12113" t="str">
            <v>F526330</v>
          </cell>
          <cell r="D12113">
            <v>13</v>
          </cell>
          <cell r="E12113" t="str">
            <v>F</v>
          </cell>
        </row>
        <row r="12114">
          <cell r="B12114" t="str">
            <v>F526331</v>
          </cell>
          <cell r="C12114" t="str">
            <v>F526331</v>
          </cell>
          <cell r="D12114">
            <v>13</v>
          </cell>
          <cell r="E12114" t="str">
            <v>F</v>
          </cell>
        </row>
        <row r="12115">
          <cell r="B12115" t="str">
            <v>F526332</v>
          </cell>
          <cell r="C12115" t="str">
            <v>F526332</v>
          </cell>
          <cell r="D12115">
            <v>13</v>
          </cell>
          <cell r="E12115" t="str">
            <v>F</v>
          </cell>
        </row>
        <row r="12116">
          <cell r="B12116" t="str">
            <v>F526333</v>
          </cell>
          <cell r="C12116" t="str">
            <v>F526333</v>
          </cell>
          <cell r="D12116">
            <v>13</v>
          </cell>
          <cell r="E12116" t="str">
            <v>F</v>
          </cell>
        </row>
        <row r="12117">
          <cell r="B12117" t="str">
            <v>F526334</v>
          </cell>
          <cell r="C12117" t="str">
            <v>F526334</v>
          </cell>
          <cell r="D12117">
            <v>13</v>
          </cell>
          <cell r="E12117" t="str">
            <v>F</v>
          </cell>
        </row>
        <row r="12118">
          <cell r="B12118" t="str">
            <v>F526335</v>
          </cell>
          <cell r="C12118" t="str">
            <v>F526335</v>
          </cell>
          <cell r="D12118">
            <v>13</v>
          </cell>
          <cell r="E12118" t="str">
            <v>F</v>
          </cell>
        </row>
        <row r="12119">
          <cell r="B12119" t="str">
            <v>F526361</v>
          </cell>
          <cell r="C12119" t="str">
            <v>F526361</v>
          </cell>
          <cell r="D12119">
            <v>13</v>
          </cell>
          <cell r="E12119" t="str">
            <v>F</v>
          </cell>
        </row>
        <row r="12120">
          <cell r="B12120" t="str">
            <v>1000TRSJOA</v>
          </cell>
          <cell r="C12120" t="str">
            <v>TRSJOA</v>
          </cell>
          <cell r="D12120">
            <v>12</v>
          </cell>
          <cell r="E12120" t="str">
            <v>G</v>
          </cell>
        </row>
        <row r="12121">
          <cell r="B12121" t="str">
            <v>F501618</v>
          </cell>
          <cell r="C12121" t="str">
            <v>F501618</v>
          </cell>
          <cell r="D12121">
            <v>13</v>
          </cell>
          <cell r="E12121" t="str">
            <v>F</v>
          </cell>
        </row>
        <row r="12122">
          <cell r="B12122" t="str">
            <v>F501619</v>
          </cell>
          <cell r="C12122" t="str">
            <v>F501619</v>
          </cell>
          <cell r="D12122">
            <v>13</v>
          </cell>
          <cell r="E12122" t="str">
            <v>F</v>
          </cell>
        </row>
        <row r="12123">
          <cell r="B12123" t="str">
            <v>F501730</v>
          </cell>
          <cell r="C12123" t="str">
            <v>F501730</v>
          </cell>
          <cell r="D12123">
            <v>13</v>
          </cell>
          <cell r="E12123" t="str">
            <v>F</v>
          </cell>
        </row>
        <row r="12124">
          <cell r="B12124" t="str">
            <v>F501898</v>
          </cell>
          <cell r="C12124" t="str">
            <v>F501898</v>
          </cell>
          <cell r="D12124">
            <v>13</v>
          </cell>
          <cell r="E12124" t="str">
            <v>F</v>
          </cell>
        </row>
        <row r="12125">
          <cell r="B12125" t="str">
            <v>F501899</v>
          </cell>
          <cell r="C12125" t="str">
            <v>F501899</v>
          </cell>
          <cell r="D12125">
            <v>13</v>
          </cell>
          <cell r="E12125" t="str">
            <v>F</v>
          </cell>
        </row>
        <row r="12126">
          <cell r="B12126" t="str">
            <v>F526336</v>
          </cell>
          <cell r="C12126" t="str">
            <v>F526336</v>
          </cell>
          <cell r="D12126">
            <v>13</v>
          </cell>
          <cell r="E12126" t="str">
            <v>F</v>
          </cell>
        </row>
        <row r="12127">
          <cell r="B12127" t="str">
            <v>F526337</v>
          </cell>
          <cell r="C12127" t="str">
            <v>F526337</v>
          </cell>
          <cell r="D12127">
            <v>13</v>
          </cell>
          <cell r="E12127" t="str">
            <v>F</v>
          </cell>
        </row>
        <row r="12128">
          <cell r="B12128" t="str">
            <v>F526338</v>
          </cell>
          <cell r="C12128" t="str">
            <v>F526338</v>
          </cell>
          <cell r="D12128">
            <v>13</v>
          </cell>
          <cell r="E12128" t="str">
            <v>F</v>
          </cell>
        </row>
        <row r="12129">
          <cell r="B12129" t="str">
            <v>F526339</v>
          </cell>
          <cell r="C12129" t="str">
            <v>F526339</v>
          </cell>
          <cell r="D12129">
            <v>13</v>
          </cell>
          <cell r="E12129" t="str">
            <v>F</v>
          </cell>
        </row>
        <row r="12130">
          <cell r="B12130" t="str">
            <v>F526340</v>
          </cell>
          <cell r="C12130" t="str">
            <v>F526340</v>
          </cell>
          <cell r="D12130">
            <v>13</v>
          </cell>
          <cell r="E12130" t="str">
            <v>F</v>
          </cell>
        </row>
        <row r="12131">
          <cell r="B12131" t="str">
            <v>F526341</v>
          </cell>
          <cell r="C12131" t="str">
            <v>F526341</v>
          </cell>
          <cell r="D12131">
            <v>13</v>
          </cell>
          <cell r="E12131" t="str">
            <v>F</v>
          </cell>
        </row>
        <row r="12132">
          <cell r="B12132" t="str">
            <v>F526362</v>
          </cell>
          <cell r="C12132" t="str">
            <v>F526362</v>
          </cell>
          <cell r="D12132">
            <v>13</v>
          </cell>
          <cell r="E12132" t="str">
            <v>F</v>
          </cell>
        </row>
        <row r="12133">
          <cell r="B12133" t="str">
            <v>1000TRINSLWSH</v>
          </cell>
          <cell r="C12133" t="str">
            <v>TRINSLWSH</v>
          </cell>
          <cell r="D12133">
            <v>10</v>
          </cell>
          <cell r="E12133" t="str">
            <v>G</v>
          </cell>
        </row>
        <row r="12134">
          <cell r="B12134" t="str">
            <v>F501674</v>
          </cell>
          <cell r="C12134" t="str">
            <v>F501674</v>
          </cell>
          <cell r="D12134">
            <v>11</v>
          </cell>
          <cell r="E12134" t="str">
            <v>F</v>
          </cell>
        </row>
        <row r="12135">
          <cell r="B12135" t="str">
            <v>F501675</v>
          </cell>
          <cell r="C12135" t="str">
            <v>F501675</v>
          </cell>
          <cell r="D12135">
            <v>11</v>
          </cell>
          <cell r="E12135" t="str">
            <v>F</v>
          </cell>
        </row>
        <row r="12136">
          <cell r="B12136" t="str">
            <v>F501677</v>
          </cell>
          <cell r="C12136" t="str">
            <v>F501677</v>
          </cell>
          <cell r="D12136">
            <v>11</v>
          </cell>
          <cell r="E12136" t="str">
            <v>F</v>
          </cell>
        </row>
        <row r="12137">
          <cell r="B12137" t="str">
            <v>F501678</v>
          </cell>
          <cell r="C12137" t="str">
            <v>F501678</v>
          </cell>
          <cell r="D12137">
            <v>11</v>
          </cell>
          <cell r="E12137" t="str">
            <v>F</v>
          </cell>
        </row>
        <row r="12138">
          <cell r="B12138" t="str">
            <v>F501680</v>
          </cell>
          <cell r="C12138" t="str">
            <v>F501680</v>
          </cell>
          <cell r="D12138">
            <v>11</v>
          </cell>
          <cell r="E12138" t="str">
            <v>F</v>
          </cell>
        </row>
        <row r="12139">
          <cell r="B12139" t="str">
            <v>F501681</v>
          </cell>
          <cell r="C12139" t="str">
            <v>F501681</v>
          </cell>
          <cell r="D12139">
            <v>11</v>
          </cell>
          <cell r="E12139" t="str">
            <v>F</v>
          </cell>
        </row>
        <row r="12140">
          <cell r="B12140" t="str">
            <v>F501683</v>
          </cell>
          <cell r="C12140" t="str">
            <v>F501683</v>
          </cell>
          <cell r="D12140">
            <v>11</v>
          </cell>
          <cell r="E12140" t="str">
            <v>F</v>
          </cell>
        </row>
        <row r="12141">
          <cell r="B12141" t="str">
            <v>F501684</v>
          </cell>
          <cell r="C12141" t="str">
            <v>F501684</v>
          </cell>
          <cell r="D12141">
            <v>11</v>
          </cell>
          <cell r="E12141" t="str">
            <v>F</v>
          </cell>
        </row>
        <row r="12142">
          <cell r="B12142" t="str">
            <v>F501686</v>
          </cell>
          <cell r="C12142" t="str">
            <v>F501686</v>
          </cell>
          <cell r="D12142">
            <v>11</v>
          </cell>
          <cell r="E12142" t="str">
            <v>F</v>
          </cell>
        </row>
        <row r="12143">
          <cell r="B12143" t="str">
            <v>F501687</v>
          </cell>
          <cell r="C12143" t="str">
            <v>F501687</v>
          </cell>
          <cell r="D12143">
            <v>11</v>
          </cell>
          <cell r="E12143" t="str">
            <v>F</v>
          </cell>
        </row>
        <row r="12144">
          <cell r="B12144" t="str">
            <v>F501689</v>
          </cell>
          <cell r="C12144" t="str">
            <v>F501689</v>
          </cell>
          <cell r="D12144">
            <v>11</v>
          </cell>
          <cell r="E12144" t="str">
            <v>F</v>
          </cell>
        </row>
        <row r="12145">
          <cell r="B12145" t="str">
            <v>F501690</v>
          </cell>
          <cell r="C12145" t="str">
            <v>F501690</v>
          </cell>
          <cell r="D12145">
            <v>11</v>
          </cell>
          <cell r="E12145" t="str">
            <v>F</v>
          </cell>
        </row>
        <row r="12146">
          <cell r="B12146" t="str">
            <v>F501692</v>
          </cell>
          <cell r="C12146" t="str">
            <v>F501692</v>
          </cell>
          <cell r="D12146">
            <v>11</v>
          </cell>
          <cell r="E12146" t="str">
            <v>F</v>
          </cell>
        </row>
        <row r="12147">
          <cell r="B12147" t="str">
            <v>F501693</v>
          </cell>
          <cell r="C12147" t="str">
            <v>F501693</v>
          </cell>
          <cell r="D12147">
            <v>11</v>
          </cell>
          <cell r="E12147" t="str">
            <v>F</v>
          </cell>
        </row>
        <row r="12148">
          <cell r="B12148" t="str">
            <v>F501695</v>
          </cell>
          <cell r="C12148" t="str">
            <v>F501695</v>
          </cell>
          <cell r="D12148">
            <v>11</v>
          </cell>
          <cell r="E12148" t="str">
            <v>F</v>
          </cell>
        </row>
        <row r="12149">
          <cell r="B12149" t="str">
            <v>F501696</v>
          </cell>
          <cell r="C12149" t="str">
            <v>F501696</v>
          </cell>
          <cell r="D12149">
            <v>11</v>
          </cell>
          <cell r="E12149" t="str">
            <v>F</v>
          </cell>
        </row>
        <row r="12150">
          <cell r="B12150" t="str">
            <v>F525866</v>
          </cell>
          <cell r="C12150" t="str">
            <v>F525866</v>
          </cell>
          <cell r="D12150">
            <v>11</v>
          </cell>
          <cell r="E12150" t="str">
            <v>F</v>
          </cell>
        </row>
        <row r="12151">
          <cell r="B12151" t="str">
            <v>1000TRUGINSP</v>
          </cell>
          <cell r="C12151" t="str">
            <v>TRUGINSP</v>
          </cell>
          <cell r="D12151">
            <v>10</v>
          </cell>
          <cell r="E12151" t="str">
            <v>G</v>
          </cell>
        </row>
        <row r="12152">
          <cell r="B12152" t="str">
            <v>F501699</v>
          </cell>
          <cell r="C12152" t="str">
            <v>F501699</v>
          </cell>
          <cell r="D12152">
            <v>11</v>
          </cell>
          <cell r="E12152" t="str">
            <v>F</v>
          </cell>
        </row>
        <row r="12153">
          <cell r="B12153" t="str">
            <v>F501702</v>
          </cell>
          <cell r="C12153" t="str">
            <v>F501702</v>
          </cell>
          <cell r="D12153">
            <v>11</v>
          </cell>
          <cell r="E12153" t="str">
            <v>F</v>
          </cell>
        </row>
        <row r="12154">
          <cell r="B12154" t="str">
            <v>F501705</v>
          </cell>
          <cell r="C12154" t="str">
            <v>F501705</v>
          </cell>
          <cell r="D12154">
            <v>11</v>
          </cell>
          <cell r="E12154" t="str">
            <v>F</v>
          </cell>
        </row>
        <row r="12155">
          <cell r="B12155" t="str">
            <v>F501708</v>
          </cell>
          <cell r="C12155" t="str">
            <v>F501708</v>
          </cell>
          <cell r="D12155">
            <v>11</v>
          </cell>
          <cell r="E12155" t="str">
            <v>F</v>
          </cell>
        </row>
        <row r="12156">
          <cell r="B12156" t="str">
            <v>F501711</v>
          </cell>
          <cell r="C12156" t="str">
            <v>F501711</v>
          </cell>
          <cell r="D12156">
            <v>11</v>
          </cell>
          <cell r="E12156" t="str">
            <v>F</v>
          </cell>
        </row>
        <row r="12157">
          <cell r="B12157" t="str">
            <v>F501714</v>
          </cell>
          <cell r="C12157" t="str">
            <v>F501714</v>
          </cell>
          <cell r="D12157">
            <v>11</v>
          </cell>
          <cell r="E12157" t="str">
            <v>F</v>
          </cell>
        </row>
        <row r="12158">
          <cell r="B12158" t="str">
            <v>F501717</v>
          </cell>
          <cell r="C12158" t="str">
            <v>F501717</v>
          </cell>
          <cell r="D12158">
            <v>11</v>
          </cell>
          <cell r="E12158" t="str">
            <v>F</v>
          </cell>
        </row>
        <row r="12159">
          <cell r="B12159" t="str">
            <v>F501720</v>
          </cell>
          <cell r="C12159" t="str">
            <v>F501720</v>
          </cell>
          <cell r="D12159">
            <v>11</v>
          </cell>
          <cell r="E12159" t="str">
            <v>F</v>
          </cell>
        </row>
        <row r="12160">
          <cell r="B12160" t="str">
            <v>F525867</v>
          </cell>
          <cell r="C12160" t="str">
            <v>F525867</v>
          </cell>
          <cell r="D12160">
            <v>11</v>
          </cell>
          <cell r="E12160" t="str">
            <v>F</v>
          </cell>
        </row>
        <row r="12161">
          <cell r="B12161" t="str">
            <v>1000TRLNPTRL</v>
          </cell>
          <cell r="C12161" t="str">
            <v>TRLNPTRL</v>
          </cell>
          <cell r="D12161">
            <v>10</v>
          </cell>
          <cell r="E12161" t="str">
            <v>G</v>
          </cell>
        </row>
        <row r="12162">
          <cell r="B12162" t="str">
            <v>F501698</v>
          </cell>
          <cell r="C12162" t="str">
            <v>F501698</v>
          </cell>
          <cell r="D12162">
            <v>11</v>
          </cell>
          <cell r="E12162" t="str">
            <v>F</v>
          </cell>
        </row>
        <row r="12163">
          <cell r="B12163" t="str">
            <v>F501701</v>
          </cell>
          <cell r="C12163" t="str">
            <v>F501701</v>
          </cell>
          <cell r="D12163">
            <v>11</v>
          </cell>
          <cell r="E12163" t="str">
            <v>F</v>
          </cell>
        </row>
        <row r="12164">
          <cell r="B12164" t="str">
            <v>F501704</v>
          </cell>
          <cell r="C12164" t="str">
            <v>F501704</v>
          </cell>
          <cell r="D12164">
            <v>11</v>
          </cell>
          <cell r="E12164" t="str">
            <v>F</v>
          </cell>
        </row>
        <row r="12165">
          <cell r="B12165" t="str">
            <v>F501707</v>
          </cell>
          <cell r="C12165" t="str">
            <v>F501707</v>
          </cell>
          <cell r="D12165">
            <v>11</v>
          </cell>
          <cell r="E12165" t="str">
            <v>F</v>
          </cell>
        </row>
        <row r="12166">
          <cell r="B12166" t="str">
            <v>F501712</v>
          </cell>
          <cell r="C12166" t="str">
            <v>F501712</v>
          </cell>
          <cell r="D12166">
            <v>11</v>
          </cell>
          <cell r="E12166" t="str">
            <v>F</v>
          </cell>
        </row>
        <row r="12167">
          <cell r="B12167" t="str">
            <v>F501713</v>
          </cell>
          <cell r="C12167" t="str">
            <v>F501713</v>
          </cell>
          <cell r="D12167">
            <v>11</v>
          </cell>
          <cell r="E12167" t="str">
            <v>F</v>
          </cell>
        </row>
        <row r="12168">
          <cell r="B12168" t="str">
            <v>F501716</v>
          </cell>
          <cell r="C12168" t="str">
            <v>F501716</v>
          </cell>
          <cell r="D12168">
            <v>11</v>
          </cell>
          <cell r="E12168" t="str">
            <v>F</v>
          </cell>
        </row>
        <row r="12169">
          <cell r="B12169" t="str">
            <v>F501719</v>
          </cell>
          <cell r="C12169" t="str">
            <v>F501719</v>
          </cell>
          <cell r="D12169">
            <v>11</v>
          </cell>
          <cell r="E12169" t="str">
            <v>F</v>
          </cell>
        </row>
        <row r="12170">
          <cell r="B12170" t="str">
            <v>F501914</v>
          </cell>
          <cell r="C12170" t="str">
            <v>F501914</v>
          </cell>
          <cell r="D12170">
            <v>11</v>
          </cell>
          <cell r="E12170" t="str">
            <v>F</v>
          </cell>
        </row>
        <row r="12171">
          <cell r="B12171" t="str">
            <v>F501915</v>
          </cell>
          <cell r="C12171" t="str">
            <v>F501915</v>
          </cell>
          <cell r="D12171">
            <v>11</v>
          </cell>
          <cell r="E12171" t="str">
            <v>F</v>
          </cell>
        </row>
        <row r="12172">
          <cell r="B12172" t="str">
            <v>F501916</v>
          </cell>
          <cell r="C12172" t="str">
            <v>F501916</v>
          </cell>
          <cell r="D12172">
            <v>11</v>
          </cell>
          <cell r="E12172" t="str">
            <v>F</v>
          </cell>
        </row>
        <row r="12173">
          <cell r="B12173" t="str">
            <v>F501917</v>
          </cell>
          <cell r="C12173" t="str">
            <v>F501917</v>
          </cell>
          <cell r="D12173">
            <v>11</v>
          </cell>
          <cell r="E12173" t="str">
            <v>F</v>
          </cell>
        </row>
        <row r="12174">
          <cell r="B12174" t="str">
            <v>F501918</v>
          </cell>
          <cell r="C12174" t="str">
            <v>F501918</v>
          </cell>
          <cell r="D12174">
            <v>11</v>
          </cell>
          <cell r="E12174" t="str">
            <v>F</v>
          </cell>
        </row>
        <row r="12175">
          <cell r="B12175" t="str">
            <v>F501919</v>
          </cell>
          <cell r="C12175" t="str">
            <v>F501919</v>
          </cell>
          <cell r="D12175">
            <v>11</v>
          </cell>
          <cell r="E12175" t="str">
            <v>F</v>
          </cell>
        </row>
        <row r="12176">
          <cell r="B12176" t="str">
            <v>F501920</v>
          </cell>
          <cell r="C12176" t="str">
            <v>F501920</v>
          </cell>
          <cell r="D12176">
            <v>11</v>
          </cell>
          <cell r="E12176" t="str">
            <v>F</v>
          </cell>
        </row>
        <row r="12177">
          <cell r="B12177" t="str">
            <v>F501921</v>
          </cell>
          <cell r="C12177" t="str">
            <v>F501921</v>
          </cell>
          <cell r="D12177">
            <v>11</v>
          </cell>
          <cell r="E12177" t="str">
            <v>F</v>
          </cell>
        </row>
        <row r="12178">
          <cell r="B12178" t="str">
            <v>F520828</v>
          </cell>
          <cell r="C12178" t="str">
            <v>F520828</v>
          </cell>
          <cell r="D12178">
            <v>11</v>
          </cell>
          <cell r="E12178" t="str">
            <v>F</v>
          </cell>
        </row>
        <row r="12179">
          <cell r="B12179" t="str">
            <v>F520831</v>
          </cell>
          <cell r="C12179" t="str">
            <v>F520831</v>
          </cell>
          <cell r="D12179">
            <v>11</v>
          </cell>
          <cell r="E12179" t="str">
            <v>F</v>
          </cell>
        </row>
        <row r="12180">
          <cell r="B12180" t="str">
            <v>F525868</v>
          </cell>
          <cell r="C12180" t="str">
            <v>F525868</v>
          </cell>
          <cell r="D12180">
            <v>11</v>
          </cell>
          <cell r="E12180" t="str">
            <v>F</v>
          </cell>
        </row>
        <row r="12181">
          <cell r="B12181" t="str">
            <v>1000TRSLNEXP</v>
          </cell>
          <cell r="C12181" t="str">
            <v>TRSLNEXP</v>
          </cell>
          <cell r="D12181">
            <v>10</v>
          </cell>
          <cell r="E12181" t="str">
            <v>G</v>
          </cell>
        </row>
        <row r="12182">
          <cell r="B12182" t="str">
            <v>F500343</v>
          </cell>
          <cell r="C12182" t="str">
            <v>F500343</v>
          </cell>
          <cell r="D12182">
            <v>11</v>
          </cell>
          <cell r="E12182" t="str">
            <v>F</v>
          </cell>
        </row>
        <row r="12183">
          <cell r="B12183" t="str">
            <v>F500344</v>
          </cell>
          <cell r="C12183" t="str">
            <v>F500344</v>
          </cell>
          <cell r="D12183">
            <v>11</v>
          </cell>
          <cell r="E12183" t="str">
            <v>F</v>
          </cell>
        </row>
        <row r="12184">
          <cell r="B12184" t="str">
            <v>F500345</v>
          </cell>
          <cell r="C12184" t="str">
            <v>F500345</v>
          </cell>
          <cell r="D12184">
            <v>11</v>
          </cell>
          <cell r="E12184" t="str">
            <v>F</v>
          </cell>
        </row>
        <row r="12185">
          <cell r="B12185" t="str">
            <v>F500346</v>
          </cell>
          <cell r="C12185" t="str">
            <v>F500346</v>
          </cell>
          <cell r="D12185">
            <v>11</v>
          </cell>
          <cell r="E12185" t="str">
            <v>F</v>
          </cell>
        </row>
        <row r="12186">
          <cell r="B12186" t="str">
            <v>F500347</v>
          </cell>
          <cell r="C12186" t="str">
            <v>F500347</v>
          </cell>
          <cell r="D12186">
            <v>11</v>
          </cell>
          <cell r="E12186" t="str">
            <v>F</v>
          </cell>
        </row>
        <row r="12187">
          <cell r="B12187" t="str">
            <v>F500348</v>
          </cell>
          <cell r="C12187" t="str">
            <v>F500348</v>
          </cell>
          <cell r="D12187">
            <v>11</v>
          </cell>
          <cell r="E12187" t="str">
            <v>F</v>
          </cell>
        </row>
        <row r="12188">
          <cell r="B12188" t="str">
            <v>F500349</v>
          </cell>
          <cell r="C12188" t="str">
            <v>F500349</v>
          </cell>
          <cell r="D12188">
            <v>11</v>
          </cell>
          <cell r="E12188" t="str">
            <v>F</v>
          </cell>
        </row>
        <row r="12189">
          <cell r="B12189" t="str">
            <v>F500350</v>
          </cell>
          <cell r="C12189" t="str">
            <v>F500350</v>
          </cell>
          <cell r="D12189">
            <v>11</v>
          </cell>
          <cell r="E12189" t="str">
            <v>F</v>
          </cell>
        </row>
        <row r="12190">
          <cell r="B12190" t="str">
            <v>F520829</v>
          </cell>
          <cell r="C12190" t="str">
            <v>F520829</v>
          </cell>
          <cell r="D12190">
            <v>11</v>
          </cell>
          <cell r="E12190" t="str">
            <v>F</v>
          </cell>
        </row>
        <row r="12191">
          <cell r="B12191" t="str">
            <v>F520832</v>
          </cell>
          <cell r="C12191" t="str">
            <v>F520832</v>
          </cell>
          <cell r="D12191">
            <v>11</v>
          </cell>
          <cell r="E12191" t="str">
            <v>F</v>
          </cell>
        </row>
        <row r="12192">
          <cell r="B12192" t="str">
            <v>F525869</v>
          </cell>
          <cell r="C12192" t="str">
            <v>F525869</v>
          </cell>
          <cell r="D12192">
            <v>11</v>
          </cell>
          <cell r="E12192" t="str">
            <v>F</v>
          </cell>
        </row>
        <row r="12193">
          <cell r="B12193" t="str">
            <v>1000TRANCOMMG</v>
          </cell>
          <cell r="C12193" t="str">
            <v>TRANCOMMG</v>
          </cell>
          <cell r="D12193">
            <v>8</v>
          </cell>
          <cell r="E12193" t="str">
            <v>G</v>
          </cell>
        </row>
        <row r="12194">
          <cell r="B12194" t="str">
            <v>F525860</v>
          </cell>
          <cell r="C12194" t="str">
            <v>F525860</v>
          </cell>
          <cell r="D12194">
            <v>9</v>
          </cell>
          <cell r="E12194" t="str">
            <v>F</v>
          </cell>
        </row>
        <row r="12195">
          <cell r="B12195" t="str">
            <v>1000TRNROWCL</v>
          </cell>
          <cell r="C12195" t="str">
            <v>TRNROWCL</v>
          </cell>
          <cell r="D12195">
            <v>10</v>
          </cell>
          <cell r="E12195" t="str">
            <v>G</v>
          </cell>
        </row>
        <row r="12196">
          <cell r="B12196" t="str">
            <v>F501642</v>
          </cell>
          <cell r="C12196" t="str">
            <v>F501642</v>
          </cell>
          <cell r="D12196">
            <v>11</v>
          </cell>
          <cell r="E12196" t="str">
            <v>F</v>
          </cell>
        </row>
        <row r="12197">
          <cell r="B12197" t="str">
            <v>F501643</v>
          </cell>
          <cell r="C12197" t="str">
            <v>F501643</v>
          </cell>
          <cell r="D12197">
            <v>11</v>
          </cell>
          <cell r="E12197" t="str">
            <v>F</v>
          </cell>
        </row>
        <row r="12198">
          <cell r="B12198" t="str">
            <v>F501644</v>
          </cell>
          <cell r="C12198" t="str">
            <v>F501644</v>
          </cell>
          <cell r="D12198">
            <v>11</v>
          </cell>
          <cell r="E12198" t="str">
            <v>F</v>
          </cell>
        </row>
        <row r="12199">
          <cell r="B12199" t="str">
            <v>F501645</v>
          </cell>
          <cell r="C12199" t="str">
            <v>F501645</v>
          </cell>
          <cell r="D12199">
            <v>11</v>
          </cell>
          <cell r="E12199" t="str">
            <v>F</v>
          </cell>
        </row>
        <row r="12200">
          <cell r="B12200" t="str">
            <v>F501646</v>
          </cell>
          <cell r="C12200" t="str">
            <v>F501646</v>
          </cell>
          <cell r="D12200">
            <v>11</v>
          </cell>
          <cell r="E12200" t="str">
            <v>F</v>
          </cell>
        </row>
        <row r="12201">
          <cell r="B12201" t="str">
            <v>F501647</v>
          </cell>
          <cell r="C12201" t="str">
            <v>F501647</v>
          </cell>
          <cell r="D12201">
            <v>11</v>
          </cell>
          <cell r="E12201" t="str">
            <v>F</v>
          </cell>
        </row>
        <row r="12202">
          <cell r="B12202" t="str">
            <v>F501648</v>
          </cell>
          <cell r="C12202" t="str">
            <v>F501648</v>
          </cell>
          <cell r="D12202">
            <v>11</v>
          </cell>
          <cell r="E12202" t="str">
            <v>F</v>
          </cell>
        </row>
        <row r="12203">
          <cell r="B12203" t="str">
            <v>F501649</v>
          </cell>
          <cell r="C12203" t="str">
            <v>F501649</v>
          </cell>
          <cell r="D12203">
            <v>11</v>
          </cell>
          <cell r="E12203" t="str">
            <v>F</v>
          </cell>
        </row>
        <row r="12204">
          <cell r="B12204" t="str">
            <v>F501650</v>
          </cell>
          <cell r="C12204" t="str">
            <v>F501650</v>
          </cell>
          <cell r="D12204">
            <v>11</v>
          </cell>
          <cell r="E12204" t="str">
            <v>F</v>
          </cell>
        </row>
        <row r="12205">
          <cell r="B12205" t="str">
            <v>F501651</v>
          </cell>
          <cell r="C12205" t="str">
            <v>F501651</v>
          </cell>
          <cell r="D12205">
            <v>11</v>
          </cell>
          <cell r="E12205" t="str">
            <v>F</v>
          </cell>
        </row>
        <row r="12206">
          <cell r="B12206" t="str">
            <v>F501652</v>
          </cell>
          <cell r="C12206" t="str">
            <v>F501652</v>
          </cell>
          <cell r="D12206">
            <v>11</v>
          </cell>
          <cell r="E12206" t="str">
            <v>F</v>
          </cell>
        </row>
        <row r="12207">
          <cell r="B12207" t="str">
            <v>F501653</v>
          </cell>
          <cell r="C12207" t="str">
            <v>F501653</v>
          </cell>
          <cell r="D12207">
            <v>11</v>
          </cell>
          <cell r="E12207" t="str">
            <v>F</v>
          </cell>
        </row>
        <row r="12208">
          <cell r="B12208" t="str">
            <v>F501654</v>
          </cell>
          <cell r="C12208" t="str">
            <v>F501654</v>
          </cell>
          <cell r="D12208">
            <v>11</v>
          </cell>
          <cell r="E12208" t="str">
            <v>F</v>
          </cell>
        </row>
        <row r="12209">
          <cell r="B12209" t="str">
            <v>F501655</v>
          </cell>
          <cell r="C12209" t="str">
            <v>F501655</v>
          </cell>
          <cell r="D12209">
            <v>11</v>
          </cell>
          <cell r="E12209" t="str">
            <v>F</v>
          </cell>
        </row>
        <row r="12210">
          <cell r="B12210" t="str">
            <v>F501656</v>
          </cell>
          <cell r="C12210" t="str">
            <v>F501656</v>
          </cell>
          <cell r="D12210">
            <v>11</v>
          </cell>
          <cell r="E12210" t="str">
            <v>F</v>
          </cell>
        </row>
        <row r="12211">
          <cell r="B12211" t="str">
            <v>F501657</v>
          </cell>
          <cell r="C12211" t="str">
            <v>F501657</v>
          </cell>
          <cell r="D12211">
            <v>11</v>
          </cell>
          <cell r="E12211" t="str">
            <v>F</v>
          </cell>
        </row>
        <row r="12212">
          <cell r="B12212" t="str">
            <v>F501658</v>
          </cell>
          <cell r="C12212" t="str">
            <v>F501658</v>
          </cell>
          <cell r="D12212">
            <v>11</v>
          </cell>
          <cell r="E12212" t="str">
            <v>F</v>
          </cell>
        </row>
        <row r="12213">
          <cell r="B12213" t="str">
            <v>F501659</v>
          </cell>
          <cell r="C12213" t="str">
            <v>F501659</v>
          </cell>
          <cell r="D12213">
            <v>11</v>
          </cell>
          <cell r="E12213" t="str">
            <v>F</v>
          </cell>
        </row>
        <row r="12214">
          <cell r="B12214" t="str">
            <v>F501660</v>
          </cell>
          <cell r="C12214" t="str">
            <v>F501660</v>
          </cell>
          <cell r="D12214">
            <v>11</v>
          </cell>
          <cell r="E12214" t="str">
            <v>F</v>
          </cell>
        </row>
        <row r="12215">
          <cell r="B12215" t="str">
            <v>F501661</v>
          </cell>
          <cell r="C12215" t="str">
            <v>F501661</v>
          </cell>
          <cell r="D12215">
            <v>11</v>
          </cell>
          <cell r="E12215" t="str">
            <v>F</v>
          </cell>
        </row>
        <row r="12216">
          <cell r="B12216" t="str">
            <v>F501662</v>
          </cell>
          <cell r="C12216" t="str">
            <v>F501662</v>
          </cell>
          <cell r="D12216">
            <v>11</v>
          </cell>
          <cell r="E12216" t="str">
            <v>F</v>
          </cell>
        </row>
        <row r="12217">
          <cell r="B12217" t="str">
            <v>F501663</v>
          </cell>
          <cell r="C12217" t="str">
            <v>F501663</v>
          </cell>
          <cell r="D12217">
            <v>11</v>
          </cell>
          <cell r="E12217" t="str">
            <v>F</v>
          </cell>
        </row>
        <row r="12218">
          <cell r="B12218" t="str">
            <v>F501664</v>
          </cell>
          <cell r="C12218" t="str">
            <v>F501664</v>
          </cell>
          <cell r="D12218">
            <v>11</v>
          </cell>
          <cell r="E12218" t="str">
            <v>F</v>
          </cell>
        </row>
        <row r="12219">
          <cell r="B12219" t="str">
            <v>F501665</v>
          </cell>
          <cell r="C12219" t="str">
            <v>F501665</v>
          </cell>
          <cell r="D12219">
            <v>11</v>
          </cell>
          <cell r="E12219" t="str">
            <v>F</v>
          </cell>
        </row>
        <row r="12220">
          <cell r="B12220" t="str">
            <v>F501666</v>
          </cell>
          <cell r="C12220" t="str">
            <v>F501666</v>
          </cell>
          <cell r="D12220">
            <v>11</v>
          </cell>
          <cell r="E12220" t="str">
            <v>F</v>
          </cell>
        </row>
        <row r="12221">
          <cell r="B12221" t="str">
            <v>F501667</v>
          </cell>
          <cell r="C12221" t="str">
            <v>F501667</v>
          </cell>
          <cell r="D12221">
            <v>11</v>
          </cell>
          <cell r="E12221" t="str">
            <v>F</v>
          </cell>
        </row>
        <row r="12222">
          <cell r="B12222" t="str">
            <v>F501668</v>
          </cell>
          <cell r="C12222" t="str">
            <v>F501668</v>
          </cell>
          <cell r="D12222">
            <v>11</v>
          </cell>
          <cell r="E12222" t="str">
            <v>F</v>
          </cell>
        </row>
        <row r="12223">
          <cell r="B12223" t="str">
            <v>F501669</v>
          </cell>
          <cell r="C12223" t="str">
            <v>F501669</v>
          </cell>
          <cell r="D12223">
            <v>11</v>
          </cell>
          <cell r="E12223" t="str">
            <v>F</v>
          </cell>
        </row>
        <row r="12224">
          <cell r="B12224" t="str">
            <v>F501670</v>
          </cell>
          <cell r="C12224" t="str">
            <v>F501670</v>
          </cell>
          <cell r="D12224">
            <v>11</v>
          </cell>
          <cell r="E12224" t="str">
            <v>F</v>
          </cell>
        </row>
        <row r="12225">
          <cell r="B12225" t="str">
            <v>F501671</v>
          </cell>
          <cell r="C12225" t="str">
            <v>F501671</v>
          </cell>
          <cell r="D12225">
            <v>11</v>
          </cell>
          <cell r="E12225" t="str">
            <v>F</v>
          </cell>
        </row>
        <row r="12226">
          <cell r="B12226" t="str">
            <v>F501672</v>
          </cell>
          <cell r="C12226" t="str">
            <v>F501672</v>
          </cell>
          <cell r="D12226">
            <v>11</v>
          </cell>
          <cell r="E12226" t="str">
            <v>F</v>
          </cell>
        </row>
        <row r="12227">
          <cell r="B12227" t="str">
            <v>F501673</v>
          </cell>
          <cell r="C12227" t="str">
            <v>F501673</v>
          </cell>
          <cell r="D12227">
            <v>11</v>
          </cell>
          <cell r="E12227" t="str">
            <v>F</v>
          </cell>
        </row>
        <row r="12228">
          <cell r="B12228" t="str">
            <v>F525870</v>
          </cell>
          <cell r="C12228" t="str">
            <v>F525870</v>
          </cell>
          <cell r="D12228">
            <v>11</v>
          </cell>
          <cell r="E12228" t="str">
            <v>F</v>
          </cell>
        </row>
        <row r="12229">
          <cell r="B12229" t="str">
            <v>F526348</v>
          </cell>
          <cell r="C12229" t="str">
            <v>F526348</v>
          </cell>
          <cell r="D12229">
            <v>11</v>
          </cell>
          <cell r="E12229" t="str">
            <v>F</v>
          </cell>
        </row>
        <row r="12230">
          <cell r="B12230" t="str">
            <v>F526349</v>
          </cell>
          <cell r="C12230" t="str">
            <v>F526349</v>
          </cell>
          <cell r="D12230">
            <v>11</v>
          </cell>
          <cell r="E12230" t="str">
            <v>F</v>
          </cell>
        </row>
        <row r="12231">
          <cell r="B12231" t="str">
            <v>F526350</v>
          </cell>
          <cell r="C12231" t="str">
            <v>F526350</v>
          </cell>
          <cell r="D12231">
            <v>11</v>
          </cell>
          <cell r="E12231" t="str">
            <v>F</v>
          </cell>
        </row>
        <row r="12232">
          <cell r="B12232" t="str">
            <v>F526351</v>
          </cell>
          <cell r="C12232" t="str">
            <v>F526351</v>
          </cell>
          <cell r="D12232">
            <v>11</v>
          </cell>
          <cell r="E12232" t="str">
            <v>F</v>
          </cell>
        </row>
        <row r="12233">
          <cell r="B12233" t="str">
            <v>F526352</v>
          </cell>
          <cell r="C12233" t="str">
            <v>F526352</v>
          </cell>
          <cell r="D12233">
            <v>11</v>
          </cell>
          <cell r="E12233" t="str">
            <v>F</v>
          </cell>
        </row>
        <row r="12234">
          <cell r="B12234" t="str">
            <v>F526353</v>
          </cell>
          <cell r="C12234" t="str">
            <v>F526353</v>
          </cell>
          <cell r="D12234">
            <v>11</v>
          </cell>
          <cell r="E12234" t="str">
            <v>F</v>
          </cell>
        </row>
        <row r="12235">
          <cell r="B12235" t="str">
            <v>F526354</v>
          </cell>
          <cell r="C12235" t="str">
            <v>F526354</v>
          </cell>
          <cell r="D12235">
            <v>11</v>
          </cell>
          <cell r="E12235" t="str">
            <v>F</v>
          </cell>
        </row>
        <row r="12236">
          <cell r="B12236" t="str">
            <v>F526355</v>
          </cell>
          <cell r="C12236" t="str">
            <v>F526355</v>
          </cell>
          <cell r="D12236">
            <v>11</v>
          </cell>
          <cell r="E12236" t="str">
            <v>F</v>
          </cell>
        </row>
        <row r="12237">
          <cell r="B12237" t="str">
            <v>1000TRLNRNTS</v>
          </cell>
          <cell r="C12237" t="str">
            <v>TRLNRNTS</v>
          </cell>
          <cell r="D12237">
            <v>10</v>
          </cell>
          <cell r="E12237" t="str">
            <v>G</v>
          </cell>
        </row>
        <row r="12238">
          <cell r="B12238" t="str">
            <v>F500335</v>
          </cell>
          <cell r="C12238" t="str">
            <v>F500335</v>
          </cell>
          <cell r="D12238">
            <v>11</v>
          </cell>
          <cell r="E12238" t="str">
            <v>F</v>
          </cell>
        </row>
        <row r="12239">
          <cell r="B12239" t="str">
            <v>F500336</v>
          </cell>
          <cell r="C12239" t="str">
            <v>F500336</v>
          </cell>
          <cell r="D12239">
            <v>11</v>
          </cell>
          <cell r="E12239" t="str">
            <v>F</v>
          </cell>
        </row>
        <row r="12240">
          <cell r="B12240" t="str">
            <v>F500337</v>
          </cell>
          <cell r="C12240" t="str">
            <v>F500337</v>
          </cell>
          <cell r="D12240">
            <v>11</v>
          </cell>
          <cell r="E12240" t="str">
            <v>F</v>
          </cell>
        </row>
        <row r="12241">
          <cell r="B12241" t="str">
            <v>F500338</v>
          </cell>
          <cell r="C12241" t="str">
            <v>F500338</v>
          </cell>
          <cell r="D12241">
            <v>11</v>
          </cell>
          <cell r="E12241" t="str">
            <v>F</v>
          </cell>
        </row>
        <row r="12242">
          <cell r="B12242" t="str">
            <v>F500339</v>
          </cell>
          <cell r="C12242" t="str">
            <v>F500339</v>
          </cell>
          <cell r="D12242">
            <v>11</v>
          </cell>
          <cell r="E12242" t="str">
            <v>F</v>
          </cell>
        </row>
        <row r="12243">
          <cell r="B12243" t="str">
            <v>F500340</v>
          </cell>
          <cell r="C12243" t="str">
            <v>F500340</v>
          </cell>
          <cell r="D12243">
            <v>11</v>
          </cell>
          <cell r="E12243" t="str">
            <v>F</v>
          </cell>
        </row>
        <row r="12244">
          <cell r="B12244" t="str">
            <v>F500341</v>
          </cell>
          <cell r="C12244" t="str">
            <v>F500341</v>
          </cell>
          <cell r="D12244">
            <v>11</v>
          </cell>
          <cell r="E12244" t="str">
            <v>F</v>
          </cell>
        </row>
        <row r="12245">
          <cell r="B12245" t="str">
            <v>F500342</v>
          </cell>
          <cell r="C12245" t="str">
            <v>F500342</v>
          </cell>
          <cell r="D12245">
            <v>11</v>
          </cell>
          <cell r="E12245" t="str">
            <v>F</v>
          </cell>
        </row>
        <row r="12246">
          <cell r="B12246" t="str">
            <v>F502599</v>
          </cell>
          <cell r="C12246" t="str">
            <v>F502599</v>
          </cell>
          <cell r="D12246">
            <v>11</v>
          </cell>
          <cell r="E12246" t="str">
            <v>F</v>
          </cell>
        </row>
        <row r="12247">
          <cell r="B12247" t="str">
            <v>F502600</v>
          </cell>
          <cell r="C12247" t="str">
            <v>F502600</v>
          </cell>
          <cell r="D12247">
            <v>11</v>
          </cell>
          <cell r="E12247" t="str">
            <v>F</v>
          </cell>
        </row>
        <row r="12248">
          <cell r="B12248" t="str">
            <v>F502601</v>
          </cell>
          <cell r="C12248" t="str">
            <v>F502601</v>
          </cell>
          <cell r="D12248">
            <v>11</v>
          </cell>
          <cell r="E12248" t="str">
            <v>F</v>
          </cell>
        </row>
        <row r="12249">
          <cell r="B12249" t="str">
            <v>F502602</v>
          </cell>
          <cell r="C12249" t="str">
            <v>F502602</v>
          </cell>
          <cell r="D12249">
            <v>11</v>
          </cell>
          <cell r="E12249" t="str">
            <v>F</v>
          </cell>
        </row>
        <row r="12250">
          <cell r="B12250" t="str">
            <v>F502603</v>
          </cell>
          <cell r="C12250" t="str">
            <v>F502603</v>
          </cell>
          <cell r="D12250">
            <v>11</v>
          </cell>
          <cell r="E12250" t="str">
            <v>F</v>
          </cell>
        </row>
        <row r="12251">
          <cell r="B12251" t="str">
            <v>F502604</v>
          </cell>
          <cell r="C12251" t="str">
            <v>F502604</v>
          </cell>
          <cell r="D12251">
            <v>11</v>
          </cell>
          <cell r="E12251" t="str">
            <v>F</v>
          </cell>
        </row>
        <row r="12252">
          <cell r="B12252" t="str">
            <v>F502605</v>
          </cell>
          <cell r="C12252" t="str">
            <v>F502605</v>
          </cell>
          <cell r="D12252">
            <v>11</v>
          </cell>
          <cell r="E12252" t="str">
            <v>F</v>
          </cell>
        </row>
        <row r="12253">
          <cell r="B12253" t="str">
            <v>F502606</v>
          </cell>
          <cell r="C12253" t="str">
            <v>F502606</v>
          </cell>
          <cell r="D12253">
            <v>11</v>
          </cell>
          <cell r="E12253" t="str">
            <v>F</v>
          </cell>
        </row>
        <row r="12254">
          <cell r="B12254" t="str">
            <v>F520827</v>
          </cell>
          <cell r="C12254" t="str">
            <v>F520827</v>
          </cell>
          <cell r="D12254">
            <v>11</v>
          </cell>
          <cell r="E12254" t="str">
            <v>F</v>
          </cell>
        </row>
        <row r="12255">
          <cell r="B12255" t="str">
            <v>F520830</v>
          </cell>
          <cell r="C12255" t="str">
            <v>F520830</v>
          </cell>
          <cell r="D12255">
            <v>11</v>
          </cell>
          <cell r="E12255" t="str">
            <v>F</v>
          </cell>
        </row>
        <row r="12256">
          <cell r="B12256" t="str">
            <v>F525871</v>
          </cell>
          <cell r="C12256" t="str">
            <v>F525871</v>
          </cell>
          <cell r="D12256">
            <v>11</v>
          </cell>
          <cell r="E12256" t="str">
            <v>F</v>
          </cell>
        </row>
        <row r="12257">
          <cell r="B12257" t="str">
            <v>1000TRANDESMG</v>
          </cell>
          <cell r="C12257" t="str">
            <v>TRANDESMG</v>
          </cell>
          <cell r="D12257">
            <v>8</v>
          </cell>
          <cell r="E12257" t="str">
            <v>G</v>
          </cell>
        </row>
        <row r="12258">
          <cell r="B12258" t="str">
            <v>1000TRWORLTD</v>
          </cell>
          <cell r="C12258" t="str">
            <v>TRWORLTD</v>
          </cell>
          <cell r="D12258">
            <v>10</v>
          </cell>
          <cell r="E12258" t="str">
            <v>G</v>
          </cell>
        </row>
        <row r="12259">
          <cell r="B12259" t="str">
            <v>F501731</v>
          </cell>
          <cell r="C12259" t="str">
            <v>F501731</v>
          </cell>
          <cell r="D12259">
            <v>11</v>
          </cell>
          <cell r="E12259" t="str">
            <v>F</v>
          </cell>
        </row>
        <row r="12260">
          <cell r="B12260" t="str">
            <v>F501732</v>
          </cell>
          <cell r="C12260" t="str">
            <v>F501732</v>
          </cell>
          <cell r="D12260">
            <v>11</v>
          </cell>
          <cell r="E12260" t="str">
            <v>F</v>
          </cell>
        </row>
        <row r="12261">
          <cell r="B12261" t="str">
            <v>F501736</v>
          </cell>
          <cell r="C12261" t="str">
            <v>F501736</v>
          </cell>
          <cell r="D12261">
            <v>11</v>
          </cell>
          <cell r="E12261" t="str">
            <v>F</v>
          </cell>
        </row>
        <row r="12262">
          <cell r="B12262" t="str">
            <v>F501737</v>
          </cell>
          <cell r="C12262" t="str">
            <v>F501737</v>
          </cell>
          <cell r="D12262">
            <v>11</v>
          </cell>
          <cell r="E12262" t="str">
            <v>F</v>
          </cell>
        </row>
        <row r="12263">
          <cell r="B12263" t="str">
            <v>F501741</v>
          </cell>
          <cell r="C12263" t="str">
            <v>F501741</v>
          </cell>
          <cell r="D12263">
            <v>11</v>
          </cell>
          <cell r="E12263" t="str">
            <v>F</v>
          </cell>
        </row>
        <row r="12264">
          <cell r="B12264" t="str">
            <v>F501742</v>
          </cell>
          <cell r="C12264" t="str">
            <v>F501742</v>
          </cell>
          <cell r="D12264">
            <v>11</v>
          </cell>
          <cell r="E12264" t="str">
            <v>F</v>
          </cell>
        </row>
        <row r="12265">
          <cell r="B12265" t="str">
            <v>F501746</v>
          </cell>
          <cell r="C12265" t="str">
            <v>F501746</v>
          </cell>
          <cell r="D12265">
            <v>11</v>
          </cell>
          <cell r="E12265" t="str">
            <v>F</v>
          </cell>
        </row>
        <row r="12266">
          <cell r="B12266" t="str">
            <v>F501747</v>
          </cell>
          <cell r="C12266" t="str">
            <v>F501747</v>
          </cell>
          <cell r="D12266">
            <v>11</v>
          </cell>
          <cell r="E12266" t="str">
            <v>F</v>
          </cell>
        </row>
        <row r="12267">
          <cell r="B12267" t="str">
            <v>F501751</v>
          </cell>
          <cell r="C12267" t="str">
            <v>F501751</v>
          </cell>
          <cell r="D12267">
            <v>11</v>
          </cell>
          <cell r="E12267" t="str">
            <v>F</v>
          </cell>
        </row>
        <row r="12268">
          <cell r="B12268" t="str">
            <v>F501752</v>
          </cell>
          <cell r="C12268" t="str">
            <v>F501752</v>
          </cell>
          <cell r="D12268">
            <v>11</v>
          </cell>
          <cell r="E12268" t="str">
            <v>F</v>
          </cell>
        </row>
        <row r="12269">
          <cell r="B12269" t="str">
            <v>F501756</v>
          </cell>
          <cell r="C12269" t="str">
            <v>F501756</v>
          </cell>
          <cell r="D12269">
            <v>11</v>
          </cell>
          <cell r="E12269" t="str">
            <v>F</v>
          </cell>
        </row>
        <row r="12270">
          <cell r="B12270" t="str">
            <v>F501757</v>
          </cell>
          <cell r="C12270" t="str">
            <v>F501757</v>
          </cell>
          <cell r="D12270">
            <v>11</v>
          </cell>
          <cell r="E12270" t="str">
            <v>F</v>
          </cell>
        </row>
        <row r="12271">
          <cell r="B12271" t="str">
            <v>F501761</v>
          </cell>
          <cell r="C12271" t="str">
            <v>F501761</v>
          </cell>
          <cell r="D12271">
            <v>11</v>
          </cell>
          <cell r="E12271" t="str">
            <v>F</v>
          </cell>
        </row>
        <row r="12272">
          <cell r="B12272" t="str">
            <v>F501762</v>
          </cell>
          <cell r="C12272" t="str">
            <v>F501762</v>
          </cell>
          <cell r="D12272">
            <v>11</v>
          </cell>
          <cell r="E12272" t="str">
            <v>F</v>
          </cell>
        </row>
        <row r="12273">
          <cell r="B12273" t="str">
            <v>F501766</v>
          </cell>
          <cell r="C12273" t="str">
            <v>F501766</v>
          </cell>
          <cell r="D12273">
            <v>11</v>
          </cell>
          <cell r="E12273" t="str">
            <v>F</v>
          </cell>
        </row>
        <row r="12274">
          <cell r="B12274" t="str">
            <v>F501767</v>
          </cell>
          <cell r="C12274" t="str">
            <v>F501767</v>
          </cell>
          <cell r="D12274">
            <v>11</v>
          </cell>
          <cell r="E12274" t="str">
            <v>F</v>
          </cell>
        </row>
        <row r="12275">
          <cell r="B12275" t="str">
            <v>F525872</v>
          </cell>
          <cell r="C12275" t="str">
            <v>F525872</v>
          </cell>
          <cell r="D12275">
            <v>11</v>
          </cell>
          <cell r="E12275" t="str">
            <v>F</v>
          </cell>
        </row>
        <row r="12276">
          <cell r="B12276" t="str">
            <v>1000TRANSFUNC</v>
          </cell>
          <cell r="C12276" t="str">
            <v>TRANSFUNC</v>
          </cell>
          <cell r="D12276">
            <v>8</v>
          </cell>
          <cell r="E12276" t="str">
            <v>G</v>
          </cell>
        </row>
        <row r="12277">
          <cell r="B12277" t="str">
            <v>1000TRMNRMSC</v>
          </cell>
          <cell r="C12277" t="str">
            <v>TRMNRMSC</v>
          </cell>
          <cell r="D12277">
            <v>10</v>
          </cell>
          <cell r="E12277" t="str">
            <v>G</v>
          </cell>
        </row>
        <row r="12278">
          <cell r="B12278" t="str">
            <v>F501890</v>
          </cell>
          <cell r="C12278" t="str">
            <v>F501890</v>
          </cell>
          <cell r="D12278">
            <v>11</v>
          </cell>
          <cell r="E12278" t="str">
            <v>F</v>
          </cell>
        </row>
        <row r="12279">
          <cell r="B12279" t="str">
            <v>F501891</v>
          </cell>
          <cell r="C12279" t="str">
            <v>F501891</v>
          </cell>
          <cell r="D12279">
            <v>11</v>
          </cell>
          <cell r="E12279" t="str">
            <v>F</v>
          </cell>
        </row>
        <row r="12280">
          <cell r="B12280" t="str">
            <v>F501892</v>
          </cell>
          <cell r="C12280" t="str">
            <v>F501892</v>
          </cell>
          <cell r="D12280">
            <v>11</v>
          </cell>
          <cell r="E12280" t="str">
            <v>F</v>
          </cell>
        </row>
        <row r="12281">
          <cell r="B12281" t="str">
            <v>F501893</v>
          </cell>
          <cell r="C12281" t="str">
            <v>F501893</v>
          </cell>
          <cell r="D12281">
            <v>11</v>
          </cell>
          <cell r="E12281" t="str">
            <v>F</v>
          </cell>
        </row>
        <row r="12282">
          <cell r="B12282" t="str">
            <v>F501894</v>
          </cell>
          <cell r="C12282" t="str">
            <v>F501894</v>
          </cell>
          <cell r="D12282">
            <v>11</v>
          </cell>
          <cell r="E12282" t="str">
            <v>F</v>
          </cell>
        </row>
        <row r="12283">
          <cell r="B12283" t="str">
            <v>F501895</v>
          </cell>
          <cell r="C12283" t="str">
            <v>F501895</v>
          </cell>
          <cell r="D12283">
            <v>11</v>
          </cell>
          <cell r="E12283" t="str">
            <v>F</v>
          </cell>
        </row>
        <row r="12284">
          <cell r="B12284" t="str">
            <v>F501896</v>
          </cell>
          <cell r="C12284" t="str">
            <v>F501896</v>
          </cell>
          <cell r="D12284">
            <v>11</v>
          </cell>
          <cell r="E12284" t="str">
            <v>F</v>
          </cell>
        </row>
        <row r="12285">
          <cell r="B12285" t="str">
            <v>F501897</v>
          </cell>
          <cell r="C12285" t="str">
            <v>F501897</v>
          </cell>
          <cell r="D12285">
            <v>11</v>
          </cell>
          <cell r="E12285" t="str">
            <v>F</v>
          </cell>
        </row>
        <row r="12286">
          <cell r="B12286" t="str">
            <v>F520497</v>
          </cell>
          <cell r="C12286" t="str">
            <v>F520497</v>
          </cell>
          <cell r="D12286">
            <v>11</v>
          </cell>
          <cell r="E12286" t="str">
            <v>F</v>
          </cell>
        </row>
        <row r="12287">
          <cell r="B12287" t="str">
            <v>F520498</v>
          </cell>
          <cell r="C12287" t="str">
            <v>F520498</v>
          </cell>
          <cell r="D12287">
            <v>11</v>
          </cell>
          <cell r="E12287" t="str">
            <v>F</v>
          </cell>
        </row>
        <row r="12288">
          <cell r="B12288" t="str">
            <v>F520499</v>
          </cell>
          <cell r="C12288" t="str">
            <v>F520499</v>
          </cell>
          <cell r="D12288">
            <v>11</v>
          </cell>
          <cell r="E12288" t="str">
            <v>F</v>
          </cell>
        </row>
        <row r="12289">
          <cell r="B12289" t="str">
            <v>F520500</v>
          </cell>
          <cell r="C12289" t="str">
            <v>F520500</v>
          </cell>
          <cell r="D12289">
            <v>11</v>
          </cell>
          <cell r="E12289" t="str">
            <v>F</v>
          </cell>
        </row>
        <row r="12290">
          <cell r="B12290" t="str">
            <v>F520501</v>
          </cell>
          <cell r="C12290" t="str">
            <v>F520501</v>
          </cell>
          <cell r="D12290">
            <v>11</v>
          </cell>
          <cell r="E12290" t="str">
            <v>F</v>
          </cell>
        </row>
        <row r="12291">
          <cell r="B12291" t="str">
            <v>F520502</v>
          </cell>
          <cell r="C12291" t="str">
            <v>F520502</v>
          </cell>
          <cell r="D12291">
            <v>11</v>
          </cell>
          <cell r="E12291" t="str">
            <v>F</v>
          </cell>
        </row>
        <row r="12292">
          <cell r="B12292" t="str">
            <v>F520503</v>
          </cell>
          <cell r="C12292" t="str">
            <v>F520503</v>
          </cell>
          <cell r="D12292">
            <v>11</v>
          </cell>
          <cell r="E12292" t="str">
            <v>F</v>
          </cell>
        </row>
        <row r="12293">
          <cell r="B12293" t="str">
            <v>F520504</v>
          </cell>
          <cell r="C12293" t="str">
            <v>F520504</v>
          </cell>
          <cell r="D12293">
            <v>11</v>
          </cell>
          <cell r="E12293" t="str">
            <v>F</v>
          </cell>
        </row>
        <row r="12294">
          <cell r="B12294" t="str">
            <v>F520505</v>
          </cell>
          <cell r="C12294" t="str">
            <v>F520505</v>
          </cell>
          <cell r="D12294">
            <v>11</v>
          </cell>
          <cell r="E12294" t="str">
            <v>F</v>
          </cell>
        </row>
        <row r="12295">
          <cell r="B12295" t="str">
            <v>F520506</v>
          </cell>
          <cell r="C12295" t="str">
            <v>F520506</v>
          </cell>
          <cell r="D12295">
            <v>11</v>
          </cell>
          <cell r="E12295" t="str">
            <v>F</v>
          </cell>
        </row>
        <row r="12296">
          <cell r="B12296" t="str">
            <v>F520507</v>
          </cell>
          <cell r="C12296" t="str">
            <v>F520507</v>
          </cell>
          <cell r="D12296">
            <v>11</v>
          </cell>
          <cell r="E12296" t="str">
            <v>F</v>
          </cell>
        </row>
        <row r="12297">
          <cell r="B12297" t="str">
            <v>F520509</v>
          </cell>
          <cell r="C12297" t="str">
            <v>F520509</v>
          </cell>
          <cell r="D12297">
            <v>11</v>
          </cell>
          <cell r="E12297" t="str">
            <v>F</v>
          </cell>
        </row>
        <row r="12298">
          <cell r="B12298" t="str">
            <v>F520510</v>
          </cell>
          <cell r="C12298" t="str">
            <v>F520510</v>
          </cell>
          <cell r="D12298">
            <v>11</v>
          </cell>
          <cell r="E12298" t="str">
            <v>F</v>
          </cell>
        </row>
        <row r="12299">
          <cell r="B12299" t="str">
            <v>F520515</v>
          </cell>
          <cell r="C12299" t="str">
            <v>F520515</v>
          </cell>
          <cell r="D12299">
            <v>11</v>
          </cell>
          <cell r="E12299" t="str">
            <v>F</v>
          </cell>
        </row>
        <row r="12300">
          <cell r="B12300" t="str">
            <v>F522707</v>
          </cell>
          <cell r="C12300" t="str">
            <v>F522707</v>
          </cell>
          <cell r="D12300">
            <v>11</v>
          </cell>
          <cell r="E12300" t="str">
            <v>F</v>
          </cell>
        </row>
        <row r="12301">
          <cell r="B12301" t="str">
            <v>F522713</v>
          </cell>
          <cell r="C12301" t="str">
            <v>F522713</v>
          </cell>
          <cell r="D12301">
            <v>11</v>
          </cell>
          <cell r="E12301" t="str">
            <v>F</v>
          </cell>
        </row>
        <row r="12302">
          <cell r="B12302" t="str">
            <v>F525864</v>
          </cell>
          <cell r="C12302" t="str">
            <v>F525864</v>
          </cell>
          <cell r="D12302">
            <v>11</v>
          </cell>
          <cell r="E12302" t="str">
            <v>F</v>
          </cell>
        </row>
        <row r="12303">
          <cell r="B12303" t="str">
            <v>F526178</v>
          </cell>
          <cell r="C12303" t="str">
            <v>F526178</v>
          </cell>
          <cell r="D12303">
            <v>11</v>
          </cell>
          <cell r="E12303" t="str">
            <v>F</v>
          </cell>
        </row>
        <row r="12304">
          <cell r="B12304" t="str">
            <v>1000TRNSMGTSUP</v>
          </cell>
          <cell r="C12304" t="str">
            <v>TRNSMGTSUP</v>
          </cell>
          <cell r="D12304">
            <v>10</v>
          </cell>
          <cell r="E12304" t="str">
            <v>G</v>
          </cell>
        </row>
        <row r="12305">
          <cell r="B12305" t="str">
            <v>F500319</v>
          </cell>
          <cell r="C12305" t="str">
            <v>F500319</v>
          </cell>
          <cell r="D12305">
            <v>11</v>
          </cell>
          <cell r="E12305" t="str">
            <v>F</v>
          </cell>
        </row>
        <row r="12306">
          <cell r="B12306" t="str">
            <v>F500320</v>
          </cell>
          <cell r="C12306" t="str">
            <v>F500320</v>
          </cell>
          <cell r="D12306">
            <v>11</v>
          </cell>
          <cell r="E12306" t="str">
            <v>F</v>
          </cell>
        </row>
        <row r="12307">
          <cell r="B12307" t="str">
            <v>F500321</v>
          </cell>
          <cell r="C12307" t="str">
            <v>F500321</v>
          </cell>
          <cell r="D12307">
            <v>11</v>
          </cell>
          <cell r="E12307" t="str">
            <v>F</v>
          </cell>
        </row>
        <row r="12308">
          <cell r="B12308" t="str">
            <v>F500322</v>
          </cell>
          <cell r="C12308" t="str">
            <v>F500322</v>
          </cell>
          <cell r="D12308">
            <v>11</v>
          </cell>
          <cell r="E12308" t="str">
            <v>F</v>
          </cell>
        </row>
        <row r="12309">
          <cell r="B12309" t="str">
            <v>F500323</v>
          </cell>
          <cell r="C12309" t="str">
            <v>F500323</v>
          </cell>
          <cell r="D12309">
            <v>11</v>
          </cell>
          <cell r="E12309" t="str">
            <v>F</v>
          </cell>
        </row>
        <row r="12310">
          <cell r="B12310" t="str">
            <v>F500324</v>
          </cell>
          <cell r="C12310" t="str">
            <v>F500324</v>
          </cell>
          <cell r="D12310">
            <v>11</v>
          </cell>
          <cell r="E12310" t="str">
            <v>F</v>
          </cell>
        </row>
        <row r="12311">
          <cell r="B12311" t="str">
            <v>F500325</v>
          </cell>
          <cell r="C12311" t="str">
            <v>F500325</v>
          </cell>
          <cell r="D12311">
            <v>11</v>
          </cell>
          <cell r="E12311" t="str">
            <v>F</v>
          </cell>
        </row>
        <row r="12312">
          <cell r="B12312" t="str">
            <v>F500326</v>
          </cell>
          <cell r="C12312" t="str">
            <v>F500326</v>
          </cell>
          <cell r="D12312">
            <v>11</v>
          </cell>
          <cell r="E12312" t="str">
            <v>F</v>
          </cell>
        </row>
        <row r="12313">
          <cell r="B12313" t="str">
            <v>F522712</v>
          </cell>
          <cell r="C12313" t="str">
            <v>F522712</v>
          </cell>
          <cell r="D12313">
            <v>11</v>
          </cell>
          <cell r="E12313" t="str">
            <v>F</v>
          </cell>
        </row>
        <row r="12314">
          <cell r="B12314" t="str">
            <v>F525861</v>
          </cell>
          <cell r="C12314" t="str">
            <v>F525861</v>
          </cell>
          <cell r="D12314">
            <v>11</v>
          </cell>
          <cell r="E12314" t="str">
            <v>F</v>
          </cell>
        </row>
        <row r="12315">
          <cell r="B12315" t="str">
            <v>1000TRNSTRNG</v>
          </cell>
          <cell r="C12315" t="str">
            <v>TRNSTRNG</v>
          </cell>
          <cell r="D12315">
            <v>10</v>
          </cell>
          <cell r="E12315" t="str">
            <v>G</v>
          </cell>
        </row>
        <row r="12316">
          <cell r="B12316" t="str">
            <v>F520926</v>
          </cell>
          <cell r="C12316" t="str">
            <v>F520926</v>
          </cell>
          <cell r="D12316">
            <v>11</v>
          </cell>
          <cell r="E12316" t="str">
            <v>F</v>
          </cell>
        </row>
        <row r="12317">
          <cell r="B12317" t="str">
            <v>F520927</v>
          </cell>
          <cell r="C12317" t="str">
            <v>F520927</v>
          </cell>
          <cell r="D12317">
            <v>11</v>
          </cell>
          <cell r="E12317" t="str">
            <v>F</v>
          </cell>
        </row>
        <row r="12318">
          <cell r="B12318" t="str">
            <v>F520928</v>
          </cell>
          <cell r="C12318" t="str">
            <v>F520928</v>
          </cell>
          <cell r="D12318">
            <v>11</v>
          </cell>
          <cell r="E12318" t="str">
            <v>F</v>
          </cell>
        </row>
        <row r="12319">
          <cell r="B12319" t="str">
            <v>F520929</v>
          </cell>
          <cell r="C12319" t="str">
            <v>F520929</v>
          </cell>
          <cell r="D12319">
            <v>11</v>
          </cell>
          <cell r="E12319" t="str">
            <v>F</v>
          </cell>
        </row>
        <row r="12320">
          <cell r="B12320" t="str">
            <v>F520930</v>
          </cell>
          <cell r="C12320" t="str">
            <v>F520930</v>
          </cell>
          <cell r="D12320">
            <v>11</v>
          </cell>
          <cell r="E12320" t="str">
            <v>F</v>
          </cell>
        </row>
        <row r="12321">
          <cell r="B12321" t="str">
            <v>F520931</v>
          </cell>
          <cell r="C12321" t="str">
            <v>F520931</v>
          </cell>
          <cell r="D12321">
            <v>11</v>
          </cell>
          <cell r="E12321" t="str">
            <v>F</v>
          </cell>
        </row>
        <row r="12322">
          <cell r="B12322" t="str">
            <v>F520932</v>
          </cell>
          <cell r="C12322" t="str">
            <v>F520932</v>
          </cell>
          <cell r="D12322">
            <v>11</v>
          </cell>
          <cell r="E12322" t="str">
            <v>F</v>
          </cell>
        </row>
        <row r="12323">
          <cell r="B12323" t="str">
            <v>F520933</v>
          </cell>
          <cell r="C12323" t="str">
            <v>F520933</v>
          </cell>
          <cell r="D12323">
            <v>11</v>
          </cell>
          <cell r="E12323" t="str">
            <v>F</v>
          </cell>
        </row>
        <row r="12324">
          <cell r="B12324" t="str">
            <v>F521075</v>
          </cell>
          <cell r="C12324" t="str">
            <v>F521075</v>
          </cell>
          <cell r="D12324">
            <v>11</v>
          </cell>
          <cell r="E12324" t="str">
            <v>F</v>
          </cell>
        </row>
        <row r="12325">
          <cell r="B12325" t="str">
            <v>F521148</v>
          </cell>
          <cell r="C12325" t="str">
            <v>F521148</v>
          </cell>
          <cell r="D12325">
            <v>11</v>
          </cell>
          <cell r="E12325" t="str">
            <v>F</v>
          </cell>
        </row>
        <row r="12326">
          <cell r="B12326" t="str">
            <v>F521149</v>
          </cell>
          <cell r="C12326" t="str">
            <v>F521149</v>
          </cell>
          <cell r="D12326">
            <v>11</v>
          </cell>
          <cell r="E12326" t="str">
            <v>F</v>
          </cell>
        </row>
        <row r="12327">
          <cell r="B12327" t="str">
            <v>F521150</v>
          </cell>
          <cell r="C12327" t="str">
            <v>F521150</v>
          </cell>
          <cell r="D12327">
            <v>11</v>
          </cell>
          <cell r="E12327" t="str">
            <v>F</v>
          </cell>
        </row>
        <row r="12328">
          <cell r="B12328" t="str">
            <v>F521151</v>
          </cell>
          <cell r="C12328" t="str">
            <v>F521151</v>
          </cell>
          <cell r="D12328">
            <v>11</v>
          </cell>
          <cell r="E12328" t="str">
            <v>F</v>
          </cell>
        </row>
        <row r="12329">
          <cell r="B12329" t="str">
            <v>F521152</v>
          </cell>
          <cell r="C12329" t="str">
            <v>F521152</v>
          </cell>
          <cell r="D12329">
            <v>11</v>
          </cell>
          <cell r="E12329" t="str">
            <v>F</v>
          </cell>
        </row>
        <row r="12330">
          <cell r="B12330" t="str">
            <v>F521158</v>
          </cell>
          <cell r="C12330" t="str">
            <v>F521158</v>
          </cell>
          <cell r="D12330">
            <v>11</v>
          </cell>
          <cell r="E12330" t="str">
            <v>F</v>
          </cell>
        </row>
        <row r="12331">
          <cell r="B12331" t="str">
            <v>F521286</v>
          </cell>
          <cell r="C12331" t="str">
            <v>F521286</v>
          </cell>
          <cell r="D12331">
            <v>11</v>
          </cell>
          <cell r="E12331" t="str">
            <v>F</v>
          </cell>
        </row>
        <row r="12332">
          <cell r="B12332" t="str">
            <v>F521287</v>
          </cell>
          <cell r="C12332" t="str">
            <v>F521287</v>
          </cell>
          <cell r="D12332">
            <v>11</v>
          </cell>
          <cell r="E12332" t="str">
            <v>F</v>
          </cell>
        </row>
        <row r="12333">
          <cell r="B12333" t="str">
            <v>F521288</v>
          </cell>
          <cell r="C12333" t="str">
            <v>F521288</v>
          </cell>
          <cell r="D12333">
            <v>11</v>
          </cell>
          <cell r="E12333" t="str">
            <v>F</v>
          </cell>
        </row>
        <row r="12334">
          <cell r="B12334" t="str">
            <v>F521289</v>
          </cell>
          <cell r="C12334" t="str">
            <v>F521289</v>
          </cell>
          <cell r="D12334">
            <v>11</v>
          </cell>
          <cell r="E12334" t="str">
            <v>F</v>
          </cell>
        </row>
        <row r="12335">
          <cell r="B12335" t="str">
            <v>F521290</v>
          </cell>
          <cell r="C12335" t="str">
            <v>F521290</v>
          </cell>
          <cell r="D12335">
            <v>11</v>
          </cell>
          <cell r="E12335" t="str">
            <v>F</v>
          </cell>
        </row>
        <row r="12336">
          <cell r="B12336" t="str">
            <v>F521291</v>
          </cell>
          <cell r="C12336" t="str">
            <v>F521291</v>
          </cell>
          <cell r="D12336">
            <v>11</v>
          </cell>
          <cell r="E12336" t="str">
            <v>F</v>
          </cell>
        </row>
        <row r="12337">
          <cell r="B12337" t="str">
            <v>F521292</v>
          </cell>
          <cell r="C12337" t="str">
            <v>F521292</v>
          </cell>
          <cell r="D12337">
            <v>11</v>
          </cell>
          <cell r="E12337" t="str">
            <v>F</v>
          </cell>
        </row>
        <row r="12338">
          <cell r="B12338" t="str">
            <v>F521293</v>
          </cell>
          <cell r="C12338" t="str">
            <v>F521293</v>
          </cell>
          <cell r="D12338">
            <v>11</v>
          </cell>
          <cell r="E12338" t="str">
            <v>F</v>
          </cell>
        </row>
        <row r="12339">
          <cell r="B12339" t="str">
            <v>F521435</v>
          </cell>
          <cell r="C12339" t="str">
            <v>F521435</v>
          </cell>
          <cell r="D12339">
            <v>11</v>
          </cell>
          <cell r="E12339" t="str">
            <v>F</v>
          </cell>
        </row>
        <row r="12340">
          <cell r="B12340" t="str">
            <v>F521508</v>
          </cell>
          <cell r="C12340" t="str">
            <v>F521508</v>
          </cell>
          <cell r="D12340">
            <v>11</v>
          </cell>
          <cell r="E12340" t="str">
            <v>F</v>
          </cell>
        </row>
        <row r="12341">
          <cell r="B12341" t="str">
            <v>F521509</v>
          </cell>
          <cell r="C12341" t="str">
            <v>F521509</v>
          </cell>
          <cell r="D12341">
            <v>11</v>
          </cell>
          <cell r="E12341" t="str">
            <v>F</v>
          </cell>
        </row>
        <row r="12342">
          <cell r="B12342" t="str">
            <v>F521510</v>
          </cell>
          <cell r="C12342" t="str">
            <v>F521510</v>
          </cell>
          <cell r="D12342">
            <v>11</v>
          </cell>
          <cell r="E12342" t="str">
            <v>F</v>
          </cell>
        </row>
        <row r="12343">
          <cell r="B12343" t="str">
            <v>F521511</v>
          </cell>
          <cell r="C12343" t="str">
            <v>F521511</v>
          </cell>
          <cell r="D12343">
            <v>11</v>
          </cell>
          <cell r="E12343" t="str">
            <v>F</v>
          </cell>
        </row>
        <row r="12344">
          <cell r="B12344" t="str">
            <v>F521512</v>
          </cell>
          <cell r="C12344" t="str">
            <v>F521512</v>
          </cell>
          <cell r="D12344">
            <v>11</v>
          </cell>
          <cell r="E12344" t="str">
            <v>F</v>
          </cell>
        </row>
        <row r="12345">
          <cell r="B12345" t="str">
            <v>F521518</v>
          </cell>
          <cell r="C12345" t="str">
            <v>F521518</v>
          </cell>
          <cell r="D12345">
            <v>11</v>
          </cell>
          <cell r="E12345" t="str">
            <v>F</v>
          </cell>
        </row>
        <row r="12346">
          <cell r="B12346" t="str">
            <v>F521646</v>
          </cell>
          <cell r="C12346" t="str">
            <v>F521646</v>
          </cell>
          <cell r="D12346">
            <v>11</v>
          </cell>
          <cell r="E12346" t="str">
            <v>F</v>
          </cell>
        </row>
        <row r="12347">
          <cell r="B12347" t="str">
            <v>F521647</v>
          </cell>
          <cell r="C12347" t="str">
            <v>F521647</v>
          </cell>
          <cell r="D12347">
            <v>11</v>
          </cell>
          <cell r="E12347" t="str">
            <v>F</v>
          </cell>
        </row>
        <row r="12348">
          <cell r="B12348" t="str">
            <v>F521648</v>
          </cell>
          <cell r="C12348" t="str">
            <v>F521648</v>
          </cell>
          <cell r="D12348">
            <v>11</v>
          </cell>
          <cell r="E12348" t="str">
            <v>F</v>
          </cell>
        </row>
        <row r="12349">
          <cell r="B12349" t="str">
            <v>F521649</v>
          </cell>
          <cell r="C12349" t="str">
            <v>F521649</v>
          </cell>
          <cell r="D12349">
            <v>11</v>
          </cell>
          <cell r="E12349" t="str">
            <v>F</v>
          </cell>
        </row>
        <row r="12350">
          <cell r="B12350" t="str">
            <v>F521650</v>
          </cell>
          <cell r="C12350" t="str">
            <v>F521650</v>
          </cell>
          <cell r="D12350">
            <v>11</v>
          </cell>
          <cell r="E12350" t="str">
            <v>F</v>
          </cell>
        </row>
        <row r="12351">
          <cell r="B12351" t="str">
            <v>F521651</v>
          </cell>
          <cell r="C12351" t="str">
            <v>F521651</v>
          </cell>
          <cell r="D12351">
            <v>11</v>
          </cell>
          <cell r="E12351" t="str">
            <v>F</v>
          </cell>
        </row>
        <row r="12352">
          <cell r="B12352" t="str">
            <v>F521652</v>
          </cell>
          <cell r="C12352" t="str">
            <v>F521652</v>
          </cell>
          <cell r="D12352">
            <v>11</v>
          </cell>
          <cell r="E12352" t="str">
            <v>F</v>
          </cell>
        </row>
        <row r="12353">
          <cell r="B12353" t="str">
            <v>F521653</v>
          </cell>
          <cell r="C12353" t="str">
            <v>F521653</v>
          </cell>
          <cell r="D12353">
            <v>11</v>
          </cell>
          <cell r="E12353" t="str">
            <v>F</v>
          </cell>
        </row>
        <row r="12354">
          <cell r="B12354" t="str">
            <v>F521795</v>
          </cell>
          <cell r="C12354" t="str">
            <v>F521795</v>
          </cell>
          <cell r="D12354">
            <v>11</v>
          </cell>
          <cell r="E12354" t="str">
            <v>F</v>
          </cell>
        </row>
        <row r="12355">
          <cell r="B12355" t="str">
            <v>F521868</v>
          </cell>
          <cell r="C12355" t="str">
            <v>F521868</v>
          </cell>
          <cell r="D12355">
            <v>11</v>
          </cell>
          <cell r="E12355" t="str">
            <v>F</v>
          </cell>
        </row>
        <row r="12356">
          <cell r="B12356" t="str">
            <v>F521869</v>
          </cell>
          <cell r="C12356" t="str">
            <v>F521869</v>
          </cell>
          <cell r="D12356">
            <v>11</v>
          </cell>
          <cell r="E12356" t="str">
            <v>F</v>
          </cell>
        </row>
        <row r="12357">
          <cell r="B12357" t="str">
            <v>F521870</v>
          </cell>
          <cell r="C12357" t="str">
            <v>F521870</v>
          </cell>
          <cell r="D12357">
            <v>11</v>
          </cell>
          <cell r="E12357" t="str">
            <v>F</v>
          </cell>
        </row>
        <row r="12358">
          <cell r="B12358" t="str">
            <v>F521871</v>
          </cell>
          <cell r="C12358" t="str">
            <v>F521871</v>
          </cell>
          <cell r="D12358">
            <v>11</v>
          </cell>
          <cell r="E12358" t="str">
            <v>F</v>
          </cell>
        </row>
        <row r="12359">
          <cell r="B12359" t="str">
            <v>F521872</v>
          </cell>
          <cell r="C12359" t="str">
            <v>F521872</v>
          </cell>
          <cell r="D12359">
            <v>11</v>
          </cell>
          <cell r="E12359" t="str">
            <v>F</v>
          </cell>
        </row>
        <row r="12360">
          <cell r="B12360" t="str">
            <v>F521878</v>
          </cell>
          <cell r="C12360" t="str">
            <v>F521878</v>
          </cell>
          <cell r="D12360">
            <v>11</v>
          </cell>
          <cell r="E12360" t="str">
            <v>F</v>
          </cell>
        </row>
        <row r="12361">
          <cell r="B12361" t="str">
            <v>F525242</v>
          </cell>
          <cell r="C12361" t="str">
            <v>F525242</v>
          </cell>
          <cell r="D12361">
            <v>11</v>
          </cell>
          <cell r="E12361" t="str">
            <v>F</v>
          </cell>
        </row>
        <row r="12362">
          <cell r="B12362" t="str">
            <v>F525243</v>
          </cell>
          <cell r="C12362" t="str">
            <v>F525243</v>
          </cell>
          <cell r="D12362">
            <v>11</v>
          </cell>
          <cell r="E12362" t="str">
            <v>F</v>
          </cell>
        </row>
        <row r="12363">
          <cell r="B12363" t="str">
            <v>F525244</v>
          </cell>
          <cell r="C12363" t="str">
            <v>F525244</v>
          </cell>
          <cell r="D12363">
            <v>11</v>
          </cell>
          <cell r="E12363" t="str">
            <v>F</v>
          </cell>
        </row>
        <row r="12364">
          <cell r="B12364" t="str">
            <v>F525862</v>
          </cell>
          <cell r="C12364" t="str">
            <v>F525862</v>
          </cell>
          <cell r="D12364">
            <v>11</v>
          </cell>
          <cell r="E12364" t="str">
            <v>F</v>
          </cell>
        </row>
        <row r="12365">
          <cell r="B12365" t="str">
            <v>F526180</v>
          </cell>
          <cell r="C12365" t="str">
            <v>F526180</v>
          </cell>
          <cell r="D12365">
            <v>11</v>
          </cell>
          <cell r="E12365" t="str">
            <v>F</v>
          </cell>
        </row>
        <row r="12366">
          <cell r="B12366" t="str">
            <v>F526181</v>
          </cell>
          <cell r="C12366" t="str">
            <v>F526181</v>
          </cell>
          <cell r="D12366">
            <v>11</v>
          </cell>
          <cell r="E12366" t="str">
            <v>F</v>
          </cell>
        </row>
        <row r="12367">
          <cell r="B12367" t="str">
            <v>F526182</v>
          </cell>
          <cell r="C12367" t="str">
            <v>F526182</v>
          </cell>
          <cell r="D12367">
            <v>11</v>
          </cell>
          <cell r="E12367" t="str">
            <v>F</v>
          </cell>
        </row>
        <row r="12368">
          <cell r="B12368" t="str">
            <v>F526498</v>
          </cell>
          <cell r="C12368" t="str">
            <v>F526498</v>
          </cell>
          <cell r="D12368">
            <v>11</v>
          </cell>
          <cell r="E12368" t="str">
            <v>F</v>
          </cell>
        </row>
        <row r="12369">
          <cell r="B12369" t="str">
            <v>F526499</v>
          </cell>
          <cell r="C12369" t="str">
            <v>F526499</v>
          </cell>
          <cell r="D12369">
            <v>11</v>
          </cell>
          <cell r="E12369" t="str">
            <v>F</v>
          </cell>
        </row>
        <row r="12370">
          <cell r="B12370" t="str">
            <v>1000TRSAFETY</v>
          </cell>
          <cell r="C12370" t="str">
            <v>TRSAFETY</v>
          </cell>
          <cell r="D12370">
            <v>10</v>
          </cell>
          <cell r="E12370" t="str">
            <v>G</v>
          </cell>
        </row>
        <row r="12371">
          <cell r="B12371" t="str">
            <v>F501722</v>
          </cell>
          <cell r="C12371" t="str">
            <v>F501722</v>
          </cell>
          <cell r="D12371">
            <v>11</v>
          </cell>
          <cell r="E12371" t="str">
            <v>F</v>
          </cell>
        </row>
        <row r="12372">
          <cell r="B12372" t="str">
            <v>F501725</v>
          </cell>
          <cell r="C12372" t="str">
            <v>F501725</v>
          </cell>
          <cell r="D12372">
            <v>11</v>
          </cell>
          <cell r="E12372" t="str">
            <v>F</v>
          </cell>
        </row>
        <row r="12373">
          <cell r="B12373" t="str">
            <v>F522367</v>
          </cell>
          <cell r="C12373" t="str">
            <v>F522367</v>
          </cell>
          <cell r="D12373">
            <v>11</v>
          </cell>
          <cell r="E12373" t="str">
            <v>F</v>
          </cell>
        </row>
        <row r="12374">
          <cell r="B12374" t="str">
            <v>F522368</v>
          </cell>
          <cell r="C12374" t="str">
            <v>F522368</v>
          </cell>
          <cell r="D12374">
            <v>11</v>
          </cell>
          <cell r="E12374" t="str">
            <v>F</v>
          </cell>
        </row>
        <row r="12375">
          <cell r="B12375" t="str">
            <v>F522370</v>
          </cell>
          <cell r="C12375" t="str">
            <v>F522370</v>
          </cell>
          <cell r="D12375">
            <v>11</v>
          </cell>
          <cell r="E12375" t="str">
            <v>F</v>
          </cell>
        </row>
        <row r="12376">
          <cell r="B12376" t="str">
            <v>F522371</v>
          </cell>
          <cell r="C12376" t="str">
            <v>F522371</v>
          </cell>
          <cell r="D12376">
            <v>11</v>
          </cell>
          <cell r="E12376" t="str">
            <v>F</v>
          </cell>
        </row>
        <row r="12377">
          <cell r="B12377" t="str">
            <v>F522372</v>
          </cell>
          <cell r="C12377" t="str">
            <v>F522372</v>
          </cell>
          <cell r="D12377">
            <v>11</v>
          </cell>
          <cell r="E12377" t="str">
            <v>F</v>
          </cell>
        </row>
        <row r="12378">
          <cell r="B12378" t="str">
            <v>F522373</v>
          </cell>
          <cell r="C12378" t="str">
            <v>F522373</v>
          </cell>
          <cell r="D12378">
            <v>11</v>
          </cell>
          <cell r="E12378" t="str">
            <v>F</v>
          </cell>
        </row>
        <row r="12379">
          <cell r="B12379" t="str">
            <v>F522515</v>
          </cell>
          <cell r="C12379" t="str">
            <v>F522515</v>
          </cell>
          <cell r="D12379">
            <v>11</v>
          </cell>
          <cell r="E12379" t="str">
            <v>F</v>
          </cell>
        </row>
        <row r="12380">
          <cell r="B12380" t="str">
            <v>F522588</v>
          </cell>
          <cell r="C12380" t="str">
            <v>F522588</v>
          </cell>
          <cell r="D12380">
            <v>11</v>
          </cell>
          <cell r="E12380" t="str">
            <v>F</v>
          </cell>
        </row>
        <row r="12381">
          <cell r="B12381" t="str">
            <v>F522589</v>
          </cell>
          <cell r="C12381" t="str">
            <v>F522589</v>
          </cell>
          <cell r="D12381">
            <v>11</v>
          </cell>
          <cell r="E12381" t="str">
            <v>F</v>
          </cell>
        </row>
        <row r="12382">
          <cell r="B12382" t="str">
            <v>F522591</v>
          </cell>
          <cell r="C12382" t="str">
            <v>F522591</v>
          </cell>
          <cell r="D12382">
            <v>11</v>
          </cell>
          <cell r="E12382" t="str">
            <v>F</v>
          </cell>
        </row>
        <row r="12383">
          <cell r="B12383" t="str">
            <v>F522592</v>
          </cell>
          <cell r="C12383" t="str">
            <v>F522592</v>
          </cell>
          <cell r="D12383">
            <v>11</v>
          </cell>
          <cell r="E12383" t="str">
            <v>F</v>
          </cell>
        </row>
        <row r="12384">
          <cell r="B12384" t="str">
            <v>F525239</v>
          </cell>
          <cell r="C12384" t="str">
            <v>F525239</v>
          </cell>
          <cell r="D12384">
            <v>11</v>
          </cell>
          <cell r="E12384" t="str">
            <v>F</v>
          </cell>
        </row>
        <row r="12385">
          <cell r="B12385" t="str">
            <v>F525240</v>
          </cell>
          <cell r="C12385" t="str">
            <v>F525240</v>
          </cell>
          <cell r="D12385">
            <v>11</v>
          </cell>
          <cell r="E12385" t="str">
            <v>F</v>
          </cell>
        </row>
        <row r="12386">
          <cell r="B12386" t="str">
            <v>F525241</v>
          </cell>
          <cell r="C12386" t="str">
            <v>F525241</v>
          </cell>
          <cell r="D12386">
            <v>11</v>
          </cell>
          <cell r="E12386" t="str">
            <v>F</v>
          </cell>
        </row>
        <row r="12387">
          <cell r="B12387" t="str">
            <v>F525863</v>
          </cell>
          <cell r="C12387" t="str">
            <v>F525863</v>
          </cell>
          <cell r="D12387">
            <v>11</v>
          </cell>
          <cell r="E12387" t="str">
            <v>F</v>
          </cell>
        </row>
        <row r="12388">
          <cell r="B12388" t="str">
            <v>F526179</v>
          </cell>
          <cell r="C12388" t="str">
            <v>F526179</v>
          </cell>
          <cell r="D12388">
            <v>11</v>
          </cell>
          <cell r="E12388" t="str">
            <v>F</v>
          </cell>
        </row>
        <row r="12389">
          <cell r="B12389" t="str">
            <v>1000TRTOOLS</v>
          </cell>
          <cell r="C12389" t="str">
            <v>TRTOOLS</v>
          </cell>
          <cell r="D12389">
            <v>8</v>
          </cell>
          <cell r="E12389" t="str">
            <v>G</v>
          </cell>
        </row>
        <row r="12390">
          <cell r="B12390" t="str">
            <v>F500327</v>
          </cell>
          <cell r="C12390" t="str">
            <v>F500327</v>
          </cell>
          <cell r="D12390">
            <v>9</v>
          </cell>
          <cell r="E12390" t="str">
            <v>F</v>
          </cell>
        </row>
        <row r="12391">
          <cell r="B12391" t="str">
            <v>F500328</v>
          </cell>
          <cell r="C12391" t="str">
            <v>F500328</v>
          </cell>
          <cell r="D12391">
            <v>9</v>
          </cell>
          <cell r="E12391" t="str">
            <v>F</v>
          </cell>
        </row>
        <row r="12392">
          <cell r="B12392" t="str">
            <v>F500329</v>
          </cell>
          <cell r="C12392" t="str">
            <v>F500329</v>
          </cell>
          <cell r="D12392">
            <v>9</v>
          </cell>
          <cell r="E12392" t="str">
            <v>F</v>
          </cell>
        </row>
        <row r="12393">
          <cell r="B12393" t="str">
            <v>F500330</v>
          </cell>
          <cell r="C12393" t="str">
            <v>F500330</v>
          </cell>
          <cell r="D12393">
            <v>9</v>
          </cell>
          <cell r="E12393" t="str">
            <v>F</v>
          </cell>
        </row>
        <row r="12394">
          <cell r="B12394" t="str">
            <v>F500331</v>
          </cell>
          <cell r="C12394" t="str">
            <v>F500331</v>
          </cell>
          <cell r="D12394">
            <v>9</v>
          </cell>
          <cell r="E12394" t="str">
            <v>F</v>
          </cell>
        </row>
        <row r="12395">
          <cell r="B12395" t="str">
            <v>F500332</v>
          </cell>
          <cell r="C12395" t="str">
            <v>F500332</v>
          </cell>
          <cell r="D12395">
            <v>9</v>
          </cell>
          <cell r="E12395" t="str">
            <v>F</v>
          </cell>
        </row>
        <row r="12396">
          <cell r="B12396" t="str">
            <v>F500333</v>
          </cell>
          <cell r="C12396" t="str">
            <v>F500333</v>
          </cell>
          <cell r="D12396">
            <v>9</v>
          </cell>
          <cell r="E12396" t="str">
            <v>F</v>
          </cell>
        </row>
        <row r="12397">
          <cell r="B12397" t="str">
            <v>F500334</v>
          </cell>
          <cell r="C12397" t="str">
            <v>F500334</v>
          </cell>
          <cell r="D12397">
            <v>9</v>
          </cell>
          <cell r="E12397" t="str">
            <v>F</v>
          </cell>
        </row>
        <row r="12398">
          <cell r="B12398" t="str">
            <v>1000RLC</v>
          </cell>
          <cell r="C12398" t="str">
            <v>RLC</v>
          </cell>
          <cell r="D12398">
            <v>4</v>
          </cell>
          <cell r="E12398" t="str">
            <v>G</v>
          </cell>
        </row>
        <row r="12399">
          <cell r="B12399" t="str">
            <v>F500023</v>
          </cell>
          <cell r="C12399" t="str">
            <v>F500023</v>
          </cell>
          <cell r="D12399">
            <v>5</v>
          </cell>
          <cell r="E12399" t="str">
            <v>F</v>
          </cell>
        </row>
        <row r="12400">
          <cell r="B12400" t="str">
            <v>F500024</v>
          </cell>
          <cell r="C12400" t="str">
            <v>F500024</v>
          </cell>
          <cell r="D12400">
            <v>5</v>
          </cell>
          <cell r="E12400" t="str">
            <v>F</v>
          </cell>
        </row>
        <row r="12401">
          <cell r="B12401" t="str">
            <v>F500026</v>
          </cell>
          <cell r="C12401" t="str">
            <v>F500026</v>
          </cell>
          <cell r="D12401">
            <v>5</v>
          </cell>
          <cell r="E12401" t="str">
            <v>F</v>
          </cell>
        </row>
        <row r="12402">
          <cell r="B12402" t="str">
            <v>F500029</v>
          </cell>
          <cell r="C12402" t="str">
            <v>F500029</v>
          </cell>
          <cell r="D12402">
            <v>5</v>
          </cell>
          <cell r="E12402" t="str">
            <v>F</v>
          </cell>
        </row>
        <row r="12403">
          <cell r="B12403" t="str">
            <v>F500030</v>
          </cell>
          <cell r="C12403" t="str">
            <v>F500030</v>
          </cell>
          <cell r="D12403">
            <v>5</v>
          </cell>
          <cell r="E12403" t="str">
            <v>F</v>
          </cell>
        </row>
        <row r="12404">
          <cell r="B12404" t="str">
            <v>F500031</v>
          </cell>
          <cell r="C12404" t="str">
            <v>F500031</v>
          </cell>
          <cell r="D12404">
            <v>5</v>
          </cell>
          <cell r="E12404" t="str">
            <v>F</v>
          </cell>
        </row>
        <row r="12405">
          <cell r="B12405" t="str">
            <v>F500032</v>
          </cell>
          <cell r="C12405" t="str">
            <v>F500032</v>
          </cell>
          <cell r="D12405">
            <v>5</v>
          </cell>
          <cell r="E12405" t="str">
            <v>F</v>
          </cell>
        </row>
        <row r="12406">
          <cell r="B12406" t="str">
            <v>F500033</v>
          </cell>
          <cell r="C12406" t="str">
            <v>F500033</v>
          </cell>
          <cell r="D12406">
            <v>5</v>
          </cell>
          <cell r="E12406" t="str">
            <v>F</v>
          </cell>
        </row>
        <row r="12407">
          <cell r="B12407" t="str">
            <v>F500051</v>
          </cell>
          <cell r="C12407" t="str">
            <v>F500051</v>
          </cell>
          <cell r="D12407">
            <v>5</v>
          </cell>
          <cell r="E12407" t="str">
            <v>F</v>
          </cell>
        </row>
        <row r="12408">
          <cell r="B12408" t="str">
            <v>F500053</v>
          </cell>
          <cell r="C12408" t="str">
            <v>F500053</v>
          </cell>
          <cell r="D12408">
            <v>5</v>
          </cell>
          <cell r="E12408" t="str">
            <v>F</v>
          </cell>
        </row>
        <row r="12409">
          <cell r="B12409" t="str">
            <v>F500054</v>
          </cell>
          <cell r="C12409" t="str">
            <v>F500054</v>
          </cell>
          <cell r="D12409">
            <v>5</v>
          </cell>
          <cell r="E12409" t="str">
            <v>F</v>
          </cell>
        </row>
        <row r="12410">
          <cell r="B12410" t="str">
            <v>F500055</v>
          </cell>
          <cell r="C12410" t="str">
            <v>F500055</v>
          </cell>
          <cell r="D12410">
            <v>5</v>
          </cell>
          <cell r="E12410" t="str">
            <v>F</v>
          </cell>
        </row>
        <row r="12411">
          <cell r="B12411" t="str">
            <v>F500056</v>
          </cell>
          <cell r="C12411" t="str">
            <v>F500056</v>
          </cell>
          <cell r="D12411">
            <v>5</v>
          </cell>
          <cell r="E12411" t="str">
            <v>F</v>
          </cell>
        </row>
        <row r="12412">
          <cell r="B12412" t="str">
            <v>F500135</v>
          </cell>
          <cell r="C12412" t="str">
            <v>F500135</v>
          </cell>
          <cell r="D12412">
            <v>5</v>
          </cell>
          <cell r="E12412" t="str">
            <v>F</v>
          </cell>
        </row>
        <row r="12413">
          <cell r="B12413" t="str">
            <v>F500136</v>
          </cell>
          <cell r="C12413" t="str">
            <v>F500136</v>
          </cell>
          <cell r="D12413">
            <v>5</v>
          </cell>
          <cell r="E12413" t="str">
            <v>F</v>
          </cell>
        </row>
        <row r="12414">
          <cell r="B12414" t="str">
            <v>F520120</v>
          </cell>
          <cell r="C12414" t="str">
            <v>F520120</v>
          </cell>
          <cell r="D12414">
            <v>5</v>
          </cell>
          <cell r="E12414" t="str">
            <v>F</v>
          </cell>
        </row>
        <row r="12415">
          <cell r="B12415" t="str">
            <v>F520126</v>
          </cell>
          <cell r="C12415" t="str">
            <v>F520126</v>
          </cell>
          <cell r="D12415">
            <v>5</v>
          </cell>
          <cell r="E12415" t="str">
            <v>F</v>
          </cell>
        </row>
        <row r="12416">
          <cell r="B12416" t="str">
            <v>F520195</v>
          </cell>
          <cell r="C12416" t="str">
            <v>F520195</v>
          </cell>
          <cell r="D12416">
            <v>5</v>
          </cell>
          <cell r="E12416" t="str">
            <v>F</v>
          </cell>
        </row>
        <row r="12417">
          <cell r="B12417" t="str">
            <v>F520650</v>
          </cell>
          <cell r="C12417" t="str">
            <v>F520650</v>
          </cell>
          <cell r="D12417">
            <v>5</v>
          </cell>
          <cell r="E12417" t="str">
            <v>F</v>
          </cell>
        </row>
        <row r="12418">
          <cell r="B12418" t="str">
            <v>F520842</v>
          </cell>
          <cell r="C12418" t="str">
            <v>F520842</v>
          </cell>
          <cell r="D12418">
            <v>5</v>
          </cell>
          <cell r="E12418" t="str">
            <v>F</v>
          </cell>
        </row>
        <row r="12419">
          <cell r="B12419" t="str">
            <v>F521202</v>
          </cell>
          <cell r="C12419" t="str">
            <v>F521202</v>
          </cell>
          <cell r="D12419">
            <v>5</v>
          </cell>
          <cell r="E12419" t="str">
            <v>F</v>
          </cell>
        </row>
        <row r="12420">
          <cell r="B12420" t="str">
            <v>F521562</v>
          </cell>
          <cell r="C12420" t="str">
            <v>F521562</v>
          </cell>
          <cell r="D12420">
            <v>5</v>
          </cell>
          <cell r="E12420" t="str">
            <v>F</v>
          </cell>
        </row>
        <row r="12421">
          <cell r="B12421" t="str">
            <v>F521922</v>
          </cell>
          <cell r="C12421" t="str">
            <v>F521922</v>
          </cell>
          <cell r="D12421">
            <v>5</v>
          </cell>
          <cell r="E12421" t="str">
            <v>F</v>
          </cell>
        </row>
        <row r="12422">
          <cell r="B12422" t="str">
            <v>F522282</v>
          </cell>
          <cell r="C12422" t="str">
            <v>F522282</v>
          </cell>
          <cell r="D12422">
            <v>5</v>
          </cell>
          <cell r="E12422" t="str">
            <v>F</v>
          </cell>
        </row>
        <row r="12423">
          <cell r="B12423" t="str">
            <v>F523267</v>
          </cell>
          <cell r="C12423" t="str">
            <v>F523267</v>
          </cell>
          <cell r="D12423">
            <v>5</v>
          </cell>
          <cell r="E12423" t="str">
            <v>F</v>
          </cell>
        </row>
        <row r="12424">
          <cell r="B12424" t="str">
            <v>F523393</v>
          </cell>
          <cell r="C12424" t="str">
            <v>F523393</v>
          </cell>
          <cell r="D12424">
            <v>5</v>
          </cell>
          <cell r="E12424" t="str">
            <v>F</v>
          </cell>
        </row>
        <row r="12425">
          <cell r="B12425" t="str">
            <v>F523404</v>
          </cell>
          <cell r="C12425" t="str">
            <v>F523404</v>
          </cell>
          <cell r="D12425">
            <v>5</v>
          </cell>
          <cell r="E12425" t="str">
            <v>F</v>
          </cell>
        </row>
        <row r="12426">
          <cell r="B12426" t="str">
            <v>F523409</v>
          </cell>
          <cell r="C12426" t="str">
            <v>F523409</v>
          </cell>
          <cell r="D12426">
            <v>5</v>
          </cell>
          <cell r="E12426" t="str">
            <v>F</v>
          </cell>
        </row>
        <row r="12427">
          <cell r="B12427" t="str">
            <v>F523426</v>
          </cell>
          <cell r="C12427" t="str">
            <v>F523426</v>
          </cell>
          <cell r="D12427">
            <v>5</v>
          </cell>
          <cell r="E12427" t="str">
            <v>F</v>
          </cell>
        </row>
        <row r="12428">
          <cell r="B12428" t="str">
            <v>F526008</v>
          </cell>
          <cell r="C12428" t="str">
            <v>F526008</v>
          </cell>
          <cell r="D12428">
            <v>5</v>
          </cell>
          <cell r="E12428" t="str">
            <v>F</v>
          </cell>
        </row>
        <row r="12429">
          <cell r="B12429" t="str">
            <v>1000GGRINCODE</v>
          </cell>
          <cell r="C12429" t="str">
            <v>GGRINCODE</v>
          </cell>
          <cell r="D12429">
            <v>6</v>
          </cell>
          <cell r="E12429" t="str">
            <v>G</v>
          </cell>
        </row>
        <row r="12430">
          <cell r="B12430" t="str">
            <v>F520114</v>
          </cell>
          <cell r="C12430" t="str">
            <v>F520114</v>
          </cell>
          <cell r="D12430">
            <v>7</v>
          </cell>
          <cell r="E12430" t="str">
            <v>F</v>
          </cell>
        </row>
        <row r="12431">
          <cell r="B12431" t="str">
            <v>F520117</v>
          </cell>
          <cell r="C12431" t="str">
            <v>F520117</v>
          </cell>
          <cell r="D12431">
            <v>7</v>
          </cell>
          <cell r="E12431" t="str">
            <v>F</v>
          </cell>
        </row>
        <row r="12432">
          <cell r="B12432" t="str">
            <v>F520123</v>
          </cell>
          <cell r="C12432" t="str">
            <v>F520123</v>
          </cell>
          <cell r="D12432">
            <v>7</v>
          </cell>
          <cell r="E12432" t="str">
            <v>F</v>
          </cell>
        </row>
        <row r="12433">
          <cell r="B12433" t="str">
            <v>F520134</v>
          </cell>
          <cell r="C12433" t="str">
            <v>F520134</v>
          </cell>
          <cell r="D12433">
            <v>7</v>
          </cell>
          <cell r="E12433" t="str">
            <v>F</v>
          </cell>
        </row>
        <row r="12434">
          <cell r="B12434" t="str">
            <v>F520150</v>
          </cell>
          <cell r="C12434" t="str">
            <v>F520150</v>
          </cell>
          <cell r="D12434">
            <v>7</v>
          </cell>
          <cell r="E12434" t="str">
            <v>F</v>
          </cell>
        </row>
        <row r="12435">
          <cell r="B12435" t="str">
            <v>F521079</v>
          </cell>
          <cell r="C12435" t="str">
            <v>F521079</v>
          </cell>
          <cell r="D12435">
            <v>7</v>
          </cell>
          <cell r="E12435" t="str">
            <v>F</v>
          </cell>
        </row>
        <row r="12436">
          <cell r="B12436" t="str">
            <v>F521439</v>
          </cell>
          <cell r="C12436" t="str">
            <v>F521439</v>
          </cell>
          <cell r="D12436">
            <v>7</v>
          </cell>
          <cell r="E12436" t="str">
            <v>F</v>
          </cell>
        </row>
        <row r="12437">
          <cell r="B12437" t="str">
            <v>F521799</v>
          </cell>
          <cell r="C12437" t="str">
            <v>F521799</v>
          </cell>
          <cell r="D12437">
            <v>7</v>
          </cell>
          <cell r="E12437" t="str">
            <v>F</v>
          </cell>
        </row>
        <row r="12438">
          <cell r="B12438" t="str">
            <v>F522159</v>
          </cell>
          <cell r="C12438" t="str">
            <v>F522159</v>
          </cell>
          <cell r="D12438">
            <v>7</v>
          </cell>
          <cell r="E12438" t="str">
            <v>F</v>
          </cell>
        </row>
        <row r="12439">
          <cell r="B12439" t="str">
            <v>F522519</v>
          </cell>
          <cell r="C12439" t="str">
            <v>F522519</v>
          </cell>
          <cell r="D12439">
            <v>7</v>
          </cell>
          <cell r="E12439" t="str">
            <v>F</v>
          </cell>
        </row>
        <row r="12440">
          <cell r="B12440" t="str">
            <v>F526009</v>
          </cell>
          <cell r="C12440" t="str">
            <v>F526009</v>
          </cell>
          <cell r="D12440">
            <v>7</v>
          </cell>
          <cell r="E12440" t="str">
            <v>F</v>
          </cell>
        </row>
        <row r="12441">
          <cell r="B12441" t="str">
            <v>1000GCONANAAM</v>
          </cell>
          <cell r="C12441" t="str">
            <v>GCONANAAM</v>
          </cell>
          <cell r="D12441">
            <v>6</v>
          </cell>
          <cell r="E12441" t="str">
            <v>G</v>
          </cell>
        </row>
        <row r="12442">
          <cell r="B12442" t="str">
            <v>F520113</v>
          </cell>
          <cell r="C12442" t="str">
            <v>F520113</v>
          </cell>
          <cell r="D12442">
            <v>7</v>
          </cell>
          <cell r="E12442" t="str">
            <v>F</v>
          </cell>
        </row>
        <row r="12443">
          <cell r="B12443" t="str">
            <v>F520116</v>
          </cell>
          <cell r="C12443" t="str">
            <v>F520116</v>
          </cell>
          <cell r="D12443">
            <v>7</v>
          </cell>
          <cell r="E12443" t="str">
            <v>F</v>
          </cell>
        </row>
        <row r="12444">
          <cell r="B12444" t="str">
            <v>F520119</v>
          </cell>
          <cell r="C12444" t="str">
            <v>F520119</v>
          </cell>
          <cell r="D12444">
            <v>7</v>
          </cell>
          <cell r="E12444" t="str">
            <v>F</v>
          </cell>
        </row>
        <row r="12445">
          <cell r="B12445" t="str">
            <v>F520125</v>
          </cell>
          <cell r="C12445" t="str">
            <v>F520125</v>
          </cell>
          <cell r="D12445">
            <v>7</v>
          </cell>
          <cell r="E12445" t="str">
            <v>F</v>
          </cell>
        </row>
        <row r="12446">
          <cell r="B12446" t="str">
            <v>F521078</v>
          </cell>
          <cell r="C12446" t="str">
            <v>F521078</v>
          </cell>
          <cell r="D12446">
            <v>7</v>
          </cell>
          <cell r="E12446" t="str">
            <v>F</v>
          </cell>
        </row>
        <row r="12447">
          <cell r="B12447" t="str">
            <v>F521438</v>
          </cell>
          <cell r="C12447" t="str">
            <v>F521438</v>
          </cell>
          <cell r="D12447">
            <v>7</v>
          </cell>
          <cell r="E12447" t="str">
            <v>F</v>
          </cell>
        </row>
        <row r="12448">
          <cell r="B12448" t="str">
            <v>F521798</v>
          </cell>
          <cell r="C12448" t="str">
            <v>F521798</v>
          </cell>
          <cell r="D12448">
            <v>7</v>
          </cell>
          <cell r="E12448" t="str">
            <v>F</v>
          </cell>
        </row>
        <row r="12449">
          <cell r="B12449" t="str">
            <v>F522158</v>
          </cell>
          <cell r="C12449" t="str">
            <v>F522158</v>
          </cell>
          <cell r="D12449">
            <v>7</v>
          </cell>
          <cell r="E12449" t="str">
            <v>F</v>
          </cell>
        </row>
        <row r="12450">
          <cell r="B12450" t="str">
            <v>F522518</v>
          </cell>
          <cell r="C12450" t="str">
            <v>F522518</v>
          </cell>
          <cell r="D12450">
            <v>7</v>
          </cell>
          <cell r="E12450" t="str">
            <v>F</v>
          </cell>
        </row>
        <row r="12451">
          <cell r="B12451" t="str">
            <v>F526010</v>
          </cell>
          <cell r="C12451" t="str">
            <v>F526010</v>
          </cell>
          <cell r="D12451">
            <v>7</v>
          </cell>
          <cell r="E12451" t="str">
            <v>F</v>
          </cell>
        </row>
        <row r="12452">
          <cell r="B12452" t="str">
            <v>1000RRELSTDCOM</v>
          </cell>
          <cell r="C12452" t="str">
            <v>RRELSTDCOM</v>
          </cell>
          <cell r="D12452">
            <v>6</v>
          </cell>
          <cell r="E12452" t="str">
            <v>G</v>
          </cell>
        </row>
        <row r="12453">
          <cell r="B12453" t="str">
            <v>F525853</v>
          </cell>
          <cell r="C12453" t="str">
            <v>F525853</v>
          </cell>
          <cell r="D12453">
            <v>7</v>
          </cell>
          <cell r="E12453" t="str">
            <v>F</v>
          </cell>
        </row>
        <row r="12454">
          <cell r="B12454" t="str">
            <v>F525854</v>
          </cell>
          <cell r="C12454" t="str">
            <v>F525854</v>
          </cell>
          <cell r="D12454">
            <v>7</v>
          </cell>
          <cell r="E12454" t="str">
            <v>F</v>
          </cell>
        </row>
        <row r="12455">
          <cell r="B12455" t="str">
            <v>F525855</v>
          </cell>
          <cell r="C12455" t="str">
            <v>F525855</v>
          </cell>
          <cell r="D12455">
            <v>7</v>
          </cell>
          <cell r="E12455" t="str">
            <v>F</v>
          </cell>
        </row>
        <row r="12456">
          <cell r="B12456" t="str">
            <v>F525856</v>
          </cell>
          <cell r="C12456" t="str">
            <v>F525856</v>
          </cell>
          <cell r="D12456">
            <v>7</v>
          </cell>
          <cell r="E12456" t="str">
            <v>F</v>
          </cell>
        </row>
        <row r="12457">
          <cell r="B12457" t="str">
            <v>F525857</v>
          </cell>
          <cell r="C12457" t="str">
            <v>F525857</v>
          </cell>
          <cell r="D12457">
            <v>7</v>
          </cell>
          <cell r="E12457" t="str">
            <v>F</v>
          </cell>
        </row>
        <row r="12458">
          <cell r="B12458" t="str">
            <v>F525858</v>
          </cell>
          <cell r="C12458" t="str">
            <v>F525858</v>
          </cell>
          <cell r="D12458">
            <v>7</v>
          </cell>
          <cell r="E12458" t="str">
            <v>F</v>
          </cell>
        </row>
        <row r="12459">
          <cell r="B12459" t="str">
            <v>F525859</v>
          </cell>
          <cell r="C12459" t="str">
            <v>F525859</v>
          </cell>
          <cell r="D12459">
            <v>7</v>
          </cell>
          <cell r="E12459" t="str">
            <v>F</v>
          </cell>
        </row>
        <row r="12460">
          <cell r="B12460" t="str">
            <v>1000RPRJLIC</v>
          </cell>
          <cell r="C12460" t="str">
            <v>RPRJLIC</v>
          </cell>
          <cell r="D12460">
            <v>6</v>
          </cell>
          <cell r="E12460" t="str">
            <v>G</v>
          </cell>
        </row>
        <row r="12461">
          <cell r="B12461" t="str">
            <v>F521170</v>
          </cell>
          <cell r="C12461" t="str">
            <v>F521170</v>
          </cell>
          <cell r="D12461">
            <v>7</v>
          </cell>
          <cell r="E12461" t="str">
            <v>F</v>
          </cell>
        </row>
        <row r="12462">
          <cell r="B12462" t="str">
            <v>F521530</v>
          </cell>
          <cell r="C12462" t="str">
            <v>F521530</v>
          </cell>
          <cell r="D12462">
            <v>7</v>
          </cell>
          <cell r="E12462" t="str">
            <v>F</v>
          </cell>
        </row>
        <row r="12463">
          <cell r="B12463" t="str">
            <v>F521890</v>
          </cell>
          <cell r="C12463" t="str">
            <v>F521890</v>
          </cell>
          <cell r="D12463">
            <v>7</v>
          </cell>
          <cell r="E12463" t="str">
            <v>F</v>
          </cell>
        </row>
        <row r="12464">
          <cell r="B12464" t="str">
            <v>F522250</v>
          </cell>
          <cell r="C12464" t="str">
            <v>F522250</v>
          </cell>
          <cell r="D12464">
            <v>7</v>
          </cell>
          <cell r="E12464" t="str">
            <v>F</v>
          </cell>
        </row>
        <row r="12465">
          <cell r="B12465" t="str">
            <v>F522610</v>
          </cell>
          <cell r="C12465" t="str">
            <v>F522610</v>
          </cell>
          <cell r="D12465">
            <v>7</v>
          </cell>
          <cell r="E12465" t="str">
            <v>F</v>
          </cell>
        </row>
        <row r="12466">
          <cell r="B12466" t="str">
            <v>1000RTRNREGPC</v>
          </cell>
          <cell r="C12466" t="str">
            <v>RTRNREGPC</v>
          </cell>
          <cell r="D12466">
            <v>6</v>
          </cell>
          <cell r="E12466" t="str">
            <v>G</v>
          </cell>
        </row>
        <row r="12467">
          <cell r="B12467" t="str">
            <v>F500052</v>
          </cell>
          <cell r="C12467" t="str">
            <v>F500052</v>
          </cell>
          <cell r="D12467">
            <v>7</v>
          </cell>
          <cell r="E12467" t="str">
            <v>F</v>
          </cell>
        </row>
        <row r="12468">
          <cell r="B12468" t="str">
            <v>F520122</v>
          </cell>
          <cell r="C12468" t="str">
            <v>F520122</v>
          </cell>
          <cell r="D12468">
            <v>7</v>
          </cell>
          <cell r="E12468" t="str">
            <v>F</v>
          </cell>
        </row>
        <row r="12469">
          <cell r="B12469" t="str">
            <v>F520127</v>
          </cell>
          <cell r="C12469" t="str">
            <v>F520127</v>
          </cell>
          <cell r="D12469">
            <v>7</v>
          </cell>
          <cell r="E12469" t="str">
            <v>F</v>
          </cell>
        </row>
        <row r="12470">
          <cell r="B12470" t="str">
            <v>F520147</v>
          </cell>
          <cell r="C12470" t="str">
            <v>F520147</v>
          </cell>
          <cell r="D12470">
            <v>7</v>
          </cell>
          <cell r="E12470" t="str">
            <v>F</v>
          </cell>
        </row>
        <row r="12471">
          <cell r="B12471" t="str">
            <v>F520183</v>
          </cell>
          <cell r="C12471" t="str">
            <v>F520183</v>
          </cell>
          <cell r="D12471">
            <v>7</v>
          </cell>
          <cell r="E12471" t="str">
            <v>F</v>
          </cell>
        </row>
        <row r="12472">
          <cell r="B12472" t="str">
            <v>F520184</v>
          </cell>
          <cell r="C12472" t="str">
            <v>F520184</v>
          </cell>
          <cell r="D12472">
            <v>7</v>
          </cell>
          <cell r="E12472" t="str">
            <v>F</v>
          </cell>
        </row>
        <row r="12473">
          <cell r="B12473" t="str">
            <v>F520185</v>
          </cell>
          <cell r="C12473" t="str">
            <v>F520185</v>
          </cell>
          <cell r="D12473">
            <v>7</v>
          </cell>
          <cell r="E12473" t="str">
            <v>F</v>
          </cell>
        </row>
        <row r="12474">
          <cell r="B12474" t="str">
            <v>F520848</v>
          </cell>
          <cell r="C12474" t="str">
            <v>F520848</v>
          </cell>
          <cell r="D12474">
            <v>7</v>
          </cell>
          <cell r="E12474" t="str">
            <v>F</v>
          </cell>
        </row>
        <row r="12475">
          <cell r="B12475" t="str">
            <v>F521208</v>
          </cell>
          <cell r="C12475" t="str">
            <v>F521208</v>
          </cell>
          <cell r="D12475">
            <v>7</v>
          </cell>
          <cell r="E12475" t="str">
            <v>F</v>
          </cell>
        </row>
        <row r="12476">
          <cell r="B12476" t="str">
            <v>F521568</v>
          </cell>
          <cell r="C12476" t="str">
            <v>F521568</v>
          </cell>
          <cell r="D12476">
            <v>7</v>
          </cell>
          <cell r="E12476" t="str">
            <v>F</v>
          </cell>
        </row>
        <row r="12477">
          <cell r="B12477" t="str">
            <v>F521928</v>
          </cell>
          <cell r="C12477" t="str">
            <v>F521928</v>
          </cell>
          <cell r="D12477">
            <v>7</v>
          </cell>
          <cell r="E12477" t="str">
            <v>F</v>
          </cell>
        </row>
        <row r="12478">
          <cell r="B12478" t="str">
            <v>F522288</v>
          </cell>
          <cell r="C12478" t="str">
            <v>F522288</v>
          </cell>
          <cell r="D12478">
            <v>7</v>
          </cell>
          <cell r="E12478" t="str">
            <v>F</v>
          </cell>
        </row>
        <row r="12479">
          <cell r="B12479" t="str">
            <v>F526011</v>
          </cell>
          <cell r="C12479" t="str">
            <v>F526011</v>
          </cell>
          <cell r="D12479">
            <v>7</v>
          </cell>
          <cell r="E12479" t="str">
            <v>F</v>
          </cell>
        </row>
        <row r="12480">
          <cell r="B12480" t="str">
            <v>1000ADVTECH</v>
          </cell>
          <cell r="C12480" t="str">
            <v>ADVTECH</v>
          </cell>
          <cell r="D12480">
            <v>4</v>
          </cell>
          <cell r="E12480" t="str">
            <v>G</v>
          </cell>
        </row>
        <row r="12481">
          <cell r="B12481" t="str">
            <v>1000EENGADV</v>
          </cell>
          <cell r="C12481" t="str">
            <v>EENGADV</v>
          </cell>
          <cell r="D12481">
            <v>6</v>
          </cell>
          <cell r="E12481" t="str">
            <v>G</v>
          </cell>
        </row>
        <row r="12482">
          <cell r="B12482" t="str">
            <v>F500126</v>
          </cell>
          <cell r="C12482" t="str">
            <v>F500126</v>
          </cell>
          <cell r="D12482">
            <v>7</v>
          </cell>
          <cell r="E12482" t="str">
            <v>F</v>
          </cell>
        </row>
        <row r="12483">
          <cell r="B12483" t="str">
            <v>F500128</v>
          </cell>
          <cell r="C12483" t="str">
            <v>F500128</v>
          </cell>
          <cell r="D12483">
            <v>7</v>
          </cell>
          <cell r="E12483" t="str">
            <v>F</v>
          </cell>
        </row>
        <row r="12484">
          <cell r="B12484" t="str">
            <v>F520102</v>
          </cell>
          <cell r="C12484" t="str">
            <v>F520102</v>
          </cell>
          <cell r="D12484">
            <v>7</v>
          </cell>
          <cell r="E12484" t="str">
            <v>F</v>
          </cell>
        </row>
        <row r="12485">
          <cell r="B12485" t="str">
            <v>F520129</v>
          </cell>
          <cell r="C12485" t="str">
            <v>F520129</v>
          </cell>
          <cell r="D12485">
            <v>7</v>
          </cell>
          <cell r="E12485" t="str">
            <v>F</v>
          </cell>
        </row>
        <row r="12486">
          <cell r="B12486" t="str">
            <v>F520138</v>
          </cell>
          <cell r="C12486" t="str">
            <v>F520138</v>
          </cell>
          <cell r="D12486">
            <v>7</v>
          </cell>
          <cell r="E12486" t="str">
            <v>F</v>
          </cell>
        </row>
        <row r="12487">
          <cell r="B12487" t="str">
            <v>F520651</v>
          </cell>
          <cell r="C12487" t="str">
            <v>F520651</v>
          </cell>
          <cell r="D12487">
            <v>7</v>
          </cell>
          <cell r="E12487" t="str">
            <v>F</v>
          </cell>
        </row>
        <row r="12488">
          <cell r="B12488" t="str">
            <v>F520864</v>
          </cell>
          <cell r="C12488" t="str">
            <v>F520864</v>
          </cell>
          <cell r="D12488">
            <v>7</v>
          </cell>
          <cell r="E12488" t="str">
            <v>F</v>
          </cell>
        </row>
        <row r="12489">
          <cell r="B12489" t="str">
            <v>F521224</v>
          </cell>
          <cell r="C12489" t="str">
            <v>F521224</v>
          </cell>
          <cell r="D12489">
            <v>7</v>
          </cell>
          <cell r="E12489" t="str">
            <v>F</v>
          </cell>
        </row>
        <row r="12490">
          <cell r="B12490" t="str">
            <v>F521584</v>
          </cell>
          <cell r="C12490" t="str">
            <v>F521584</v>
          </cell>
          <cell r="D12490">
            <v>7</v>
          </cell>
          <cell r="E12490" t="str">
            <v>F</v>
          </cell>
        </row>
        <row r="12491">
          <cell r="B12491" t="str">
            <v>F521944</v>
          </cell>
          <cell r="C12491" t="str">
            <v>F521944</v>
          </cell>
          <cell r="D12491">
            <v>7</v>
          </cell>
          <cell r="E12491" t="str">
            <v>F</v>
          </cell>
        </row>
        <row r="12492">
          <cell r="B12492" t="str">
            <v>F522304</v>
          </cell>
          <cell r="C12492" t="str">
            <v>F522304</v>
          </cell>
          <cell r="D12492">
            <v>7</v>
          </cell>
          <cell r="E12492" t="str">
            <v>F</v>
          </cell>
        </row>
        <row r="12493">
          <cell r="B12493" t="str">
            <v>F522701</v>
          </cell>
          <cell r="C12493" t="str">
            <v>F522701</v>
          </cell>
          <cell r="D12493">
            <v>7</v>
          </cell>
          <cell r="E12493" t="str">
            <v>F</v>
          </cell>
        </row>
        <row r="12494">
          <cell r="B12494" t="str">
            <v>F523271</v>
          </cell>
          <cell r="C12494" t="str">
            <v>F523271</v>
          </cell>
          <cell r="D12494">
            <v>7</v>
          </cell>
          <cell r="E12494" t="str">
            <v>F</v>
          </cell>
        </row>
        <row r="12495">
          <cell r="B12495" t="str">
            <v>F523391</v>
          </cell>
          <cell r="C12495" t="str">
            <v>F523391</v>
          </cell>
          <cell r="D12495">
            <v>7</v>
          </cell>
          <cell r="E12495" t="str">
            <v>F</v>
          </cell>
        </row>
        <row r="12496">
          <cell r="B12496" t="str">
            <v>F525755</v>
          </cell>
          <cell r="C12496" t="str">
            <v>F525755</v>
          </cell>
          <cell r="D12496">
            <v>7</v>
          </cell>
          <cell r="E12496" t="str">
            <v>F</v>
          </cell>
        </row>
        <row r="12497">
          <cell r="B12497" t="str">
            <v>F526567</v>
          </cell>
          <cell r="C12497" t="str">
            <v>F526567</v>
          </cell>
          <cell r="D12497">
            <v>7</v>
          </cell>
          <cell r="E12497" t="str">
            <v>F</v>
          </cell>
        </row>
        <row r="12498">
          <cell r="B12498" t="str">
            <v>F526568</v>
          </cell>
          <cell r="C12498" t="str">
            <v>F526568</v>
          </cell>
          <cell r="D12498">
            <v>7</v>
          </cell>
          <cell r="E12498" t="str">
            <v>F</v>
          </cell>
        </row>
        <row r="12499">
          <cell r="B12499" t="str">
            <v>1000EDRAUTO</v>
          </cell>
          <cell r="C12499" t="str">
            <v>EDRAUTO</v>
          </cell>
          <cell r="D12499">
            <v>8</v>
          </cell>
          <cell r="E12499" t="str">
            <v>G</v>
          </cell>
        </row>
        <row r="12500">
          <cell r="B12500" t="str">
            <v>F500169</v>
          </cell>
          <cell r="C12500" t="str">
            <v>F500169</v>
          </cell>
          <cell r="D12500">
            <v>9</v>
          </cell>
          <cell r="E12500" t="str">
            <v>F</v>
          </cell>
        </row>
        <row r="12501">
          <cell r="B12501" t="str">
            <v>F500170</v>
          </cell>
          <cell r="C12501" t="str">
            <v>F500170</v>
          </cell>
          <cell r="D12501">
            <v>9</v>
          </cell>
          <cell r="E12501" t="str">
            <v>F</v>
          </cell>
        </row>
        <row r="12502">
          <cell r="B12502" t="str">
            <v>F500171</v>
          </cell>
          <cell r="C12502" t="str">
            <v>F500171</v>
          </cell>
          <cell r="D12502">
            <v>9</v>
          </cell>
          <cell r="E12502" t="str">
            <v>F</v>
          </cell>
        </row>
        <row r="12503">
          <cell r="B12503" t="str">
            <v>F520049</v>
          </cell>
          <cell r="C12503" t="str">
            <v>F520049</v>
          </cell>
          <cell r="D12503">
            <v>9</v>
          </cell>
          <cell r="E12503" t="str">
            <v>F</v>
          </cell>
        </row>
        <row r="12504">
          <cell r="B12504" t="str">
            <v>F520872</v>
          </cell>
          <cell r="C12504" t="str">
            <v>F520872</v>
          </cell>
          <cell r="D12504">
            <v>9</v>
          </cell>
          <cell r="E12504" t="str">
            <v>F</v>
          </cell>
        </row>
        <row r="12505">
          <cell r="B12505" t="str">
            <v>F521232</v>
          </cell>
          <cell r="C12505" t="str">
            <v>F521232</v>
          </cell>
          <cell r="D12505">
            <v>9</v>
          </cell>
          <cell r="E12505" t="str">
            <v>F</v>
          </cell>
        </row>
        <row r="12506">
          <cell r="B12506" t="str">
            <v>F521592</v>
          </cell>
          <cell r="C12506" t="str">
            <v>F521592</v>
          </cell>
          <cell r="D12506">
            <v>9</v>
          </cell>
          <cell r="E12506" t="str">
            <v>F</v>
          </cell>
        </row>
        <row r="12507">
          <cell r="B12507" t="str">
            <v>F521952</v>
          </cell>
          <cell r="C12507" t="str">
            <v>F521952</v>
          </cell>
          <cell r="D12507">
            <v>9</v>
          </cell>
          <cell r="E12507" t="str">
            <v>F</v>
          </cell>
        </row>
        <row r="12508">
          <cell r="B12508" t="str">
            <v>F522312</v>
          </cell>
          <cell r="C12508" t="str">
            <v>F522312</v>
          </cell>
          <cell r="D12508">
            <v>9</v>
          </cell>
          <cell r="E12508" t="str">
            <v>F</v>
          </cell>
        </row>
        <row r="12509">
          <cell r="B12509" t="str">
            <v>F522704</v>
          </cell>
          <cell r="C12509" t="str">
            <v>F522704</v>
          </cell>
          <cell r="D12509">
            <v>9</v>
          </cell>
          <cell r="E12509" t="str">
            <v>F</v>
          </cell>
        </row>
        <row r="12510">
          <cell r="B12510" t="str">
            <v>F525756</v>
          </cell>
          <cell r="C12510" t="str">
            <v>F525756</v>
          </cell>
          <cell r="D12510">
            <v>9</v>
          </cell>
          <cell r="E12510" t="str">
            <v>F</v>
          </cell>
        </row>
        <row r="12511">
          <cell r="B12511" t="str">
            <v>F526569</v>
          </cell>
          <cell r="C12511" t="str">
            <v>F526569</v>
          </cell>
          <cell r="D12511">
            <v>9</v>
          </cell>
          <cell r="E12511" t="str">
            <v>F</v>
          </cell>
        </row>
        <row r="12512">
          <cell r="B12512" t="str">
            <v>F526570</v>
          </cell>
          <cell r="C12512" t="str">
            <v>F526570</v>
          </cell>
          <cell r="D12512">
            <v>9</v>
          </cell>
          <cell r="E12512" t="str">
            <v>F</v>
          </cell>
        </row>
        <row r="12513">
          <cell r="B12513" t="str">
            <v>1000EDRGEN</v>
          </cell>
          <cell r="C12513" t="str">
            <v>EDRGEN</v>
          </cell>
          <cell r="D12513">
            <v>8</v>
          </cell>
          <cell r="E12513" t="str">
            <v>G</v>
          </cell>
        </row>
        <row r="12514">
          <cell r="B12514" t="str">
            <v>F500172</v>
          </cell>
          <cell r="C12514" t="str">
            <v>F500172</v>
          </cell>
          <cell r="D12514">
            <v>9</v>
          </cell>
          <cell r="E12514" t="str">
            <v>F</v>
          </cell>
        </row>
        <row r="12515">
          <cell r="B12515" t="str">
            <v>F520873</v>
          </cell>
          <cell r="C12515" t="str">
            <v>F520873</v>
          </cell>
          <cell r="D12515">
            <v>9</v>
          </cell>
          <cell r="E12515" t="str">
            <v>F</v>
          </cell>
        </row>
        <row r="12516">
          <cell r="B12516" t="str">
            <v>F521233</v>
          </cell>
          <cell r="C12516" t="str">
            <v>F521233</v>
          </cell>
          <cell r="D12516">
            <v>9</v>
          </cell>
          <cell r="E12516" t="str">
            <v>F</v>
          </cell>
        </row>
        <row r="12517">
          <cell r="B12517" t="str">
            <v>F521593</v>
          </cell>
          <cell r="C12517" t="str">
            <v>F521593</v>
          </cell>
          <cell r="D12517">
            <v>9</v>
          </cell>
          <cell r="E12517" t="str">
            <v>F</v>
          </cell>
        </row>
        <row r="12518">
          <cell r="B12518" t="str">
            <v>F521953</v>
          </cell>
          <cell r="C12518" t="str">
            <v>F521953</v>
          </cell>
          <cell r="D12518">
            <v>9</v>
          </cell>
          <cell r="E12518" t="str">
            <v>F</v>
          </cell>
        </row>
        <row r="12519">
          <cell r="B12519" t="str">
            <v>F522313</v>
          </cell>
          <cell r="C12519" t="str">
            <v>F522313</v>
          </cell>
          <cell r="D12519">
            <v>9</v>
          </cell>
          <cell r="E12519" t="str">
            <v>F</v>
          </cell>
        </row>
        <row r="12520">
          <cell r="B12520" t="str">
            <v>F522702</v>
          </cell>
          <cell r="C12520" t="str">
            <v>F522702</v>
          </cell>
          <cell r="D12520">
            <v>9</v>
          </cell>
          <cell r="E12520" t="str">
            <v>F</v>
          </cell>
        </row>
        <row r="12521">
          <cell r="B12521" t="str">
            <v>F525757</v>
          </cell>
          <cell r="C12521" t="str">
            <v>F525757</v>
          </cell>
          <cell r="D12521">
            <v>9</v>
          </cell>
          <cell r="E12521" t="str">
            <v>F</v>
          </cell>
        </row>
        <row r="12522">
          <cell r="B12522" t="str">
            <v>F526571</v>
          </cell>
          <cell r="C12522" t="str">
            <v>F526571</v>
          </cell>
          <cell r="D12522">
            <v>9</v>
          </cell>
          <cell r="E12522" t="str">
            <v>F</v>
          </cell>
        </row>
        <row r="12523">
          <cell r="B12523" t="str">
            <v>F526572</v>
          </cell>
          <cell r="C12523" t="str">
            <v>F526572</v>
          </cell>
          <cell r="D12523">
            <v>9</v>
          </cell>
          <cell r="E12523" t="str">
            <v>F</v>
          </cell>
        </row>
        <row r="12524">
          <cell r="B12524" t="str">
            <v>1000ESATTRAN</v>
          </cell>
          <cell r="C12524" t="str">
            <v>ESATTRAN</v>
          </cell>
          <cell r="D12524">
            <v>8</v>
          </cell>
          <cell r="E12524" t="str">
            <v>G</v>
          </cell>
        </row>
        <row r="12525">
          <cell r="B12525" t="str">
            <v>F500139</v>
          </cell>
          <cell r="C12525" t="str">
            <v>F500139</v>
          </cell>
          <cell r="D12525">
            <v>9</v>
          </cell>
          <cell r="E12525" t="str">
            <v>F</v>
          </cell>
        </row>
        <row r="12526">
          <cell r="B12526" t="str">
            <v>F500140</v>
          </cell>
          <cell r="C12526" t="str">
            <v>F500140</v>
          </cell>
          <cell r="D12526">
            <v>9</v>
          </cell>
          <cell r="E12526" t="str">
            <v>F</v>
          </cell>
        </row>
        <row r="12527">
          <cell r="B12527" t="str">
            <v>F520865</v>
          </cell>
          <cell r="C12527" t="str">
            <v>F520865</v>
          </cell>
          <cell r="D12527">
            <v>9</v>
          </cell>
          <cell r="E12527" t="str">
            <v>F</v>
          </cell>
        </row>
        <row r="12528">
          <cell r="B12528" t="str">
            <v>F521225</v>
          </cell>
          <cell r="C12528" t="str">
            <v>F521225</v>
          </cell>
          <cell r="D12528">
            <v>9</v>
          </cell>
          <cell r="E12528" t="str">
            <v>F</v>
          </cell>
        </row>
        <row r="12529">
          <cell r="B12529" t="str">
            <v>F521585</v>
          </cell>
          <cell r="C12529" t="str">
            <v>F521585</v>
          </cell>
          <cell r="D12529">
            <v>9</v>
          </cell>
          <cell r="E12529" t="str">
            <v>F</v>
          </cell>
        </row>
        <row r="12530">
          <cell r="B12530" t="str">
            <v>F521945</v>
          </cell>
          <cell r="C12530" t="str">
            <v>F521945</v>
          </cell>
          <cell r="D12530">
            <v>9</v>
          </cell>
          <cell r="E12530" t="str">
            <v>F</v>
          </cell>
        </row>
        <row r="12531">
          <cell r="B12531" t="str">
            <v>F522305</v>
          </cell>
          <cell r="C12531" t="str">
            <v>F522305</v>
          </cell>
          <cell r="D12531">
            <v>9</v>
          </cell>
          <cell r="E12531" t="str">
            <v>F</v>
          </cell>
        </row>
        <row r="12532">
          <cell r="B12532" t="str">
            <v>1000ETECHINN</v>
          </cell>
          <cell r="C12532" t="str">
            <v>ETECHINN</v>
          </cell>
          <cell r="D12532">
            <v>8</v>
          </cell>
          <cell r="E12532" t="str">
            <v>G</v>
          </cell>
        </row>
        <row r="12533">
          <cell r="B12533" t="str">
            <v>F500241</v>
          </cell>
          <cell r="C12533" t="str">
            <v>F500241</v>
          </cell>
          <cell r="D12533">
            <v>9</v>
          </cell>
          <cell r="E12533" t="str">
            <v>F</v>
          </cell>
        </row>
        <row r="12534">
          <cell r="B12534" t="str">
            <v>F520893</v>
          </cell>
          <cell r="C12534" t="str">
            <v>F520893</v>
          </cell>
          <cell r="D12534">
            <v>9</v>
          </cell>
          <cell r="E12534" t="str">
            <v>F</v>
          </cell>
        </row>
        <row r="12535">
          <cell r="B12535" t="str">
            <v>F521253</v>
          </cell>
          <cell r="C12535" t="str">
            <v>F521253</v>
          </cell>
          <cell r="D12535">
            <v>9</v>
          </cell>
          <cell r="E12535" t="str">
            <v>F</v>
          </cell>
        </row>
        <row r="12536">
          <cell r="B12536" t="str">
            <v>F521613</v>
          </cell>
          <cell r="C12536" t="str">
            <v>F521613</v>
          </cell>
          <cell r="D12536">
            <v>9</v>
          </cell>
          <cell r="E12536" t="str">
            <v>F</v>
          </cell>
        </row>
        <row r="12537">
          <cell r="B12537" t="str">
            <v>F521973</v>
          </cell>
          <cell r="C12537" t="str">
            <v>F521973</v>
          </cell>
          <cell r="D12537">
            <v>9</v>
          </cell>
          <cell r="E12537" t="str">
            <v>F</v>
          </cell>
        </row>
        <row r="12538">
          <cell r="B12538" t="str">
            <v>F522333</v>
          </cell>
          <cell r="C12538" t="str">
            <v>F522333</v>
          </cell>
          <cell r="D12538">
            <v>9</v>
          </cell>
          <cell r="E12538" t="str">
            <v>F</v>
          </cell>
        </row>
        <row r="12539">
          <cell r="B12539" t="str">
            <v>F522703</v>
          </cell>
          <cell r="C12539" t="str">
            <v>F522703</v>
          </cell>
          <cell r="D12539">
            <v>9</v>
          </cell>
          <cell r="E12539" t="str">
            <v>F</v>
          </cell>
        </row>
        <row r="12540">
          <cell r="B12540" t="str">
            <v>F525758</v>
          </cell>
          <cell r="C12540" t="str">
            <v>F525758</v>
          </cell>
          <cell r="D12540">
            <v>9</v>
          </cell>
          <cell r="E12540" t="str">
            <v>F</v>
          </cell>
        </row>
        <row r="12541">
          <cell r="B12541" t="str">
            <v>F526573</v>
          </cell>
          <cell r="C12541" t="str">
            <v>F526573</v>
          </cell>
          <cell r="D12541">
            <v>9</v>
          </cell>
          <cell r="E12541" t="str">
            <v>F</v>
          </cell>
        </row>
        <row r="12542">
          <cell r="B12542" t="str">
            <v>F526574</v>
          </cell>
          <cell r="C12542" t="str">
            <v>F526574</v>
          </cell>
          <cell r="D12542">
            <v>9</v>
          </cell>
          <cell r="E12542" t="str">
            <v>F</v>
          </cell>
        </row>
        <row r="12543">
          <cell r="B12543" t="str">
            <v>1000ETECHINT</v>
          </cell>
          <cell r="C12543" t="str">
            <v>ETECHINT</v>
          </cell>
          <cell r="D12543">
            <v>8</v>
          </cell>
          <cell r="E12543" t="str">
            <v>G</v>
          </cell>
        </row>
        <row r="12544">
          <cell r="B12544" t="str">
            <v>F500299</v>
          </cell>
          <cell r="C12544" t="str">
            <v>F500299</v>
          </cell>
          <cell r="D12544">
            <v>9</v>
          </cell>
          <cell r="E12544" t="str">
            <v>F</v>
          </cell>
        </row>
        <row r="12545">
          <cell r="B12545" t="str">
            <v>F500300</v>
          </cell>
          <cell r="C12545" t="str">
            <v>F500300</v>
          </cell>
          <cell r="D12545">
            <v>9</v>
          </cell>
          <cell r="E12545" t="str">
            <v>F</v>
          </cell>
        </row>
        <row r="12546">
          <cell r="B12546" t="str">
            <v>F520058</v>
          </cell>
          <cell r="C12546" t="str">
            <v>F520058</v>
          </cell>
          <cell r="D12546">
            <v>9</v>
          </cell>
          <cell r="E12546" t="str">
            <v>F</v>
          </cell>
        </row>
        <row r="12547">
          <cell r="B12547" t="str">
            <v>F520105</v>
          </cell>
          <cell r="C12547" t="str">
            <v>F520105</v>
          </cell>
          <cell r="D12547">
            <v>9</v>
          </cell>
          <cell r="E12547" t="str">
            <v>F</v>
          </cell>
        </row>
        <row r="12548">
          <cell r="B12548" t="str">
            <v>F520110</v>
          </cell>
          <cell r="C12548" t="str">
            <v>F520110</v>
          </cell>
          <cell r="D12548">
            <v>9</v>
          </cell>
          <cell r="E12548" t="str">
            <v>F</v>
          </cell>
        </row>
        <row r="12549">
          <cell r="B12549" t="str">
            <v>F520917</v>
          </cell>
          <cell r="C12549" t="str">
            <v>F520917</v>
          </cell>
          <cell r="D12549">
            <v>9</v>
          </cell>
          <cell r="E12549" t="str">
            <v>F</v>
          </cell>
        </row>
        <row r="12550">
          <cell r="B12550" t="str">
            <v>F521277</v>
          </cell>
          <cell r="C12550" t="str">
            <v>F521277</v>
          </cell>
          <cell r="D12550">
            <v>9</v>
          </cell>
          <cell r="E12550" t="str">
            <v>F</v>
          </cell>
        </row>
        <row r="12551">
          <cell r="B12551" t="str">
            <v>F521637</v>
          </cell>
          <cell r="C12551" t="str">
            <v>F521637</v>
          </cell>
          <cell r="D12551">
            <v>9</v>
          </cell>
          <cell r="E12551" t="str">
            <v>F</v>
          </cell>
        </row>
        <row r="12552">
          <cell r="B12552" t="str">
            <v>F521997</v>
          </cell>
          <cell r="C12552" t="str">
            <v>F521997</v>
          </cell>
          <cell r="D12552">
            <v>9</v>
          </cell>
          <cell r="E12552" t="str">
            <v>F</v>
          </cell>
        </row>
        <row r="12553">
          <cell r="B12553" t="str">
            <v>F522357</v>
          </cell>
          <cell r="C12553" t="str">
            <v>F522357</v>
          </cell>
          <cell r="D12553">
            <v>9</v>
          </cell>
          <cell r="E12553" t="str">
            <v>F</v>
          </cell>
        </row>
        <row r="12554">
          <cell r="B12554" t="str">
            <v>F526575</v>
          </cell>
          <cell r="C12554" t="str">
            <v>F526575</v>
          </cell>
          <cell r="D12554">
            <v>9</v>
          </cell>
          <cell r="E12554" t="str">
            <v>F</v>
          </cell>
        </row>
        <row r="12555">
          <cell r="B12555" t="str">
            <v>F526576</v>
          </cell>
          <cell r="C12555" t="str">
            <v>F526576</v>
          </cell>
          <cell r="D12555">
            <v>9</v>
          </cell>
          <cell r="E12555" t="str">
            <v>F</v>
          </cell>
        </row>
        <row r="12556">
          <cell r="B12556" t="str">
            <v>1000SSMRTCON</v>
          </cell>
          <cell r="C12556" t="str">
            <v>SSMRTCON</v>
          </cell>
          <cell r="D12556">
            <v>6</v>
          </cell>
          <cell r="E12556" t="str">
            <v>G</v>
          </cell>
        </row>
        <row r="12557">
          <cell r="B12557" t="str">
            <v>F526013</v>
          </cell>
          <cell r="C12557" t="str">
            <v>F526013</v>
          </cell>
          <cell r="D12557">
            <v>7</v>
          </cell>
          <cell r="E12557" t="str">
            <v>F</v>
          </cell>
        </row>
        <row r="12558">
          <cell r="B12558" t="str">
            <v>F526014</v>
          </cell>
          <cell r="C12558" t="str">
            <v>F526014</v>
          </cell>
          <cell r="D12558">
            <v>7</v>
          </cell>
          <cell r="E12558" t="str">
            <v>F</v>
          </cell>
        </row>
        <row r="12559">
          <cell r="B12559" t="str">
            <v>F526015</v>
          </cell>
          <cell r="C12559" t="str">
            <v>F526015</v>
          </cell>
          <cell r="D12559">
            <v>7</v>
          </cell>
          <cell r="E12559" t="str">
            <v>F</v>
          </cell>
        </row>
        <row r="12560">
          <cell r="B12560" t="str">
            <v>F526016</v>
          </cell>
          <cell r="C12560" t="str">
            <v>F526016</v>
          </cell>
          <cell r="D12560">
            <v>7</v>
          </cell>
          <cell r="E12560" t="str">
            <v>F</v>
          </cell>
        </row>
        <row r="12561">
          <cell r="B12561" t="str">
            <v>F526017</v>
          </cell>
          <cell r="C12561" t="str">
            <v>F526017</v>
          </cell>
          <cell r="D12561">
            <v>7</v>
          </cell>
          <cell r="E12561" t="str">
            <v>F</v>
          </cell>
        </row>
        <row r="12562">
          <cell r="B12562" t="str">
            <v>F526018</v>
          </cell>
          <cell r="C12562" t="str">
            <v>F526018</v>
          </cell>
          <cell r="D12562">
            <v>7</v>
          </cell>
          <cell r="E12562" t="str">
            <v>F</v>
          </cell>
        </row>
        <row r="12563">
          <cell r="B12563" t="str">
            <v>F526019</v>
          </cell>
          <cell r="C12563" t="str">
            <v>F526019</v>
          </cell>
          <cell r="D12563">
            <v>7</v>
          </cell>
          <cell r="E12563" t="str">
            <v>F</v>
          </cell>
        </row>
        <row r="12564">
          <cell r="B12564" t="str">
            <v>F526579</v>
          </cell>
          <cell r="C12564" t="str">
            <v>F526579</v>
          </cell>
          <cell r="D12564">
            <v>7</v>
          </cell>
          <cell r="E12564" t="str">
            <v>F</v>
          </cell>
        </row>
        <row r="12565">
          <cell r="B12565" t="str">
            <v>F526615</v>
          </cell>
          <cell r="C12565" t="str">
            <v>F526615</v>
          </cell>
          <cell r="D12565">
            <v>7</v>
          </cell>
          <cell r="E12565" t="str">
            <v>F</v>
          </cell>
        </row>
        <row r="12566">
          <cell r="B12566" t="str">
            <v>F526616</v>
          </cell>
          <cell r="C12566" t="str">
            <v>F526616</v>
          </cell>
          <cell r="D12566">
            <v>7</v>
          </cell>
          <cell r="E12566" t="str">
            <v>F</v>
          </cell>
        </row>
        <row r="12567">
          <cell r="B12567" t="str">
            <v>1000SELECTRANS</v>
          </cell>
          <cell r="C12567" t="str">
            <v>SELECTRANS</v>
          </cell>
          <cell r="D12567">
            <v>6</v>
          </cell>
          <cell r="E12567" t="str">
            <v>G</v>
          </cell>
        </row>
        <row r="12568">
          <cell r="B12568" t="str">
            <v>F526020</v>
          </cell>
          <cell r="C12568" t="str">
            <v>F526020</v>
          </cell>
          <cell r="D12568">
            <v>7</v>
          </cell>
          <cell r="E12568" t="str">
            <v>F</v>
          </cell>
        </row>
        <row r="12569">
          <cell r="B12569" t="str">
            <v>F526021</v>
          </cell>
          <cell r="C12569" t="str">
            <v>F526021</v>
          </cell>
          <cell r="D12569">
            <v>7</v>
          </cell>
          <cell r="E12569" t="str">
            <v>F</v>
          </cell>
        </row>
        <row r="12570">
          <cell r="B12570" t="str">
            <v>F526022</v>
          </cell>
          <cell r="C12570" t="str">
            <v>F526022</v>
          </cell>
          <cell r="D12570">
            <v>7</v>
          </cell>
          <cell r="E12570" t="str">
            <v>F</v>
          </cell>
        </row>
        <row r="12571">
          <cell r="B12571" t="str">
            <v>F526023</v>
          </cell>
          <cell r="C12571" t="str">
            <v>F526023</v>
          </cell>
          <cell r="D12571">
            <v>7</v>
          </cell>
          <cell r="E12571" t="str">
            <v>F</v>
          </cell>
        </row>
        <row r="12572">
          <cell r="B12572" t="str">
            <v>F526024</v>
          </cell>
          <cell r="C12572" t="str">
            <v>F526024</v>
          </cell>
          <cell r="D12572">
            <v>7</v>
          </cell>
          <cell r="E12572" t="str">
            <v>F</v>
          </cell>
        </row>
        <row r="12573">
          <cell r="B12573" t="str">
            <v>F526025</v>
          </cell>
          <cell r="C12573" t="str">
            <v>F526025</v>
          </cell>
          <cell r="D12573">
            <v>7</v>
          </cell>
          <cell r="E12573" t="str">
            <v>F</v>
          </cell>
        </row>
        <row r="12574">
          <cell r="B12574" t="str">
            <v>F526026</v>
          </cell>
          <cell r="C12574" t="str">
            <v>F526026</v>
          </cell>
          <cell r="D12574">
            <v>7</v>
          </cell>
          <cell r="E12574" t="str">
            <v>F</v>
          </cell>
        </row>
        <row r="12575">
          <cell r="B12575" t="str">
            <v>F526027</v>
          </cell>
          <cell r="C12575" t="str">
            <v>F526027</v>
          </cell>
          <cell r="D12575">
            <v>7</v>
          </cell>
          <cell r="E12575" t="str">
            <v>F</v>
          </cell>
        </row>
        <row r="12576">
          <cell r="B12576" t="str">
            <v>F526028</v>
          </cell>
          <cell r="C12576" t="str">
            <v>F526028</v>
          </cell>
          <cell r="D12576">
            <v>7</v>
          </cell>
          <cell r="E12576" t="str">
            <v>F</v>
          </cell>
        </row>
        <row r="12577">
          <cell r="B12577" t="str">
            <v>F526029</v>
          </cell>
          <cell r="C12577" t="str">
            <v>F526029</v>
          </cell>
          <cell r="D12577">
            <v>7</v>
          </cell>
          <cell r="E12577" t="str">
            <v>F</v>
          </cell>
        </row>
        <row r="12578">
          <cell r="B12578" t="str">
            <v>F526030</v>
          </cell>
          <cell r="C12578" t="str">
            <v>F526030</v>
          </cell>
          <cell r="D12578">
            <v>7</v>
          </cell>
          <cell r="E12578" t="str">
            <v>F</v>
          </cell>
        </row>
        <row r="12579">
          <cell r="B12579" t="str">
            <v>F526031</v>
          </cell>
          <cell r="C12579" t="str">
            <v>F526031</v>
          </cell>
          <cell r="D12579">
            <v>7</v>
          </cell>
          <cell r="E12579" t="str">
            <v>F</v>
          </cell>
        </row>
        <row r="12580">
          <cell r="B12580" t="str">
            <v>F526032</v>
          </cell>
          <cell r="C12580" t="str">
            <v>F526032</v>
          </cell>
          <cell r="D12580">
            <v>7</v>
          </cell>
          <cell r="E12580" t="str">
            <v>F</v>
          </cell>
        </row>
        <row r="12581">
          <cell r="B12581" t="str">
            <v>F526033</v>
          </cell>
          <cell r="C12581" t="str">
            <v>F526033</v>
          </cell>
          <cell r="D12581">
            <v>7</v>
          </cell>
          <cell r="E12581" t="str">
            <v>F</v>
          </cell>
        </row>
        <row r="12582">
          <cell r="B12582" t="str">
            <v>F526034</v>
          </cell>
          <cell r="C12582" t="str">
            <v>F526034</v>
          </cell>
          <cell r="D12582">
            <v>7</v>
          </cell>
          <cell r="E12582" t="str">
            <v>F</v>
          </cell>
        </row>
        <row r="12583">
          <cell r="B12583" t="str">
            <v>F526035</v>
          </cell>
          <cell r="C12583" t="str">
            <v>F526035</v>
          </cell>
          <cell r="D12583">
            <v>7</v>
          </cell>
          <cell r="E12583" t="str">
            <v>F</v>
          </cell>
        </row>
        <row r="12584">
          <cell r="B12584" t="str">
            <v>F526036</v>
          </cell>
          <cell r="C12584" t="str">
            <v>F526036</v>
          </cell>
          <cell r="D12584">
            <v>7</v>
          </cell>
          <cell r="E12584" t="str">
            <v>F</v>
          </cell>
        </row>
        <row r="12585">
          <cell r="B12585" t="str">
            <v>F526037</v>
          </cell>
          <cell r="C12585" t="str">
            <v>F526037</v>
          </cell>
          <cell r="D12585">
            <v>7</v>
          </cell>
          <cell r="E12585" t="str">
            <v>F</v>
          </cell>
        </row>
        <row r="12586">
          <cell r="B12586" t="str">
            <v>F526577</v>
          </cell>
          <cell r="C12586" t="str">
            <v>F526577</v>
          </cell>
          <cell r="D12586">
            <v>7</v>
          </cell>
          <cell r="E12586" t="str">
            <v>F</v>
          </cell>
        </row>
        <row r="12587">
          <cell r="B12587" t="str">
            <v>F526578</v>
          </cell>
          <cell r="C12587" t="str">
            <v>F526578</v>
          </cell>
          <cell r="D12587">
            <v>7</v>
          </cell>
          <cell r="E12587" t="str">
            <v>F</v>
          </cell>
        </row>
        <row r="12588">
          <cell r="B12588" t="str">
            <v>1000TDBUBALACT</v>
          </cell>
          <cell r="C12588" t="str">
            <v>TDBUBALACT</v>
          </cell>
          <cell r="D12588">
            <v>4</v>
          </cell>
          <cell r="E12588" t="str">
            <v>G</v>
          </cell>
        </row>
        <row r="12589">
          <cell r="B12589" t="str">
            <v>F500313</v>
          </cell>
          <cell r="C12589" t="str">
            <v>F500313</v>
          </cell>
          <cell r="D12589">
            <v>5</v>
          </cell>
          <cell r="E12589" t="str">
            <v>F</v>
          </cell>
        </row>
        <row r="12590">
          <cell r="B12590" t="str">
            <v>F502656</v>
          </cell>
          <cell r="C12590" t="str">
            <v>F502656</v>
          </cell>
          <cell r="D12590">
            <v>5</v>
          </cell>
          <cell r="E12590" t="str">
            <v>F</v>
          </cell>
        </row>
        <row r="12591">
          <cell r="B12591" t="str">
            <v>F503031</v>
          </cell>
          <cell r="C12591" t="str">
            <v>F503031</v>
          </cell>
          <cell r="D12591">
            <v>5</v>
          </cell>
          <cell r="E12591" t="str">
            <v>F</v>
          </cell>
        </row>
        <row r="12592">
          <cell r="B12592" t="str">
            <v>F523359</v>
          </cell>
          <cell r="C12592" t="str">
            <v>F523359</v>
          </cell>
          <cell r="D12592">
            <v>5</v>
          </cell>
          <cell r="E12592" t="str">
            <v>F</v>
          </cell>
        </row>
        <row r="12593">
          <cell r="B12593" t="str">
            <v>F523360</v>
          </cell>
          <cell r="C12593" t="str">
            <v>F523360</v>
          </cell>
          <cell r="D12593">
            <v>5</v>
          </cell>
          <cell r="E12593" t="str">
            <v>F</v>
          </cell>
        </row>
        <row r="12594">
          <cell r="B12594" t="str">
            <v>F523361</v>
          </cell>
          <cell r="C12594" t="str">
            <v>F523361</v>
          </cell>
          <cell r="D12594">
            <v>5</v>
          </cell>
          <cell r="E12594" t="str">
            <v>F</v>
          </cell>
        </row>
        <row r="12595">
          <cell r="B12595" t="str">
            <v>F523362</v>
          </cell>
          <cell r="C12595" t="str">
            <v>F523362</v>
          </cell>
          <cell r="D12595">
            <v>5</v>
          </cell>
          <cell r="E12595" t="str">
            <v>F</v>
          </cell>
        </row>
        <row r="12596">
          <cell r="B12596" t="str">
            <v>F523363</v>
          </cell>
          <cell r="C12596" t="str">
            <v>F523363</v>
          </cell>
          <cell r="D12596">
            <v>5</v>
          </cell>
          <cell r="E12596" t="str">
            <v>F</v>
          </cell>
        </row>
        <row r="12597">
          <cell r="B12597" t="str">
            <v>F525772</v>
          </cell>
          <cell r="C12597" t="str">
            <v>F525772</v>
          </cell>
          <cell r="D12597">
            <v>5</v>
          </cell>
          <cell r="E12597" t="str">
            <v>F</v>
          </cell>
        </row>
        <row r="12598">
          <cell r="B12598" t="str">
            <v>1000ERESERCH</v>
          </cell>
          <cell r="C12598" t="str">
            <v>ERESERCH</v>
          </cell>
          <cell r="D12598">
            <v>6</v>
          </cell>
          <cell r="E12598" t="str">
            <v>G</v>
          </cell>
        </row>
        <row r="12599">
          <cell r="B12599" t="str">
            <v>F520022</v>
          </cell>
          <cell r="C12599" t="str">
            <v>F520022</v>
          </cell>
          <cell r="D12599">
            <v>7</v>
          </cell>
          <cell r="E12599" t="str">
            <v>F</v>
          </cell>
        </row>
        <row r="12600">
          <cell r="B12600" t="str">
            <v>F520023</v>
          </cell>
          <cell r="C12600" t="str">
            <v>F520023</v>
          </cell>
          <cell r="D12600">
            <v>7</v>
          </cell>
          <cell r="E12600" t="str">
            <v>F</v>
          </cell>
        </row>
        <row r="12601">
          <cell r="B12601" t="str">
            <v>F521042</v>
          </cell>
          <cell r="C12601" t="str">
            <v>F521042</v>
          </cell>
          <cell r="D12601">
            <v>7</v>
          </cell>
          <cell r="E12601" t="str">
            <v>F</v>
          </cell>
        </row>
        <row r="12602">
          <cell r="B12602" t="str">
            <v>F521402</v>
          </cell>
          <cell r="C12602" t="str">
            <v>F521402</v>
          </cell>
          <cell r="D12602">
            <v>7</v>
          </cell>
          <cell r="E12602" t="str">
            <v>F</v>
          </cell>
        </row>
        <row r="12603">
          <cell r="B12603" t="str">
            <v>F521762</v>
          </cell>
          <cell r="C12603" t="str">
            <v>F521762</v>
          </cell>
          <cell r="D12603">
            <v>7</v>
          </cell>
          <cell r="E12603" t="str">
            <v>F</v>
          </cell>
        </row>
        <row r="12604">
          <cell r="B12604" t="str">
            <v>F522122</v>
          </cell>
          <cell r="C12604" t="str">
            <v>F522122</v>
          </cell>
          <cell r="D12604">
            <v>7</v>
          </cell>
          <cell r="E12604" t="str">
            <v>F</v>
          </cell>
        </row>
        <row r="12605">
          <cell r="B12605" t="str">
            <v>F522482</v>
          </cell>
          <cell r="C12605" t="str">
            <v>F522482</v>
          </cell>
          <cell r="D12605">
            <v>7</v>
          </cell>
          <cell r="E12605" t="str">
            <v>F</v>
          </cell>
        </row>
        <row r="12606">
          <cell r="B12606" t="str">
            <v>1000RRESTAGMT</v>
          </cell>
          <cell r="C12606" t="str">
            <v>RRESTAGMT</v>
          </cell>
          <cell r="D12606">
            <v>6</v>
          </cell>
          <cell r="E12606" t="str">
            <v>G</v>
          </cell>
        </row>
        <row r="12607">
          <cell r="B12607" t="str">
            <v>F520186</v>
          </cell>
          <cell r="C12607" t="str">
            <v>F520186</v>
          </cell>
          <cell r="D12607">
            <v>7</v>
          </cell>
          <cell r="E12607" t="str">
            <v>F</v>
          </cell>
        </row>
        <row r="12608">
          <cell r="B12608" t="str">
            <v>F520187</v>
          </cell>
          <cell r="C12608" t="str">
            <v>F520187</v>
          </cell>
          <cell r="D12608">
            <v>7</v>
          </cell>
          <cell r="E12608" t="str">
            <v>F</v>
          </cell>
        </row>
        <row r="12609">
          <cell r="B12609" t="str">
            <v>F520188</v>
          </cell>
          <cell r="C12609" t="str">
            <v>F520188</v>
          </cell>
          <cell r="D12609">
            <v>7</v>
          </cell>
          <cell r="E12609" t="str">
            <v>F</v>
          </cell>
        </row>
        <row r="12610">
          <cell r="B12610" t="str">
            <v>F520189</v>
          </cell>
          <cell r="C12610" t="str">
            <v>F520189</v>
          </cell>
          <cell r="D12610">
            <v>7</v>
          </cell>
          <cell r="E12610" t="str">
            <v>F</v>
          </cell>
        </row>
        <row r="12611">
          <cell r="B12611" t="str">
            <v>F520190</v>
          </cell>
          <cell r="C12611" t="str">
            <v>F520190</v>
          </cell>
          <cell r="D12611">
            <v>7</v>
          </cell>
          <cell r="E12611" t="str">
            <v>F</v>
          </cell>
        </row>
        <row r="12612">
          <cell r="B12612" t="str">
            <v>F520191</v>
          </cell>
          <cell r="C12612" t="str">
            <v>F520191</v>
          </cell>
          <cell r="D12612">
            <v>7</v>
          </cell>
          <cell r="E12612" t="str">
            <v>F</v>
          </cell>
        </row>
        <row r="12613">
          <cell r="B12613" t="str">
            <v>F520192</v>
          </cell>
          <cell r="C12613" t="str">
            <v>F520192</v>
          </cell>
          <cell r="D12613">
            <v>7</v>
          </cell>
          <cell r="E12613" t="str">
            <v>F</v>
          </cell>
        </row>
        <row r="12614">
          <cell r="B12614" t="str">
            <v>F520193</v>
          </cell>
          <cell r="C12614" t="str">
            <v>F520193</v>
          </cell>
          <cell r="D12614">
            <v>7</v>
          </cell>
          <cell r="E12614" t="str">
            <v>F</v>
          </cell>
        </row>
        <row r="12615">
          <cell r="B12615" t="str">
            <v>F520194</v>
          </cell>
          <cell r="C12615" t="str">
            <v>F520194</v>
          </cell>
          <cell r="D12615">
            <v>7</v>
          </cell>
          <cell r="E12615" t="str">
            <v>F</v>
          </cell>
        </row>
        <row r="12616">
          <cell r="B12616" t="str">
            <v>F521085</v>
          </cell>
          <cell r="C12616" t="str">
            <v>F521085</v>
          </cell>
          <cell r="D12616">
            <v>7</v>
          </cell>
          <cell r="E12616" t="str">
            <v>F</v>
          </cell>
        </row>
        <row r="12617">
          <cell r="B12617" t="str">
            <v>F521445</v>
          </cell>
          <cell r="C12617" t="str">
            <v>F521445</v>
          </cell>
          <cell r="D12617">
            <v>7</v>
          </cell>
          <cell r="E12617" t="str">
            <v>F</v>
          </cell>
        </row>
        <row r="12618">
          <cell r="B12618" t="str">
            <v>F521805</v>
          </cell>
          <cell r="C12618" t="str">
            <v>F521805</v>
          </cell>
          <cell r="D12618">
            <v>7</v>
          </cell>
          <cell r="E12618" t="str">
            <v>F</v>
          </cell>
        </row>
        <row r="12619">
          <cell r="B12619" t="str">
            <v>F522165</v>
          </cell>
          <cell r="C12619" t="str">
            <v>F522165</v>
          </cell>
          <cell r="D12619">
            <v>7</v>
          </cell>
          <cell r="E12619" t="str">
            <v>F</v>
          </cell>
        </row>
        <row r="12620">
          <cell r="B12620" t="str">
            <v>F522525</v>
          </cell>
          <cell r="C12620" t="str">
            <v>F522525</v>
          </cell>
          <cell r="D12620">
            <v>7</v>
          </cell>
          <cell r="E12620" t="str">
            <v>F</v>
          </cell>
        </row>
        <row r="12621">
          <cell r="B12621" t="str">
            <v>1000FCONV</v>
          </cell>
          <cell r="C12621" t="str">
            <v>FCONV</v>
          </cell>
          <cell r="D12621">
            <v>2</v>
          </cell>
          <cell r="E12621" t="str">
            <v>G</v>
          </cell>
        </row>
        <row r="12622">
          <cell r="B12622" t="str">
            <v>F516461</v>
          </cell>
          <cell r="C12622" t="str">
            <v>F516461</v>
          </cell>
          <cell r="D12622">
            <v>3</v>
          </cell>
          <cell r="E12622" t="str">
            <v>F</v>
          </cell>
        </row>
        <row r="12623">
          <cell r="B12623" t="str">
            <v>F800001</v>
          </cell>
          <cell r="C12623" t="str">
            <v>F800001</v>
          </cell>
          <cell r="D12623">
            <v>3</v>
          </cell>
          <cell r="E12623" t="str">
            <v>F</v>
          </cell>
        </row>
        <row r="12624">
          <cell r="B12624" t="str">
            <v>F800002</v>
          </cell>
          <cell r="C12624" t="str">
            <v>F800002</v>
          </cell>
          <cell r="D12624">
            <v>3</v>
          </cell>
          <cell r="E12624" t="str">
            <v>F</v>
          </cell>
        </row>
        <row r="12625">
          <cell r="B12625" t="str">
            <v>F800003</v>
          </cell>
          <cell r="C12625" t="str">
            <v>F800003</v>
          </cell>
          <cell r="D12625">
            <v>3</v>
          </cell>
          <cell r="E12625" t="str">
            <v>F</v>
          </cell>
        </row>
        <row r="12626">
          <cell r="B12626" t="str">
            <v>F800004</v>
          </cell>
          <cell r="C12626" t="str">
            <v>F800004</v>
          </cell>
          <cell r="D12626">
            <v>3</v>
          </cell>
          <cell r="E12626" t="str">
            <v>F</v>
          </cell>
        </row>
        <row r="12627">
          <cell r="B12627" t="str">
            <v>F800005</v>
          </cell>
          <cell r="C12627" t="str">
            <v>F800005</v>
          </cell>
          <cell r="D12627">
            <v>3</v>
          </cell>
          <cell r="E12627" t="str">
            <v>F</v>
          </cell>
        </row>
        <row r="12628">
          <cell r="B12628" t="str">
            <v>F800006</v>
          </cell>
          <cell r="C12628" t="str">
            <v>F800006</v>
          </cell>
          <cell r="D12628">
            <v>3</v>
          </cell>
          <cell r="E12628" t="str">
            <v>F</v>
          </cell>
        </row>
        <row r="12629">
          <cell r="B12629" t="str">
            <v>F800007</v>
          </cell>
          <cell r="C12629" t="str">
            <v>F800007</v>
          </cell>
          <cell r="D12629">
            <v>3</v>
          </cell>
          <cell r="E12629" t="str">
            <v>F</v>
          </cell>
        </row>
        <row r="12630">
          <cell r="B12630" t="str">
            <v>F800008</v>
          </cell>
          <cell r="C12630" t="str">
            <v>F800008</v>
          </cell>
          <cell r="D12630">
            <v>3</v>
          </cell>
          <cell r="E12630" t="str">
            <v>F</v>
          </cell>
        </row>
        <row r="12631">
          <cell r="B12631" t="str">
            <v>F800009</v>
          </cell>
          <cell r="C12631" t="str">
            <v>F800009</v>
          </cell>
          <cell r="D12631">
            <v>3</v>
          </cell>
          <cell r="E12631" t="str">
            <v>F</v>
          </cell>
        </row>
        <row r="12632">
          <cell r="B12632" t="str">
            <v>F800010</v>
          </cell>
          <cell r="C12632" t="str">
            <v>F800010</v>
          </cell>
          <cell r="D12632">
            <v>3</v>
          </cell>
          <cell r="E12632" t="str">
            <v>F</v>
          </cell>
        </row>
        <row r="12633">
          <cell r="B12633" t="str">
            <v>F800011</v>
          </cell>
          <cell r="C12633" t="str">
            <v>F800011</v>
          </cell>
          <cell r="D12633">
            <v>3</v>
          </cell>
          <cell r="E12633" t="str">
            <v>F</v>
          </cell>
        </row>
        <row r="12634">
          <cell r="B12634" t="str">
            <v>F800012</v>
          </cell>
          <cell r="C12634" t="str">
            <v>F800012</v>
          </cell>
          <cell r="D12634">
            <v>3</v>
          </cell>
          <cell r="E12634" t="str">
            <v>F</v>
          </cell>
        </row>
        <row r="12635">
          <cell r="B12635" t="str">
            <v>F800013</v>
          </cell>
          <cell r="C12635" t="str">
            <v>F800013</v>
          </cell>
          <cell r="D12635">
            <v>3</v>
          </cell>
          <cell r="E12635" t="str">
            <v>F</v>
          </cell>
        </row>
        <row r="12636">
          <cell r="B12636" t="str">
            <v>F800014</v>
          </cell>
          <cell r="C12636" t="str">
            <v>F800014</v>
          </cell>
          <cell r="D12636">
            <v>3</v>
          </cell>
          <cell r="E12636" t="str">
            <v>F</v>
          </cell>
        </row>
        <row r="12637">
          <cell r="B12637" t="str">
            <v>F800015</v>
          </cell>
          <cell r="C12637" t="str">
            <v>F800015</v>
          </cell>
          <cell r="D12637">
            <v>3</v>
          </cell>
          <cell r="E12637" t="str">
            <v>F</v>
          </cell>
        </row>
        <row r="12638">
          <cell r="B12638" t="str">
            <v>F800016</v>
          </cell>
          <cell r="C12638" t="str">
            <v>F800016</v>
          </cell>
          <cell r="D12638">
            <v>3</v>
          </cell>
          <cell r="E12638" t="str">
            <v>F</v>
          </cell>
        </row>
        <row r="12639">
          <cell r="B12639" t="str">
            <v>F800017</v>
          </cell>
          <cell r="C12639" t="str">
            <v>F800017</v>
          </cell>
          <cell r="D12639">
            <v>3</v>
          </cell>
          <cell r="E12639" t="str">
            <v>F</v>
          </cell>
        </row>
        <row r="12640">
          <cell r="B12640" t="str">
            <v>F800018</v>
          </cell>
          <cell r="C12640" t="str">
            <v>F800018</v>
          </cell>
          <cell r="D12640">
            <v>3</v>
          </cell>
          <cell r="E12640" t="str">
            <v>F</v>
          </cell>
        </row>
        <row r="12641">
          <cell r="B12641" t="str">
            <v>F800019</v>
          </cell>
          <cell r="C12641" t="str">
            <v>F800019</v>
          </cell>
          <cell r="D12641">
            <v>3</v>
          </cell>
          <cell r="E12641" t="str">
            <v>F</v>
          </cell>
        </row>
        <row r="12642">
          <cell r="B12642" t="str">
            <v>F800020</v>
          </cell>
          <cell r="C12642" t="str">
            <v>F800020</v>
          </cell>
          <cell r="D12642">
            <v>3</v>
          </cell>
          <cell r="E12642" t="str">
            <v>F</v>
          </cell>
        </row>
        <row r="12643">
          <cell r="B12643" t="str">
            <v>F800021</v>
          </cell>
          <cell r="C12643" t="str">
            <v>F800021</v>
          </cell>
          <cell r="D12643">
            <v>3</v>
          </cell>
          <cell r="E12643" t="str">
            <v>F</v>
          </cell>
        </row>
        <row r="12644">
          <cell r="B12644" t="str">
            <v>F800022</v>
          </cell>
          <cell r="C12644" t="str">
            <v>F800022</v>
          </cell>
          <cell r="D12644">
            <v>3</v>
          </cell>
          <cell r="E12644" t="str">
            <v>F</v>
          </cell>
        </row>
        <row r="12645">
          <cell r="B12645" t="str">
            <v>F800023</v>
          </cell>
          <cell r="C12645" t="str">
            <v>F800023</v>
          </cell>
          <cell r="D12645">
            <v>3</v>
          </cell>
          <cell r="E12645" t="str">
            <v>F</v>
          </cell>
        </row>
        <row r="12646">
          <cell r="B12646" t="str">
            <v>F800024</v>
          </cell>
          <cell r="C12646" t="str">
            <v>F800024</v>
          </cell>
          <cell r="D12646">
            <v>3</v>
          </cell>
          <cell r="E12646" t="str">
            <v>F</v>
          </cell>
        </row>
        <row r="12647">
          <cell r="B12647" t="str">
            <v>F800025</v>
          </cell>
          <cell r="C12647" t="str">
            <v>F800025</v>
          </cell>
          <cell r="D12647">
            <v>3</v>
          </cell>
          <cell r="E12647" t="str">
            <v>F</v>
          </cell>
        </row>
        <row r="12648">
          <cell r="B12648" t="str">
            <v>F800026</v>
          </cell>
          <cell r="C12648" t="str">
            <v>F800026</v>
          </cell>
          <cell r="D12648">
            <v>3</v>
          </cell>
          <cell r="E12648" t="str">
            <v>F</v>
          </cell>
        </row>
        <row r="12649">
          <cell r="B12649" t="str">
            <v>F800027</v>
          </cell>
          <cell r="C12649" t="str">
            <v>F800027</v>
          </cell>
          <cell r="D12649">
            <v>3</v>
          </cell>
          <cell r="E12649" t="str">
            <v>F</v>
          </cell>
        </row>
        <row r="12650">
          <cell r="B12650" t="str">
            <v>F800028</v>
          </cell>
          <cell r="C12650" t="str">
            <v>F800028</v>
          </cell>
          <cell r="D12650">
            <v>3</v>
          </cell>
          <cell r="E12650" t="str">
            <v>F</v>
          </cell>
        </row>
        <row r="12651">
          <cell r="B12651" t="str">
            <v>F800029</v>
          </cell>
          <cell r="C12651" t="str">
            <v>F800029</v>
          </cell>
          <cell r="D12651">
            <v>3</v>
          </cell>
          <cell r="E12651" t="str">
            <v>F</v>
          </cell>
        </row>
        <row r="12652">
          <cell r="B12652" t="str">
            <v>F800030</v>
          </cell>
          <cell r="C12652" t="str">
            <v>F800030</v>
          </cell>
          <cell r="D12652">
            <v>3</v>
          </cell>
          <cell r="E12652" t="str">
            <v>F</v>
          </cell>
        </row>
        <row r="12653">
          <cell r="B12653" t="str">
            <v>F800031</v>
          </cell>
          <cell r="C12653" t="str">
            <v>F800031</v>
          </cell>
          <cell r="D12653">
            <v>3</v>
          </cell>
          <cell r="E12653" t="str">
            <v>F</v>
          </cell>
        </row>
        <row r="12654">
          <cell r="B12654" t="str">
            <v>F800032</v>
          </cell>
          <cell r="C12654" t="str">
            <v>F800032</v>
          </cell>
          <cell r="D12654">
            <v>3</v>
          </cell>
          <cell r="E12654" t="str">
            <v>F</v>
          </cell>
        </row>
        <row r="12655">
          <cell r="B12655" t="str">
            <v>F800033</v>
          </cell>
          <cell r="C12655" t="str">
            <v>F800033</v>
          </cell>
          <cell r="D12655">
            <v>3</v>
          </cell>
          <cell r="E12655" t="str">
            <v>F</v>
          </cell>
        </row>
        <row r="12656">
          <cell r="B12656" t="str">
            <v>F800034</v>
          </cell>
          <cell r="C12656" t="str">
            <v>F800034</v>
          </cell>
          <cell r="D12656">
            <v>3</v>
          </cell>
          <cell r="E12656" t="str">
            <v>F</v>
          </cell>
        </row>
        <row r="12657">
          <cell r="B12657" t="str">
            <v>F800035</v>
          </cell>
          <cell r="C12657" t="str">
            <v>F800035</v>
          </cell>
          <cell r="D12657">
            <v>3</v>
          </cell>
          <cell r="E12657" t="str">
            <v>F</v>
          </cell>
        </row>
        <row r="12658">
          <cell r="B12658" t="str">
            <v>F800036</v>
          </cell>
          <cell r="C12658" t="str">
            <v>F800036</v>
          </cell>
          <cell r="D12658">
            <v>3</v>
          </cell>
          <cell r="E12658" t="str">
            <v>F</v>
          </cell>
        </row>
        <row r="12659">
          <cell r="B12659" t="str">
            <v>F800037</v>
          </cell>
          <cell r="C12659" t="str">
            <v>F800037</v>
          </cell>
          <cell r="D12659">
            <v>3</v>
          </cell>
          <cell r="E12659" t="str">
            <v>F</v>
          </cell>
        </row>
        <row r="12660">
          <cell r="B12660" t="str">
            <v>F800038</v>
          </cell>
          <cell r="C12660" t="str">
            <v>F800038</v>
          </cell>
          <cell r="D12660">
            <v>3</v>
          </cell>
          <cell r="E12660" t="str">
            <v>F</v>
          </cell>
        </row>
        <row r="12661">
          <cell r="B12661" t="str">
            <v>F800039</v>
          </cell>
          <cell r="C12661" t="str">
            <v>F800039</v>
          </cell>
          <cell r="D12661">
            <v>3</v>
          </cell>
          <cell r="E12661" t="str">
            <v>F</v>
          </cell>
        </row>
        <row r="12662">
          <cell r="B12662" t="str">
            <v>F800040</v>
          </cell>
          <cell r="C12662" t="str">
            <v>F800040</v>
          </cell>
          <cell r="D12662">
            <v>3</v>
          </cell>
          <cell r="E12662" t="str">
            <v>F</v>
          </cell>
        </row>
        <row r="12663">
          <cell r="B12663" t="str">
            <v>F800041</v>
          </cell>
          <cell r="C12663" t="str">
            <v>F800041</v>
          </cell>
          <cell r="D12663">
            <v>3</v>
          </cell>
          <cell r="E12663" t="str">
            <v>F</v>
          </cell>
        </row>
        <row r="12664">
          <cell r="B12664" t="str">
            <v>F800042</v>
          </cell>
          <cell r="C12664" t="str">
            <v>F800042</v>
          </cell>
          <cell r="D12664">
            <v>3</v>
          </cell>
          <cell r="E12664" t="str">
            <v>F</v>
          </cell>
        </row>
        <row r="12665">
          <cell r="B12665" t="str">
            <v>F800043</v>
          </cell>
          <cell r="C12665" t="str">
            <v>F800043</v>
          </cell>
          <cell r="D12665">
            <v>3</v>
          </cell>
          <cell r="E12665" t="str">
            <v>F</v>
          </cell>
        </row>
        <row r="12666">
          <cell r="B12666" t="str">
            <v>F800044</v>
          </cell>
          <cell r="C12666" t="str">
            <v>F800044</v>
          </cell>
          <cell r="D12666">
            <v>3</v>
          </cell>
          <cell r="E12666" t="str">
            <v>F</v>
          </cell>
        </row>
        <row r="12667">
          <cell r="B12667" t="str">
            <v>F800045</v>
          </cell>
          <cell r="C12667" t="str">
            <v>F800045</v>
          </cell>
          <cell r="D12667">
            <v>3</v>
          </cell>
          <cell r="E12667" t="str">
            <v>F</v>
          </cell>
        </row>
        <row r="12668">
          <cell r="B12668" t="str">
            <v>F800046</v>
          </cell>
          <cell r="C12668" t="str">
            <v>F800046</v>
          </cell>
          <cell r="D12668">
            <v>3</v>
          </cell>
          <cell r="E12668" t="str">
            <v>F</v>
          </cell>
        </row>
        <row r="12669">
          <cell r="B12669" t="str">
            <v>F800047</v>
          </cell>
          <cell r="C12669" t="str">
            <v>F800047</v>
          </cell>
          <cell r="D12669">
            <v>3</v>
          </cell>
          <cell r="E12669" t="str">
            <v>F</v>
          </cell>
        </row>
        <row r="12670">
          <cell r="B12670" t="str">
            <v>F800048</v>
          </cell>
          <cell r="C12670" t="str">
            <v>F800048</v>
          </cell>
          <cell r="D12670">
            <v>3</v>
          </cell>
          <cell r="E12670" t="str">
            <v>F</v>
          </cell>
        </row>
        <row r="12671">
          <cell r="B12671" t="str">
            <v>F800049</v>
          </cell>
          <cell r="C12671" t="str">
            <v>F800049</v>
          </cell>
          <cell r="D12671">
            <v>3</v>
          </cell>
          <cell r="E12671" t="str">
            <v>F</v>
          </cell>
        </row>
        <row r="12672">
          <cell r="B12672" t="str">
            <v>F800050</v>
          </cell>
          <cell r="C12672" t="str">
            <v>F800050</v>
          </cell>
          <cell r="D12672">
            <v>3</v>
          </cell>
          <cell r="E12672" t="str">
            <v>F</v>
          </cell>
        </row>
        <row r="12673">
          <cell r="B12673" t="str">
            <v>F800051</v>
          </cell>
          <cell r="C12673" t="str">
            <v>F800051</v>
          </cell>
          <cell r="D12673">
            <v>3</v>
          </cell>
          <cell r="E12673" t="str">
            <v>F</v>
          </cell>
        </row>
        <row r="12674">
          <cell r="B12674" t="str">
            <v>F800052</v>
          </cell>
          <cell r="C12674" t="str">
            <v>F800052</v>
          </cell>
          <cell r="D12674">
            <v>3</v>
          </cell>
          <cell r="E12674" t="str">
            <v>F</v>
          </cell>
        </row>
        <row r="12675">
          <cell r="B12675" t="str">
            <v>F800053</v>
          </cell>
          <cell r="C12675" t="str">
            <v>F800053</v>
          </cell>
          <cell r="D12675">
            <v>3</v>
          </cell>
          <cell r="E12675" t="str">
            <v>F</v>
          </cell>
        </row>
        <row r="12676">
          <cell r="B12676" t="str">
            <v>F800054</v>
          </cell>
          <cell r="C12676" t="str">
            <v>F800054</v>
          </cell>
          <cell r="D12676">
            <v>3</v>
          </cell>
          <cell r="E12676" t="str">
            <v>F</v>
          </cell>
        </row>
        <row r="12677">
          <cell r="B12677" t="str">
            <v>F800055</v>
          </cell>
          <cell r="C12677" t="str">
            <v>F800055</v>
          </cell>
          <cell r="D12677">
            <v>3</v>
          </cell>
          <cell r="E12677" t="str">
            <v>F</v>
          </cell>
        </row>
        <row r="12678">
          <cell r="B12678" t="str">
            <v>F800056</v>
          </cell>
          <cell r="C12678" t="str">
            <v>F800056</v>
          </cell>
          <cell r="D12678">
            <v>3</v>
          </cell>
          <cell r="E12678" t="str">
            <v>F</v>
          </cell>
        </row>
        <row r="12679">
          <cell r="B12679" t="str">
            <v>F800057</v>
          </cell>
          <cell r="C12679" t="str">
            <v>F800057</v>
          </cell>
          <cell r="D12679">
            <v>3</v>
          </cell>
          <cell r="E12679" t="str">
            <v>F</v>
          </cell>
        </row>
        <row r="12680">
          <cell r="B12680" t="str">
            <v>F800058</v>
          </cell>
          <cell r="C12680" t="str">
            <v>F800058</v>
          </cell>
          <cell r="D12680">
            <v>3</v>
          </cell>
          <cell r="E12680" t="str">
            <v>F</v>
          </cell>
        </row>
        <row r="12681">
          <cell r="B12681" t="str">
            <v>F800059</v>
          </cell>
          <cell r="C12681" t="str">
            <v>F800059</v>
          </cell>
          <cell r="D12681">
            <v>3</v>
          </cell>
          <cell r="E12681" t="str">
            <v>F</v>
          </cell>
        </row>
        <row r="12682">
          <cell r="B12682" t="str">
            <v>F800060</v>
          </cell>
          <cell r="C12682" t="str">
            <v>F800060</v>
          </cell>
          <cell r="D12682">
            <v>3</v>
          </cell>
          <cell r="E12682" t="str">
            <v>F</v>
          </cell>
        </row>
        <row r="12683">
          <cell r="B12683" t="str">
            <v>F800061</v>
          </cell>
          <cell r="C12683" t="str">
            <v>F800061</v>
          </cell>
          <cell r="D12683">
            <v>3</v>
          </cell>
          <cell r="E12683" t="str">
            <v>F</v>
          </cell>
        </row>
        <row r="12684">
          <cell r="B12684" t="str">
            <v>F800062</v>
          </cell>
          <cell r="C12684" t="str">
            <v>F800062</v>
          </cell>
          <cell r="D12684">
            <v>3</v>
          </cell>
          <cell r="E12684" t="str">
            <v>F</v>
          </cell>
        </row>
        <row r="12685">
          <cell r="B12685" t="str">
            <v>F800063</v>
          </cell>
          <cell r="C12685" t="str">
            <v>F800063</v>
          </cell>
          <cell r="D12685">
            <v>3</v>
          </cell>
          <cell r="E12685" t="str">
            <v>F</v>
          </cell>
        </row>
        <row r="12686">
          <cell r="B12686" t="str">
            <v>F800064</v>
          </cell>
          <cell r="C12686" t="str">
            <v>F800064</v>
          </cell>
          <cell r="D12686">
            <v>3</v>
          </cell>
          <cell r="E12686" t="str">
            <v>F</v>
          </cell>
        </row>
        <row r="12687">
          <cell r="B12687" t="str">
            <v>F800065</v>
          </cell>
          <cell r="C12687" t="str">
            <v>F800065</v>
          </cell>
          <cell r="D12687">
            <v>3</v>
          </cell>
          <cell r="E12687" t="str">
            <v>F</v>
          </cell>
        </row>
        <row r="12688">
          <cell r="B12688" t="str">
            <v>F800066</v>
          </cell>
          <cell r="C12688" t="str">
            <v>F800066</v>
          </cell>
          <cell r="D12688">
            <v>3</v>
          </cell>
          <cell r="E12688" t="str">
            <v>F</v>
          </cell>
        </row>
        <row r="12689">
          <cell r="B12689" t="str">
            <v>F800067</v>
          </cell>
          <cell r="C12689" t="str">
            <v>F800067</v>
          </cell>
          <cell r="D12689">
            <v>3</v>
          </cell>
          <cell r="E12689" t="str">
            <v>F</v>
          </cell>
        </row>
        <row r="12690">
          <cell r="B12690" t="str">
            <v>F800068</v>
          </cell>
          <cell r="C12690" t="str">
            <v>F800068</v>
          </cell>
          <cell r="D12690">
            <v>3</v>
          </cell>
          <cell r="E12690" t="str">
            <v>F</v>
          </cell>
        </row>
        <row r="12691">
          <cell r="B12691" t="str">
            <v>F800069</v>
          </cell>
          <cell r="C12691" t="str">
            <v>F800069</v>
          </cell>
          <cell r="D12691">
            <v>3</v>
          </cell>
          <cell r="E12691" t="str">
            <v>F</v>
          </cell>
        </row>
        <row r="12692">
          <cell r="B12692" t="str">
            <v>F800070</v>
          </cell>
          <cell r="C12692" t="str">
            <v>F800070</v>
          </cell>
          <cell r="D12692">
            <v>3</v>
          </cell>
          <cell r="E12692" t="str">
            <v>F</v>
          </cell>
        </row>
        <row r="12693">
          <cell r="B12693" t="str">
            <v>F800071</v>
          </cell>
          <cell r="C12693" t="str">
            <v>F800071</v>
          </cell>
          <cell r="D12693">
            <v>3</v>
          </cell>
          <cell r="E12693" t="str">
            <v>F</v>
          </cell>
        </row>
        <row r="12694">
          <cell r="B12694" t="str">
            <v>F800072</v>
          </cell>
          <cell r="C12694" t="str">
            <v>F800072</v>
          </cell>
          <cell r="D12694">
            <v>3</v>
          </cell>
          <cell r="E12694" t="str">
            <v>F</v>
          </cell>
        </row>
        <row r="12695">
          <cell r="B12695" t="str">
            <v>F800073</v>
          </cell>
          <cell r="C12695" t="str">
            <v>F800073</v>
          </cell>
          <cell r="D12695">
            <v>3</v>
          </cell>
          <cell r="E12695" t="str">
            <v>F</v>
          </cell>
        </row>
        <row r="12696">
          <cell r="B12696" t="str">
            <v>F800074</v>
          </cell>
          <cell r="C12696" t="str">
            <v>F800074</v>
          </cell>
          <cell r="D12696">
            <v>3</v>
          </cell>
          <cell r="E12696" t="str">
            <v>F</v>
          </cell>
        </row>
        <row r="12697">
          <cell r="B12697" t="str">
            <v>F800075</v>
          </cell>
          <cell r="C12697" t="str">
            <v>F800075</v>
          </cell>
          <cell r="D12697">
            <v>3</v>
          </cell>
          <cell r="E12697" t="str">
            <v>F</v>
          </cell>
        </row>
        <row r="12698">
          <cell r="B12698" t="str">
            <v>F800076</v>
          </cell>
          <cell r="C12698" t="str">
            <v>F800076</v>
          </cell>
          <cell r="D12698">
            <v>3</v>
          </cell>
          <cell r="E12698" t="str">
            <v>F</v>
          </cell>
        </row>
        <row r="12699">
          <cell r="B12699" t="str">
            <v>F800077</v>
          </cell>
          <cell r="C12699" t="str">
            <v>F800077</v>
          </cell>
          <cell r="D12699">
            <v>3</v>
          </cell>
          <cell r="E12699" t="str">
            <v>F</v>
          </cell>
        </row>
        <row r="12700">
          <cell r="B12700" t="str">
            <v>F800078</v>
          </cell>
          <cell r="C12700" t="str">
            <v>F800078</v>
          </cell>
          <cell r="D12700">
            <v>3</v>
          </cell>
          <cell r="E12700" t="str">
            <v>F</v>
          </cell>
        </row>
        <row r="12701">
          <cell r="B12701" t="str">
            <v>F800079</v>
          </cell>
          <cell r="C12701" t="str">
            <v>F800079</v>
          </cell>
          <cell r="D12701">
            <v>3</v>
          </cell>
          <cell r="E12701" t="str">
            <v>F</v>
          </cell>
        </row>
        <row r="12702">
          <cell r="B12702" t="str">
            <v>F800080</v>
          </cell>
          <cell r="C12702" t="str">
            <v>F800080</v>
          </cell>
          <cell r="D12702">
            <v>3</v>
          </cell>
          <cell r="E12702" t="str">
            <v>F</v>
          </cell>
        </row>
        <row r="12703">
          <cell r="B12703" t="str">
            <v>F800081</v>
          </cell>
          <cell r="C12703" t="str">
            <v>F800081</v>
          </cell>
          <cell r="D12703">
            <v>3</v>
          </cell>
          <cell r="E12703" t="str">
            <v>F</v>
          </cell>
        </row>
        <row r="12704">
          <cell r="B12704" t="str">
            <v>F800082</v>
          </cell>
          <cell r="C12704" t="str">
            <v>F800082</v>
          </cell>
          <cell r="D12704">
            <v>3</v>
          </cell>
          <cell r="E12704" t="str">
            <v>F</v>
          </cell>
        </row>
        <row r="12705">
          <cell r="B12705" t="str">
            <v>F800083</v>
          </cell>
          <cell r="C12705" t="str">
            <v>F800083</v>
          </cell>
          <cell r="D12705">
            <v>3</v>
          </cell>
          <cell r="E12705" t="str">
            <v>F</v>
          </cell>
        </row>
        <row r="12706">
          <cell r="B12706" t="str">
            <v>F800084</v>
          </cell>
          <cell r="C12706" t="str">
            <v>F800084</v>
          </cell>
          <cell r="D12706">
            <v>3</v>
          </cell>
          <cell r="E12706" t="str">
            <v>F</v>
          </cell>
        </row>
        <row r="12707">
          <cell r="B12707" t="str">
            <v>F800085</v>
          </cell>
          <cell r="C12707" t="str">
            <v>F800085</v>
          </cell>
          <cell r="D12707">
            <v>3</v>
          </cell>
          <cell r="E12707" t="str">
            <v>F</v>
          </cell>
        </row>
        <row r="12708">
          <cell r="B12708" t="str">
            <v>F800086</v>
          </cell>
          <cell r="C12708" t="str">
            <v>F800086</v>
          </cell>
          <cell r="D12708">
            <v>3</v>
          </cell>
          <cell r="E12708" t="str">
            <v>F</v>
          </cell>
        </row>
        <row r="12709">
          <cell r="B12709" t="str">
            <v>F800087</v>
          </cell>
          <cell r="C12709" t="str">
            <v>F800087</v>
          </cell>
          <cell r="D12709">
            <v>3</v>
          </cell>
          <cell r="E12709" t="str">
            <v>F</v>
          </cell>
        </row>
        <row r="12710">
          <cell r="B12710" t="str">
            <v>F800088</v>
          </cell>
          <cell r="C12710" t="str">
            <v>F800088</v>
          </cell>
          <cell r="D12710">
            <v>3</v>
          </cell>
          <cell r="E12710" t="str">
            <v>F</v>
          </cell>
        </row>
        <row r="12711">
          <cell r="B12711" t="str">
            <v>F800089</v>
          </cell>
          <cell r="C12711" t="str">
            <v>F800089</v>
          </cell>
          <cell r="D12711">
            <v>3</v>
          </cell>
          <cell r="E12711" t="str">
            <v>F</v>
          </cell>
        </row>
        <row r="12712">
          <cell r="B12712" t="str">
            <v>F800090</v>
          </cell>
          <cell r="C12712" t="str">
            <v>F800090</v>
          </cell>
          <cell r="D12712">
            <v>3</v>
          </cell>
          <cell r="E12712" t="str">
            <v>F</v>
          </cell>
        </row>
        <row r="12713">
          <cell r="B12713" t="str">
            <v>F800091</v>
          </cell>
          <cell r="C12713" t="str">
            <v>F800091</v>
          </cell>
          <cell r="D12713">
            <v>3</v>
          </cell>
          <cell r="E12713" t="str">
            <v>F</v>
          </cell>
        </row>
        <row r="12714">
          <cell r="B12714" t="str">
            <v>F800092</v>
          </cell>
          <cell r="C12714" t="str">
            <v>F800092</v>
          </cell>
          <cell r="D12714">
            <v>3</v>
          </cell>
          <cell r="E12714" t="str">
            <v>F</v>
          </cell>
        </row>
        <row r="12715">
          <cell r="B12715" t="str">
            <v>F800093</v>
          </cell>
          <cell r="C12715" t="str">
            <v>F800093</v>
          </cell>
          <cell r="D12715">
            <v>3</v>
          </cell>
          <cell r="E12715" t="str">
            <v>F</v>
          </cell>
        </row>
        <row r="12716">
          <cell r="B12716" t="str">
            <v>F800094</v>
          </cell>
          <cell r="C12716" t="str">
            <v>F800094</v>
          </cell>
          <cell r="D12716">
            <v>3</v>
          </cell>
          <cell r="E12716" t="str">
            <v>F</v>
          </cell>
        </row>
        <row r="12717">
          <cell r="B12717" t="str">
            <v>F800095</v>
          </cell>
          <cell r="C12717" t="str">
            <v>F800095</v>
          </cell>
          <cell r="D12717">
            <v>3</v>
          </cell>
          <cell r="E12717" t="str">
            <v>F</v>
          </cell>
        </row>
        <row r="12718">
          <cell r="B12718" t="str">
            <v>F800096</v>
          </cell>
          <cell r="C12718" t="str">
            <v>F800096</v>
          </cell>
          <cell r="D12718">
            <v>3</v>
          </cell>
          <cell r="E12718" t="str">
            <v>F</v>
          </cell>
        </row>
        <row r="12719">
          <cell r="B12719" t="str">
            <v>F800097</v>
          </cell>
          <cell r="C12719" t="str">
            <v>F800097</v>
          </cell>
          <cell r="D12719">
            <v>3</v>
          </cell>
          <cell r="E12719" t="str">
            <v>F</v>
          </cell>
        </row>
        <row r="12720">
          <cell r="B12720" t="str">
            <v>F800098</v>
          </cell>
          <cell r="C12720" t="str">
            <v>F800098</v>
          </cell>
          <cell r="D12720">
            <v>3</v>
          </cell>
          <cell r="E12720" t="str">
            <v>F</v>
          </cell>
        </row>
        <row r="12721">
          <cell r="B12721" t="str">
            <v>F800099</v>
          </cell>
          <cell r="C12721" t="str">
            <v>F800099</v>
          </cell>
          <cell r="D12721">
            <v>3</v>
          </cell>
          <cell r="E12721" t="str">
            <v>F</v>
          </cell>
        </row>
        <row r="12722">
          <cell r="B12722" t="str">
            <v>F800100</v>
          </cell>
          <cell r="C12722" t="str">
            <v>F800100</v>
          </cell>
          <cell r="D12722">
            <v>3</v>
          </cell>
          <cell r="E12722" t="str">
            <v>F</v>
          </cell>
        </row>
        <row r="12723">
          <cell r="B12723" t="str">
            <v>F800101</v>
          </cell>
          <cell r="C12723" t="str">
            <v>F800101</v>
          </cell>
          <cell r="D12723">
            <v>3</v>
          </cell>
          <cell r="E12723" t="str">
            <v>F</v>
          </cell>
        </row>
        <row r="12724">
          <cell r="B12724" t="str">
            <v>F800102</v>
          </cell>
          <cell r="C12724" t="str">
            <v>F800102</v>
          </cell>
          <cell r="D12724">
            <v>3</v>
          </cell>
          <cell r="E12724" t="str">
            <v>F</v>
          </cell>
        </row>
        <row r="12725">
          <cell r="B12725" t="str">
            <v>F800103</v>
          </cell>
          <cell r="C12725" t="str">
            <v>F800103</v>
          </cell>
          <cell r="D12725">
            <v>3</v>
          </cell>
          <cell r="E12725" t="str">
            <v>F</v>
          </cell>
        </row>
        <row r="12726">
          <cell r="B12726" t="str">
            <v>F800104</v>
          </cell>
          <cell r="C12726" t="str">
            <v>F800104</v>
          </cell>
          <cell r="D12726">
            <v>3</v>
          </cell>
          <cell r="E12726" t="str">
            <v>F</v>
          </cell>
        </row>
        <row r="12727">
          <cell r="B12727" t="str">
            <v>F800105</v>
          </cell>
          <cell r="C12727" t="str">
            <v>F800105</v>
          </cell>
          <cell r="D12727">
            <v>3</v>
          </cell>
          <cell r="E12727" t="str">
            <v>F</v>
          </cell>
        </row>
        <row r="12728">
          <cell r="B12728" t="str">
            <v>F800106</v>
          </cell>
          <cell r="C12728" t="str">
            <v>F800106</v>
          </cell>
          <cell r="D12728">
            <v>3</v>
          </cell>
          <cell r="E12728" t="str">
            <v>F</v>
          </cell>
        </row>
        <row r="12729">
          <cell r="B12729" t="str">
            <v>F800107</v>
          </cell>
          <cell r="C12729" t="str">
            <v>F800107</v>
          </cell>
          <cell r="D12729">
            <v>3</v>
          </cell>
          <cell r="E12729" t="str">
            <v>F</v>
          </cell>
        </row>
        <row r="12730">
          <cell r="B12730" t="str">
            <v>F800108</v>
          </cell>
          <cell r="C12730" t="str">
            <v>F800108</v>
          </cell>
          <cell r="D12730">
            <v>3</v>
          </cell>
          <cell r="E12730" t="str">
            <v>F</v>
          </cell>
        </row>
        <row r="12731">
          <cell r="B12731" t="str">
            <v>F800109</v>
          </cell>
          <cell r="C12731" t="str">
            <v>F800109</v>
          </cell>
          <cell r="D12731">
            <v>3</v>
          </cell>
          <cell r="E12731" t="str">
            <v>F</v>
          </cell>
        </row>
        <row r="12732">
          <cell r="B12732" t="str">
            <v>F800110</v>
          </cell>
          <cell r="C12732" t="str">
            <v>F800110</v>
          </cell>
          <cell r="D12732">
            <v>3</v>
          </cell>
          <cell r="E12732" t="str">
            <v>F</v>
          </cell>
        </row>
        <row r="12733">
          <cell r="B12733" t="str">
            <v>F800111</v>
          </cell>
          <cell r="C12733" t="str">
            <v>F800111</v>
          </cell>
          <cell r="D12733">
            <v>3</v>
          </cell>
          <cell r="E12733" t="str">
            <v>F</v>
          </cell>
        </row>
        <row r="12734">
          <cell r="B12734" t="str">
            <v>F800112</v>
          </cell>
          <cell r="C12734" t="str">
            <v>F800112</v>
          </cell>
          <cell r="D12734">
            <v>3</v>
          </cell>
          <cell r="E12734" t="str">
            <v>F</v>
          </cell>
        </row>
        <row r="12735">
          <cell r="B12735" t="str">
            <v>F800113</v>
          </cell>
          <cell r="C12735" t="str">
            <v>F800113</v>
          </cell>
          <cell r="D12735">
            <v>3</v>
          </cell>
          <cell r="E12735" t="str">
            <v>F</v>
          </cell>
        </row>
        <row r="12736">
          <cell r="B12736" t="str">
            <v>F800114</v>
          </cell>
          <cell r="C12736" t="str">
            <v>F800114</v>
          </cell>
          <cell r="D12736">
            <v>3</v>
          </cell>
          <cell r="E12736" t="str">
            <v>F</v>
          </cell>
        </row>
        <row r="12737">
          <cell r="B12737" t="str">
            <v>F800115</v>
          </cell>
          <cell r="C12737" t="str">
            <v>F800115</v>
          </cell>
          <cell r="D12737">
            <v>3</v>
          </cell>
          <cell r="E12737" t="str">
            <v>F</v>
          </cell>
        </row>
        <row r="12738">
          <cell r="B12738" t="str">
            <v>F800116</v>
          </cell>
          <cell r="C12738" t="str">
            <v>F800116</v>
          </cell>
          <cell r="D12738">
            <v>3</v>
          </cell>
          <cell r="E12738" t="str">
            <v>F</v>
          </cell>
        </row>
        <row r="12739">
          <cell r="B12739" t="str">
            <v>F800117</v>
          </cell>
          <cell r="C12739" t="str">
            <v>F800117</v>
          </cell>
          <cell r="D12739">
            <v>3</v>
          </cell>
          <cell r="E12739" t="str">
            <v>F</v>
          </cell>
        </row>
        <row r="12740">
          <cell r="B12740" t="str">
            <v>F800118</v>
          </cell>
          <cell r="C12740" t="str">
            <v>F800118</v>
          </cell>
          <cell r="D12740">
            <v>3</v>
          </cell>
          <cell r="E12740" t="str">
            <v>F</v>
          </cell>
        </row>
        <row r="12741">
          <cell r="B12741" t="str">
            <v>F800119</v>
          </cell>
          <cell r="C12741" t="str">
            <v>F800119</v>
          </cell>
          <cell r="D12741">
            <v>3</v>
          </cell>
          <cell r="E12741" t="str">
            <v>F</v>
          </cell>
        </row>
        <row r="12742">
          <cell r="B12742" t="str">
            <v>F800120</v>
          </cell>
          <cell r="C12742" t="str">
            <v>F800120</v>
          </cell>
          <cell r="D12742">
            <v>3</v>
          </cell>
          <cell r="E12742" t="str">
            <v>F</v>
          </cell>
        </row>
        <row r="12743">
          <cell r="B12743" t="str">
            <v>F800121</v>
          </cell>
          <cell r="C12743" t="str">
            <v>F800121</v>
          </cell>
          <cell r="D12743">
            <v>3</v>
          </cell>
          <cell r="E12743" t="str">
            <v>F</v>
          </cell>
        </row>
        <row r="12744">
          <cell r="B12744" t="str">
            <v>F800122</v>
          </cell>
          <cell r="C12744" t="str">
            <v>F800122</v>
          </cell>
          <cell r="D12744">
            <v>3</v>
          </cell>
          <cell r="E12744" t="str">
            <v>F</v>
          </cell>
        </row>
        <row r="12745">
          <cell r="B12745" t="str">
            <v>F800123</v>
          </cell>
          <cell r="C12745" t="str">
            <v>F800123</v>
          </cell>
          <cell r="D12745">
            <v>3</v>
          </cell>
          <cell r="E12745" t="str">
            <v>F</v>
          </cell>
        </row>
        <row r="12746">
          <cell r="B12746" t="str">
            <v>F800124</v>
          </cell>
          <cell r="C12746" t="str">
            <v>F800124</v>
          </cell>
          <cell r="D12746">
            <v>3</v>
          </cell>
          <cell r="E12746" t="str">
            <v>F</v>
          </cell>
        </row>
        <row r="12747">
          <cell r="B12747" t="str">
            <v>F800125</v>
          </cell>
          <cell r="C12747" t="str">
            <v>F800125</v>
          </cell>
          <cell r="D12747">
            <v>3</v>
          </cell>
          <cell r="E12747" t="str">
            <v>F</v>
          </cell>
        </row>
        <row r="12748">
          <cell r="B12748" t="str">
            <v>F800126</v>
          </cell>
          <cell r="C12748" t="str">
            <v>F800126</v>
          </cell>
          <cell r="D12748">
            <v>3</v>
          </cell>
          <cell r="E12748" t="str">
            <v>F</v>
          </cell>
        </row>
        <row r="12749">
          <cell r="B12749" t="str">
            <v>F800127</v>
          </cell>
          <cell r="C12749" t="str">
            <v>F800127</v>
          </cell>
          <cell r="D12749">
            <v>3</v>
          </cell>
          <cell r="E12749" t="str">
            <v>F</v>
          </cell>
        </row>
        <row r="12750">
          <cell r="B12750" t="str">
            <v>F800128</v>
          </cell>
          <cell r="C12750" t="str">
            <v>F800128</v>
          </cell>
          <cell r="D12750">
            <v>3</v>
          </cell>
          <cell r="E12750" t="str">
            <v>F</v>
          </cell>
        </row>
        <row r="12751">
          <cell r="B12751" t="str">
            <v>F800129</v>
          </cell>
          <cell r="C12751" t="str">
            <v>F800129</v>
          </cell>
          <cell r="D12751">
            <v>3</v>
          </cell>
          <cell r="E12751" t="str">
            <v>F</v>
          </cell>
        </row>
        <row r="12752">
          <cell r="B12752" t="str">
            <v>F800130</v>
          </cell>
          <cell r="C12752" t="str">
            <v>F800130</v>
          </cell>
          <cell r="D12752">
            <v>3</v>
          </cell>
          <cell r="E12752" t="str">
            <v>F</v>
          </cell>
        </row>
        <row r="12753">
          <cell r="B12753" t="str">
            <v>F800131</v>
          </cell>
          <cell r="C12753" t="str">
            <v>F800131</v>
          </cell>
          <cell r="D12753">
            <v>3</v>
          </cell>
          <cell r="E12753" t="str">
            <v>F</v>
          </cell>
        </row>
        <row r="12754">
          <cell r="B12754" t="str">
            <v>F800132</v>
          </cell>
          <cell r="C12754" t="str">
            <v>F800132</v>
          </cell>
          <cell r="D12754">
            <v>3</v>
          </cell>
          <cell r="E12754" t="str">
            <v>F</v>
          </cell>
        </row>
        <row r="12755">
          <cell r="B12755" t="str">
            <v>F800133</v>
          </cell>
          <cell r="C12755" t="str">
            <v>F800133</v>
          </cell>
          <cell r="D12755">
            <v>3</v>
          </cell>
          <cell r="E12755" t="str">
            <v>F</v>
          </cell>
        </row>
        <row r="12756">
          <cell r="B12756" t="str">
            <v>F800134</v>
          </cell>
          <cell r="C12756" t="str">
            <v>F800134</v>
          </cell>
          <cell r="D12756">
            <v>3</v>
          </cell>
          <cell r="E12756" t="str">
            <v>F</v>
          </cell>
        </row>
        <row r="12757">
          <cell r="B12757" t="str">
            <v>F800135</v>
          </cell>
          <cell r="C12757" t="str">
            <v>F800135</v>
          </cell>
          <cell r="D12757">
            <v>3</v>
          </cell>
          <cell r="E12757" t="str">
            <v>F</v>
          </cell>
        </row>
        <row r="12758">
          <cell r="B12758" t="str">
            <v>F800136</v>
          </cell>
          <cell r="C12758" t="str">
            <v>F800136</v>
          </cell>
          <cell r="D12758">
            <v>3</v>
          </cell>
          <cell r="E12758" t="str">
            <v>F</v>
          </cell>
        </row>
        <row r="12759">
          <cell r="B12759" t="str">
            <v>F800137</v>
          </cell>
          <cell r="C12759" t="str">
            <v>F800137</v>
          </cell>
          <cell r="D12759">
            <v>3</v>
          </cell>
          <cell r="E12759" t="str">
            <v>F</v>
          </cell>
        </row>
        <row r="12760">
          <cell r="B12760" t="str">
            <v>F800138</v>
          </cell>
          <cell r="C12760" t="str">
            <v>F800138</v>
          </cell>
          <cell r="D12760">
            <v>3</v>
          </cell>
          <cell r="E12760" t="str">
            <v>F</v>
          </cell>
        </row>
        <row r="12761">
          <cell r="B12761" t="str">
            <v>F800139</v>
          </cell>
          <cell r="C12761" t="str">
            <v>F800139</v>
          </cell>
          <cell r="D12761">
            <v>3</v>
          </cell>
          <cell r="E12761" t="str">
            <v>F</v>
          </cell>
        </row>
        <row r="12762">
          <cell r="B12762" t="str">
            <v>F800140</v>
          </cell>
          <cell r="C12762" t="str">
            <v>F800140</v>
          </cell>
          <cell r="D12762">
            <v>3</v>
          </cell>
          <cell r="E12762" t="str">
            <v>F</v>
          </cell>
        </row>
        <row r="12763">
          <cell r="B12763" t="str">
            <v>F800141</v>
          </cell>
          <cell r="C12763" t="str">
            <v>F800141</v>
          </cell>
          <cell r="D12763">
            <v>3</v>
          </cell>
          <cell r="E12763" t="str">
            <v>F</v>
          </cell>
        </row>
        <row r="12764">
          <cell r="B12764" t="str">
            <v>F800142</v>
          </cell>
          <cell r="C12764" t="str">
            <v>F800142</v>
          </cell>
          <cell r="D12764">
            <v>3</v>
          </cell>
          <cell r="E12764" t="str">
            <v>F</v>
          </cell>
        </row>
        <row r="12765">
          <cell r="B12765" t="str">
            <v>F800143</v>
          </cell>
          <cell r="C12765" t="str">
            <v>F800143</v>
          </cell>
          <cell r="D12765">
            <v>3</v>
          </cell>
          <cell r="E12765" t="str">
            <v>F</v>
          </cell>
        </row>
        <row r="12766">
          <cell r="B12766" t="str">
            <v>F800144</v>
          </cell>
          <cell r="C12766" t="str">
            <v>F800144</v>
          </cell>
          <cell r="D12766">
            <v>3</v>
          </cell>
          <cell r="E12766" t="str">
            <v>F</v>
          </cell>
        </row>
        <row r="12767">
          <cell r="B12767" t="str">
            <v>F800145</v>
          </cell>
          <cell r="C12767" t="str">
            <v>F800145</v>
          </cell>
          <cell r="D12767">
            <v>3</v>
          </cell>
          <cell r="E12767" t="str">
            <v>F</v>
          </cell>
        </row>
        <row r="12768">
          <cell r="B12768" t="str">
            <v>F800146</v>
          </cell>
          <cell r="C12768" t="str">
            <v>F800146</v>
          </cell>
          <cell r="D12768">
            <v>3</v>
          </cell>
          <cell r="E12768" t="str">
            <v>F</v>
          </cell>
        </row>
        <row r="12769">
          <cell r="B12769" t="str">
            <v>F800147</v>
          </cell>
          <cell r="C12769" t="str">
            <v>F800147</v>
          </cell>
          <cell r="D12769">
            <v>3</v>
          </cell>
          <cell r="E12769" t="str">
            <v>F</v>
          </cell>
        </row>
        <row r="12770">
          <cell r="B12770" t="str">
            <v>F800148</v>
          </cell>
          <cell r="C12770" t="str">
            <v>F800148</v>
          </cell>
          <cell r="D12770">
            <v>3</v>
          </cell>
          <cell r="E12770" t="str">
            <v>F</v>
          </cell>
        </row>
        <row r="12771">
          <cell r="B12771" t="str">
            <v>F800149</v>
          </cell>
          <cell r="C12771" t="str">
            <v>F800149</v>
          </cell>
          <cell r="D12771">
            <v>3</v>
          </cell>
          <cell r="E12771" t="str">
            <v>F</v>
          </cell>
        </row>
        <row r="12772">
          <cell r="B12772" t="str">
            <v>F800150</v>
          </cell>
          <cell r="C12772" t="str">
            <v>F800150</v>
          </cell>
          <cell r="D12772">
            <v>3</v>
          </cell>
          <cell r="E12772" t="str">
            <v>F</v>
          </cell>
        </row>
        <row r="12773">
          <cell r="B12773" t="str">
            <v>F800151</v>
          </cell>
          <cell r="C12773" t="str">
            <v>F800151</v>
          </cell>
          <cell r="D12773">
            <v>3</v>
          </cell>
          <cell r="E12773" t="str">
            <v>F</v>
          </cell>
        </row>
        <row r="12774">
          <cell r="B12774" t="str">
            <v>F800152</v>
          </cell>
          <cell r="C12774" t="str">
            <v>F800152</v>
          </cell>
          <cell r="D12774">
            <v>3</v>
          </cell>
          <cell r="E12774" t="str">
            <v>F</v>
          </cell>
        </row>
        <row r="12775">
          <cell r="B12775" t="str">
            <v>F800153</v>
          </cell>
          <cell r="C12775" t="str">
            <v>F800153</v>
          </cell>
          <cell r="D12775">
            <v>3</v>
          </cell>
          <cell r="E12775" t="str">
            <v>F</v>
          </cell>
        </row>
        <row r="12776">
          <cell r="B12776" t="str">
            <v>F800154</v>
          </cell>
          <cell r="C12776" t="str">
            <v>F800154</v>
          </cell>
          <cell r="D12776">
            <v>3</v>
          </cell>
          <cell r="E12776" t="str">
            <v>F</v>
          </cell>
        </row>
        <row r="12777">
          <cell r="B12777" t="str">
            <v>F800155</v>
          </cell>
          <cell r="C12777" t="str">
            <v>F800155</v>
          </cell>
          <cell r="D12777">
            <v>3</v>
          </cell>
          <cell r="E12777" t="str">
            <v>F</v>
          </cell>
        </row>
        <row r="12778">
          <cell r="B12778" t="str">
            <v>F800156</v>
          </cell>
          <cell r="C12778" t="str">
            <v>F800156</v>
          </cell>
          <cell r="D12778">
            <v>3</v>
          </cell>
          <cell r="E12778" t="str">
            <v>F</v>
          </cell>
        </row>
        <row r="12779">
          <cell r="B12779" t="str">
            <v>F800157</v>
          </cell>
          <cell r="C12779" t="str">
            <v>F800157</v>
          </cell>
          <cell r="D12779">
            <v>3</v>
          </cell>
          <cell r="E12779" t="str">
            <v>F</v>
          </cell>
        </row>
        <row r="12780">
          <cell r="B12780" t="str">
            <v>F800158</v>
          </cell>
          <cell r="C12780" t="str">
            <v>F800158</v>
          </cell>
          <cell r="D12780">
            <v>3</v>
          </cell>
          <cell r="E12780" t="str">
            <v>F</v>
          </cell>
        </row>
        <row r="12781">
          <cell r="B12781" t="str">
            <v>F800159</v>
          </cell>
          <cell r="C12781" t="str">
            <v>F800159</v>
          </cell>
          <cell r="D12781">
            <v>3</v>
          </cell>
          <cell r="E12781" t="str">
            <v>F</v>
          </cell>
        </row>
        <row r="12782">
          <cell r="B12782" t="str">
            <v>F800160</v>
          </cell>
          <cell r="C12782" t="str">
            <v>F800160</v>
          </cell>
          <cell r="D12782">
            <v>3</v>
          </cell>
          <cell r="E12782" t="str">
            <v>F</v>
          </cell>
        </row>
        <row r="12783">
          <cell r="B12783" t="str">
            <v>F800161</v>
          </cell>
          <cell r="C12783" t="str">
            <v>F800161</v>
          </cell>
          <cell r="D12783">
            <v>3</v>
          </cell>
          <cell r="E12783" t="str">
            <v>F</v>
          </cell>
        </row>
        <row r="12784">
          <cell r="B12784" t="str">
            <v>F800162</v>
          </cell>
          <cell r="C12784" t="str">
            <v>F800162</v>
          </cell>
          <cell r="D12784">
            <v>3</v>
          </cell>
          <cell r="E12784" t="str">
            <v>F</v>
          </cell>
        </row>
        <row r="12785">
          <cell r="B12785" t="str">
            <v>F800163</v>
          </cell>
          <cell r="C12785" t="str">
            <v>F800163</v>
          </cell>
          <cell r="D12785">
            <v>3</v>
          </cell>
          <cell r="E12785" t="str">
            <v>F</v>
          </cell>
        </row>
        <row r="12786">
          <cell r="B12786" t="str">
            <v>F800164</v>
          </cell>
          <cell r="C12786" t="str">
            <v>F800164</v>
          </cell>
          <cell r="D12786">
            <v>3</v>
          </cell>
          <cell r="E12786" t="str">
            <v>F</v>
          </cell>
        </row>
        <row r="12787">
          <cell r="B12787" t="str">
            <v>F800165</v>
          </cell>
          <cell r="C12787" t="str">
            <v>F800165</v>
          </cell>
          <cell r="D12787">
            <v>3</v>
          </cell>
          <cell r="E12787" t="str">
            <v>F</v>
          </cell>
        </row>
        <row r="12788">
          <cell r="B12788" t="str">
            <v>F800166</v>
          </cell>
          <cell r="C12788" t="str">
            <v>F800166</v>
          </cell>
          <cell r="D12788">
            <v>3</v>
          </cell>
          <cell r="E12788" t="str">
            <v>F</v>
          </cell>
        </row>
        <row r="12789">
          <cell r="B12789" t="str">
            <v>F800167</v>
          </cell>
          <cell r="C12789" t="str">
            <v>F800167</v>
          </cell>
          <cell r="D12789">
            <v>3</v>
          </cell>
          <cell r="E12789" t="str">
            <v>F</v>
          </cell>
        </row>
        <row r="12790">
          <cell r="B12790" t="str">
            <v>F800168</v>
          </cell>
          <cell r="C12790" t="str">
            <v>F800168</v>
          </cell>
          <cell r="D12790">
            <v>3</v>
          </cell>
          <cell r="E12790" t="str">
            <v>F</v>
          </cell>
        </row>
        <row r="12791">
          <cell r="B12791" t="str">
            <v>F800169</v>
          </cell>
          <cell r="C12791" t="str">
            <v>F800169</v>
          </cell>
          <cell r="D12791">
            <v>3</v>
          </cell>
          <cell r="E12791" t="str">
            <v>F</v>
          </cell>
        </row>
        <row r="12792">
          <cell r="B12792" t="str">
            <v>F800170</v>
          </cell>
          <cell r="C12792" t="str">
            <v>F800170</v>
          </cell>
          <cell r="D12792">
            <v>3</v>
          </cell>
          <cell r="E12792" t="str">
            <v>F</v>
          </cell>
        </row>
        <row r="12793">
          <cell r="B12793" t="str">
            <v>F800171</v>
          </cell>
          <cell r="C12793" t="str">
            <v>F800171</v>
          </cell>
          <cell r="D12793">
            <v>3</v>
          </cell>
          <cell r="E12793" t="str">
            <v>F</v>
          </cell>
        </row>
        <row r="12794">
          <cell r="B12794" t="str">
            <v>F800172</v>
          </cell>
          <cell r="C12794" t="str">
            <v>F800172</v>
          </cell>
          <cell r="D12794">
            <v>3</v>
          </cell>
          <cell r="E12794" t="str">
            <v>F</v>
          </cell>
        </row>
        <row r="12795">
          <cell r="B12795" t="str">
            <v>F800173</v>
          </cell>
          <cell r="C12795" t="str">
            <v>F800173</v>
          </cell>
          <cell r="D12795">
            <v>3</v>
          </cell>
          <cell r="E12795" t="str">
            <v>F</v>
          </cell>
        </row>
        <row r="12796">
          <cell r="B12796" t="str">
            <v>F800174</v>
          </cell>
          <cell r="C12796" t="str">
            <v>F800174</v>
          </cell>
          <cell r="D12796">
            <v>3</v>
          </cell>
          <cell r="E12796" t="str">
            <v>F</v>
          </cell>
        </row>
        <row r="12797">
          <cell r="B12797" t="str">
            <v>F800175</v>
          </cell>
          <cell r="C12797" t="str">
            <v>F800175</v>
          </cell>
          <cell r="D12797">
            <v>3</v>
          </cell>
          <cell r="E12797" t="str">
            <v>F</v>
          </cell>
        </row>
        <row r="12798">
          <cell r="B12798" t="str">
            <v>F800176</v>
          </cell>
          <cell r="C12798" t="str">
            <v>F800176</v>
          </cell>
          <cell r="D12798">
            <v>3</v>
          </cell>
          <cell r="E12798" t="str">
            <v>F</v>
          </cell>
        </row>
        <row r="12799">
          <cell r="B12799" t="str">
            <v>F800177</v>
          </cell>
          <cell r="C12799" t="str">
            <v>F800177</v>
          </cell>
          <cell r="D12799">
            <v>3</v>
          </cell>
          <cell r="E12799" t="str">
            <v>F</v>
          </cell>
        </row>
        <row r="12800">
          <cell r="B12800" t="str">
            <v>F800178</v>
          </cell>
          <cell r="C12800" t="str">
            <v>F800178</v>
          </cell>
          <cell r="D12800">
            <v>3</v>
          </cell>
          <cell r="E12800" t="str">
            <v>F</v>
          </cell>
        </row>
        <row r="12801">
          <cell r="B12801" t="str">
            <v>F800179</v>
          </cell>
          <cell r="C12801" t="str">
            <v>F800179</v>
          </cell>
          <cell r="D12801">
            <v>3</v>
          </cell>
          <cell r="E12801" t="str">
            <v>F</v>
          </cell>
        </row>
        <row r="12802">
          <cell r="B12802" t="str">
            <v>F800180</v>
          </cell>
          <cell r="C12802" t="str">
            <v>F800180</v>
          </cell>
          <cell r="D12802">
            <v>3</v>
          </cell>
          <cell r="E12802" t="str">
            <v>F</v>
          </cell>
        </row>
        <row r="12803">
          <cell r="B12803" t="str">
            <v>F800181</v>
          </cell>
          <cell r="C12803" t="str">
            <v>F800181</v>
          </cell>
          <cell r="D12803">
            <v>3</v>
          </cell>
          <cell r="E12803" t="str">
            <v>F</v>
          </cell>
        </row>
        <row r="12804">
          <cell r="B12804" t="str">
            <v>F800182</v>
          </cell>
          <cell r="C12804" t="str">
            <v>F800182</v>
          </cell>
          <cell r="D12804">
            <v>3</v>
          </cell>
          <cell r="E12804" t="str">
            <v>F</v>
          </cell>
        </row>
        <row r="12805">
          <cell r="B12805" t="str">
            <v>F800183</v>
          </cell>
          <cell r="C12805" t="str">
            <v>F800183</v>
          </cell>
          <cell r="D12805">
            <v>3</v>
          </cell>
          <cell r="E12805" t="str">
            <v>F</v>
          </cell>
        </row>
        <row r="12806">
          <cell r="B12806" t="str">
            <v>F800184</v>
          </cell>
          <cell r="C12806" t="str">
            <v>F800184</v>
          </cell>
          <cell r="D12806">
            <v>3</v>
          </cell>
          <cell r="E12806" t="str">
            <v>F</v>
          </cell>
        </row>
        <row r="12807">
          <cell r="B12807" t="str">
            <v>F800185</v>
          </cell>
          <cell r="C12807" t="str">
            <v>F800185</v>
          </cell>
          <cell r="D12807">
            <v>3</v>
          </cell>
          <cell r="E12807" t="str">
            <v>F</v>
          </cell>
        </row>
        <row r="12808">
          <cell r="B12808" t="str">
            <v>F800186</v>
          </cell>
          <cell r="C12808" t="str">
            <v>F800186</v>
          </cell>
          <cell r="D12808">
            <v>3</v>
          </cell>
          <cell r="E12808" t="str">
            <v>F</v>
          </cell>
        </row>
        <row r="12809">
          <cell r="B12809" t="str">
            <v>F800187</v>
          </cell>
          <cell r="C12809" t="str">
            <v>F800187</v>
          </cell>
          <cell r="D12809">
            <v>3</v>
          </cell>
          <cell r="E12809" t="str">
            <v>F</v>
          </cell>
        </row>
        <row r="12810">
          <cell r="B12810" t="str">
            <v>F800188</v>
          </cell>
          <cell r="C12810" t="str">
            <v>F800188</v>
          </cell>
          <cell r="D12810">
            <v>3</v>
          </cell>
          <cell r="E12810" t="str">
            <v>F</v>
          </cell>
        </row>
        <row r="12811">
          <cell r="B12811" t="str">
            <v>F800189</v>
          </cell>
          <cell r="C12811" t="str">
            <v>F800189</v>
          </cell>
          <cell r="D12811">
            <v>3</v>
          </cell>
          <cell r="E12811" t="str">
            <v>F</v>
          </cell>
        </row>
        <row r="12812">
          <cell r="B12812" t="str">
            <v>F800190</v>
          </cell>
          <cell r="C12812" t="str">
            <v>F800190</v>
          </cell>
          <cell r="D12812">
            <v>3</v>
          </cell>
          <cell r="E12812" t="str">
            <v>F</v>
          </cell>
        </row>
        <row r="12813">
          <cell r="B12813" t="str">
            <v>F800191</v>
          </cell>
          <cell r="C12813" t="str">
            <v>F800191</v>
          </cell>
          <cell r="D12813">
            <v>3</v>
          </cell>
          <cell r="E12813" t="str">
            <v>F</v>
          </cell>
        </row>
        <row r="12814">
          <cell r="B12814" t="str">
            <v>F800192</v>
          </cell>
          <cell r="C12814" t="str">
            <v>F800192</v>
          </cell>
          <cell r="D12814">
            <v>3</v>
          </cell>
          <cell r="E12814" t="str">
            <v>F</v>
          </cell>
        </row>
        <row r="12815">
          <cell r="B12815" t="str">
            <v>F800193</v>
          </cell>
          <cell r="C12815" t="str">
            <v>F800193</v>
          </cell>
          <cell r="D12815">
            <v>3</v>
          </cell>
          <cell r="E12815" t="str">
            <v>F</v>
          </cell>
        </row>
        <row r="12816">
          <cell r="B12816" t="str">
            <v>F800194</v>
          </cell>
          <cell r="C12816" t="str">
            <v>F800194</v>
          </cell>
          <cell r="D12816">
            <v>3</v>
          </cell>
          <cell r="E12816" t="str">
            <v>F</v>
          </cell>
        </row>
        <row r="12817">
          <cell r="B12817" t="str">
            <v>F800195</v>
          </cell>
          <cell r="C12817" t="str">
            <v>F800195</v>
          </cell>
          <cell r="D12817">
            <v>3</v>
          </cell>
          <cell r="E12817" t="str">
            <v>F</v>
          </cell>
        </row>
        <row r="12818">
          <cell r="B12818" t="str">
            <v>F800196</v>
          </cell>
          <cell r="C12818" t="str">
            <v>F800196</v>
          </cell>
          <cell r="D12818">
            <v>3</v>
          </cell>
          <cell r="E12818" t="str">
            <v>F</v>
          </cell>
        </row>
        <row r="12819">
          <cell r="B12819" t="str">
            <v>F800197</v>
          </cell>
          <cell r="C12819" t="str">
            <v>F800197</v>
          </cell>
          <cell r="D12819">
            <v>3</v>
          </cell>
          <cell r="E12819" t="str">
            <v>F</v>
          </cell>
        </row>
        <row r="12820">
          <cell r="B12820" t="str">
            <v>F800198</v>
          </cell>
          <cell r="C12820" t="str">
            <v>F800198</v>
          </cell>
          <cell r="D12820">
            <v>3</v>
          </cell>
          <cell r="E12820" t="str">
            <v>F</v>
          </cell>
        </row>
        <row r="12821">
          <cell r="B12821" t="str">
            <v>F800199</v>
          </cell>
          <cell r="C12821" t="str">
            <v>F800199</v>
          </cell>
          <cell r="D12821">
            <v>3</v>
          </cell>
          <cell r="E12821" t="str">
            <v>F</v>
          </cell>
        </row>
        <row r="12822">
          <cell r="B12822" t="str">
            <v>F800200</v>
          </cell>
          <cell r="C12822" t="str">
            <v>F800200</v>
          </cell>
          <cell r="D12822">
            <v>3</v>
          </cell>
          <cell r="E12822" t="str">
            <v>F</v>
          </cell>
        </row>
        <row r="12823">
          <cell r="B12823" t="str">
            <v>F800201</v>
          </cell>
          <cell r="C12823" t="str">
            <v>F800201</v>
          </cell>
          <cell r="D12823">
            <v>3</v>
          </cell>
          <cell r="E12823" t="str">
            <v>F</v>
          </cell>
        </row>
        <row r="12824">
          <cell r="B12824" t="str">
            <v>F800202</v>
          </cell>
          <cell r="C12824" t="str">
            <v>F800202</v>
          </cell>
          <cell r="D12824">
            <v>3</v>
          </cell>
          <cell r="E12824" t="str">
            <v>F</v>
          </cell>
        </row>
        <row r="12825">
          <cell r="B12825" t="str">
            <v>F800203</v>
          </cell>
          <cell r="C12825" t="str">
            <v>F800203</v>
          </cell>
          <cell r="D12825">
            <v>3</v>
          </cell>
          <cell r="E12825" t="str">
            <v>F</v>
          </cell>
        </row>
        <row r="12826">
          <cell r="B12826" t="str">
            <v>F800204</v>
          </cell>
          <cell r="C12826" t="str">
            <v>F800204</v>
          </cell>
          <cell r="D12826">
            <v>3</v>
          </cell>
          <cell r="E12826" t="str">
            <v>F</v>
          </cell>
        </row>
        <row r="12827">
          <cell r="B12827" t="str">
            <v>F800205</v>
          </cell>
          <cell r="C12827" t="str">
            <v>F800205</v>
          </cell>
          <cell r="D12827">
            <v>3</v>
          </cell>
          <cell r="E12827" t="str">
            <v>F</v>
          </cell>
        </row>
        <row r="12828">
          <cell r="B12828" t="str">
            <v>F800206</v>
          </cell>
          <cell r="C12828" t="str">
            <v>F800206</v>
          </cell>
          <cell r="D12828">
            <v>3</v>
          </cell>
          <cell r="E12828" t="str">
            <v>F</v>
          </cell>
        </row>
        <row r="12829">
          <cell r="B12829" t="str">
            <v>F800207</v>
          </cell>
          <cell r="C12829" t="str">
            <v>F800207</v>
          </cell>
          <cell r="D12829">
            <v>3</v>
          </cell>
          <cell r="E12829" t="str">
            <v>F</v>
          </cell>
        </row>
        <row r="12830">
          <cell r="B12830" t="str">
            <v>F800208</v>
          </cell>
          <cell r="C12830" t="str">
            <v>F800208</v>
          </cell>
          <cell r="D12830">
            <v>3</v>
          </cell>
          <cell r="E12830" t="str">
            <v>F</v>
          </cell>
        </row>
        <row r="12831">
          <cell r="B12831" t="str">
            <v>F800209</v>
          </cell>
          <cell r="C12831" t="str">
            <v>F800209</v>
          </cell>
          <cell r="D12831">
            <v>3</v>
          </cell>
          <cell r="E12831" t="str">
            <v>F</v>
          </cell>
        </row>
        <row r="12832">
          <cell r="B12832" t="str">
            <v>F800210</v>
          </cell>
          <cell r="C12832" t="str">
            <v>F800210</v>
          </cell>
          <cell r="D12832">
            <v>3</v>
          </cell>
          <cell r="E12832" t="str">
            <v>F</v>
          </cell>
        </row>
        <row r="12833">
          <cell r="B12833" t="str">
            <v>F800211</v>
          </cell>
          <cell r="C12833" t="str">
            <v>F800211</v>
          </cell>
          <cell r="D12833">
            <v>3</v>
          </cell>
          <cell r="E12833" t="str">
            <v>F</v>
          </cell>
        </row>
        <row r="12834">
          <cell r="B12834" t="str">
            <v>F800212</v>
          </cell>
          <cell r="C12834" t="str">
            <v>F800212</v>
          </cell>
          <cell r="D12834">
            <v>3</v>
          </cell>
          <cell r="E12834" t="str">
            <v>F</v>
          </cell>
        </row>
        <row r="12835">
          <cell r="B12835" t="str">
            <v>F800213</v>
          </cell>
          <cell r="C12835" t="str">
            <v>F800213</v>
          </cell>
          <cell r="D12835">
            <v>3</v>
          </cell>
          <cell r="E12835" t="str">
            <v>F</v>
          </cell>
        </row>
        <row r="12836">
          <cell r="B12836" t="str">
            <v>F800214</v>
          </cell>
          <cell r="C12836" t="str">
            <v>F800214</v>
          </cell>
          <cell r="D12836">
            <v>3</v>
          </cell>
          <cell r="E12836" t="str">
            <v>F</v>
          </cell>
        </row>
        <row r="12837">
          <cell r="B12837" t="str">
            <v>F800215</v>
          </cell>
          <cell r="C12837" t="str">
            <v>F800215</v>
          </cell>
          <cell r="D12837">
            <v>3</v>
          </cell>
          <cell r="E12837" t="str">
            <v>F</v>
          </cell>
        </row>
        <row r="12838">
          <cell r="B12838" t="str">
            <v>F800216</v>
          </cell>
          <cell r="C12838" t="str">
            <v>F800216</v>
          </cell>
          <cell r="D12838">
            <v>3</v>
          </cell>
          <cell r="E12838" t="str">
            <v>F</v>
          </cell>
        </row>
        <row r="12839">
          <cell r="B12839" t="str">
            <v>F800217</v>
          </cell>
          <cell r="C12839" t="str">
            <v>F800217</v>
          </cell>
          <cell r="D12839">
            <v>3</v>
          </cell>
          <cell r="E12839" t="str">
            <v>F</v>
          </cell>
        </row>
        <row r="12840">
          <cell r="B12840" t="str">
            <v>F800218</v>
          </cell>
          <cell r="C12840" t="str">
            <v>F800218</v>
          </cell>
          <cell r="D12840">
            <v>3</v>
          </cell>
          <cell r="E12840" t="str">
            <v>F</v>
          </cell>
        </row>
        <row r="12841">
          <cell r="B12841" t="str">
            <v>F800219</v>
          </cell>
          <cell r="C12841" t="str">
            <v>F800219</v>
          </cell>
          <cell r="D12841">
            <v>3</v>
          </cell>
          <cell r="E12841" t="str">
            <v>F</v>
          </cell>
        </row>
        <row r="12842">
          <cell r="B12842" t="str">
            <v>F800220</v>
          </cell>
          <cell r="C12842" t="str">
            <v>F800220</v>
          </cell>
          <cell r="D12842">
            <v>3</v>
          </cell>
          <cell r="E12842" t="str">
            <v>F</v>
          </cell>
        </row>
        <row r="12843">
          <cell r="B12843" t="str">
            <v>F800221</v>
          </cell>
          <cell r="C12843" t="str">
            <v>F800221</v>
          </cell>
          <cell r="D12843">
            <v>3</v>
          </cell>
          <cell r="E12843" t="str">
            <v>F</v>
          </cell>
        </row>
        <row r="12844">
          <cell r="B12844" t="str">
            <v>F800222</v>
          </cell>
          <cell r="C12844" t="str">
            <v>F800222</v>
          </cell>
          <cell r="D12844">
            <v>3</v>
          </cell>
          <cell r="E12844" t="str">
            <v>F</v>
          </cell>
        </row>
        <row r="12845">
          <cell r="B12845" t="str">
            <v>F800223</v>
          </cell>
          <cell r="C12845" t="str">
            <v>F800223</v>
          </cell>
          <cell r="D12845">
            <v>3</v>
          </cell>
          <cell r="E12845" t="str">
            <v>F</v>
          </cell>
        </row>
        <row r="12846">
          <cell r="B12846" t="str">
            <v>F800224</v>
          </cell>
          <cell r="C12846" t="str">
            <v>F800224</v>
          </cell>
          <cell r="D12846">
            <v>3</v>
          </cell>
          <cell r="E12846" t="str">
            <v>F</v>
          </cell>
        </row>
        <row r="12847">
          <cell r="B12847" t="str">
            <v>F800225</v>
          </cell>
          <cell r="C12847" t="str">
            <v>F800225</v>
          </cell>
          <cell r="D12847">
            <v>3</v>
          </cell>
          <cell r="E12847" t="str">
            <v>F</v>
          </cell>
        </row>
        <row r="12848">
          <cell r="B12848" t="str">
            <v>F800226</v>
          </cell>
          <cell r="C12848" t="str">
            <v>F800226</v>
          </cell>
          <cell r="D12848">
            <v>3</v>
          </cell>
          <cell r="E12848" t="str">
            <v>F</v>
          </cell>
        </row>
        <row r="12849">
          <cell r="B12849" t="str">
            <v>F800227</v>
          </cell>
          <cell r="C12849" t="str">
            <v>F800227</v>
          </cell>
          <cell r="D12849">
            <v>3</v>
          </cell>
          <cell r="E12849" t="str">
            <v>F</v>
          </cell>
        </row>
        <row r="12850">
          <cell r="B12850" t="str">
            <v>F800228</v>
          </cell>
          <cell r="C12850" t="str">
            <v>F800228</v>
          </cell>
          <cell r="D12850">
            <v>3</v>
          </cell>
          <cell r="E12850" t="str">
            <v>F</v>
          </cell>
        </row>
        <row r="12851">
          <cell r="B12851" t="str">
            <v>F800229</v>
          </cell>
          <cell r="C12851" t="str">
            <v>F800229</v>
          </cell>
          <cell r="D12851">
            <v>3</v>
          </cell>
          <cell r="E12851" t="str">
            <v>F</v>
          </cell>
        </row>
        <row r="12852">
          <cell r="B12852" t="str">
            <v>F800230</v>
          </cell>
          <cell r="C12852" t="str">
            <v>F800230</v>
          </cell>
          <cell r="D12852">
            <v>3</v>
          </cell>
          <cell r="E12852" t="str">
            <v>F</v>
          </cell>
        </row>
        <row r="12853">
          <cell r="B12853" t="str">
            <v>F800231</v>
          </cell>
          <cell r="C12853" t="str">
            <v>F800231</v>
          </cell>
          <cell r="D12853">
            <v>3</v>
          </cell>
          <cell r="E12853" t="str">
            <v>F</v>
          </cell>
        </row>
        <row r="12854">
          <cell r="B12854" t="str">
            <v>F800232</v>
          </cell>
          <cell r="C12854" t="str">
            <v>F800232</v>
          </cell>
          <cell r="D12854">
            <v>3</v>
          </cell>
          <cell r="E12854" t="str">
            <v>F</v>
          </cell>
        </row>
        <row r="12855">
          <cell r="B12855" t="str">
            <v>F800233</v>
          </cell>
          <cell r="C12855" t="str">
            <v>F800233</v>
          </cell>
          <cell r="D12855">
            <v>3</v>
          </cell>
          <cell r="E12855" t="str">
            <v>F</v>
          </cell>
        </row>
        <row r="12856">
          <cell r="B12856" t="str">
            <v>F800234</v>
          </cell>
          <cell r="C12856" t="str">
            <v>F800234</v>
          </cell>
          <cell r="D12856">
            <v>3</v>
          </cell>
          <cell r="E12856" t="str">
            <v>F</v>
          </cell>
        </row>
        <row r="12857">
          <cell r="B12857" t="str">
            <v>F800235</v>
          </cell>
          <cell r="C12857" t="str">
            <v>F800235</v>
          </cell>
          <cell r="D12857">
            <v>3</v>
          </cell>
          <cell r="E12857" t="str">
            <v>F</v>
          </cell>
        </row>
        <row r="12858">
          <cell r="B12858" t="str">
            <v>F800236</v>
          </cell>
          <cell r="C12858" t="str">
            <v>F800236</v>
          </cell>
          <cell r="D12858">
            <v>3</v>
          </cell>
          <cell r="E12858" t="str">
            <v>F</v>
          </cell>
        </row>
        <row r="12859">
          <cell r="B12859" t="str">
            <v>F800237</v>
          </cell>
          <cell r="C12859" t="str">
            <v>F800237</v>
          </cell>
          <cell r="D12859">
            <v>3</v>
          </cell>
          <cell r="E12859" t="str">
            <v>F</v>
          </cell>
        </row>
        <row r="12860">
          <cell r="B12860" t="str">
            <v>F800238</v>
          </cell>
          <cell r="C12860" t="str">
            <v>F800238</v>
          </cell>
          <cell r="D12860">
            <v>3</v>
          </cell>
          <cell r="E12860" t="str">
            <v>F</v>
          </cell>
        </row>
        <row r="12861">
          <cell r="B12861" t="str">
            <v>F800239</v>
          </cell>
          <cell r="C12861" t="str">
            <v>F800239</v>
          </cell>
          <cell r="D12861">
            <v>3</v>
          </cell>
          <cell r="E12861" t="str">
            <v>F</v>
          </cell>
        </row>
        <row r="12862">
          <cell r="B12862" t="str">
            <v>F800240</v>
          </cell>
          <cell r="C12862" t="str">
            <v>F800240</v>
          </cell>
          <cell r="D12862">
            <v>3</v>
          </cell>
          <cell r="E12862" t="str">
            <v>F</v>
          </cell>
        </row>
        <row r="12863">
          <cell r="B12863" t="str">
            <v>F800241</v>
          </cell>
          <cell r="C12863" t="str">
            <v>F800241</v>
          </cell>
          <cell r="D12863">
            <v>3</v>
          </cell>
          <cell r="E12863" t="str">
            <v>F</v>
          </cell>
        </row>
        <row r="12864">
          <cell r="B12864" t="str">
            <v>F800242</v>
          </cell>
          <cell r="C12864" t="str">
            <v>F800242</v>
          </cell>
          <cell r="D12864">
            <v>3</v>
          </cell>
          <cell r="E12864" t="str">
            <v>F</v>
          </cell>
        </row>
        <row r="12865">
          <cell r="B12865" t="str">
            <v>F800243</v>
          </cell>
          <cell r="C12865" t="str">
            <v>F800243</v>
          </cell>
          <cell r="D12865">
            <v>3</v>
          </cell>
          <cell r="E12865" t="str">
            <v>F</v>
          </cell>
        </row>
        <row r="12866">
          <cell r="B12866" t="str">
            <v>F800244</v>
          </cell>
          <cell r="C12866" t="str">
            <v>F800244</v>
          </cell>
          <cell r="D12866">
            <v>3</v>
          </cell>
          <cell r="E12866" t="str">
            <v>F</v>
          </cell>
        </row>
        <row r="12867">
          <cell r="B12867" t="str">
            <v>F800245</v>
          </cell>
          <cell r="C12867" t="str">
            <v>F800245</v>
          </cell>
          <cell r="D12867">
            <v>3</v>
          </cell>
          <cell r="E12867" t="str">
            <v>F</v>
          </cell>
        </row>
        <row r="12868">
          <cell r="B12868" t="str">
            <v>F800246</v>
          </cell>
          <cell r="C12868" t="str">
            <v>F800246</v>
          </cell>
          <cell r="D12868">
            <v>3</v>
          </cell>
          <cell r="E12868" t="str">
            <v>F</v>
          </cell>
        </row>
        <row r="12869">
          <cell r="B12869" t="str">
            <v>F800247</v>
          </cell>
          <cell r="C12869" t="str">
            <v>F800247</v>
          </cell>
          <cell r="D12869">
            <v>3</v>
          </cell>
          <cell r="E12869" t="str">
            <v>F</v>
          </cell>
        </row>
        <row r="12870">
          <cell r="B12870" t="str">
            <v>F800248</v>
          </cell>
          <cell r="C12870" t="str">
            <v>F800248</v>
          </cell>
          <cell r="D12870">
            <v>3</v>
          </cell>
          <cell r="E12870" t="str">
            <v>F</v>
          </cell>
        </row>
        <row r="12871">
          <cell r="B12871" t="str">
            <v>F800249</v>
          </cell>
          <cell r="C12871" t="str">
            <v>F800249</v>
          </cell>
          <cell r="D12871">
            <v>3</v>
          </cell>
          <cell r="E12871" t="str">
            <v>F</v>
          </cell>
        </row>
        <row r="12872">
          <cell r="B12872" t="str">
            <v>F800250</v>
          </cell>
          <cell r="C12872" t="str">
            <v>F800250</v>
          </cell>
          <cell r="D12872">
            <v>3</v>
          </cell>
          <cell r="E12872" t="str">
            <v>F</v>
          </cell>
        </row>
        <row r="12873">
          <cell r="B12873" t="str">
            <v>F800251</v>
          </cell>
          <cell r="C12873" t="str">
            <v>F800251</v>
          </cell>
          <cell r="D12873">
            <v>3</v>
          </cell>
          <cell r="E12873" t="str">
            <v>F</v>
          </cell>
        </row>
        <row r="12874">
          <cell r="B12874" t="str">
            <v>F800252</v>
          </cell>
          <cell r="C12874" t="str">
            <v>F800252</v>
          </cell>
          <cell r="D12874">
            <v>3</v>
          </cell>
          <cell r="E12874" t="str">
            <v>F</v>
          </cell>
        </row>
        <row r="12875">
          <cell r="B12875" t="str">
            <v>F800253</v>
          </cell>
          <cell r="C12875" t="str">
            <v>F800253</v>
          </cell>
          <cell r="D12875">
            <v>3</v>
          </cell>
          <cell r="E12875" t="str">
            <v>F</v>
          </cell>
        </row>
        <row r="12876">
          <cell r="B12876" t="str">
            <v>F800254</v>
          </cell>
          <cell r="C12876" t="str">
            <v>F800254</v>
          </cell>
          <cell r="D12876">
            <v>3</v>
          </cell>
          <cell r="E12876" t="str">
            <v>F</v>
          </cell>
        </row>
        <row r="12877">
          <cell r="B12877" t="str">
            <v>F800255</v>
          </cell>
          <cell r="C12877" t="str">
            <v>F800255</v>
          </cell>
          <cell r="D12877">
            <v>3</v>
          </cell>
          <cell r="E12877" t="str">
            <v>F</v>
          </cell>
        </row>
        <row r="12878">
          <cell r="B12878" t="str">
            <v>F800256</v>
          </cell>
          <cell r="C12878" t="str">
            <v>F800256</v>
          </cell>
          <cell r="D12878">
            <v>3</v>
          </cell>
          <cell r="E12878" t="str">
            <v>F</v>
          </cell>
        </row>
        <row r="12879">
          <cell r="B12879" t="str">
            <v>F800257</v>
          </cell>
          <cell r="C12879" t="str">
            <v>F800257</v>
          </cell>
          <cell r="D12879">
            <v>3</v>
          </cell>
          <cell r="E12879" t="str">
            <v>F</v>
          </cell>
        </row>
        <row r="12880">
          <cell r="B12880" t="str">
            <v>F800258</v>
          </cell>
          <cell r="C12880" t="str">
            <v>F800258</v>
          </cell>
          <cell r="D12880">
            <v>3</v>
          </cell>
          <cell r="E12880" t="str">
            <v>F</v>
          </cell>
        </row>
        <row r="12881">
          <cell r="B12881" t="str">
            <v>F800259</v>
          </cell>
          <cell r="C12881" t="str">
            <v>F800259</v>
          </cell>
          <cell r="D12881">
            <v>3</v>
          </cell>
          <cell r="E12881" t="str">
            <v>F</v>
          </cell>
        </row>
        <row r="12882">
          <cell r="B12882" t="str">
            <v>F800260</v>
          </cell>
          <cell r="C12882" t="str">
            <v>F800260</v>
          </cell>
          <cell r="D12882">
            <v>3</v>
          </cell>
          <cell r="E12882" t="str">
            <v>F</v>
          </cell>
        </row>
        <row r="12883">
          <cell r="B12883" t="str">
            <v>F800261</v>
          </cell>
          <cell r="C12883" t="str">
            <v>F800261</v>
          </cell>
          <cell r="D12883">
            <v>3</v>
          </cell>
          <cell r="E12883" t="str">
            <v>F</v>
          </cell>
        </row>
        <row r="12884">
          <cell r="B12884" t="str">
            <v>F800262</v>
          </cell>
          <cell r="C12884" t="str">
            <v>F800262</v>
          </cell>
          <cell r="D12884">
            <v>3</v>
          </cell>
          <cell r="E12884" t="str">
            <v>F</v>
          </cell>
        </row>
        <row r="12885">
          <cell r="B12885" t="str">
            <v>F800263</v>
          </cell>
          <cell r="C12885" t="str">
            <v>F800263</v>
          </cell>
          <cell r="D12885">
            <v>3</v>
          </cell>
          <cell r="E12885" t="str">
            <v>F</v>
          </cell>
        </row>
        <row r="12886">
          <cell r="B12886" t="str">
            <v>F800264</v>
          </cell>
          <cell r="C12886" t="str">
            <v>F800264</v>
          </cell>
          <cell r="D12886">
            <v>3</v>
          </cell>
          <cell r="E12886" t="str">
            <v>F</v>
          </cell>
        </row>
        <row r="12887">
          <cell r="B12887" t="str">
            <v>F800265</v>
          </cell>
          <cell r="C12887" t="str">
            <v>F800265</v>
          </cell>
          <cell r="D12887">
            <v>3</v>
          </cell>
          <cell r="E12887" t="str">
            <v>F</v>
          </cell>
        </row>
        <row r="12888">
          <cell r="B12888" t="str">
            <v>F800266</v>
          </cell>
          <cell r="C12888" t="str">
            <v>F800266</v>
          </cell>
          <cell r="D12888">
            <v>3</v>
          </cell>
          <cell r="E12888" t="str">
            <v>F</v>
          </cell>
        </row>
        <row r="12889">
          <cell r="B12889" t="str">
            <v>F800267</v>
          </cell>
          <cell r="C12889" t="str">
            <v>F800267</v>
          </cell>
          <cell r="D12889">
            <v>3</v>
          </cell>
          <cell r="E12889" t="str">
            <v>F</v>
          </cell>
        </row>
        <row r="12890">
          <cell r="B12890" t="str">
            <v>F800268</v>
          </cell>
          <cell r="C12890" t="str">
            <v>F800268</v>
          </cell>
          <cell r="D12890">
            <v>3</v>
          </cell>
          <cell r="E12890" t="str">
            <v>F</v>
          </cell>
        </row>
        <row r="12891">
          <cell r="B12891" t="str">
            <v>F800269</v>
          </cell>
          <cell r="C12891" t="str">
            <v>F800269</v>
          </cell>
          <cell r="D12891">
            <v>3</v>
          </cell>
          <cell r="E12891" t="str">
            <v>F</v>
          </cell>
        </row>
        <row r="12892">
          <cell r="B12892" t="str">
            <v>F800270</v>
          </cell>
          <cell r="C12892" t="str">
            <v>F800270</v>
          </cell>
          <cell r="D12892">
            <v>3</v>
          </cell>
          <cell r="E12892" t="str">
            <v>F</v>
          </cell>
        </row>
        <row r="12893">
          <cell r="B12893" t="str">
            <v>F800271</v>
          </cell>
          <cell r="C12893" t="str">
            <v>F800271</v>
          </cell>
          <cell r="D12893">
            <v>3</v>
          </cell>
          <cell r="E12893" t="str">
            <v>F</v>
          </cell>
        </row>
        <row r="12894">
          <cell r="B12894" t="str">
            <v>F800272</v>
          </cell>
          <cell r="C12894" t="str">
            <v>F800272</v>
          </cell>
          <cell r="D12894">
            <v>3</v>
          </cell>
          <cell r="E12894" t="str">
            <v>F</v>
          </cell>
        </row>
        <row r="12895">
          <cell r="B12895" t="str">
            <v>F800273</v>
          </cell>
          <cell r="C12895" t="str">
            <v>F800273</v>
          </cell>
          <cell r="D12895">
            <v>3</v>
          </cell>
          <cell r="E12895" t="str">
            <v>F</v>
          </cell>
        </row>
        <row r="12896">
          <cell r="B12896" t="str">
            <v>F800274</v>
          </cell>
          <cell r="C12896" t="str">
            <v>F800274</v>
          </cell>
          <cell r="D12896">
            <v>3</v>
          </cell>
          <cell r="E12896" t="str">
            <v>F</v>
          </cell>
        </row>
        <row r="12897">
          <cell r="B12897" t="str">
            <v>F800275</v>
          </cell>
          <cell r="C12897" t="str">
            <v>F800275</v>
          </cell>
          <cell r="D12897">
            <v>3</v>
          </cell>
          <cell r="E12897" t="str">
            <v>F</v>
          </cell>
        </row>
        <row r="12898">
          <cell r="B12898" t="str">
            <v>F800276</v>
          </cell>
          <cell r="C12898" t="str">
            <v>F800276</v>
          </cell>
          <cell r="D12898">
            <v>3</v>
          </cell>
          <cell r="E12898" t="str">
            <v>F</v>
          </cell>
        </row>
        <row r="12899">
          <cell r="B12899" t="str">
            <v>F800277</v>
          </cell>
          <cell r="C12899" t="str">
            <v>F800277</v>
          </cell>
          <cell r="D12899">
            <v>3</v>
          </cell>
          <cell r="E12899" t="str">
            <v>F</v>
          </cell>
        </row>
        <row r="12900">
          <cell r="B12900" t="str">
            <v>F800278</v>
          </cell>
          <cell r="C12900" t="str">
            <v>F800278</v>
          </cell>
          <cell r="D12900">
            <v>3</v>
          </cell>
          <cell r="E12900" t="str">
            <v>F</v>
          </cell>
        </row>
        <row r="12901">
          <cell r="B12901" t="str">
            <v>F800279</v>
          </cell>
          <cell r="C12901" t="str">
            <v>F800279</v>
          </cell>
          <cell r="D12901">
            <v>3</v>
          </cell>
          <cell r="E12901" t="str">
            <v>F</v>
          </cell>
        </row>
        <row r="12902">
          <cell r="B12902" t="str">
            <v>F800280</v>
          </cell>
          <cell r="C12902" t="str">
            <v>F800280</v>
          </cell>
          <cell r="D12902">
            <v>3</v>
          </cell>
          <cell r="E12902" t="str">
            <v>F</v>
          </cell>
        </row>
        <row r="12903">
          <cell r="B12903" t="str">
            <v>F800281</v>
          </cell>
          <cell r="C12903" t="str">
            <v>F800281</v>
          </cell>
          <cell r="D12903">
            <v>3</v>
          </cell>
          <cell r="E12903" t="str">
            <v>F</v>
          </cell>
        </row>
        <row r="12904">
          <cell r="B12904" t="str">
            <v>F800282</v>
          </cell>
          <cell r="C12904" t="str">
            <v>F800282</v>
          </cell>
          <cell r="D12904">
            <v>3</v>
          </cell>
          <cell r="E12904" t="str">
            <v>F</v>
          </cell>
        </row>
        <row r="12905">
          <cell r="B12905" t="str">
            <v>F800283</v>
          </cell>
          <cell r="C12905" t="str">
            <v>F800283</v>
          </cell>
          <cell r="D12905">
            <v>3</v>
          </cell>
          <cell r="E12905" t="str">
            <v>F</v>
          </cell>
        </row>
        <row r="12906">
          <cell r="B12906" t="str">
            <v>F800284</v>
          </cell>
          <cell r="C12906" t="str">
            <v>F800284</v>
          </cell>
          <cell r="D12906">
            <v>3</v>
          </cell>
          <cell r="E12906" t="str">
            <v>F</v>
          </cell>
        </row>
        <row r="12907">
          <cell r="B12907" t="str">
            <v>F800285</v>
          </cell>
          <cell r="C12907" t="str">
            <v>F800285</v>
          </cell>
          <cell r="D12907">
            <v>3</v>
          </cell>
          <cell r="E12907" t="str">
            <v>F</v>
          </cell>
        </row>
        <row r="12908">
          <cell r="B12908" t="str">
            <v>F800286</v>
          </cell>
          <cell r="C12908" t="str">
            <v>F800286</v>
          </cell>
          <cell r="D12908">
            <v>3</v>
          </cell>
          <cell r="E12908" t="str">
            <v>F</v>
          </cell>
        </row>
        <row r="12909">
          <cell r="B12909" t="str">
            <v>F800287</v>
          </cell>
          <cell r="C12909" t="str">
            <v>F800287</v>
          </cell>
          <cell r="D12909">
            <v>3</v>
          </cell>
          <cell r="E12909" t="str">
            <v>F</v>
          </cell>
        </row>
        <row r="12910">
          <cell r="B12910" t="str">
            <v>F800288</v>
          </cell>
          <cell r="C12910" t="str">
            <v>F800288</v>
          </cell>
          <cell r="D12910">
            <v>3</v>
          </cell>
          <cell r="E12910" t="str">
            <v>F</v>
          </cell>
        </row>
        <row r="12911">
          <cell r="B12911" t="str">
            <v>F800289</v>
          </cell>
          <cell r="C12911" t="str">
            <v>F800289</v>
          </cell>
          <cell r="D12911">
            <v>3</v>
          </cell>
          <cell r="E12911" t="str">
            <v>F</v>
          </cell>
        </row>
        <row r="12912">
          <cell r="B12912" t="str">
            <v>F800290</v>
          </cell>
          <cell r="C12912" t="str">
            <v>F800290</v>
          </cell>
          <cell r="D12912">
            <v>3</v>
          </cell>
          <cell r="E12912" t="str">
            <v>F</v>
          </cell>
        </row>
        <row r="12913">
          <cell r="B12913" t="str">
            <v>F800291</v>
          </cell>
          <cell r="C12913" t="str">
            <v>F800291</v>
          </cell>
          <cell r="D12913">
            <v>3</v>
          </cell>
          <cell r="E12913" t="str">
            <v>F</v>
          </cell>
        </row>
        <row r="12914">
          <cell r="B12914" t="str">
            <v>F800292</v>
          </cell>
          <cell r="C12914" t="str">
            <v>F800292</v>
          </cell>
          <cell r="D12914">
            <v>3</v>
          </cell>
          <cell r="E12914" t="str">
            <v>F</v>
          </cell>
        </row>
        <row r="12915">
          <cell r="B12915" t="str">
            <v>F800293</v>
          </cell>
          <cell r="C12915" t="str">
            <v>F800293</v>
          </cell>
          <cell r="D12915">
            <v>3</v>
          </cell>
          <cell r="E12915" t="str">
            <v>F</v>
          </cell>
        </row>
        <row r="12916">
          <cell r="B12916" t="str">
            <v>F800294</v>
          </cell>
          <cell r="C12916" t="str">
            <v>F800294</v>
          </cell>
          <cell r="D12916">
            <v>3</v>
          </cell>
          <cell r="E12916" t="str">
            <v>F</v>
          </cell>
        </row>
        <row r="12917">
          <cell r="B12917" t="str">
            <v>F800295</v>
          </cell>
          <cell r="C12917" t="str">
            <v>F800295</v>
          </cell>
          <cell r="D12917">
            <v>3</v>
          </cell>
          <cell r="E12917" t="str">
            <v>F</v>
          </cell>
        </row>
        <row r="12918">
          <cell r="B12918" t="str">
            <v>F800296</v>
          </cell>
          <cell r="C12918" t="str">
            <v>F800296</v>
          </cell>
          <cell r="D12918">
            <v>3</v>
          </cell>
          <cell r="E12918" t="str">
            <v>F</v>
          </cell>
        </row>
        <row r="12919">
          <cell r="B12919" t="str">
            <v>F800297</v>
          </cell>
          <cell r="C12919" t="str">
            <v>F800297</v>
          </cell>
          <cell r="D12919">
            <v>3</v>
          </cell>
          <cell r="E12919" t="str">
            <v>F</v>
          </cell>
        </row>
        <row r="12920">
          <cell r="B12920" t="str">
            <v>F800298</v>
          </cell>
          <cell r="C12920" t="str">
            <v>F800298</v>
          </cell>
          <cell r="D12920">
            <v>3</v>
          </cell>
          <cell r="E12920" t="str">
            <v>F</v>
          </cell>
        </row>
        <row r="12921">
          <cell r="B12921" t="str">
            <v>F800299</v>
          </cell>
          <cell r="C12921" t="str">
            <v>F800299</v>
          </cell>
          <cell r="D12921">
            <v>3</v>
          </cell>
          <cell r="E12921" t="str">
            <v>F</v>
          </cell>
        </row>
        <row r="12922">
          <cell r="B12922" t="str">
            <v>F800300</v>
          </cell>
          <cell r="C12922" t="str">
            <v>F800300</v>
          </cell>
          <cell r="D12922">
            <v>3</v>
          </cell>
          <cell r="E12922" t="str">
            <v>F</v>
          </cell>
        </row>
        <row r="12923">
          <cell r="B12923" t="str">
            <v>F800301</v>
          </cell>
          <cell r="C12923" t="str">
            <v>F800301</v>
          </cell>
          <cell r="D12923">
            <v>3</v>
          </cell>
          <cell r="E12923" t="str">
            <v>F</v>
          </cell>
        </row>
        <row r="12924">
          <cell r="B12924" t="str">
            <v>F800302</v>
          </cell>
          <cell r="C12924" t="str">
            <v>F800302</v>
          </cell>
          <cell r="D12924">
            <v>3</v>
          </cell>
          <cell r="E12924" t="str">
            <v>F</v>
          </cell>
        </row>
        <row r="12925">
          <cell r="B12925" t="str">
            <v>F800303</v>
          </cell>
          <cell r="C12925" t="str">
            <v>F800303</v>
          </cell>
          <cell r="D12925">
            <v>3</v>
          </cell>
          <cell r="E12925" t="str">
            <v>F</v>
          </cell>
        </row>
        <row r="12926">
          <cell r="B12926" t="str">
            <v>F800304</v>
          </cell>
          <cell r="C12926" t="str">
            <v>F800304</v>
          </cell>
          <cell r="D12926">
            <v>3</v>
          </cell>
          <cell r="E12926" t="str">
            <v>F</v>
          </cell>
        </row>
        <row r="12927">
          <cell r="B12927" t="str">
            <v>F800305</v>
          </cell>
          <cell r="C12927" t="str">
            <v>F800305</v>
          </cell>
          <cell r="D12927">
            <v>3</v>
          </cell>
          <cell r="E12927" t="str">
            <v>F</v>
          </cell>
        </row>
        <row r="12928">
          <cell r="B12928" t="str">
            <v>F800306</v>
          </cell>
          <cell r="C12928" t="str">
            <v>F800306</v>
          </cell>
          <cell r="D12928">
            <v>3</v>
          </cell>
          <cell r="E12928" t="str">
            <v>F</v>
          </cell>
        </row>
        <row r="12929">
          <cell r="B12929" t="str">
            <v>F800307</v>
          </cell>
          <cell r="C12929" t="str">
            <v>F800307</v>
          </cell>
          <cell r="D12929">
            <v>3</v>
          </cell>
          <cell r="E12929" t="str">
            <v>F</v>
          </cell>
        </row>
        <row r="12930">
          <cell r="B12930" t="str">
            <v>F800308</v>
          </cell>
          <cell r="C12930" t="str">
            <v>F800308</v>
          </cell>
          <cell r="D12930">
            <v>3</v>
          </cell>
          <cell r="E12930" t="str">
            <v>F</v>
          </cell>
        </row>
        <row r="12931">
          <cell r="B12931" t="str">
            <v>F800309</v>
          </cell>
          <cell r="C12931" t="str">
            <v>F800309</v>
          </cell>
          <cell r="D12931">
            <v>3</v>
          </cell>
          <cell r="E12931" t="str">
            <v>F</v>
          </cell>
        </row>
        <row r="12932">
          <cell r="B12932" t="str">
            <v>F800310</v>
          </cell>
          <cell r="C12932" t="str">
            <v>F800310</v>
          </cell>
          <cell r="D12932">
            <v>3</v>
          </cell>
          <cell r="E12932" t="str">
            <v>F</v>
          </cell>
        </row>
        <row r="12933">
          <cell r="B12933" t="str">
            <v>F800311</v>
          </cell>
          <cell r="C12933" t="str">
            <v>F800311</v>
          </cell>
          <cell r="D12933">
            <v>3</v>
          </cell>
          <cell r="E12933" t="str">
            <v>F</v>
          </cell>
        </row>
        <row r="12934">
          <cell r="B12934" t="str">
            <v>F800312</v>
          </cell>
          <cell r="C12934" t="str">
            <v>F800312</v>
          </cell>
          <cell r="D12934">
            <v>3</v>
          </cell>
          <cell r="E12934" t="str">
            <v>F</v>
          </cell>
        </row>
        <row r="12935">
          <cell r="B12935" t="str">
            <v>F800313</v>
          </cell>
          <cell r="C12935" t="str">
            <v>F800313</v>
          </cell>
          <cell r="D12935">
            <v>3</v>
          </cell>
          <cell r="E12935" t="str">
            <v>F</v>
          </cell>
        </row>
        <row r="12936">
          <cell r="B12936" t="str">
            <v>F800314</v>
          </cell>
          <cell r="C12936" t="str">
            <v>F800314</v>
          </cell>
          <cell r="D12936">
            <v>3</v>
          </cell>
          <cell r="E12936" t="str">
            <v>F</v>
          </cell>
        </row>
        <row r="12937">
          <cell r="B12937" t="str">
            <v>F800315</v>
          </cell>
          <cell r="C12937" t="str">
            <v>F800315</v>
          </cell>
          <cell r="D12937">
            <v>3</v>
          </cell>
          <cell r="E12937" t="str">
            <v>F</v>
          </cell>
        </row>
        <row r="12938">
          <cell r="B12938" t="str">
            <v>F800316</v>
          </cell>
          <cell r="C12938" t="str">
            <v>F800316</v>
          </cell>
          <cell r="D12938">
            <v>3</v>
          </cell>
          <cell r="E12938" t="str">
            <v>F</v>
          </cell>
        </row>
        <row r="12939">
          <cell r="B12939" t="str">
            <v>F800317</v>
          </cell>
          <cell r="C12939" t="str">
            <v>F800317</v>
          </cell>
          <cell r="D12939">
            <v>3</v>
          </cell>
          <cell r="E12939" t="str">
            <v>F</v>
          </cell>
        </row>
        <row r="12940">
          <cell r="B12940" t="str">
            <v>F800318</v>
          </cell>
          <cell r="C12940" t="str">
            <v>F800318</v>
          </cell>
          <cell r="D12940">
            <v>3</v>
          </cell>
          <cell r="E12940" t="str">
            <v>F</v>
          </cell>
        </row>
        <row r="12941">
          <cell r="B12941" t="str">
            <v>F800319</v>
          </cell>
          <cell r="C12941" t="str">
            <v>F800319</v>
          </cell>
          <cell r="D12941">
            <v>3</v>
          </cell>
          <cell r="E12941" t="str">
            <v>F</v>
          </cell>
        </row>
        <row r="12942">
          <cell r="B12942" t="str">
            <v>F800320</v>
          </cell>
          <cell r="C12942" t="str">
            <v>F800320</v>
          </cell>
          <cell r="D12942">
            <v>3</v>
          </cell>
          <cell r="E12942" t="str">
            <v>F</v>
          </cell>
        </row>
        <row r="12943">
          <cell r="B12943" t="str">
            <v>F800321</v>
          </cell>
          <cell r="C12943" t="str">
            <v>F800321</v>
          </cell>
          <cell r="D12943">
            <v>3</v>
          </cell>
          <cell r="E12943" t="str">
            <v>F</v>
          </cell>
        </row>
        <row r="12944">
          <cell r="B12944" t="str">
            <v>F800322</v>
          </cell>
          <cell r="C12944" t="str">
            <v>F800322</v>
          </cell>
          <cell r="D12944">
            <v>3</v>
          </cell>
          <cell r="E12944" t="str">
            <v>F</v>
          </cell>
        </row>
        <row r="12945">
          <cell r="B12945" t="str">
            <v>F800323</v>
          </cell>
          <cell r="C12945" t="str">
            <v>F800323</v>
          </cell>
          <cell r="D12945">
            <v>3</v>
          </cell>
          <cell r="E12945" t="str">
            <v>F</v>
          </cell>
        </row>
        <row r="12946">
          <cell r="B12946" t="str">
            <v>F800324</v>
          </cell>
          <cell r="C12946" t="str">
            <v>F800324</v>
          </cell>
          <cell r="D12946">
            <v>3</v>
          </cell>
          <cell r="E12946" t="str">
            <v>F</v>
          </cell>
        </row>
        <row r="12947">
          <cell r="B12947" t="str">
            <v>F800325</v>
          </cell>
          <cell r="C12947" t="str">
            <v>F800325</v>
          </cell>
          <cell r="D12947">
            <v>3</v>
          </cell>
          <cell r="E12947" t="str">
            <v>F</v>
          </cell>
        </row>
        <row r="12948">
          <cell r="B12948" t="str">
            <v>F800326</v>
          </cell>
          <cell r="C12948" t="str">
            <v>F800326</v>
          </cell>
          <cell r="D12948">
            <v>3</v>
          </cell>
          <cell r="E12948" t="str">
            <v>F</v>
          </cell>
        </row>
        <row r="12949">
          <cell r="B12949" t="str">
            <v>F800327</v>
          </cell>
          <cell r="C12949" t="str">
            <v>F800327</v>
          </cell>
          <cell r="D12949">
            <v>3</v>
          </cell>
          <cell r="E12949" t="str">
            <v>F</v>
          </cell>
        </row>
        <row r="12950">
          <cell r="B12950" t="str">
            <v>F800328</v>
          </cell>
          <cell r="C12950" t="str">
            <v>F800328</v>
          </cell>
          <cell r="D12950">
            <v>3</v>
          </cell>
          <cell r="E12950" t="str">
            <v>F</v>
          </cell>
        </row>
        <row r="12951">
          <cell r="B12951" t="str">
            <v>F800329</v>
          </cell>
          <cell r="C12951" t="str">
            <v>F800329</v>
          </cell>
          <cell r="D12951">
            <v>3</v>
          </cell>
          <cell r="E12951" t="str">
            <v>F</v>
          </cell>
        </row>
        <row r="12952">
          <cell r="B12952" t="str">
            <v>F800330</v>
          </cell>
          <cell r="C12952" t="str">
            <v>F800330</v>
          </cell>
          <cell r="D12952">
            <v>3</v>
          </cell>
          <cell r="E12952" t="str">
            <v>F</v>
          </cell>
        </row>
        <row r="12953">
          <cell r="B12953" t="str">
            <v>F800331</v>
          </cell>
          <cell r="C12953" t="str">
            <v>F800331</v>
          </cell>
          <cell r="D12953">
            <v>3</v>
          </cell>
          <cell r="E12953" t="str">
            <v>F</v>
          </cell>
        </row>
        <row r="12954">
          <cell r="B12954" t="str">
            <v>F800332</v>
          </cell>
          <cell r="C12954" t="str">
            <v>F800332</v>
          </cell>
          <cell r="D12954">
            <v>3</v>
          </cell>
          <cell r="E12954" t="str">
            <v>F</v>
          </cell>
        </row>
        <row r="12955">
          <cell r="B12955" t="str">
            <v>F800333</v>
          </cell>
          <cell r="C12955" t="str">
            <v>F800333</v>
          </cell>
          <cell r="D12955">
            <v>3</v>
          </cell>
          <cell r="E12955" t="str">
            <v>F</v>
          </cell>
        </row>
        <row r="12956">
          <cell r="B12956" t="str">
            <v>F800334</v>
          </cell>
          <cell r="C12956" t="str">
            <v>F800334</v>
          </cell>
          <cell r="D12956">
            <v>3</v>
          </cell>
          <cell r="E12956" t="str">
            <v>F</v>
          </cell>
        </row>
        <row r="12957">
          <cell r="B12957" t="str">
            <v>F800335</v>
          </cell>
          <cell r="C12957" t="str">
            <v>F800335</v>
          </cell>
          <cell r="D12957">
            <v>3</v>
          </cell>
          <cell r="E12957" t="str">
            <v>F</v>
          </cell>
        </row>
        <row r="12958">
          <cell r="B12958" t="str">
            <v>F800336</v>
          </cell>
          <cell r="C12958" t="str">
            <v>F800336</v>
          </cell>
          <cell r="D12958">
            <v>3</v>
          </cell>
          <cell r="E12958" t="str">
            <v>F</v>
          </cell>
        </row>
        <row r="12959">
          <cell r="B12959" t="str">
            <v>F800337</v>
          </cell>
          <cell r="C12959" t="str">
            <v>F800337</v>
          </cell>
          <cell r="D12959">
            <v>3</v>
          </cell>
          <cell r="E12959" t="str">
            <v>F</v>
          </cell>
        </row>
        <row r="12960">
          <cell r="B12960" t="str">
            <v>F800338</v>
          </cell>
          <cell r="C12960" t="str">
            <v>F800338</v>
          </cell>
          <cell r="D12960">
            <v>3</v>
          </cell>
          <cell r="E12960" t="str">
            <v>F</v>
          </cell>
        </row>
        <row r="12961">
          <cell r="B12961" t="str">
            <v>F800339</v>
          </cell>
          <cell r="C12961" t="str">
            <v>F800339</v>
          </cell>
          <cell r="D12961">
            <v>3</v>
          </cell>
          <cell r="E12961" t="str">
            <v>F</v>
          </cell>
        </row>
        <row r="12962">
          <cell r="B12962" t="str">
            <v>F800340</v>
          </cell>
          <cell r="C12962" t="str">
            <v>F800340</v>
          </cell>
          <cell r="D12962">
            <v>3</v>
          </cell>
          <cell r="E12962" t="str">
            <v>F</v>
          </cell>
        </row>
        <row r="12963">
          <cell r="B12963" t="str">
            <v>F800341</v>
          </cell>
          <cell r="C12963" t="str">
            <v>F800341</v>
          </cell>
          <cell r="D12963">
            <v>3</v>
          </cell>
          <cell r="E12963" t="str">
            <v>F</v>
          </cell>
        </row>
        <row r="12964">
          <cell r="B12964" t="str">
            <v>F800342</v>
          </cell>
          <cell r="C12964" t="str">
            <v>F800342</v>
          </cell>
          <cell r="D12964">
            <v>3</v>
          </cell>
          <cell r="E12964" t="str">
            <v>F</v>
          </cell>
        </row>
        <row r="12965">
          <cell r="B12965" t="str">
            <v>F800343</v>
          </cell>
          <cell r="C12965" t="str">
            <v>F800343</v>
          </cell>
          <cell r="D12965">
            <v>3</v>
          </cell>
          <cell r="E12965" t="str">
            <v>F</v>
          </cell>
        </row>
        <row r="12966">
          <cell r="B12966" t="str">
            <v>F800344</v>
          </cell>
          <cell r="C12966" t="str">
            <v>F800344</v>
          </cell>
          <cell r="D12966">
            <v>3</v>
          </cell>
          <cell r="E12966" t="str">
            <v>F</v>
          </cell>
        </row>
        <row r="12967">
          <cell r="B12967" t="str">
            <v>F800345</v>
          </cell>
          <cell r="C12967" t="str">
            <v>F800345</v>
          </cell>
          <cell r="D12967">
            <v>3</v>
          </cell>
          <cell r="E12967" t="str">
            <v>F</v>
          </cell>
        </row>
        <row r="12968">
          <cell r="B12968" t="str">
            <v>F800346</v>
          </cell>
          <cell r="C12968" t="str">
            <v>F800346</v>
          </cell>
          <cell r="D12968">
            <v>3</v>
          </cell>
          <cell r="E12968" t="str">
            <v>F</v>
          </cell>
        </row>
        <row r="12969">
          <cell r="B12969" t="str">
            <v>F800347</v>
          </cell>
          <cell r="C12969" t="str">
            <v>F800347</v>
          </cell>
          <cell r="D12969">
            <v>3</v>
          </cell>
          <cell r="E12969" t="str">
            <v>F</v>
          </cell>
        </row>
        <row r="12970">
          <cell r="B12970" t="str">
            <v>F800348</v>
          </cell>
          <cell r="C12970" t="str">
            <v>F800348</v>
          </cell>
          <cell r="D12970">
            <v>3</v>
          </cell>
          <cell r="E12970" t="str">
            <v>F</v>
          </cell>
        </row>
        <row r="12971">
          <cell r="B12971" t="str">
            <v>F800349</v>
          </cell>
          <cell r="C12971" t="str">
            <v>F800349</v>
          </cell>
          <cell r="D12971">
            <v>3</v>
          </cell>
          <cell r="E12971" t="str">
            <v>F</v>
          </cell>
        </row>
        <row r="12972">
          <cell r="B12972" t="str">
            <v>F800350</v>
          </cell>
          <cell r="C12972" t="str">
            <v>F800350</v>
          </cell>
          <cell r="D12972">
            <v>3</v>
          </cell>
          <cell r="E12972" t="str">
            <v>F</v>
          </cell>
        </row>
        <row r="12973">
          <cell r="B12973" t="str">
            <v>F800351</v>
          </cell>
          <cell r="C12973" t="str">
            <v>F800351</v>
          </cell>
          <cell r="D12973">
            <v>3</v>
          </cell>
          <cell r="E12973" t="str">
            <v>F</v>
          </cell>
        </row>
        <row r="12974">
          <cell r="B12974" t="str">
            <v>F800352</v>
          </cell>
          <cell r="C12974" t="str">
            <v>F800352</v>
          </cell>
          <cell r="D12974">
            <v>3</v>
          </cell>
          <cell r="E12974" t="str">
            <v>F</v>
          </cell>
        </row>
        <row r="12975">
          <cell r="B12975" t="str">
            <v>F800353</v>
          </cell>
          <cell r="C12975" t="str">
            <v>F800353</v>
          </cell>
          <cell r="D12975">
            <v>3</v>
          </cell>
          <cell r="E12975" t="str">
            <v>F</v>
          </cell>
        </row>
        <row r="12976">
          <cell r="B12976" t="str">
            <v>F800354</v>
          </cell>
          <cell r="C12976" t="str">
            <v>F800354</v>
          </cell>
          <cell r="D12976">
            <v>3</v>
          </cell>
          <cell r="E12976" t="str">
            <v>F</v>
          </cell>
        </row>
        <row r="12977">
          <cell r="B12977" t="str">
            <v>F800355</v>
          </cell>
          <cell r="C12977" t="str">
            <v>F800355</v>
          </cell>
          <cell r="D12977">
            <v>3</v>
          </cell>
          <cell r="E12977" t="str">
            <v>F</v>
          </cell>
        </row>
        <row r="12978">
          <cell r="B12978" t="str">
            <v>F800356</v>
          </cell>
          <cell r="C12978" t="str">
            <v>F800356</v>
          </cell>
          <cell r="D12978">
            <v>3</v>
          </cell>
          <cell r="E12978" t="str">
            <v>F</v>
          </cell>
        </row>
        <row r="12979">
          <cell r="B12979" t="str">
            <v>F800357</v>
          </cell>
          <cell r="C12979" t="str">
            <v>F800357</v>
          </cell>
          <cell r="D12979">
            <v>3</v>
          </cell>
          <cell r="E12979" t="str">
            <v>F</v>
          </cell>
        </row>
        <row r="12980">
          <cell r="B12980" t="str">
            <v>F800358</v>
          </cell>
          <cell r="C12980" t="str">
            <v>F800358</v>
          </cell>
          <cell r="D12980">
            <v>3</v>
          </cell>
          <cell r="E12980" t="str">
            <v>F</v>
          </cell>
        </row>
        <row r="12981">
          <cell r="B12981" t="str">
            <v>F800359</v>
          </cell>
          <cell r="C12981" t="str">
            <v>F800359</v>
          </cell>
          <cell r="D12981">
            <v>3</v>
          </cell>
          <cell r="E12981" t="str">
            <v>F</v>
          </cell>
        </row>
        <row r="12982">
          <cell r="B12982" t="str">
            <v>F800360</v>
          </cell>
          <cell r="C12982" t="str">
            <v>F800360</v>
          </cell>
          <cell r="D12982">
            <v>3</v>
          </cell>
          <cell r="E12982" t="str">
            <v>F</v>
          </cell>
        </row>
        <row r="12983">
          <cell r="B12983" t="str">
            <v>F800361</v>
          </cell>
          <cell r="C12983" t="str">
            <v>F800361</v>
          </cell>
          <cell r="D12983">
            <v>3</v>
          </cell>
          <cell r="E12983" t="str">
            <v>F</v>
          </cell>
        </row>
        <row r="12984">
          <cell r="B12984" t="str">
            <v>F800362</v>
          </cell>
          <cell r="C12984" t="str">
            <v>F800362</v>
          </cell>
          <cell r="D12984">
            <v>3</v>
          </cell>
          <cell r="E12984" t="str">
            <v>F</v>
          </cell>
        </row>
        <row r="12985">
          <cell r="B12985" t="str">
            <v>F800363</v>
          </cell>
          <cell r="C12985" t="str">
            <v>F800363</v>
          </cell>
          <cell r="D12985">
            <v>3</v>
          </cell>
          <cell r="E12985" t="str">
            <v>F</v>
          </cell>
        </row>
        <row r="12986">
          <cell r="B12986" t="str">
            <v>F800364</v>
          </cell>
          <cell r="C12986" t="str">
            <v>F800364</v>
          </cell>
          <cell r="D12986">
            <v>3</v>
          </cell>
          <cell r="E12986" t="str">
            <v>F</v>
          </cell>
        </row>
        <row r="12987">
          <cell r="B12987" t="str">
            <v>F800365</v>
          </cell>
          <cell r="C12987" t="str">
            <v>F800365</v>
          </cell>
          <cell r="D12987">
            <v>3</v>
          </cell>
          <cell r="E12987" t="str">
            <v>F</v>
          </cell>
        </row>
        <row r="12988">
          <cell r="B12988" t="str">
            <v>F800366</v>
          </cell>
          <cell r="C12988" t="str">
            <v>F800366</v>
          </cell>
          <cell r="D12988">
            <v>3</v>
          </cell>
          <cell r="E12988" t="str">
            <v>F</v>
          </cell>
        </row>
        <row r="12989">
          <cell r="B12989" t="str">
            <v>F800367</v>
          </cell>
          <cell r="C12989" t="str">
            <v>F800367</v>
          </cell>
          <cell r="D12989">
            <v>3</v>
          </cell>
          <cell r="E12989" t="str">
            <v>F</v>
          </cell>
        </row>
        <row r="12990">
          <cell r="B12990" t="str">
            <v>F800368</v>
          </cell>
          <cell r="C12990" t="str">
            <v>F800368</v>
          </cell>
          <cell r="D12990">
            <v>3</v>
          </cell>
          <cell r="E12990" t="str">
            <v>F</v>
          </cell>
        </row>
        <row r="12991">
          <cell r="B12991" t="str">
            <v>F800369</v>
          </cell>
          <cell r="C12991" t="str">
            <v>F800369</v>
          </cell>
          <cell r="D12991">
            <v>3</v>
          </cell>
          <cell r="E12991" t="str">
            <v>F</v>
          </cell>
        </row>
        <row r="12992">
          <cell r="B12992" t="str">
            <v>F800370</v>
          </cell>
          <cell r="C12992" t="str">
            <v>F800370</v>
          </cell>
          <cell r="D12992">
            <v>3</v>
          </cell>
          <cell r="E12992" t="str">
            <v>F</v>
          </cell>
        </row>
        <row r="12993">
          <cell r="B12993" t="str">
            <v>F800371</v>
          </cell>
          <cell r="C12993" t="str">
            <v>F800371</v>
          </cell>
          <cell r="D12993">
            <v>3</v>
          </cell>
          <cell r="E12993" t="str">
            <v>F</v>
          </cell>
        </row>
        <row r="12994">
          <cell r="B12994" t="str">
            <v>F800372</v>
          </cell>
          <cell r="C12994" t="str">
            <v>F800372</v>
          </cell>
          <cell r="D12994">
            <v>3</v>
          </cell>
          <cell r="E12994" t="str">
            <v>F</v>
          </cell>
        </row>
        <row r="12995">
          <cell r="B12995" t="str">
            <v>F800373</v>
          </cell>
          <cell r="C12995" t="str">
            <v>F800373</v>
          </cell>
          <cell r="D12995">
            <v>3</v>
          </cell>
          <cell r="E12995" t="str">
            <v>F</v>
          </cell>
        </row>
        <row r="12996">
          <cell r="B12996" t="str">
            <v>F800374</v>
          </cell>
          <cell r="C12996" t="str">
            <v>F800374</v>
          </cell>
          <cell r="D12996">
            <v>3</v>
          </cell>
          <cell r="E12996" t="str">
            <v>F</v>
          </cell>
        </row>
        <row r="12997">
          <cell r="B12997" t="str">
            <v>F800375</v>
          </cell>
          <cell r="C12997" t="str">
            <v>F800375</v>
          </cell>
          <cell r="D12997">
            <v>3</v>
          </cell>
          <cell r="E12997" t="str">
            <v>F</v>
          </cell>
        </row>
        <row r="12998">
          <cell r="B12998" t="str">
            <v>F800376</v>
          </cell>
          <cell r="C12998" t="str">
            <v>F800376</v>
          </cell>
          <cell r="D12998">
            <v>3</v>
          </cell>
          <cell r="E12998" t="str">
            <v>F</v>
          </cell>
        </row>
        <row r="12999">
          <cell r="B12999" t="str">
            <v>F800377</v>
          </cell>
          <cell r="C12999" t="str">
            <v>F800377</v>
          </cell>
          <cell r="D12999">
            <v>3</v>
          </cell>
          <cell r="E12999" t="str">
            <v>F</v>
          </cell>
        </row>
        <row r="13000">
          <cell r="B13000" t="str">
            <v>F800378</v>
          </cell>
          <cell r="C13000" t="str">
            <v>F800378</v>
          </cell>
          <cell r="D13000">
            <v>3</v>
          </cell>
          <cell r="E13000" t="str">
            <v>F</v>
          </cell>
        </row>
        <row r="13001">
          <cell r="B13001" t="str">
            <v>F800379</v>
          </cell>
          <cell r="C13001" t="str">
            <v>F800379</v>
          </cell>
          <cell r="D13001">
            <v>3</v>
          </cell>
          <cell r="E13001" t="str">
            <v>F</v>
          </cell>
        </row>
        <row r="13002">
          <cell r="B13002" t="str">
            <v>F800380</v>
          </cell>
          <cell r="C13002" t="str">
            <v>F800380</v>
          </cell>
          <cell r="D13002">
            <v>3</v>
          </cell>
          <cell r="E13002" t="str">
            <v>F</v>
          </cell>
        </row>
        <row r="13003">
          <cell r="B13003" t="str">
            <v>F800381</v>
          </cell>
          <cell r="C13003" t="str">
            <v>F800381</v>
          </cell>
          <cell r="D13003">
            <v>3</v>
          </cell>
          <cell r="E13003" t="str">
            <v>F</v>
          </cell>
        </row>
        <row r="13004">
          <cell r="B13004" t="str">
            <v>F800382</v>
          </cell>
          <cell r="C13004" t="str">
            <v>F800382</v>
          </cell>
          <cell r="D13004">
            <v>3</v>
          </cell>
          <cell r="E13004" t="str">
            <v>F</v>
          </cell>
        </row>
        <row r="13005">
          <cell r="B13005" t="str">
            <v>F800383</v>
          </cell>
          <cell r="C13005" t="str">
            <v>F800383</v>
          </cell>
          <cell r="D13005">
            <v>3</v>
          </cell>
          <cell r="E13005" t="str">
            <v>F</v>
          </cell>
        </row>
        <row r="13006">
          <cell r="B13006" t="str">
            <v>F800384</v>
          </cell>
          <cell r="C13006" t="str">
            <v>F800384</v>
          </cell>
          <cell r="D13006">
            <v>3</v>
          </cell>
          <cell r="E13006" t="str">
            <v>F</v>
          </cell>
        </row>
        <row r="13007">
          <cell r="B13007" t="str">
            <v>F800385</v>
          </cell>
          <cell r="C13007" t="str">
            <v>F800385</v>
          </cell>
          <cell r="D13007">
            <v>3</v>
          </cell>
          <cell r="E13007" t="str">
            <v>F</v>
          </cell>
        </row>
        <row r="13008">
          <cell r="B13008" t="str">
            <v>F800386</v>
          </cell>
          <cell r="C13008" t="str">
            <v>F800386</v>
          </cell>
          <cell r="D13008">
            <v>3</v>
          </cell>
          <cell r="E13008" t="str">
            <v>F</v>
          </cell>
        </row>
        <row r="13009">
          <cell r="B13009" t="str">
            <v>F800387</v>
          </cell>
          <cell r="C13009" t="str">
            <v>F800387</v>
          </cell>
          <cell r="D13009">
            <v>3</v>
          </cell>
          <cell r="E13009" t="str">
            <v>F</v>
          </cell>
        </row>
        <row r="13010">
          <cell r="B13010" t="str">
            <v>F800388</v>
          </cell>
          <cell r="C13010" t="str">
            <v>F800388</v>
          </cell>
          <cell r="D13010">
            <v>3</v>
          </cell>
          <cell r="E13010" t="str">
            <v>F</v>
          </cell>
        </row>
        <row r="13011">
          <cell r="B13011" t="str">
            <v>F800389</v>
          </cell>
          <cell r="C13011" t="str">
            <v>F800389</v>
          </cell>
          <cell r="D13011">
            <v>3</v>
          </cell>
          <cell r="E13011" t="str">
            <v>F</v>
          </cell>
        </row>
        <row r="13012">
          <cell r="B13012" t="str">
            <v>F800390</v>
          </cell>
          <cell r="C13012" t="str">
            <v>F800390</v>
          </cell>
          <cell r="D13012">
            <v>3</v>
          </cell>
          <cell r="E13012" t="str">
            <v>F</v>
          </cell>
        </row>
        <row r="13013">
          <cell r="B13013" t="str">
            <v>F800391</v>
          </cell>
          <cell r="C13013" t="str">
            <v>F800391</v>
          </cell>
          <cell r="D13013">
            <v>3</v>
          </cell>
          <cell r="E13013" t="str">
            <v>F</v>
          </cell>
        </row>
        <row r="13014">
          <cell r="B13014" t="str">
            <v>F800392</v>
          </cell>
          <cell r="C13014" t="str">
            <v>F800392</v>
          </cell>
          <cell r="D13014">
            <v>3</v>
          </cell>
          <cell r="E13014" t="str">
            <v>F</v>
          </cell>
        </row>
        <row r="13015">
          <cell r="B13015" t="str">
            <v>F800393</v>
          </cell>
          <cell r="C13015" t="str">
            <v>F800393</v>
          </cell>
          <cell r="D13015">
            <v>3</v>
          </cell>
          <cell r="E13015" t="str">
            <v>F</v>
          </cell>
        </row>
        <row r="13016">
          <cell r="B13016" t="str">
            <v>F800394</v>
          </cell>
          <cell r="C13016" t="str">
            <v>F800394</v>
          </cell>
          <cell r="D13016">
            <v>3</v>
          </cell>
          <cell r="E13016" t="str">
            <v>F</v>
          </cell>
        </row>
        <row r="13017">
          <cell r="B13017" t="str">
            <v>F800395</v>
          </cell>
          <cell r="C13017" t="str">
            <v>F800395</v>
          </cell>
          <cell r="D13017">
            <v>3</v>
          </cell>
          <cell r="E13017" t="str">
            <v>F</v>
          </cell>
        </row>
        <row r="13018">
          <cell r="B13018" t="str">
            <v>F800396</v>
          </cell>
          <cell r="C13018" t="str">
            <v>F800396</v>
          </cell>
          <cell r="D13018">
            <v>3</v>
          </cell>
          <cell r="E13018" t="str">
            <v>F</v>
          </cell>
        </row>
        <row r="13019">
          <cell r="B13019" t="str">
            <v>F800397</v>
          </cell>
          <cell r="C13019" t="str">
            <v>F800397</v>
          </cell>
          <cell r="D13019">
            <v>3</v>
          </cell>
          <cell r="E13019" t="str">
            <v>F</v>
          </cell>
        </row>
        <row r="13020">
          <cell r="B13020" t="str">
            <v>F800398</v>
          </cell>
          <cell r="C13020" t="str">
            <v>F800398</v>
          </cell>
          <cell r="D13020">
            <v>3</v>
          </cell>
          <cell r="E13020" t="str">
            <v>F</v>
          </cell>
        </row>
        <row r="13021">
          <cell r="B13021" t="str">
            <v>F800399</v>
          </cell>
          <cell r="C13021" t="str">
            <v>F800399</v>
          </cell>
          <cell r="D13021">
            <v>3</v>
          </cell>
          <cell r="E13021" t="str">
            <v>F</v>
          </cell>
        </row>
        <row r="13022">
          <cell r="B13022" t="str">
            <v>F800400</v>
          </cell>
          <cell r="C13022" t="str">
            <v>F800400</v>
          </cell>
          <cell r="D13022">
            <v>3</v>
          </cell>
          <cell r="E13022" t="str">
            <v>F</v>
          </cell>
        </row>
        <row r="13023">
          <cell r="B13023" t="str">
            <v>F800401</v>
          </cell>
          <cell r="C13023" t="str">
            <v>F800401</v>
          </cell>
          <cell r="D13023">
            <v>3</v>
          </cell>
          <cell r="E13023" t="str">
            <v>F</v>
          </cell>
        </row>
        <row r="13024">
          <cell r="B13024" t="str">
            <v>F800402</v>
          </cell>
          <cell r="C13024" t="str">
            <v>F800402</v>
          </cell>
          <cell r="D13024">
            <v>3</v>
          </cell>
          <cell r="E13024" t="str">
            <v>F</v>
          </cell>
        </row>
        <row r="13025">
          <cell r="B13025" t="str">
            <v>F800403</v>
          </cell>
          <cell r="C13025" t="str">
            <v>F800403</v>
          </cell>
          <cell r="D13025">
            <v>3</v>
          </cell>
          <cell r="E13025" t="str">
            <v>F</v>
          </cell>
        </row>
        <row r="13026">
          <cell r="B13026" t="str">
            <v>F800404</v>
          </cell>
          <cell r="C13026" t="str">
            <v>F800404</v>
          </cell>
          <cell r="D13026">
            <v>3</v>
          </cell>
          <cell r="E13026" t="str">
            <v>F</v>
          </cell>
        </row>
        <row r="13027">
          <cell r="B13027" t="str">
            <v>F800405</v>
          </cell>
          <cell r="C13027" t="str">
            <v>F800405</v>
          </cell>
          <cell r="D13027">
            <v>3</v>
          </cell>
          <cell r="E13027" t="str">
            <v>F</v>
          </cell>
        </row>
        <row r="13028">
          <cell r="B13028" t="str">
            <v>F800406</v>
          </cell>
          <cell r="C13028" t="str">
            <v>F800406</v>
          </cell>
          <cell r="D13028">
            <v>3</v>
          </cell>
          <cell r="E13028" t="str">
            <v>F</v>
          </cell>
        </row>
        <row r="13029">
          <cell r="B13029" t="str">
            <v>F800407</v>
          </cell>
          <cell r="C13029" t="str">
            <v>F800407</v>
          </cell>
          <cell r="D13029">
            <v>3</v>
          </cell>
          <cell r="E13029" t="str">
            <v>F</v>
          </cell>
        </row>
        <row r="13030">
          <cell r="B13030" t="str">
            <v>F800408</v>
          </cell>
          <cell r="C13030" t="str">
            <v>F800408</v>
          </cell>
          <cell r="D13030">
            <v>3</v>
          </cell>
          <cell r="E13030" t="str">
            <v>F</v>
          </cell>
        </row>
        <row r="13031">
          <cell r="B13031" t="str">
            <v>F800409</v>
          </cell>
          <cell r="C13031" t="str">
            <v>F800409</v>
          </cell>
          <cell r="D13031">
            <v>3</v>
          </cell>
          <cell r="E13031" t="str">
            <v>F</v>
          </cell>
        </row>
        <row r="13032">
          <cell r="B13032" t="str">
            <v>F800410</v>
          </cell>
          <cell r="C13032" t="str">
            <v>F800410</v>
          </cell>
          <cell r="D13032">
            <v>3</v>
          </cell>
          <cell r="E13032" t="str">
            <v>F</v>
          </cell>
        </row>
        <row r="13033">
          <cell r="B13033" t="str">
            <v>F800411</v>
          </cell>
          <cell r="C13033" t="str">
            <v>F800411</v>
          </cell>
          <cell r="D13033">
            <v>3</v>
          </cell>
          <cell r="E13033" t="str">
            <v>F</v>
          </cell>
        </row>
        <row r="13034">
          <cell r="B13034" t="str">
            <v>F800412</v>
          </cell>
          <cell r="C13034" t="str">
            <v>F800412</v>
          </cell>
          <cell r="D13034">
            <v>3</v>
          </cell>
          <cell r="E13034" t="str">
            <v>F</v>
          </cell>
        </row>
        <row r="13035">
          <cell r="B13035" t="str">
            <v>F800413</v>
          </cell>
          <cell r="C13035" t="str">
            <v>F800413</v>
          </cell>
          <cell r="D13035">
            <v>3</v>
          </cell>
          <cell r="E13035" t="str">
            <v>F</v>
          </cell>
        </row>
        <row r="13036">
          <cell r="B13036" t="str">
            <v>F800414</v>
          </cell>
          <cell r="C13036" t="str">
            <v>F800414</v>
          </cell>
          <cell r="D13036">
            <v>3</v>
          </cell>
          <cell r="E13036" t="str">
            <v>F</v>
          </cell>
        </row>
        <row r="13037">
          <cell r="B13037" t="str">
            <v>F800415</v>
          </cell>
          <cell r="C13037" t="str">
            <v>F800415</v>
          </cell>
          <cell r="D13037">
            <v>3</v>
          </cell>
          <cell r="E13037" t="str">
            <v>F</v>
          </cell>
        </row>
        <row r="13038">
          <cell r="B13038" t="str">
            <v>F800416</v>
          </cell>
          <cell r="C13038" t="str">
            <v>F800416</v>
          </cell>
          <cell r="D13038">
            <v>3</v>
          </cell>
          <cell r="E13038" t="str">
            <v>F</v>
          </cell>
        </row>
        <row r="13039">
          <cell r="B13039" t="str">
            <v>F800417</v>
          </cell>
          <cell r="C13039" t="str">
            <v>F800417</v>
          </cell>
          <cell r="D13039">
            <v>3</v>
          </cell>
          <cell r="E13039" t="str">
            <v>F</v>
          </cell>
        </row>
        <row r="13040">
          <cell r="B13040" t="str">
            <v>F800418</v>
          </cell>
          <cell r="C13040" t="str">
            <v>F800418</v>
          </cell>
          <cell r="D13040">
            <v>3</v>
          </cell>
          <cell r="E13040" t="str">
            <v>F</v>
          </cell>
        </row>
        <row r="13041">
          <cell r="B13041" t="str">
            <v>F800419</v>
          </cell>
          <cell r="C13041" t="str">
            <v>F800419</v>
          </cell>
          <cell r="D13041">
            <v>3</v>
          </cell>
          <cell r="E13041" t="str">
            <v>F</v>
          </cell>
        </row>
        <row r="13042">
          <cell r="B13042" t="str">
            <v>F800420</v>
          </cell>
          <cell r="C13042" t="str">
            <v>F800420</v>
          </cell>
          <cell r="D13042">
            <v>3</v>
          </cell>
          <cell r="E13042" t="str">
            <v>F</v>
          </cell>
        </row>
        <row r="13043">
          <cell r="B13043" t="str">
            <v>F800421</v>
          </cell>
          <cell r="C13043" t="str">
            <v>F800421</v>
          </cell>
          <cell r="D13043">
            <v>3</v>
          </cell>
          <cell r="E13043" t="str">
            <v>F</v>
          </cell>
        </row>
        <row r="13044">
          <cell r="B13044" t="str">
            <v>F800422</v>
          </cell>
          <cell r="C13044" t="str">
            <v>F800422</v>
          </cell>
          <cell r="D13044">
            <v>3</v>
          </cell>
          <cell r="E13044" t="str">
            <v>F</v>
          </cell>
        </row>
        <row r="13045">
          <cell r="B13045" t="str">
            <v>F800423</v>
          </cell>
          <cell r="C13045" t="str">
            <v>F800423</v>
          </cell>
          <cell r="D13045">
            <v>3</v>
          </cell>
          <cell r="E13045" t="str">
            <v>F</v>
          </cell>
        </row>
        <row r="13046">
          <cell r="B13046" t="str">
            <v>F800424</v>
          </cell>
          <cell r="C13046" t="str">
            <v>F800424</v>
          </cell>
          <cell r="D13046">
            <v>3</v>
          </cell>
          <cell r="E13046" t="str">
            <v>F</v>
          </cell>
        </row>
        <row r="13047">
          <cell r="B13047" t="str">
            <v>F800425</v>
          </cell>
          <cell r="C13047" t="str">
            <v>F800425</v>
          </cell>
          <cell r="D13047">
            <v>3</v>
          </cell>
          <cell r="E13047" t="str">
            <v>F</v>
          </cell>
        </row>
        <row r="13048">
          <cell r="B13048" t="str">
            <v>F800426</v>
          </cell>
          <cell r="C13048" t="str">
            <v>F800426</v>
          </cell>
          <cell r="D13048">
            <v>3</v>
          </cell>
          <cell r="E13048" t="str">
            <v>F</v>
          </cell>
        </row>
        <row r="13049">
          <cell r="B13049" t="str">
            <v>F800427</v>
          </cell>
          <cell r="C13049" t="str">
            <v>F800427</v>
          </cell>
          <cell r="D13049">
            <v>3</v>
          </cell>
          <cell r="E13049" t="str">
            <v>F</v>
          </cell>
        </row>
        <row r="13050">
          <cell r="B13050" t="str">
            <v>F800428</v>
          </cell>
          <cell r="C13050" t="str">
            <v>F800428</v>
          </cell>
          <cell r="D13050">
            <v>3</v>
          </cell>
          <cell r="E13050" t="str">
            <v>F</v>
          </cell>
        </row>
        <row r="13051">
          <cell r="B13051" t="str">
            <v>F800429</v>
          </cell>
          <cell r="C13051" t="str">
            <v>F800429</v>
          </cell>
          <cell r="D13051">
            <v>3</v>
          </cell>
          <cell r="E13051" t="str">
            <v>F</v>
          </cell>
        </row>
        <row r="13052">
          <cell r="B13052" t="str">
            <v>F800430</v>
          </cell>
          <cell r="C13052" t="str">
            <v>F800430</v>
          </cell>
          <cell r="D13052">
            <v>3</v>
          </cell>
          <cell r="E13052" t="str">
            <v>F</v>
          </cell>
        </row>
        <row r="13053">
          <cell r="B13053" t="str">
            <v>F800431</v>
          </cell>
          <cell r="C13053" t="str">
            <v>F800431</v>
          </cell>
          <cell r="D13053">
            <v>3</v>
          </cell>
          <cell r="E13053" t="str">
            <v>F</v>
          </cell>
        </row>
        <row r="13054">
          <cell r="B13054" t="str">
            <v>F800432</v>
          </cell>
          <cell r="C13054" t="str">
            <v>F800432</v>
          </cell>
          <cell r="D13054">
            <v>3</v>
          </cell>
          <cell r="E13054" t="str">
            <v>F</v>
          </cell>
        </row>
        <row r="13055">
          <cell r="B13055" t="str">
            <v>F800433</v>
          </cell>
          <cell r="C13055" t="str">
            <v>F800433</v>
          </cell>
          <cell r="D13055">
            <v>3</v>
          </cell>
          <cell r="E13055" t="str">
            <v>F</v>
          </cell>
        </row>
        <row r="13056">
          <cell r="B13056" t="str">
            <v>F800434</v>
          </cell>
          <cell r="C13056" t="str">
            <v>F800434</v>
          </cell>
          <cell r="D13056">
            <v>3</v>
          </cell>
          <cell r="E13056" t="str">
            <v>F</v>
          </cell>
        </row>
        <row r="13057">
          <cell r="B13057" t="str">
            <v>F800435</v>
          </cell>
          <cell r="C13057" t="str">
            <v>F800435</v>
          </cell>
          <cell r="D13057">
            <v>3</v>
          </cell>
          <cell r="E13057" t="str">
            <v>F</v>
          </cell>
        </row>
        <row r="13058">
          <cell r="B13058" t="str">
            <v>F800436</v>
          </cell>
          <cell r="C13058" t="str">
            <v>F800436</v>
          </cell>
          <cell r="D13058">
            <v>3</v>
          </cell>
          <cell r="E13058" t="str">
            <v>F</v>
          </cell>
        </row>
        <row r="13059">
          <cell r="B13059" t="str">
            <v>F800437</v>
          </cell>
          <cell r="C13059" t="str">
            <v>F800437</v>
          </cell>
          <cell r="D13059">
            <v>3</v>
          </cell>
          <cell r="E13059" t="str">
            <v>F</v>
          </cell>
        </row>
        <row r="13060">
          <cell r="B13060" t="str">
            <v>F800438</v>
          </cell>
          <cell r="C13060" t="str">
            <v>F800438</v>
          </cell>
          <cell r="D13060">
            <v>3</v>
          </cell>
          <cell r="E13060" t="str">
            <v>F</v>
          </cell>
        </row>
        <row r="13061">
          <cell r="B13061" t="str">
            <v>F800439</v>
          </cell>
          <cell r="C13061" t="str">
            <v>F800439</v>
          </cell>
          <cell r="D13061">
            <v>3</v>
          </cell>
          <cell r="E13061" t="str">
            <v>F</v>
          </cell>
        </row>
        <row r="13062">
          <cell r="B13062" t="str">
            <v>F800440</v>
          </cell>
          <cell r="C13062" t="str">
            <v>F800440</v>
          </cell>
          <cell r="D13062">
            <v>3</v>
          </cell>
          <cell r="E13062" t="str">
            <v>F</v>
          </cell>
        </row>
        <row r="13063">
          <cell r="B13063" t="str">
            <v>F800441</v>
          </cell>
          <cell r="C13063" t="str">
            <v>F800441</v>
          </cell>
          <cell r="D13063">
            <v>3</v>
          </cell>
          <cell r="E13063" t="str">
            <v>F</v>
          </cell>
        </row>
        <row r="13064">
          <cell r="B13064" t="str">
            <v>F800442</v>
          </cell>
          <cell r="C13064" t="str">
            <v>F800442</v>
          </cell>
          <cell r="D13064">
            <v>3</v>
          </cell>
          <cell r="E13064" t="str">
            <v>F</v>
          </cell>
        </row>
        <row r="13065">
          <cell r="B13065" t="str">
            <v>F800443</v>
          </cell>
          <cell r="C13065" t="str">
            <v>F800443</v>
          </cell>
          <cell r="D13065">
            <v>3</v>
          </cell>
          <cell r="E13065" t="str">
            <v>F</v>
          </cell>
        </row>
        <row r="13066">
          <cell r="B13066" t="str">
            <v>F800444</v>
          </cell>
          <cell r="C13066" t="str">
            <v>F800444</v>
          </cell>
          <cell r="D13066">
            <v>3</v>
          </cell>
          <cell r="E13066" t="str">
            <v>F</v>
          </cell>
        </row>
        <row r="13067">
          <cell r="B13067" t="str">
            <v>F800445</v>
          </cell>
          <cell r="C13067" t="str">
            <v>F800445</v>
          </cell>
          <cell r="D13067">
            <v>3</v>
          </cell>
          <cell r="E13067" t="str">
            <v>F</v>
          </cell>
        </row>
        <row r="13068">
          <cell r="B13068" t="str">
            <v>F800446</v>
          </cell>
          <cell r="C13068" t="str">
            <v>F800446</v>
          </cell>
          <cell r="D13068">
            <v>3</v>
          </cell>
          <cell r="E13068" t="str">
            <v>F</v>
          </cell>
        </row>
        <row r="13069">
          <cell r="B13069" t="str">
            <v>F800447</v>
          </cell>
          <cell r="C13069" t="str">
            <v>F800447</v>
          </cell>
          <cell r="D13069">
            <v>3</v>
          </cell>
          <cell r="E13069" t="str">
            <v>F</v>
          </cell>
        </row>
        <row r="13070">
          <cell r="B13070" t="str">
            <v>F800448</v>
          </cell>
          <cell r="C13070" t="str">
            <v>F800448</v>
          </cell>
          <cell r="D13070">
            <v>3</v>
          </cell>
          <cell r="E13070" t="str">
            <v>F</v>
          </cell>
        </row>
        <row r="13071">
          <cell r="B13071" t="str">
            <v>F800449</v>
          </cell>
          <cell r="C13071" t="str">
            <v>F800449</v>
          </cell>
          <cell r="D13071">
            <v>3</v>
          </cell>
          <cell r="E13071" t="str">
            <v>F</v>
          </cell>
        </row>
        <row r="13072">
          <cell r="B13072" t="str">
            <v>F800450</v>
          </cell>
          <cell r="C13072" t="str">
            <v>F800450</v>
          </cell>
          <cell r="D13072">
            <v>3</v>
          </cell>
          <cell r="E13072" t="str">
            <v>F</v>
          </cell>
        </row>
        <row r="13073">
          <cell r="B13073" t="str">
            <v>F800451</v>
          </cell>
          <cell r="C13073" t="str">
            <v>F800451</v>
          </cell>
          <cell r="D13073">
            <v>3</v>
          </cell>
          <cell r="E13073" t="str">
            <v>F</v>
          </cell>
        </row>
        <row r="13074">
          <cell r="B13074" t="str">
            <v>F800452</v>
          </cell>
          <cell r="C13074" t="str">
            <v>F800452</v>
          </cell>
          <cell r="D13074">
            <v>3</v>
          </cell>
          <cell r="E13074" t="str">
            <v>F</v>
          </cell>
        </row>
        <row r="13075">
          <cell r="B13075" t="str">
            <v>F800453</v>
          </cell>
          <cell r="C13075" t="str">
            <v>F800453</v>
          </cell>
          <cell r="D13075">
            <v>3</v>
          </cell>
          <cell r="E13075" t="str">
            <v>F</v>
          </cell>
        </row>
        <row r="13076">
          <cell r="B13076" t="str">
            <v>F800454</v>
          </cell>
          <cell r="C13076" t="str">
            <v>F800454</v>
          </cell>
          <cell r="D13076">
            <v>3</v>
          </cell>
          <cell r="E13076" t="str">
            <v>F</v>
          </cell>
        </row>
        <row r="13077">
          <cell r="B13077" t="str">
            <v>F800455</v>
          </cell>
          <cell r="C13077" t="str">
            <v>F800455</v>
          </cell>
          <cell r="D13077">
            <v>3</v>
          </cell>
          <cell r="E13077" t="str">
            <v>F</v>
          </cell>
        </row>
        <row r="13078">
          <cell r="B13078" t="str">
            <v>F800456</v>
          </cell>
          <cell r="C13078" t="str">
            <v>F800456</v>
          </cell>
          <cell r="D13078">
            <v>3</v>
          </cell>
          <cell r="E13078" t="str">
            <v>F</v>
          </cell>
        </row>
        <row r="13079">
          <cell r="B13079" t="str">
            <v>F800457</v>
          </cell>
          <cell r="C13079" t="str">
            <v>F800457</v>
          </cell>
          <cell r="D13079">
            <v>3</v>
          </cell>
          <cell r="E13079" t="str">
            <v>F</v>
          </cell>
        </row>
        <row r="13080">
          <cell r="B13080" t="str">
            <v>F800458</v>
          </cell>
          <cell r="C13080" t="str">
            <v>F800458</v>
          </cell>
          <cell r="D13080">
            <v>3</v>
          </cell>
          <cell r="E13080" t="str">
            <v>F</v>
          </cell>
        </row>
        <row r="13081">
          <cell r="B13081" t="str">
            <v>F800459</v>
          </cell>
          <cell r="C13081" t="str">
            <v>F800459</v>
          </cell>
          <cell r="D13081">
            <v>3</v>
          </cell>
          <cell r="E13081" t="str">
            <v>F</v>
          </cell>
        </row>
        <row r="13082">
          <cell r="B13082" t="str">
            <v>F800460</v>
          </cell>
          <cell r="C13082" t="str">
            <v>F800460</v>
          </cell>
          <cell r="D13082">
            <v>3</v>
          </cell>
          <cell r="E13082" t="str">
            <v>F</v>
          </cell>
        </row>
        <row r="13083">
          <cell r="B13083" t="str">
            <v>F800461</v>
          </cell>
          <cell r="C13083" t="str">
            <v>F800461</v>
          </cell>
          <cell r="D13083">
            <v>3</v>
          </cell>
          <cell r="E13083" t="str">
            <v>F</v>
          </cell>
        </row>
        <row r="13084">
          <cell r="B13084" t="str">
            <v>F800462</v>
          </cell>
          <cell r="C13084" t="str">
            <v>F800462</v>
          </cell>
          <cell r="D13084">
            <v>3</v>
          </cell>
          <cell r="E13084" t="str">
            <v>F</v>
          </cell>
        </row>
        <row r="13085">
          <cell r="B13085" t="str">
            <v>F800463</v>
          </cell>
          <cell r="C13085" t="str">
            <v>F800463</v>
          </cell>
          <cell r="D13085">
            <v>3</v>
          </cell>
          <cell r="E13085" t="str">
            <v>F</v>
          </cell>
        </row>
        <row r="13086">
          <cell r="B13086" t="str">
            <v>F800464</v>
          </cell>
          <cell r="C13086" t="str">
            <v>F800464</v>
          </cell>
          <cell r="D13086">
            <v>3</v>
          </cell>
          <cell r="E13086" t="str">
            <v>F</v>
          </cell>
        </row>
        <row r="13087">
          <cell r="B13087" t="str">
            <v>F800465</v>
          </cell>
          <cell r="C13087" t="str">
            <v>F800465</v>
          </cell>
          <cell r="D13087">
            <v>3</v>
          </cell>
          <cell r="E13087" t="str">
            <v>F</v>
          </cell>
        </row>
        <row r="13088">
          <cell r="B13088" t="str">
            <v>F800466</v>
          </cell>
          <cell r="C13088" t="str">
            <v>F800466</v>
          </cell>
          <cell r="D13088">
            <v>3</v>
          </cell>
          <cell r="E13088" t="str">
            <v>F</v>
          </cell>
        </row>
        <row r="13089">
          <cell r="B13089" t="str">
            <v>F800467</v>
          </cell>
          <cell r="C13089" t="str">
            <v>F800467</v>
          </cell>
          <cell r="D13089">
            <v>3</v>
          </cell>
          <cell r="E13089" t="str">
            <v>F</v>
          </cell>
        </row>
        <row r="13090">
          <cell r="B13090" t="str">
            <v>F800468</v>
          </cell>
          <cell r="C13090" t="str">
            <v>F800468</v>
          </cell>
          <cell r="D13090">
            <v>3</v>
          </cell>
          <cell r="E13090" t="str">
            <v>F</v>
          </cell>
        </row>
        <row r="13091">
          <cell r="B13091" t="str">
            <v>F800469</v>
          </cell>
          <cell r="C13091" t="str">
            <v>F800469</v>
          </cell>
          <cell r="D13091">
            <v>3</v>
          </cell>
          <cell r="E13091" t="str">
            <v>F</v>
          </cell>
        </row>
        <row r="13092">
          <cell r="B13092" t="str">
            <v>F800470</v>
          </cell>
          <cell r="C13092" t="str">
            <v>F800470</v>
          </cell>
          <cell r="D13092">
            <v>3</v>
          </cell>
          <cell r="E13092" t="str">
            <v>F</v>
          </cell>
        </row>
        <row r="13093">
          <cell r="B13093" t="str">
            <v>F800471</v>
          </cell>
          <cell r="C13093" t="str">
            <v>F800471</v>
          </cell>
          <cell r="D13093">
            <v>3</v>
          </cell>
          <cell r="E13093" t="str">
            <v>F</v>
          </cell>
        </row>
        <row r="13094">
          <cell r="B13094" t="str">
            <v>F800472</v>
          </cell>
          <cell r="C13094" t="str">
            <v>F800472</v>
          </cell>
          <cell r="D13094">
            <v>3</v>
          </cell>
          <cell r="E13094" t="str">
            <v>F</v>
          </cell>
        </row>
        <row r="13095">
          <cell r="B13095" t="str">
            <v>F800473</v>
          </cell>
          <cell r="C13095" t="str">
            <v>F800473</v>
          </cell>
          <cell r="D13095">
            <v>3</v>
          </cell>
          <cell r="E13095" t="str">
            <v>F</v>
          </cell>
        </row>
        <row r="13096">
          <cell r="B13096" t="str">
            <v>F800474</v>
          </cell>
          <cell r="C13096" t="str">
            <v>F800474</v>
          </cell>
          <cell r="D13096">
            <v>3</v>
          </cell>
          <cell r="E13096" t="str">
            <v>F</v>
          </cell>
        </row>
        <row r="13097">
          <cell r="B13097" t="str">
            <v>F800475</v>
          </cell>
          <cell r="C13097" t="str">
            <v>F800475</v>
          </cell>
          <cell r="D13097">
            <v>3</v>
          </cell>
          <cell r="E13097" t="str">
            <v>F</v>
          </cell>
        </row>
        <row r="13098">
          <cell r="B13098" t="str">
            <v>F800476</v>
          </cell>
          <cell r="C13098" t="str">
            <v>F800476</v>
          </cell>
          <cell r="D13098">
            <v>3</v>
          </cell>
          <cell r="E13098" t="str">
            <v>F</v>
          </cell>
        </row>
        <row r="13099">
          <cell r="B13099" t="str">
            <v>F800477</v>
          </cell>
          <cell r="C13099" t="str">
            <v>F800477</v>
          </cell>
          <cell r="D13099">
            <v>3</v>
          </cell>
          <cell r="E13099" t="str">
            <v>F</v>
          </cell>
        </row>
        <row r="13100">
          <cell r="B13100" t="str">
            <v>F800478</v>
          </cell>
          <cell r="C13100" t="str">
            <v>F800478</v>
          </cell>
          <cell r="D13100">
            <v>3</v>
          </cell>
          <cell r="E13100" t="str">
            <v>F</v>
          </cell>
        </row>
        <row r="13101">
          <cell r="B13101" t="str">
            <v>F800479</v>
          </cell>
          <cell r="C13101" t="str">
            <v>F800479</v>
          </cell>
          <cell r="D13101">
            <v>3</v>
          </cell>
          <cell r="E13101" t="str">
            <v>F</v>
          </cell>
        </row>
        <row r="13102">
          <cell r="B13102" t="str">
            <v>F800480</v>
          </cell>
          <cell r="C13102" t="str">
            <v>F800480</v>
          </cell>
          <cell r="D13102">
            <v>3</v>
          </cell>
          <cell r="E13102" t="str">
            <v>F</v>
          </cell>
        </row>
        <row r="13103">
          <cell r="B13103" t="str">
            <v>F800481</v>
          </cell>
          <cell r="C13103" t="str">
            <v>F800481</v>
          </cell>
          <cell r="D13103">
            <v>3</v>
          </cell>
          <cell r="E13103" t="str">
            <v>F</v>
          </cell>
        </row>
        <row r="13104">
          <cell r="B13104" t="str">
            <v>F800482</v>
          </cell>
          <cell r="C13104" t="str">
            <v>F800482</v>
          </cell>
          <cell r="D13104">
            <v>3</v>
          </cell>
          <cell r="E13104" t="str">
            <v>F</v>
          </cell>
        </row>
        <row r="13105">
          <cell r="B13105" t="str">
            <v>F800483</v>
          </cell>
          <cell r="C13105" t="str">
            <v>F800483</v>
          </cell>
          <cell r="D13105">
            <v>3</v>
          </cell>
          <cell r="E13105" t="str">
            <v>F</v>
          </cell>
        </row>
        <row r="13106">
          <cell r="B13106" t="str">
            <v>F800484</v>
          </cell>
          <cell r="C13106" t="str">
            <v>F800484</v>
          </cell>
          <cell r="D13106">
            <v>3</v>
          </cell>
          <cell r="E13106" t="str">
            <v>F</v>
          </cell>
        </row>
        <row r="13107">
          <cell r="B13107" t="str">
            <v>F800485</v>
          </cell>
          <cell r="C13107" t="str">
            <v>F800485</v>
          </cell>
          <cell r="D13107">
            <v>3</v>
          </cell>
          <cell r="E13107" t="str">
            <v>F</v>
          </cell>
        </row>
        <row r="13108">
          <cell r="B13108" t="str">
            <v>F800486</v>
          </cell>
          <cell r="C13108" t="str">
            <v>F800486</v>
          </cell>
          <cell r="D13108">
            <v>3</v>
          </cell>
          <cell r="E13108" t="str">
            <v>F</v>
          </cell>
        </row>
        <row r="13109">
          <cell r="B13109" t="str">
            <v>F800487</v>
          </cell>
          <cell r="C13109" t="str">
            <v>F800487</v>
          </cell>
          <cell r="D13109">
            <v>3</v>
          </cell>
          <cell r="E13109" t="str">
            <v>F</v>
          </cell>
        </row>
        <row r="13110">
          <cell r="B13110" t="str">
            <v>F800488</v>
          </cell>
          <cell r="C13110" t="str">
            <v>F800488</v>
          </cell>
          <cell r="D13110">
            <v>3</v>
          </cell>
          <cell r="E13110" t="str">
            <v>F</v>
          </cell>
        </row>
        <row r="13111">
          <cell r="B13111" t="str">
            <v>F800489</v>
          </cell>
          <cell r="C13111" t="str">
            <v>F800489</v>
          </cell>
          <cell r="D13111">
            <v>3</v>
          </cell>
          <cell r="E13111" t="str">
            <v>F</v>
          </cell>
        </row>
        <row r="13112">
          <cell r="B13112" t="str">
            <v>F800490</v>
          </cell>
          <cell r="C13112" t="str">
            <v>F800490</v>
          </cell>
          <cell r="D13112">
            <v>3</v>
          </cell>
          <cell r="E13112" t="str">
            <v>F</v>
          </cell>
        </row>
        <row r="13113">
          <cell r="B13113" t="str">
            <v>F800491</v>
          </cell>
          <cell r="C13113" t="str">
            <v>F800491</v>
          </cell>
          <cell r="D13113">
            <v>3</v>
          </cell>
          <cell r="E13113" t="str">
            <v>F</v>
          </cell>
        </row>
        <row r="13114">
          <cell r="B13114" t="str">
            <v>F800492</v>
          </cell>
          <cell r="C13114" t="str">
            <v>F800492</v>
          </cell>
          <cell r="D13114">
            <v>3</v>
          </cell>
          <cell r="E13114" t="str">
            <v>F</v>
          </cell>
        </row>
        <row r="13115">
          <cell r="B13115" t="str">
            <v>F800493</v>
          </cell>
          <cell r="C13115" t="str">
            <v>F800493</v>
          </cell>
          <cell r="D13115">
            <v>3</v>
          </cell>
          <cell r="E13115" t="str">
            <v>F</v>
          </cell>
        </row>
        <row r="13116">
          <cell r="B13116" t="str">
            <v>F800494</v>
          </cell>
          <cell r="C13116" t="str">
            <v>F800494</v>
          </cell>
          <cell r="D13116">
            <v>3</v>
          </cell>
          <cell r="E13116" t="str">
            <v>F</v>
          </cell>
        </row>
        <row r="13117">
          <cell r="B13117" t="str">
            <v>F800495</v>
          </cell>
          <cell r="C13117" t="str">
            <v>F800495</v>
          </cell>
          <cell r="D13117">
            <v>3</v>
          </cell>
          <cell r="E13117" t="str">
            <v>F</v>
          </cell>
        </row>
        <row r="13118">
          <cell r="B13118" t="str">
            <v>F800496</v>
          </cell>
          <cell r="C13118" t="str">
            <v>F800496</v>
          </cell>
          <cell r="D13118">
            <v>3</v>
          </cell>
          <cell r="E13118" t="str">
            <v>F</v>
          </cell>
        </row>
        <row r="13119">
          <cell r="B13119" t="str">
            <v>F800497</v>
          </cell>
          <cell r="C13119" t="str">
            <v>F800497</v>
          </cell>
          <cell r="D13119">
            <v>3</v>
          </cell>
          <cell r="E13119" t="str">
            <v>F</v>
          </cell>
        </row>
        <row r="13120">
          <cell r="B13120" t="str">
            <v>F800498</v>
          </cell>
          <cell r="C13120" t="str">
            <v>F800498</v>
          </cell>
          <cell r="D13120">
            <v>3</v>
          </cell>
          <cell r="E13120" t="str">
            <v>F</v>
          </cell>
        </row>
        <row r="13121">
          <cell r="B13121" t="str">
            <v>F800499</v>
          </cell>
          <cell r="C13121" t="str">
            <v>F800499</v>
          </cell>
          <cell r="D13121">
            <v>3</v>
          </cell>
          <cell r="E13121" t="str">
            <v>F</v>
          </cell>
        </row>
        <row r="13122">
          <cell r="B13122" t="str">
            <v>F800500</v>
          </cell>
          <cell r="C13122" t="str">
            <v>F800500</v>
          </cell>
          <cell r="D13122">
            <v>3</v>
          </cell>
          <cell r="E13122" t="str">
            <v>F</v>
          </cell>
        </row>
        <row r="13123">
          <cell r="B13123" t="str">
            <v>F800501</v>
          </cell>
          <cell r="C13123" t="str">
            <v>F800501</v>
          </cell>
          <cell r="D13123">
            <v>3</v>
          </cell>
          <cell r="E13123" t="str">
            <v>F</v>
          </cell>
        </row>
        <row r="13124">
          <cell r="B13124" t="str">
            <v>F800502</v>
          </cell>
          <cell r="C13124" t="str">
            <v>F800502</v>
          </cell>
          <cell r="D13124">
            <v>3</v>
          </cell>
          <cell r="E13124" t="str">
            <v>F</v>
          </cell>
        </row>
        <row r="13125">
          <cell r="B13125" t="str">
            <v>F800503</v>
          </cell>
          <cell r="C13125" t="str">
            <v>F800503</v>
          </cell>
          <cell r="D13125">
            <v>3</v>
          </cell>
          <cell r="E13125" t="str">
            <v>F</v>
          </cell>
        </row>
        <row r="13126">
          <cell r="B13126" t="str">
            <v>F800504</v>
          </cell>
          <cell r="C13126" t="str">
            <v>F800504</v>
          </cell>
          <cell r="D13126">
            <v>3</v>
          </cell>
          <cell r="E13126" t="str">
            <v>F</v>
          </cell>
        </row>
        <row r="13127">
          <cell r="B13127" t="str">
            <v>F800505</v>
          </cell>
          <cell r="C13127" t="str">
            <v>F800505</v>
          </cell>
          <cell r="D13127">
            <v>3</v>
          </cell>
          <cell r="E13127" t="str">
            <v>F</v>
          </cell>
        </row>
        <row r="13128">
          <cell r="B13128" t="str">
            <v>F800506</v>
          </cell>
          <cell r="C13128" t="str">
            <v>F800506</v>
          </cell>
          <cell r="D13128">
            <v>3</v>
          </cell>
          <cell r="E13128" t="str">
            <v>F</v>
          </cell>
        </row>
        <row r="13129">
          <cell r="B13129" t="str">
            <v>F800507</v>
          </cell>
          <cell r="C13129" t="str">
            <v>F800507</v>
          </cell>
          <cell r="D13129">
            <v>3</v>
          </cell>
          <cell r="E13129" t="str">
            <v>F</v>
          </cell>
        </row>
        <row r="13130">
          <cell r="B13130" t="str">
            <v>F800508</v>
          </cell>
          <cell r="C13130" t="str">
            <v>F800508</v>
          </cell>
          <cell r="D13130">
            <v>3</v>
          </cell>
          <cell r="E13130" t="str">
            <v>F</v>
          </cell>
        </row>
        <row r="13131">
          <cell r="B13131" t="str">
            <v>F800509</v>
          </cell>
          <cell r="C13131" t="str">
            <v>F800509</v>
          </cell>
          <cell r="D13131">
            <v>3</v>
          </cell>
          <cell r="E13131" t="str">
            <v>F</v>
          </cell>
        </row>
        <row r="13132">
          <cell r="B13132" t="str">
            <v>F800510</v>
          </cell>
          <cell r="C13132" t="str">
            <v>F800510</v>
          </cell>
          <cell r="D13132">
            <v>3</v>
          </cell>
          <cell r="E13132" t="str">
            <v>F</v>
          </cell>
        </row>
        <row r="13133">
          <cell r="B13133" t="str">
            <v>F800511</v>
          </cell>
          <cell r="C13133" t="str">
            <v>F800511</v>
          </cell>
          <cell r="D13133">
            <v>3</v>
          </cell>
          <cell r="E13133" t="str">
            <v>F</v>
          </cell>
        </row>
        <row r="13134">
          <cell r="B13134" t="str">
            <v>F800512</v>
          </cell>
          <cell r="C13134" t="str">
            <v>F800512</v>
          </cell>
          <cell r="D13134">
            <v>3</v>
          </cell>
          <cell r="E13134" t="str">
            <v>F</v>
          </cell>
        </row>
        <row r="13135">
          <cell r="B13135" t="str">
            <v>F800513</v>
          </cell>
          <cell r="C13135" t="str">
            <v>F800513</v>
          </cell>
          <cell r="D13135">
            <v>3</v>
          </cell>
          <cell r="E13135" t="str">
            <v>F</v>
          </cell>
        </row>
        <row r="13136">
          <cell r="B13136" t="str">
            <v>F800514</v>
          </cell>
          <cell r="C13136" t="str">
            <v>F800514</v>
          </cell>
          <cell r="D13136">
            <v>3</v>
          </cell>
          <cell r="E13136" t="str">
            <v>F</v>
          </cell>
        </row>
        <row r="13137">
          <cell r="B13137" t="str">
            <v>F800515</v>
          </cell>
          <cell r="C13137" t="str">
            <v>F800515</v>
          </cell>
          <cell r="D13137">
            <v>3</v>
          </cell>
          <cell r="E13137" t="str">
            <v>F</v>
          </cell>
        </row>
        <row r="13138">
          <cell r="B13138" t="str">
            <v>F800516</v>
          </cell>
          <cell r="C13138" t="str">
            <v>F800516</v>
          </cell>
          <cell r="D13138">
            <v>3</v>
          </cell>
          <cell r="E13138" t="str">
            <v>F</v>
          </cell>
        </row>
        <row r="13139">
          <cell r="B13139" t="str">
            <v>F800517</v>
          </cell>
          <cell r="C13139" t="str">
            <v>F800517</v>
          </cell>
          <cell r="D13139">
            <v>3</v>
          </cell>
          <cell r="E13139" t="str">
            <v>F</v>
          </cell>
        </row>
        <row r="13140">
          <cell r="B13140" t="str">
            <v>F800518</v>
          </cell>
          <cell r="C13140" t="str">
            <v>F800518</v>
          </cell>
          <cell r="D13140">
            <v>3</v>
          </cell>
          <cell r="E13140" t="str">
            <v>F</v>
          </cell>
        </row>
        <row r="13141">
          <cell r="B13141" t="str">
            <v>F800519</v>
          </cell>
          <cell r="C13141" t="str">
            <v>F800519</v>
          </cell>
          <cell r="D13141">
            <v>3</v>
          </cell>
          <cell r="E13141" t="str">
            <v>F</v>
          </cell>
        </row>
        <row r="13142">
          <cell r="B13142" t="str">
            <v>F800520</v>
          </cell>
          <cell r="C13142" t="str">
            <v>F800520</v>
          </cell>
          <cell r="D13142">
            <v>3</v>
          </cell>
          <cell r="E13142" t="str">
            <v>F</v>
          </cell>
        </row>
        <row r="13143">
          <cell r="B13143" t="str">
            <v>F800521</v>
          </cell>
          <cell r="C13143" t="str">
            <v>F800521</v>
          </cell>
          <cell r="D13143">
            <v>3</v>
          </cell>
          <cell r="E13143" t="str">
            <v>F</v>
          </cell>
        </row>
        <row r="13144">
          <cell r="B13144" t="str">
            <v>F800522</v>
          </cell>
          <cell r="C13144" t="str">
            <v>F800522</v>
          </cell>
          <cell r="D13144">
            <v>3</v>
          </cell>
          <cell r="E13144" t="str">
            <v>F</v>
          </cell>
        </row>
        <row r="13145">
          <cell r="B13145" t="str">
            <v>F800523</v>
          </cell>
          <cell r="C13145" t="str">
            <v>F800523</v>
          </cell>
          <cell r="D13145">
            <v>3</v>
          </cell>
          <cell r="E13145" t="str">
            <v>F</v>
          </cell>
        </row>
        <row r="13146">
          <cell r="B13146" t="str">
            <v>F800524</v>
          </cell>
          <cell r="C13146" t="str">
            <v>F800524</v>
          </cell>
          <cell r="D13146">
            <v>3</v>
          </cell>
          <cell r="E13146" t="str">
            <v>F</v>
          </cell>
        </row>
        <row r="13147">
          <cell r="B13147" t="str">
            <v>F800525</v>
          </cell>
          <cell r="C13147" t="str">
            <v>F800525</v>
          </cell>
          <cell r="D13147">
            <v>3</v>
          </cell>
          <cell r="E13147" t="str">
            <v>F</v>
          </cell>
        </row>
        <row r="13148">
          <cell r="B13148" t="str">
            <v>F800526</v>
          </cell>
          <cell r="C13148" t="str">
            <v>F800526</v>
          </cell>
          <cell r="D13148">
            <v>3</v>
          </cell>
          <cell r="E13148" t="str">
            <v>F</v>
          </cell>
        </row>
        <row r="13149">
          <cell r="B13149" t="str">
            <v>F800527</v>
          </cell>
          <cell r="C13149" t="str">
            <v>F800527</v>
          </cell>
          <cell r="D13149">
            <v>3</v>
          </cell>
          <cell r="E13149" t="str">
            <v>F</v>
          </cell>
        </row>
        <row r="13150">
          <cell r="B13150" t="str">
            <v>F800528</v>
          </cell>
          <cell r="C13150" t="str">
            <v>F800528</v>
          </cell>
          <cell r="D13150">
            <v>3</v>
          </cell>
          <cell r="E13150" t="str">
            <v>F</v>
          </cell>
        </row>
        <row r="13151">
          <cell r="B13151" t="str">
            <v>F800529</v>
          </cell>
          <cell r="C13151" t="str">
            <v>F800529</v>
          </cell>
          <cell r="D13151">
            <v>3</v>
          </cell>
          <cell r="E13151" t="str">
            <v>F</v>
          </cell>
        </row>
        <row r="13152">
          <cell r="B13152" t="str">
            <v>F800530</v>
          </cell>
          <cell r="C13152" t="str">
            <v>F800530</v>
          </cell>
          <cell r="D13152">
            <v>3</v>
          </cell>
          <cell r="E13152" t="str">
            <v>F</v>
          </cell>
        </row>
        <row r="13153">
          <cell r="B13153" t="str">
            <v>F800531</v>
          </cell>
          <cell r="C13153" t="str">
            <v>F800531</v>
          </cell>
          <cell r="D13153">
            <v>3</v>
          </cell>
          <cell r="E13153" t="str">
            <v>F</v>
          </cell>
        </row>
        <row r="13154">
          <cell r="B13154" t="str">
            <v>F800532</v>
          </cell>
          <cell r="C13154" t="str">
            <v>F800532</v>
          </cell>
          <cell r="D13154">
            <v>3</v>
          </cell>
          <cell r="E13154" t="str">
            <v>F</v>
          </cell>
        </row>
        <row r="13155">
          <cell r="B13155" t="str">
            <v>F800533</v>
          </cell>
          <cell r="C13155" t="str">
            <v>F800533</v>
          </cell>
          <cell r="D13155">
            <v>3</v>
          </cell>
          <cell r="E13155" t="str">
            <v>F</v>
          </cell>
        </row>
        <row r="13156">
          <cell r="B13156" t="str">
            <v>F800534</v>
          </cell>
          <cell r="C13156" t="str">
            <v>F800534</v>
          </cell>
          <cell r="D13156">
            <v>3</v>
          </cell>
          <cell r="E13156" t="str">
            <v>F</v>
          </cell>
        </row>
        <row r="13157">
          <cell r="B13157" t="str">
            <v>F800535</v>
          </cell>
          <cell r="C13157" t="str">
            <v>F800535</v>
          </cell>
          <cell r="D13157">
            <v>3</v>
          </cell>
          <cell r="E13157" t="str">
            <v>F</v>
          </cell>
        </row>
        <row r="13158">
          <cell r="B13158" t="str">
            <v>F800536</v>
          </cell>
          <cell r="C13158" t="str">
            <v>F800536</v>
          </cell>
          <cell r="D13158">
            <v>3</v>
          </cell>
          <cell r="E13158" t="str">
            <v>F</v>
          </cell>
        </row>
        <row r="13159">
          <cell r="B13159" t="str">
            <v>F800537</v>
          </cell>
          <cell r="C13159" t="str">
            <v>F800537</v>
          </cell>
          <cell r="D13159">
            <v>3</v>
          </cell>
          <cell r="E13159" t="str">
            <v>F</v>
          </cell>
        </row>
        <row r="13160">
          <cell r="B13160" t="str">
            <v>F800538</v>
          </cell>
          <cell r="C13160" t="str">
            <v>F800538</v>
          </cell>
          <cell r="D13160">
            <v>3</v>
          </cell>
          <cell r="E13160" t="str">
            <v>F</v>
          </cell>
        </row>
        <row r="13161">
          <cell r="B13161" t="str">
            <v>F800539</v>
          </cell>
          <cell r="C13161" t="str">
            <v>F800539</v>
          </cell>
          <cell r="D13161">
            <v>3</v>
          </cell>
          <cell r="E13161" t="str">
            <v>F</v>
          </cell>
        </row>
        <row r="13162">
          <cell r="B13162" t="str">
            <v>F800540</v>
          </cell>
          <cell r="C13162" t="str">
            <v>F800540</v>
          </cell>
          <cell r="D13162">
            <v>3</v>
          </cell>
          <cell r="E13162" t="str">
            <v>F</v>
          </cell>
        </row>
        <row r="13163">
          <cell r="B13163" t="str">
            <v>F800541</v>
          </cell>
          <cell r="C13163" t="str">
            <v>F800541</v>
          </cell>
          <cell r="D13163">
            <v>3</v>
          </cell>
          <cell r="E13163" t="str">
            <v>F</v>
          </cell>
        </row>
        <row r="13164">
          <cell r="B13164" t="str">
            <v>F800542</v>
          </cell>
          <cell r="C13164" t="str">
            <v>F800542</v>
          </cell>
          <cell r="D13164">
            <v>3</v>
          </cell>
          <cell r="E13164" t="str">
            <v>F</v>
          </cell>
        </row>
        <row r="13165">
          <cell r="B13165" t="str">
            <v>F800543</v>
          </cell>
          <cell r="C13165" t="str">
            <v>F800543</v>
          </cell>
          <cell r="D13165">
            <v>3</v>
          </cell>
          <cell r="E13165" t="str">
            <v>F</v>
          </cell>
        </row>
        <row r="13166">
          <cell r="B13166" t="str">
            <v>F800544</v>
          </cell>
          <cell r="C13166" t="str">
            <v>F800544</v>
          </cell>
          <cell r="D13166">
            <v>3</v>
          </cell>
          <cell r="E13166" t="str">
            <v>F</v>
          </cell>
        </row>
        <row r="13167">
          <cell r="B13167" t="str">
            <v>F800545</v>
          </cell>
          <cell r="C13167" t="str">
            <v>F800545</v>
          </cell>
          <cell r="D13167">
            <v>3</v>
          </cell>
          <cell r="E13167" t="str">
            <v>F</v>
          </cell>
        </row>
        <row r="13168">
          <cell r="B13168" t="str">
            <v>F800546</v>
          </cell>
          <cell r="C13168" t="str">
            <v>F800546</v>
          </cell>
          <cell r="D13168">
            <v>3</v>
          </cell>
          <cell r="E13168" t="str">
            <v>F</v>
          </cell>
        </row>
        <row r="13169">
          <cell r="B13169" t="str">
            <v>F800547</v>
          </cell>
          <cell r="C13169" t="str">
            <v>F800547</v>
          </cell>
          <cell r="D13169">
            <v>3</v>
          </cell>
          <cell r="E13169" t="str">
            <v>F</v>
          </cell>
        </row>
        <row r="13170">
          <cell r="B13170" t="str">
            <v>F800548</v>
          </cell>
          <cell r="C13170" t="str">
            <v>F800548</v>
          </cell>
          <cell r="D13170">
            <v>3</v>
          </cell>
          <cell r="E13170" t="str">
            <v>F</v>
          </cell>
        </row>
        <row r="13171">
          <cell r="B13171" t="str">
            <v>F800549</v>
          </cell>
          <cell r="C13171" t="str">
            <v>F800549</v>
          </cell>
          <cell r="D13171">
            <v>3</v>
          </cell>
          <cell r="E13171" t="str">
            <v>F</v>
          </cell>
        </row>
        <row r="13172">
          <cell r="B13172" t="str">
            <v>F800550</v>
          </cell>
          <cell r="C13172" t="str">
            <v>F800550</v>
          </cell>
          <cell r="D13172">
            <v>3</v>
          </cell>
          <cell r="E13172" t="str">
            <v>F</v>
          </cell>
        </row>
        <row r="13173">
          <cell r="B13173" t="str">
            <v>F800551</v>
          </cell>
          <cell r="C13173" t="str">
            <v>F800551</v>
          </cell>
          <cell r="D13173">
            <v>3</v>
          </cell>
          <cell r="E13173" t="str">
            <v>F</v>
          </cell>
        </row>
        <row r="13174">
          <cell r="B13174" t="str">
            <v>F800552</v>
          </cell>
          <cell r="C13174" t="str">
            <v>F800552</v>
          </cell>
          <cell r="D13174">
            <v>3</v>
          </cell>
          <cell r="E13174" t="str">
            <v>F</v>
          </cell>
        </row>
        <row r="13175">
          <cell r="B13175" t="str">
            <v>F800553</v>
          </cell>
          <cell r="C13175" t="str">
            <v>F800553</v>
          </cell>
          <cell r="D13175">
            <v>3</v>
          </cell>
          <cell r="E13175" t="str">
            <v>F</v>
          </cell>
        </row>
        <row r="13176">
          <cell r="B13176" t="str">
            <v>F800554</v>
          </cell>
          <cell r="C13176" t="str">
            <v>F800554</v>
          </cell>
          <cell r="D13176">
            <v>3</v>
          </cell>
          <cell r="E13176" t="str">
            <v>F</v>
          </cell>
        </row>
        <row r="13177">
          <cell r="B13177" t="str">
            <v>F800555</v>
          </cell>
          <cell r="C13177" t="str">
            <v>F800555</v>
          </cell>
          <cell r="D13177">
            <v>3</v>
          </cell>
          <cell r="E13177" t="str">
            <v>F</v>
          </cell>
        </row>
        <row r="13178">
          <cell r="B13178" t="str">
            <v>F800556</v>
          </cell>
          <cell r="C13178" t="str">
            <v>F800556</v>
          </cell>
          <cell r="D13178">
            <v>3</v>
          </cell>
          <cell r="E13178" t="str">
            <v>F</v>
          </cell>
        </row>
        <row r="13179">
          <cell r="B13179" t="str">
            <v>F800557</v>
          </cell>
          <cell r="C13179" t="str">
            <v>F800557</v>
          </cell>
          <cell r="D13179">
            <v>3</v>
          </cell>
          <cell r="E13179" t="str">
            <v>F</v>
          </cell>
        </row>
        <row r="13180">
          <cell r="B13180" t="str">
            <v>F800558</v>
          </cell>
          <cell r="C13180" t="str">
            <v>F800558</v>
          </cell>
          <cell r="D13180">
            <v>3</v>
          </cell>
          <cell r="E13180" t="str">
            <v>F</v>
          </cell>
        </row>
        <row r="13181">
          <cell r="B13181" t="str">
            <v>F800559</v>
          </cell>
          <cell r="C13181" t="str">
            <v>F800559</v>
          </cell>
          <cell r="D13181">
            <v>3</v>
          </cell>
          <cell r="E13181" t="str">
            <v>F</v>
          </cell>
        </row>
        <row r="13182">
          <cell r="B13182" t="str">
            <v>F800560</v>
          </cell>
          <cell r="C13182" t="str">
            <v>F800560</v>
          </cell>
          <cell r="D13182">
            <v>3</v>
          </cell>
          <cell r="E13182" t="str">
            <v>F</v>
          </cell>
        </row>
        <row r="13183">
          <cell r="B13183" t="str">
            <v>F800561</v>
          </cell>
          <cell r="C13183" t="str">
            <v>F800561</v>
          </cell>
          <cell r="D13183">
            <v>3</v>
          </cell>
          <cell r="E13183" t="str">
            <v>F</v>
          </cell>
        </row>
        <row r="13184">
          <cell r="B13184" t="str">
            <v>F800562</v>
          </cell>
          <cell r="C13184" t="str">
            <v>F800562</v>
          </cell>
          <cell r="D13184">
            <v>3</v>
          </cell>
          <cell r="E13184" t="str">
            <v>F</v>
          </cell>
        </row>
        <row r="13185">
          <cell r="B13185" t="str">
            <v>F800563</v>
          </cell>
          <cell r="C13185" t="str">
            <v>F800563</v>
          </cell>
          <cell r="D13185">
            <v>3</v>
          </cell>
          <cell r="E13185" t="str">
            <v>F</v>
          </cell>
        </row>
        <row r="13186">
          <cell r="B13186" t="str">
            <v>F800564</v>
          </cell>
          <cell r="C13186" t="str">
            <v>F800564</v>
          </cell>
          <cell r="D13186">
            <v>3</v>
          </cell>
          <cell r="E13186" t="str">
            <v>F</v>
          </cell>
        </row>
        <row r="13187">
          <cell r="B13187" t="str">
            <v>F800565</v>
          </cell>
          <cell r="C13187" t="str">
            <v>F800565</v>
          </cell>
          <cell r="D13187">
            <v>3</v>
          </cell>
          <cell r="E13187" t="str">
            <v>F</v>
          </cell>
        </row>
        <row r="13188">
          <cell r="B13188" t="str">
            <v>F800566</v>
          </cell>
          <cell r="C13188" t="str">
            <v>F800566</v>
          </cell>
          <cell r="D13188">
            <v>3</v>
          </cell>
          <cell r="E13188" t="str">
            <v>F</v>
          </cell>
        </row>
        <row r="13189">
          <cell r="B13189" t="str">
            <v>F800567</v>
          </cell>
          <cell r="C13189" t="str">
            <v>F800567</v>
          </cell>
          <cell r="D13189">
            <v>3</v>
          </cell>
          <cell r="E13189" t="str">
            <v>F</v>
          </cell>
        </row>
        <row r="13190">
          <cell r="B13190" t="str">
            <v>F800568</v>
          </cell>
          <cell r="C13190" t="str">
            <v>F800568</v>
          </cell>
          <cell r="D13190">
            <v>3</v>
          </cell>
          <cell r="E13190" t="str">
            <v>F</v>
          </cell>
        </row>
        <row r="13191">
          <cell r="B13191" t="str">
            <v>F800569</v>
          </cell>
          <cell r="C13191" t="str">
            <v>F800569</v>
          </cell>
          <cell r="D13191">
            <v>3</v>
          </cell>
          <cell r="E13191" t="str">
            <v>F</v>
          </cell>
        </row>
        <row r="13192">
          <cell r="B13192" t="str">
            <v>F800570</v>
          </cell>
          <cell r="C13192" t="str">
            <v>F800570</v>
          </cell>
          <cell r="D13192">
            <v>3</v>
          </cell>
          <cell r="E13192" t="str">
            <v>F</v>
          </cell>
        </row>
        <row r="13193">
          <cell r="B13193" t="str">
            <v>F800571</v>
          </cell>
          <cell r="C13193" t="str">
            <v>F800571</v>
          </cell>
          <cell r="D13193">
            <v>3</v>
          </cell>
          <cell r="E13193" t="str">
            <v>F</v>
          </cell>
        </row>
        <row r="13194">
          <cell r="B13194" t="str">
            <v>F800572</v>
          </cell>
          <cell r="C13194" t="str">
            <v>F800572</v>
          </cell>
          <cell r="D13194">
            <v>3</v>
          </cell>
          <cell r="E13194" t="str">
            <v>F</v>
          </cell>
        </row>
        <row r="13195">
          <cell r="B13195" t="str">
            <v>F800573</v>
          </cell>
          <cell r="C13195" t="str">
            <v>F800573</v>
          </cell>
          <cell r="D13195">
            <v>3</v>
          </cell>
          <cell r="E13195" t="str">
            <v>F</v>
          </cell>
        </row>
        <row r="13196">
          <cell r="B13196" t="str">
            <v>F800574</v>
          </cell>
          <cell r="C13196" t="str">
            <v>F800574</v>
          </cell>
          <cell r="D13196">
            <v>3</v>
          </cell>
          <cell r="E13196" t="str">
            <v>F</v>
          </cell>
        </row>
        <row r="13197">
          <cell r="B13197" t="str">
            <v>F800575</v>
          </cell>
          <cell r="C13197" t="str">
            <v>F800575</v>
          </cell>
          <cell r="D13197">
            <v>3</v>
          </cell>
          <cell r="E13197" t="str">
            <v>F</v>
          </cell>
        </row>
        <row r="13198">
          <cell r="B13198" t="str">
            <v>F800576</v>
          </cell>
          <cell r="C13198" t="str">
            <v>F800576</v>
          </cell>
          <cell r="D13198">
            <v>3</v>
          </cell>
          <cell r="E13198" t="str">
            <v>F</v>
          </cell>
        </row>
        <row r="13199">
          <cell r="B13199" t="str">
            <v>F800577</v>
          </cell>
          <cell r="C13199" t="str">
            <v>F800577</v>
          </cell>
          <cell r="D13199">
            <v>3</v>
          </cell>
          <cell r="E13199" t="str">
            <v>F</v>
          </cell>
        </row>
        <row r="13200">
          <cell r="B13200" t="str">
            <v>F800578</v>
          </cell>
          <cell r="C13200" t="str">
            <v>F800578</v>
          </cell>
          <cell r="D13200">
            <v>3</v>
          </cell>
          <cell r="E13200" t="str">
            <v>F</v>
          </cell>
        </row>
        <row r="13201">
          <cell r="B13201" t="str">
            <v>F800579</v>
          </cell>
          <cell r="C13201" t="str">
            <v>F800579</v>
          </cell>
          <cell r="D13201">
            <v>3</v>
          </cell>
          <cell r="E13201" t="str">
            <v>F</v>
          </cell>
        </row>
        <row r="13202">
          <cell r="B13202" t="str">
            <v>F800580</v>
          </cell>
          <cell r="C13202" t="str">
            <v>F800580</v>
          </cell>
          <cell r="D13202">
            <v>3</v>
          </cell>
          <cell r="E13202" t="str">
            <v>F</v>
          </cell>
        </row>
        <row r="13203">
          <cell r="B13203" t="str">
            <v>F800581</v>
          </cell>
          <cell r="C13203" t="str">
            <v>F800581</v>
          </cell>
          <cell r="D13203">
            <v>3</v>
          </cell>
          <cell r="E13203" t="str">
            <v>F</v>
          </cell>
        </row>
        <row r="13204">
          <cell r="B13204" t="str">
            <v>F800582</v>
          </cell>
          <cell r="C13204" t="str">
            <v>F800582</v>
          </cell>
          <cell r="D13204">
            <v>3</v>
          </cell>
          <cell r="E13204" t="str">
            <v>F</v>
          </cell>
        </row>
        <row r="13205">
          <cell r="B13205" t="str">
            <v>F800583</v>
          </cell>
          <cell r="C13205" t="str">
            <v>F800583</v>
          </cell>
          <cell r="D13205">
            <v>3</v>
          </cell>
          <cell r="E13205" t="str">
            <v>F</v>
          </cell>
        </row>
        <row r="13206">
          <cell r="B13206" t="str">
            <v>F800584</v>
          </cell>
          <cell r="C13206" t="str">
            <v>F800584</v>
          </cell>
          <cell r="D13206">
            <v>3</v>
          </cell>
          <cell r="E13206" t="str">
            <v>F</v>
          </cell>
        </row>
        <row r="13207">
          <cell r="B13207" t="str">
            <v>F800585</v>
          </cell>
          <cell r="C13207" t="str">
            <v>F800585</v>
          </cell>
          <cell r="D13207">
            <v>3</v>
          </cell>
          <cell r="E13207" t="str">
            <v>F</v>
          </cell>
        </row>
        <row r="13208">
          <cell r="B13208" t="str">
            <v>F800586</v>
          </cell>
          <cell r="C13208" t="str">
            <v>F800586</v>
          </cell>
          <cell r="D13208">
            <v>3</v>
          </cell>
          <cell r="E13208" t="str">
            <v>F</v>
          </cell>
        </row>
        <row r="13209">
          <cell r="B13209" t="str">
            <v>F800587</v>
          </cell>
          <cell r="C13209" t="str">
            <v>F800587</v>
          </cell>
          <cell r="D13209">
            <v>3</v>
          </cell>
          <cell r="E13209" t="str">
            <v>F</v>
          </cell>
        </row>
        <row r="13210">
          <cell r="B13210" t="str">
            <v>F800588</v>
          </cell>
          <cell r="C13210" t="str">
            <v>F800588</v>
          </cell>
          <cell r="D13210">
            <v>3</v>
          </cell>
          <cell r="E13210" t="str">
            <v>F</v>
          </cell>
        </row>
        <row r="13211">
          <cell r="B13211" t="str">
            <v>F800589</v>
          </cell>
          <cell r="C13211" t="str">
            <v>F800589</v>
          </cell>
          <cell r="D13211">
            <v>3</v>
          </cell>
          <cell r="E13211" t="str">
            <v>F</v>
          </cell>
        </row>
        <row r="13212">
          <cell r="B13212" t="str">
            <v>F800590</v>
          </cell>
          <cell r="C13212" t="str">
            <v>F800590</v>
          </cell>
          <cell r="D13212">
            <v>3</v>
          </cell>
          <cell r="E13212" t="str">
            <v>F</v>
          </cell>
        </row>
        <row r="13213">
          <cell r="B13213" t="str">
            <v>F800591</v>
          </cell>
          <cell r="C13213" t="str">
            <v>F800591</v>
          </cell>
          <cell r="D13213">
            <v>3</v>
          </cell>
          <cell r="E13213" t="str">
            <v>F</v>
          </cell>
        </row>
        <row r="13214">
          <cell r="B13214" t="str">
            <v>F800592</v>
          </cell>
          <cell r="C13214" t="str">
            <v>F800592</v>
          </cell>
          <cell r="D13214">
            <v>3</v>
          </cell>
          <cell r="E13214" t="str">
            <v>F</v>
          </cell>
        </row>
        <row r="13215">
          <cell r="B13215" t="str">
            <v>F800593</v>
          </cell>
          <cell r="C13215" t="str">
            <v>F800593</v>
          </cell>
          <cell r="D13215">
            <v>3</v>
          </cell>
          <cell r="E13215" t="str">
            <v>F</v>
          </cell>
        </row>
        <row r="13216">
          <cell r="B13216" t="str">
            <v>F800594</v>
          </cell>
          <cell r="C13216" t="str">
            <v>F800594</v>
          </cell>
          <cell r="D13216">
            <v>3</v>
          </cell>
          <cell r="E13216" t="str">
            <v>F</v>
          </cell>
        </row>
        <row r="13217">
          <cell r="B13217" t="str">
            <v>F800595</v>
          </cell>
          <cell r="C13217" t="str">
            <v>F800595</v>
          </cell>
          <cell r="D13217">
            <v>3</v>
          </cell>
          <cell r="E13217" t="str">
            <v>F</v>
          </cell>
        </row>
        <row r="13218">
          <cell r="B13218" t="str">
            <v>F800596</v>
          </cell>
          <cell r="C13218" t="str">
            <v>F800596</v>
          </cell>
          <cell r="D13218">
            <v>3</v>
          </cell>
          <cell r="E13218" t="str">
            <v>F</v>
          </cell>
        </row>
        <row r="13219">
          <cell r="B13219" t="str">
            <v>F800597</v>
          </cell>
          <cell r="C13219" t="str">
            <v>F800597</v>
          </cell>
          <cell r="D13219">
            <v>3</v>
          </cell>
          <cell r="E13219" t="str">
            <v>F</v>
          </cell>
        </row>
        <row r="13220">
          <cell r="B13220" t="str">
            <v>F800598</v>
          </cell>
          <cell r="C13220" t="str">
            <v>F800598</v>
          </cell>
          <cell r="D13220">
            <v>3</v>
          </cell>
          <cell r="E13220" t="str">
            <v>F</v>
          </cell>
        </row>
        <row r="13221">
          <cell r="B13221" t="str">
            <v>F800599</v>
          </cell>
          <cell r="C13221" t="str">
            <v>F800599</v>
          </cell>
          <cell r="D13221">
            <v>3</v>
          </cell>
          <cell r="E13221" t="str">
            <v>F</v>
          </cell>
        </row>
        <row r="13222">
          <cell r="B13222" t="str">
            <v>F800600</v>
          </cell>
          <cell r="C13222" t="str">
            <v>F800600</v>
          </cell>
          <cell r="D13222">
            <v>3</v>
          </cell>
          <cell r="E13222" t="str">
            <v>F</v>
          </cell>
        </row>
        <row r="13223">
          <cell r="B13223" t="str">
            <v>F800601</v>
          </cell>
          <cell r="C13223" t="str">
            <v>F800601</v>
          </cell>
          <cell r="D13223">
            <v>3</v>
          </cell>
          <cell r="E13223" t="str">
            <v>F</v>
          </cell>
        </row>
        <row r="13224">
          <cell r="B13224" t="str">
            <v>F800602</v>
          </cell>
          <cell r="C13224" t="str">
            <v>F800602</v>
          </cell>
          <cell r="D13224">
            <v>3</v>
          </cell>
          <cell r="E13224" t="str">
            <v>F</v>
          </cell>
        </row>
        <row r="13225">
          <cell r="B13225" t="str">
            <v>F800603</v>
          </cell>
          <cell r="C13225" t="str">
            <v>F800603</v>
          </cell>
          <cell r="D13225">
            <v>3</v>
          </cell>
          <cell r="E13225" t="str">
            <v>F</v>
          </cell>
        </row>
        <row r="13226">
          <cell r="B13226" t="str">
            <v>F800604</v>
          </cell>
          <cell r="C13226" t="str">
            <v>F800604</v>
          </cell>
          <cell r="D13226">
            <v>3</v>
          </cell>
          <cell r="E13226" t="str">
            <v>F</v>
          </cell>
        </row>
        <row r="13227">
          <cell r="B13227" t="str">
            <v>F800605</v>
          </cell>
          <cell r="C13227" t="str">
            <v>F800605</v>
          </cell>
          <cell r="D13227">
            <v>3</v>
          </cell>
          <cell r="E13227" t="str">
            <v>F</v>
          </cell>
        </row>
        <row r="13228">
          <cell r="B13228" t="str">
            <v>F800606</v>
          </cell>
          <cell r="C13228" t="str">
            <v>F800606</v>
          </cell>
          <cell r="D13228">
            <v>3</v>
          </cell>
          <cell r="E13228" t="str">
            <v>F</v>
          </cell>
        </row>
        <row r="13229">
          <cell r="B13229" t="str">
            <v>F800607</v>
          </cell>
          <cell r="C13229" t="str">
            <v>F800607</v>
          </cell>
          <cell r="D13229">
            <v>3</v>
          </cell>
          <cell r="E13229" t="str">
            <v>F</v>
          </cell>
        </row>
        <row r="13230">
          <cell r="B13230" t="str">
            <v>F800608</v>
          </cell>
          <cell r="C13230" t="str">
            <v>F800608</v>
          </cell>
          <cell r="D13230">
            <v>3</v>
          </cell>
          <cell r="E13230" t="str">
            <v>F</v>
          </cell>
        </row>
        <row r="13231">
          <cell r="B13231" t="str">
            <v>F800609</v>
          </cell>
          <cell r="C13231" t="str">
            <v>F800609</v>
          </cell>
          <cell r="D13231">
            <v>3</v>
          </cell>
          <cell r="E13231" t="str">
            <v>F</v>
          </cell>
        </row>
        <row r="13232">
          <cell r="B13232" t="str">
            <v>F800610</v>
          </cell>
          <cell r="C13232" t="str">
            <v>F800610</v>
          </cell>
          <cell r="D13232">
            <v>3</v>
          </cell>
          <cell r="E13232" t="str">
            <v>F</v>
          </cell>
        </row>
        <row r="13233">
          <cell r="B13233" t="str">
            <v>F800611</v>
          </cell>
          <cell r="C13233" t="str">
            <v>F800611</v>
          </cell>
          <cell r="D13233">
            <v>3</v>
          </cell>
          <cell r="E13233" t="str">
            <v>F</v>
          </cell>
        </row>
        <row r="13234">
          <cell r="B13234" t="str">
            <v>F800612</v>
          </cell>
          <cell r="C13234" t="str">
            <v>F800612</v>
          </cell>
          <cell r="D13234">
            <v>3</v>
          </cell>
          <cell r="E13234" t="str">
            <v>F</v>
          </cell>
        </row>
        <row r="13235">
          <cell r="B13235" t="str">
            <v>F800613</v>
          </cell>
          <cell r="C13235" t="str">
            <v>F800613</v>
          </cell>
          <cell r="D13235">
            <v>3</v>
          </cell>
          <cell r="E13235" t="str">
            <v>F</v>
          </cell>
        </row>
        <row r="13236">
          <cell r="B13236" t="str">
            <v>F800614</v>
          </cell>
          <cell r="C13236" t="str">
            <v>F800614</v>
          </cell>
          <cell r="D13236">
            <v>3</v>
          </cell>
          <cell r="E13236" t="str">
            <v>F</v>
          </cell>
        </row>
        <row r="13237">
          <cell r="B13237" t="str">
            <v>F800615</v>
          </cell>
          <cell r="C13237" t="str">
            <v>F800615</v>
          </cell>
          <cell r="D13237">
            <v>3</v>
          </cell>
          <cell r="E13237" t="str">
            <v>F</v>
          </cell>
        </row>
        <row r="13238">
          <cell r="B13238" t="str">
            <v>F800616</v>
          </cell>
          <cell r="C13238" t="str">
            <v>F800616</v>
          </cell>
          <cell r="D13238">
            <v>3</v>
          </cell>
          <cell r="E13238" t="str">
            <v>F</v>
          </cell>
        </row>
        <row r="13239">
          <cell r="B13239" t="str">
            <v>F800617</v>
          </cell>
          <cell r="C13239" t="str">
            <v>F800617</v>
          </cell>
          <cell r="D13239">
            <v>3</v>
          </cell>
          <cell r="E13239" t="str">
            <v>F</v>
          </cell>
        </row>
        <row r="13240">
          <cell r="B13240" t="str">
            <v>F800618</v>
          </cell>
          <cell r="C13240" t="str">
            <v>F800618</v>
          </cell>
          <cell r="D13240">
            <v>3</v>
          </cell>
          <cell r="E13240" t="str">
            <v>F</v>
          </cell>
        </row>
        <row r="13241">
          <cell r="B13241" t="str">
            <v>F800619</v>
          </cell>
          <cell r="C13241" t="str">
            <v>F800619</v>
          </cell>
          <cell r="D13241">
            <v>3</v>
          </cell>
          <cell r="E13241" t="str">
            <v>F</v>
          </cell>
        </row>
        <row r="13242">
          <cell r="B13242" t="str">
            <v>F800620</v>
          </cell>
          <cell r="C13242" t="str">
            <v>F800620</v>
          </cell>
          <cell r="D13242">
            <v>3</v>
          </cell>
          <cell r="E13242" t="str">
            <v>F</v>
          </cell>
        </row>
        <row r="13243">
          <cell r="B13243" t="str">
            <v>F800621</v>
          </cell>
          <cell r="C13243" t="str">
            <v>F800621</v>
          </cell>
          <cell r="D13243">
            <v>3</v>
          </cell>
          <cell r="E13243" t="str">
            <v>F</v>
          </cell>
        </row>
        <row r="13244">
          <cell r="B13244" t="str">
            <v>F800622</v>
          </cell>
          <cell r="C13244" t="str">
            <v>F800622</v>
          </cell>
          <cell r="D13244">
            <v>3</v>
          </cell>
          <cell r="E13244" t="str">
            <v>F</v>
          </cell>
        </row>
        <row r="13245">
          <cell r="B13245" t="str">
            <v>F800623</v>
          </cell>
          <cell r="C13245" t="str">
            <v>F800623</v>
          </cell>
          <cell r="D13245">
            <v>3</v>
          </cell>
          <cell r="E13245" t="str">
            <v>F</v>
          </cell>
        </row>
        <row r="13246">
          <cell r="B13246" t="str">
            <v>F800624</v>
          </cell>
          <cell r="C13246" t="str">
            <v>F800624</v>
          </cell>
          <cell r="D13246">
            <v>3</v>
          </cell>
          <cell r="E13246" t="str">
            <v>F</v>
          </cell>
        </row>
        <row r="13247">
          <cell r="B13247" t="str">
            <v>F800625</v>
          </cell>
          <cell r="C13247" t="str">
            <v>F800625</v>
          </cell>
          <cell r="D13247">
            <v>3</v>
          </cell>
          <cell r="E13247" t="str">
            <v>F</v>
          </cell>
        </row>
        <row r="13248">
          <cell r="B13248" t="str">
            <v>F800626</v>
          </cell>
          <cell r="C13248" t="str">
            <v>F800626</v>
          </cell>
          <cell r="D13248">
            <v>3</v>
          </cell>
          <cell r="E13248" t="str">
            <v>F</v>
          </cell>
        </row>
        <row r="13249">
          <cell r="B13249" t="str">
            <v>F800627</v>
          </cell>
          <cell r="C13249" t="str">
            <v>F800627</v>
          </cell>
          <cell r="D13249">
            <v>3</v>
          </cell>
          <cell r="E13249" t="str">
            <v>F</v>
          </cell>
        </row>
        <row r="13250">
          <cell r="B13250" t="str">
            <v>F800628</v>
          </cell>
          <cell r="C13250" t="str">
            <v>F800628</v>
          </cell>
          <cell r="D13250">
            <v>3</v>
          </cell>
          <cell r="E13250" t="str">
            <v>F</v>
          </cell>
        </row>
        <row r="13251">
          <cell r="B13251" t="str">
            <v>F800629</v>
          </cell>
          <cell r="C13251" t="str">
            <v>F800629</v>
          </cell>
          <cell r="D13251">
            <v>3</v>
          </cell>
          <cell r="E13251" t="str">
            <v>F</v>
          </cell>
        </row>
        <row r="13252">
          <cell r="B13252" t="str">
            <v>F800630</v>
          </cell>
          <cell r="C13252" t="str">
            <v>F800630</v>
          </cell>
          <cell r="D13252">
            <v>3</v>
          </cell>
          <cell r="E13252" t="str">
            <v>F</v>
          </cell>
        </row>
        <row r="13253">
          <cell r="B13253" t="str">
            <v>F800631</v>
          </cell>
          <cell r="C13253" t="str">
            <v>F800631</v>
          </cell>
          <cell r="D13253">
            <v>3</v>
          </cell>
          <cell r="E13253" t="str">
            <v>F</v>
          </cell>
        </row>
        <row r="13254">
          <cell r="B13254" t="str">
            <v>F800632</v>
          </cell>
          <cell r="C13254" t="str">
            <v>F800632</v>
          </cell>
          <cell r="D13254">
            <v>3</v>
          </cell>
          <cell r="E13254" t="str">
            <v>F</v>
          </cell>
        </row>
        <row r="13255">
          <cell r="B13255" t="str">
            <v>F800633</v>
          </cell>
          <cell r="C13255" t="str">
            <v>F800633</v>
          </cell>
          <cell r="D13255">
            <v>3</v>
          </cell>
          <cell r="E13255" t="str">
            <v>F</v>
          </cell>
        </row>
        <row r="13256">
          <cell r="B13256" t="str">
            <v>F800634</v>
          </cell>
          <cell r="C13256" t="str">
            <v>F800634</v>
          </cell>
          <cell r="D13256">
            <v>3</v>
          </cell>
          <cell r="E13256" t="str">
            <v>F</v>
          </cell>
        </row>
        <row r="13257">
          <cell r="B13257" t="str">
            <v>F800635</v>
          </cell>
          <cell r="C13257" t="str">
            <v>F800635</v>
          </cell>
          <cell r="D13257">
            <v>3</v>
          </cell>
          <cell r="E13257" t="str">
            <v>F</v>
          </cell>
        </row>
        <row r="13258">
          <cell r="B13258" t="str">
            <v>F800636</v>
          </cell>
          <cell r="C13258" t="str">
            <v>F800636</v>
          </cell>
          <cell r="D13258">
            <v>3</v>
          </cell>
          <cell r="E13258" t="str">
            <v>F</v>
          </cell>
        </row>
        <row r="13259">
          <cell r="B13259" t="str">
            <v>F800637</v>
          </cell>
          <cell r="C13259" t="str">
            <v>F800637</v>
          </cell>
          <cell r="D13259">
            <v>3</v>
          </cell>
          <cell r="E13259" t="str">
            <v>F</v>
          </cell>
        </row>
        <row r="13260">
          <cell r="B13260" t="str">
            <v>F800638</v>
          </cell>
          <cell r="C13260" t="str">
            <v>F800638</v>
          </cell>
          <cell r="D13260">
            <v>3</v>
          </cell>
          <cell r="E13260" t="str">
            <v>F</v>
          </cell>
        </row>
        <row r="13261">
          <cell r="B13261" t="str">
            <v>F800639</v>
          </cell>
          <cell r="C13261" t="str">
            <v>F800639</v>
          </cell>
          <cell r="D13261">
            <v>3</v>
          </cell>
          <cell r="E13261" t="str">
            <v>F</v>
          </cell>
        </row>
        <row r="13262">
          <cell r="B13262" t="str">
            <v>F800640</v>
          </cell>
          <cell r="C13262" t="str">
            <v>F800640</v>
          </cell>
          <cell r="D13262">
            <v>3</v>
          </cell>
          <cell r="E13262" t="str">
            <v>F</v>
          </cell>
        </row>
        <row r="13263">
          <cell r="B13263" t="str">
            <v>F800641</v>
          </cell>
          <cell r="C13263" t="str">
            <v>F800641</v>
          </cell>
          <cell r="D13263">
            <v>3</v>
          </cell>
          <cell r="E13263" t="str">
            <v>F</v>
          </cell>
        </row>
        <row r="13264">
          <cell r="B13264" t="str">
            <v>F800642</v>
          </cell>
          <cell r="C13264" t="str">
            <v>F800642</v>
          </cell>
          <cell r="D13264">
            <v>3</v>
          </cell>
          <cell r="E13264" t="str">
            <v>F</v>
          </cell>
        </row>
        <row r="13265">
          <cell r="B13265" t="str">
            <v>F800643</v>
          </cell>
          <cell r="C13265" t="str">
            <v>F800643</v>
          </cell>
          <cell r="D13265">
            <v>3</v>
          </cell>
          <cell r="E13265" t="str">
            <v>F</v>
          </cell>
        </row>
        <row r="13266">
          <cell r="B13266" t="str">
            <v>F800644</v>
          </cell>
          <cell r="C13266" t="str">
            <v>F800644</v>
          </cell>
          <cell r="D13266">
            <v>3</v>
          </cell>
          <cell r="E13266" t="str">
            <v>F</v>
          </cell>
        </row>
        <row r="13267">
          <cell r="B13267" t="str">
            <v>F800645</v>
          </cell>
          <cell r="C13267" t="str">
            <v>F800645</v>
          </cell>
          <cell r="D13267">
            <v>3</v>
          </cell>
          <cell r="E13267" t="str">
            <v>F</v>
          </cell>
        </row>
        <row r="13268">
          <cell r="B13268" t="str">
            <v>F800646</v>
          </cell>
          <cell r="C13268" t="str">
            <v>F800646</v>
          </cell>
          <cell r="D13268">
            <v>3</v>
          </cell>
          <cell r="E13268" t="str">
            <v>F</v>
          </cell>
        </row>
        <row r="13269">
          <cell r="B13269" t="str">
            <v>F800647</v>
          </cell>
          <cell r="C13269" t="str">
            <v>F800647</v>
          </cell>
          <cell r="D13269">
            <v>3</v>
          </cell>
          <cell r="E13269" t="str">
            <v>F</v>
          </cell>
        </row>
        <row r="13270">
          <cell r="B13270" t="str">
            <v>F800648</v>
          </cell>
          <cell r="C13270" t="str">
            <v>F800648</v>
          </cell>
          <cell r="D13270">
            <v>3</v>
          </cell>
          <cell r="E13270" t="str">
            <v>F</v>
          </cell>
        </row>
        <row r="13271">
          <cell r="B13271" t="str">
            <v>F800649</v>
          </cell>
          <cell r="C13271" t="str">
            <v>F800649</v>
          </cell>
          <cell r="D13271">
            <v>3</v>
          </cell>
          <cell r="E13271" t="str">
            <v>F</v>
          </cell>
        </row>
        <row r="13272">
          <cell r="B13272" t="str">
            <v>F800650</v>
          </cell>
          <cell r="C13272" t="str">
            <v>F800650</v>
          </cell>
          <cell r="D13272">
            <v>3</v>
          </cell>
          <cell r="E13272" t="str">
            <v>F</v>
          </cell>
        </row>
        <row r="13273">
          <cell r="B13273" t="str">
            <v>F800651</v>
          </cell>
          <cell r="C13273" t="str">
            <v>F800651</v>
          </cell>
          <cell r="D13273">
            <v>3</v>
          </cell>
          <cell r="E13273" t="str">
            <v>F</v>
          </cell>
        </row>
        <row r="13274">
          <cell r="B13274" t="str">
            <v>F800652</v>
          </cell>
          <cell r="C13274" t="str">
            <v>F800652</v>
          </cell>
          <cell r="D13274">
            <v>3</v>
          </cell>
          <cell r="E13274" t="str">
            <v>F</v>
          </cell>
        </row>
        <row r="13275">
          <cell r="B13275" t="str">
            <v>F800653</v>
          </cell>
          <cell r="C13275" t="str">
            <v>F800653</v>
          </cell>
          <cell r="D13275">
            <v>3</v>
          </cell>
          <cell r="E13275" t="str">
            <v>F</v>
          </cell>
        </row>
        <row r="13276">
          <cell r="B13276" t="str">
            <v>F800654</v>
          </cell>
          <cell r="C13276" t="str">
            <v>F800654</v>
          </cell>
          <cell r="D13276">
            <v>3</v>
          </cell>
          <cell r="E13276" t="str">
            <v>F</v>
          </cell>
        </row>
        <row r="13277">
          <cell r="B13277" t="str">
            <v>F800655</v>
          </cell>
          <cell r="C13277" t="str">
            <v>F800655</v>
          </cell>
          <cell r="D13277">
            <v>3</v>
          </cell>
          <cell r="E13277" t="str">
            <v>F</v>
          </cell>
        </row>
        <row r="13278">
          <cell r="B13278" t="str">
            <v>F800656</v>
          </cell>
          <cell r="C13278" t="str">
            <v>F800656</v>
          </cell>
          <cell r="D13278">
            <v>3</v>
          </cell>
          <cell r="E13278" t="str">
            <v>F</v>
          </cell>
        </row>
        <row r="13279">
          <cell r="B13279" t="str">
            <v>F800657</v>
          </cell>
          <cell r="C13279" t="str">
            <v>F800657</v>
          </cell>
          <cell r="D13279">
            <v>3</v>
          </cell>
          <cell r="E13279" t="str">
            <v>F</v>
          </cell>
        </row>
        <row r="13280">
          <cell r="B13280" t="str">
            <v>F800658</v>
          </cell>
          <cell r="C13280" t="str">
            <v>F800658</v>
          </cell>
          <cell r="D13280">
            <v>3</v>
          </cell>
          <cell r="E13280" t="str">
            <v>F</v>
          </cell>
        </row>
        <row r="13281">
          <cell r="B13281" t="str">
            <v>F800659</v>
          </cell>
          <cell r="C13281" t="str">
            <v>F800659</v>
          </cell>
          <cell r="D13281">
            <v>3</v>
          </cell>
          <cell r="E13281" t="str">
            <v>F</v>
          </cell>
        </row>
        <row r="13282">
          <cell r="B13282" t="str">
            <v>F800660</v>
          </cell>
          <cell r="C13282" t="str">
            <v>F800660</v>
          </cell>
          <cell r="D13282">
            <v>3</v>
          </cell>
          <cell r="E13282" t="str">
            <v>F</v>
          </cell>
        </row>
        <row r="13283">
          <cell r="B13283" t="str">
            <v>F800661</v>
          </cell>
          <cell r="C13283" t="str">
            <v>F800661</v>
          </cell>
          <cell r="D13283">
            <v>3</v>
          </cell>
          <cell r="E13283" t="str">
            <v>F</v>
          </cell>
        </row>
        <row r="13284">
          <cell r="B13284" t="str">
            <v>F800662</v>
          </cell>
          <cell r="C13284" t="str">
            <v>F800662</v>
          </cell>
          <cell r="D13284">
            <v>3</v>
          </cell>
          <cell r="E13284" t="str">
            <v>F</v>
          </cell>
        </row>
        <row r="13285">
          <cell r="B13285" t="str">
            <v>F800663</v>
          </cell>
          <cell r="C13285" t="str">
            <v>F800663</v>
          </cell>
          <cell r="D13285">
            <v>3</v>
          </cell>
          <cell r="E13285" t="str">
            <v>F</v>
          </cell>
        </row>
        <row r="13286">
          <cell r="B13286" t="str">
            <v>F800664</v>
          </cell>
          <cell r="C13286" t="str">
            <v>F800664</v>
          </cell>
          <cell r="D13286">
            <v>3</v>
          </cell>
          <cell r="E13286" t="str">
            <v>F</v>
          </cell>
        </row>
        <row r="13287">
          <cell r="B13287" t="str">
            <v>F800665</v>
          </cell>
          <cell r="C13287" t="str">
            <v>F800665</v>
          </cell>
          <cell r="D13287">
            <v>3</v>
          </cell>
          <cell r="E13287" t="str">
            <v>F</v>
          </cell>
        </row>
        <row r="13288">
          <cell r="B13288" t="str">
            <v>F800666</v>
          </cell>
          <cell r="C13288" t="str">
            <v>F800666</v>
          </cell>
          <cell r="D13288">
            <v>3</v>
          </cell>
          <cell r="E13288" t="str">
            <v>F</v>
          </cell>
        </row>
        <row r="13289">
          <cell r="B13289" t="str">
            <v>F800667</v>
          </cell>
          <cell r="C13289" t="str">
            <v>F800667</v>
          </cell>
          <cell r="D13289">
            <v>3</v>
          </cell>
          <cell r="E13289" t="str">
            <v>F</v>
          </cell>
        </row>
        <row r="13290">
          <cell r="B13290" t="str">
            <v>F800668</v>
          </cell>
          <cell r="C13290" t="str">
            <v>F800668</v>
          </cell>
          <cell r="D13290">
            <v>3</v>
          </cell>
          <cell r="E13290" t="str">
            <v>F</v>
          </cell>
        </row>
        <row r="13291">
          <cell r="B13291" t="str">
            <v>F800669</v>
          </cell>
          <cell r="C13291" t="str">
            <v>F800669</v>
          </cell>
          <cell r="D13291">
            <v>3</v>
          </cell>
          <cell r="E13291" t="str">
            <v>F</v>
          </cell>
        </row>
        <row r="13292">
          <cell r="B13292" t="str">
            <v>F800670</v>
          </cell>
          <cell r="C13292" t="str">
            <v>F800670</v>
          </cell>
          <cell r="D13292">
            <v>3</v>
          </cell>
          <cell r="E13292" t="str">
            <v>F</v>
          </cell>
        </row>
        <row r="13293">
          <cell r="B13293" t="str">
            <v>F800671</v>
          </cell>
          <cell r="C13293" t="str">
            <v>F800671</v>
          </cell>
          <cell r="D13293">
            <v>3</v>
          </cell>
          <cell r="E13293" t="str">
            <v>F</v>
          </cell>
        </row>
        <row r="13294">
          <cell r="B13294" t="str">
            <v>F800672</v>
          </cell>
          <cell r="C13294" t="str">
            <v>F800672</v>
          </cell>
          <cell r="D13294">
            <v>3</v>
          </cell>
          <cell r="E13294" t="str">
            <v>F</v>
          </cell>
        </row>
        <row r="13295">
          <cell r="B13295" t="str">
            <v>F800673</v>
          </cell>
          <cell r="C13295" t="str">
            <v>F800673</v>
          </cell>
          <cell r="D13295">
            <v>3</v>
          </cell>
          <cell r="E13295" t="str">
            <v>F</v>
          </cell>
        </row>
        <row r="13296">
          <cell r="B13296" t="str">
            <v>F800674</v>
          </cell>
          <cell r="C13296" t="str">
            <v>F800674</v>
          </cell>
          <cell r="D13296">
            <v>3</v>
          </cell>
          <cell r="E13296" t="str">
            <v>F</v>
          </cell>
        </row>
        <row r="13297">
          <cell r="B13297" t="str">
            <v>F800675</v>
          </cell>
          <cell r="C13297" t="str">
            <v>F800675</v>
          </cell>
          <cell r="D13297">
            <v>3</v>
          </cell>
          <cell r="E13297" t="str">
            <v>F</v>
          </cell>
        </row>
        <row r="13298">
          <cell r="B13298" t="str">
            <v>F800676</v>
          </cell>
          <cell r="C13298" t="str">
            <v>F800676</v>
          </cell>
          <cell r="D13298">
            <v>3</v>
          </cell>
          <cell r="E13298" t="str">
            <v>F</v>
          </cell>
        </row>
        <row r="13299">
          <cell r="B13299" t="str">
            <v>F800677</v>
          </cell>
          <cell r="C13299" t="str">
            <v>F800677</v>
          </cell>
          <cell r="D13299">
            <v>3</v>
          </cell>
          <cell r="E13299" t="str">
            <v>F</v>
          </cell>
        </row>
        <row r="13300">
          <cell r="B13300" t="str">
            <v>F800678</v>
          </cell>
          <cell r="C13300" t="str">
            <v>F800678</v>
          </cell>
          <cell r="D13300">
            <v>3</v>
          </cell>
          <cell r="E13300" t="str">
            <v>F</v>
          </cell>
        </row>
        <row r="13301">
          <cell r="B13301" t="str">
            <v>F800679</v>
          </cell>
          <cell r="C13301" t="str">
            <v>F800679</v>
          </cell>
          <cell r="D13301">
            <v>3</v>
          </cell>
          <cell r="E13301" t="str">
            <v>F</v>
          </cell>
        </row>
        <row r="13302">
          <cell r="B13302" t="str">
            <v>F800680</v>
          </cell>
          <cell r="C13302" t="str">
            <v>F800680</v>
          </cell>
          <cell r="D13302">
            <v>3</v>
          </cell>
          <cell r="E13302" t="str">
            <v>F</v>
          </cell>
        </row>
        <row r="13303">
          <cell r="B13303" t="str">
            <v>F800681</v>
          </cell>
          <cell r="C13303" t="str">
            <v>F800681</v>
          </cell>
          <cell r="D13303">
            <v>3</v>
          </cell>
          <cell r="E13303" t="str">
            <v>F</v>
          </cell>
        </row>
        <row r="13304">
          <cell r="B13304" t="str">
            <v>F800682</v>
          </cell>
          <cell r="C13304" t="str">
            <v>F800682</v>
          </cell>
          <cell r="D13304">
            <v>3</v>
          </cell>
          <cell r="E13304" t="str">
            <v>F</v>
          </cell>
        </row>
        <row r="13305">
          <cell r="B13305" t="str">
            <v>F800683</v>
          </cell>
          <cell r="C13305" t="str">
            <v>F800683</v>
          </cell>
          <cell r="D13305">
            <v>3</v>
          </cell>
          <cell r="E13305" t="str">
            <v>F</v>
          </cell>
        </row>
        <row r="13306">
          <cell r="B13306" t="str">
            <v>F800684</v>
          </cell>
          <cell r="C13306" t="str">
            <v>F800684</v>
          </cell>
          <cell r="D13306">
            <v>3</v>
          </cell>
          <cell r="E13306" t="str">
            <v>F</v>
          </cell>
        </row>
        <row r="13307">
          <cell r="B13307" t="str">
            <v>F800685</v>
          </cell>
          <cell r="C13307" t="str">
            <v>F800685</v>
          </cell>
          <cell r="D13307">
            <v>3</v>
          </cell>
          <cell r="E13307" t="str">
            <v>F</v>
          </cell>
        </row>
        <row r="13308">
          <cell r="B13308" t="str">
            <v>F800686</v>
          </cell>
          <cell r="C13308" t="str">
            <v>F800686</v>
          </cell>
          <cell r="D13308">
            <v>3</v>
          </cell>
          <cell r="E13308" t="str">
            <v>F</v>
          </cell>
        </row>
        <row r="13309">
          <cell r="B13309" t="str">
            <v>F800687</v>
          </cell>
          <cell r="C13309" t="str">
            <v>F800687</v>
          </cell>
          <cell r="D13309">
            <v>3</v>
          </cell>
          <cell r="E13309" t="str">
            <v>F</v>
          </cell>
        </row>
        <row r="13310">
          <cell r="B13310" t="str">
            <v>F800688</v>
          </cell>
          <cell r="C13310" t="str">
            <v>F800688</v>
          </cell>
          <cell r="D13310">
            <v>3</v>
          </cell>
          <cell r="E13310" t="str">
            <v>F</v>
          </cell>
        </row>
        <row r="13311">
          <cell r="B13311" t="str">
            <v>F800689</v>
          </cell>
          <cell r="C13311" t="str">
            <v>F800689</v>
          </cell>
          <cell r="D13311">
            <v>3</v>
          </cell>
          <cell r="E13311" t="str">
            <v>F</v>
          </cell>
        </row>
        <row r="13312">
          <cell r="B13312" t="str">
            <v>F800690</v>
          </cell>
          <cell r="C13312" t="str">
            <v>F800690</v>
          </cell>
          <cell r="D13312">
            <v>3</v>
          </cell>
          <cell r="E13312" t="str">
            <v>F</v>
          </cell>
        </row>
        <row r="13313">
          <cell r="B13313" t="str">
            <v>F800691</v>
          </cell>
          <cell r="C13313" t="str">
            <v>F800691</v>
          </cell>
          <cell r="D13313">
            <v>3</v>
          </cell>
          <cell r="E13313" t="str">
            <v>F</v>
          </cell>
        </row>
        <row r="13314">
          <cell r="B13314" t="str">
            <v>F800692</v>
          </cell>
          <cell r="C13314" t="str">
            <v>F800692</v>
          </cell>
          <cell r="D13314">
            <v>3</v>
          </cell>
          <cell r="E13314" t="str">
            <v>F</v>
          </cell>
        </row>
        <row r="13315">
          <cell r="B13315" t="str">
            <v>F800693</v>
          </cell>
          <cell r="C13315" t="str">
            <v>F800693</v>
          </cell>
          <cell r="D13315">
            <v>3</v>
          </cell>
          <cell r="E13315" t="str">
            <v>F</v>
          </cell>
        </row>
        <row r="13316">
          <cell r="B13316" t="str">
            <v>F800694</v>
          </cell>
          <cell r="C13316" t="str">
            <v>F800694</v>
          </cell>
          <cell r="D13316">
            <v>3</v>
          </cell>
          <cell r="E13316" t="str">
            <v>F</v>
          </cell>
        </row>
        <row r="13317">
          <cell r="B13317" t="str">
            <v>F800695</v>
          </cell>
          <cell r="C13317" t="str">
            <v>F800695</v>
          </cell>
          <cell r="D13317">
            <v>3</v>
          </cell>
          <cell r="E13317" t="str">
            <v>F</v>
          </cell>
        </row>
        <row r="13318">
          <cell r="B13318" t="str">
            <v>F800696</v>
          </cell>
          <cell r="C13318" t="str">
            <v>F800696</v>
          </cell>
          <cell r="D13318">
            <v>3</v>
          </cell>
          <cell r="E13318" t="str">
            <v>F</v>
          </cell>
        </row>
        <row r="13319">
          <cell r="B13319" t="str">
            <v>F800697</v>
          </cell>
          <cell r="C13319" t="str">
            <v>F800697</v>
          </cell>
          <cell r="D13319">
            <v>3</v>
          </cell>
          <cell r="E13319" t="str">
            <v>F</v>
          </cell>
        </row>
        <row r="13320">
          <cell r="B13320" t="str">
            <v>F800698</v>
          </cell>
          <cell r="C13320" t="str">
            <v>F800698</v>
          </cell>
          <cell r="D13320">
            <v>3</v>
          </cell>
          <cell r="E13320" t="str">
            <v>F</v>
          </cell>
        </row>
        <row r="13321">
          <cell r="B13321" t="str">
            <v>F800699</v>
          </cell>
          <cell r="C13321" t="str">
            <v>F800699</v>
          </cell>
          <cell r="D13321">
            <v>3</v>
          </cell>
          <cell r="E13321" t="str">
            <v>F</v>
          </cell>
        </row>
        <row r="13322">
          <cell r="B13322" t="str">
            <v>F800700</v>
          </cell>
          <cell r="C13322" t="str">
            <v>F800700</v>
          </cell>
          <cell r="D13322">
            <v>3</v>
          </cell>
          <cell r="E13322" t="str">
            <v>F</v>
          </cell>
        </row>
        <row r="13323">
          <cell r="B13323" t="str">
            <v>F800701</v>
          </cell>
          <cell r="C13323" t="str">
            <v>F800701</v>
          </cell>
          <cell r="D13323">
            <v>3</v>
          </cell>
          <cell r="E13323" t="str">
            <v>F</v>
          </cell>
        </row>
        <row r="13324">
          <cell r="B13324" t="str">
            <v>F800702</v>
          </cell>
          <cell r="C13324" t="str">
            <v>F800702</v>
          </cell>
          <cell r="D13324">
            <v>3</v>
          </cell>
          <cell r="E13324" t="str">
            <v>F</v>
          </cell>
        </row>
        <row r="13325">
          <cell r="B13325" t="str">
            <v>F800703</v>
          </cell>
          <cell r="C13325" t="str">
            <v>F800703</v>
          </cell>
          <cell r="D13325">
            <v>3</v>
          </cell>
          <cell r="E13325" t="str">
            <v>F</v>
          </cell>
        </row>
        <row r="13326">
          <cell r="B13326" t="str">
            <v>F800704</v>
          </cell>
          <cell r="C13326" t="str">
            <v>F800704</v>
          </cell>
          <cell r="D13326">
            <v>3</v>
          </cell>
          <cell r="E13326" t="str">
            <v>F</v>
          </cell>
        </row>
        <row r="13327">
          <cell r="B13327" t="str">
            <v>F800705</v>
          </cell>
          <cell r="C13327" t="str">
            <v>F800705</v>
          </cell>
          <cell r="D13327">
            <v>3</v>
          </cell>
          <cell r="E13327" t="str">
            <v>F</v>
          </cell>
        </row>
        <row r="13328">
          <cell r="B13328" t="str">
            <v>F800706</v>
          </cell>
          <cell r="C13328" t="str">
            <v>F800706</v>
          </cell>
          <cell r="D13328">
            <v>3</v>
          </cell>
          <cell r="E13328" t="str">
            <v>F</v>
          </cell>
        </row>
        <row r="13329">
          <cell r="B13329" t="str">
            <v>F800707</v>
          </cell>
          <cell r="C13329" t="str">
            <v>F800707</v>
          </cell>
          <cell r="D13329">
            <v>3</v>
          </cell>
          <cell r="E13329" t="str">
            <v>F</v>
          </cell>
        </row>
        <row r="13330">
          <cell r="B13330" t="str">
            <v>F800708</v>
          </cell>
          <cell r="C13330" t="str">
            <v>F800708</v>
          </cell>
          <cell r="D13330">
            <v>3</v>
          </cell>
          <cell r="E13330" t="str">
            <v>F</v>
          </cell>
        </row>
        <row r="13331">
          <cell r="B13331" t="str">
            <v>F800709</v>
          </cell>
          <cell r="C13331" t="str">
            <v>F800709</v>
          </cell>
          <cell r="D13331">
            <v>3</v>
          </cell>
          <cell r="E13331" t="str">
            <v>F</v>
          </cell>
        </row>
        <row r="13332">
          <cell r="B13332" t="str">
            <v>F800710</v>
          </cell>
          <cell r="C13332" t="str">
            <v>F800710</v>
          </cell>
          <cell r="D13332">
            <v>3</v>
          </cell>
          <cell r="E13332" t="str">
            <v>F</v>
          </cell>
        </row>
        <row r="13333">
          <cell r="B13333" t="str">
            <v>F800711</v>
          </cell>
          <cell r="C13333" t="str">
            <v>F800711</v>
          </cell>
          <cell r="D13333">
            <v>3</v>
          </cell>
          <cell r="E13333" t="str">
            <v>F</v>
          </cell>
        </row>
        <row r="13334">
          <cell r="B13334" t="str">
            <v>F800712</v>
          </cell>
          <cell r="C13334" t="str">
            <v>F800712</v>
          </cell>
          <cell r="D13334">
            <v>3</v>
          </cell>
          <cell r="E13334" t="str">
            <v>F</v>
          </cell>
        </row>
        <row r="13335">
          <cell r="B13335" t="str">
            <v>F800713</v>
          </cell>
          <cell r="C13335" t="str">
            <v>F800713</v>
          </cell>
          <cell r="D13335">
            <v>3</v>
          </cell>
          <cell r="E13335" t="str">
            <v>F</v>
          </cell>
        </row>
        <row r="13336">
          <cell r="B13336" t="str">
            <v>F800714</v>
          </cell>
          <cell r="C13336" t="str">
            <v>F800714</v>
          </cell>
          <cell r="D13336">
            <v>3</v>
          </cell>
          <cell r="E13336" t="str">
            <v>F</v>
          </cell>
        </row>
        <row r="13337">
          <cell r="B13337" t="str">
            <v>F800715</v>
          </cell>
          <cell r="C13337" t="str">
            <v>F800715</v>
          </cell>
          <cell r="D13337">
            <v>3</v>
          </cell>
          <cell r="E13337" t="str">
            <v>F</v>
          </cell>
        </row>
        <row r="13338">
          <cell r="B13338" t="str">
            <v>F800716</v>
          </cell>
          <cell r="C13338" t="str">
            <v>F800716</v>
          </cell>
          <cell r="D13338">
            <v>3</v>
          </cell>
          <cell r="E13338" t="str">
            <v>F</v>
          </cell>
        </row>
        <row r="13339">
          <cell r="B13339" t="str">
            <v>F800717</v>
          </cell>
          <cell r="C13339" t="str">
            <v>F800717</v>
          </cell>
          <cell r="D13339">
            <v>3</v>
          </cell>
          <cell r="E13339" t="str">
            <v>F</v>
          </cell>
        </row>
        <row r="13340">
          <cell r="B13340" t="str">
            <v>F800718</v>
          </cell>
          <cell r="C13340" t="str">
            <v>F800718</v>
          </cell>
          <cell r="D13340">
            <v>3</v>
          </cell>
          <cell r="E13340" t="str">
            <v>F</v>
          </cell>
        </row>
        <row r="13341">
          <cell r="B13341" t="str">
            <v>F800719</v>
          </cell>
          <cell r="C13341" t="str">
            <v>F800719</v>
          </cell>
          <cell r="D13341">
            <v>3</v>
          </cell>
          <cell r="E13341" t="str">
            <v>F</v>
          </cell>
        </row>
        <row r="13342">
          <cell r="B13342" t="str">
            <v>F800720</v>
          </cell>
          <cell r="C13342" t="str">
            <v>F800720</v>
          </cell>
          <cell r="D13342">
            <v>3</v>
          </cell>
          <cell r="E13342" t="str">
            <v>F</v>
          </cell>
        </row>
        <row r="13343">
          <cell r="B13343" t="str">
            <v>F800721</v>
          </cell>
          <cell r="C13343" t="str">
            <v>F800721</v>
          </cell>
          <cell r="D13343">
            <v>3</v>
          </cell>
          <cell r="E13343" t="str">
            <v>F</v>
          </cell>
        </row>
        <row r="13344">
          <cell r="B13344" t="str">
            <v>F800722</v>
          </cell>
          <cell r="C13344" t="str">
            <v>F800722</v>
          </cell>
          <cell r="D13344">
            <v>3</v>
          </cell>
          <cell r="E13344" t="str">
            <v>F</v>
          </cell>
        </row>
        <row r="13345">
          <cell r="B13345" t="str">
            <v>F800723</v>
          </cell>
          <cell r="C13345" t="str">
            <v>F800723</v>
          </cell>
          <cell r="D13345">
            <v>3</v>
          </cell>
          <cell r="E13345" t="str">
            <v>F</v>
          </cell>
        </row>
        <row r="13346">
          <cell r="B13346" t="str">
            <v>F800724</v>
          </cell>
          <cell r="C13346" t="str">
            <v>F800724</v>
          </cell>
          <cell r="D13346">
            <v>3</v>
          </cell>
          <cell r="E13346" t="str">
            <v>F</v>
          </cell>
        </row>
        <row r="13347">
          <cell r="B13347" t="str">
            <v>F800725</v>
          </cell>
          <cell r="C13347" t="str">
            <v>F800725</v>
          </cell>
          <cell r="D13347">
            <v>3</v>
          </cell>
          <cell r="E13347" t="str">
            <v>F</v>
          </cell>
        </row>
        <row r="13348">
          <cell r="B13348" t="str">
            <v>F800726</v>
          </cell>
          <cell r="C13348" t="str">
            <v>F800726</v>
          </cell>
          <cell r="D13348">
            <v>3</v>
          </cell>
          <cell r="E13348" t="str">
            <v>F</v>
          </cell>
        </row>
        <row r="13349">
          <cell r="B13349" t="str">
            <v>F800727</v>
          </cell>
          <cell r="C13349" t="str">
            <v>F800727</v>
          </cell>
          <cell r="D13349">
            <v>3</v>
          </cell>
          <cell r="E13349" t="str">
            <v>F</v>
          </cell>
        </row>
        <row r="13350">
          <cell r="B13350" t="str">
            <v>F800728</v>
          </cell>
          <cell r="C13350" t="str">
            <v>F800728</v>
          </cell>
          <cell r="D13350">
            <v>3</v>
          </cell>
          <cell r="E13350" t="str">
            <v>F</v>
          </cell>
        </row>
        <row r="13351">
          <cell r="B13351" t="str">
            <v>F800729</v>
          </cell>
          <cell r="C13351" t="str">
            <v>F800729</v>
          </cell>
          <cell r="D13351">
            <v>3</v>
          </cell>
          <cell r="E13351" t="str">
            <v>F</v>
          </cell>
        </row>
        <row r="13352">
          <cell r="B13352" t="str">
            <v>F800730</v>
          </cell>
          <cell r="C13352" t="str">
            <v>F800730</v>
          </cell>
          <cell r="D13352">
            <v>3</v>
          </cell>
          <cell r="E13352" t="str">
            <v>F</v>
          </cell>
        </row>
        <row r="13353">
          <cell r="B13353" t="str">
            <v>F800731</v>
          </cell>
          <cell r="C13353" t="str">
            <v>F800731</v>
          </cell>
          <cell r="D13353">
            <v>3</v>
          </cell>
          <cell r="E13353" t="str">
            <v>F</v>
          </cell>
        </row>
        <row r="13354">
          <cell r="B13354" t="str">
            <v>F800732</v>
          </cell>
          <cell r="C13354" t="str">
            <v>F800732</v>
          </cell>
          <cell r="D13354">
            <v>3</v>
          </cell>
          <cell r="E13354" t="str">
            <v>F</v>
          </cell>
        </row>
        <row r="13355">
          <cell r="B13355" t="str">
            <v>F800733</v>
          </cell>
          <cell r="C13355" t="str">
            <v>F800733</v>
          </cell>
          <cell r="D13355">
            <v>3</v>
          </cell>
          <cell r="E13355" t="str">
            <v>F</v>
          </cell>
        </row>
        <row r="13356">
          <cell r="B13356" t="str">
            <v>F800734</v>
          </cell>
          <cell r="C13356" t="str">
            <v>F800734</v>
          </cell>
          <cell r="D13356">
            <v>3</v>
          </cell>
          <cell r="E13356" t="str">
            <v>F</v>
          </cell>
        </row>
        <row r="13357">
          <cell r="B13357" t="str">
            <v>F800735</v>
          </cell>
          <cell r="C13357" t="str">
            <v>F800735</v>
          </cell>
          <cell r="D13357">
            <v>3</v>
          </cell>
          <cell r="E13357" t="str">
            <v>F</v>
          </cell>
        </row>
        <row r="13358">
          <cell r="B13358" t="str">
            <v>F800736</v>
          </cell>
          <cell r="C13358" t="str">
            <v>F800736</v>
          </cell>
          <cell r="D13358">
            <v>3</v>
          </cell>
          <cell r="E13358" t="str">
            <v>F</v>
          </cell>
        </row>
        <row r="13359">
          <cell r="B13359" t="str">
            <v>F800737</v>
          </cell>
          <cell r="C13359" t="str">
            <v>F800737</v>
          </cell>
          <cell r="D13359">
            <v>3</v>
          </cell>
          <cell r="E13359" t="str">
            <v>F</v>
          </cell>
        </row>
        <row r="13360">
          <cell r="B13360" t="str">
            <v>F800738</v>
          </cell>
          <cell r="C13360" t="str">
            <v>F800738</v>
          </cell>
          <cell r="D13360">
            <v>3</v>
          </cell>
          <cell r="E13360" t="str">
            <v>F</v>
          </cell>
        </row>
        <row r="13361">
          <cell r="B13361" t="str">
            <v>F800739</v>
          </cell>
          <cell r="C13361" t="str">
            <v>F800739</v>
          </cell>
          <cell r="D13361">
            <v>3</v>
          </cell>
          <cell r="E13361" t="str">
            <v>F</v>
          </cell>
        </row>
        <row r="13362">
          <cell r="B13362" t="str">
            <v>F800740</v>
          </cell>
          <cell r="C13362" t="str">
            <v>F800740</v>
          </cell>
          <cell r="D13362">
            <v>3</v>
          </cell>
          <cell r="E13362" t="str">
            <v>F</v>
          </cell>
        </row>
        <row r="13363">
          <cell r="B13363" t="str">
            <v>F800741</v>
          </cell>
          <cell r="C13363" t="str">
            <v>F800741</v>
          </cell>
          <cell r="D13363">
            <v>3</v>
          </cell>
          <cell r="E13363" t="str">
            <v>F</v>
          </cell>
        </row>
        <row r="13364">
          <cell r="B13364" t="str">
            <v>F800742</v>
          </cell>
          <cell r="C13364" t="str">
            <v>F800742</v>
          </cell>
          <cell r="D13364">
            <v>3</v>
          </cell>
          <cell r="E13364" t="str">
            <v>F</v>
          </cell>
        </row>
        <row r="13365">
          <cell r="B13365" t="str">
            <v>F800743</v>
          </cell>
          <cell r="C13365" t="str">
            <v>F800743</v>
          </cell>
          <cell r="D13365">
            <v>3</v>
          </cell>
          <cell r="E13365" t="str">
            <v>F</v>
          </cell>
        </row>
        <row r="13366">
          <cell r="B13366" t="str">
            <v>F800744</v>
          </cell>
          <cell r="C13366" t="str">
            <v>F800744</v>
          </cell>
          <cell r="D13366">
            <v>3</v>
          </cell>
          <cell r="E13366" t="str">
            <v>F</v>
          </cell>
        </row>
        <row r="13367">
          <cell r="B13367" t="str">
            <v>F800745</v>
          </cell>
          <cell r="C13367" t="str">
            <v>F800745</v>
          </cell>
          <cell r="D13367">
            <v>3</v>
          </cell>
          <cell r="E13367" t="str">
            <v>F</v>
          </cell>
        </row>
        <row r="13368">
          <cell r="B13368" t="str">
            <v>F800746</v>
          </cell>
          <cell r="C13368" t="str">
            <v>F800746</v>
          </cell>
          <cell r="D13368">
            <v>3</v>
          </cell>
          <cell r="E13368" t="str">
            <v>F</v>
          </cell>
        </row>
        <row r="13369">
          <cell r="B13369" t="str">
            <v>F800747</v>
          </cell>
          <cell r="C13369" t="str">
            <v>F800747</v>
          </cell>
          <cell r="D13369">
            <v>3</v>
          </cell>
          <cell r="E13369" t="str">
            <v>F</v>
          </cell>
        </row>
        <row r="13370">
          <cell r="B13370" t="str">
            <v>F800748</v>
          </cell>
          <cell r="C13370" t="str">
            <v>F800748</v>
          </cell>
          <cell r="D13370">
            <v>3</v>
          </cell>
          <cell r="E13370" t="str">
            <v>F</v>
          </cell>
        </row>
        <row r="13371">
          <cell r="B13371" t="str">
            <v>F800749</v>
          </cell>
          <cell r="C13371" t="str">
            <v>F800749</v>
          </cell>
          <cell r="D13371">
            <v>3</v>
          </cell>
          <cell r="E13371" t="str">
            <v>F</v>
          </cell>
        </row>
        <row r="13372">
          <cell r="B13372" t="str">
            <v>F800750</v>
          </cell>
          <cell r="C13372" t="str">
            <v>F800750</v>
          </cell>
          <cell r="D13372">
            <v>3</v>
          </cell>
          <cell r="E13372" t="str">
            <v>F</v>
          </cell>
        </row>
        <row r="13373">
          <cell r="B13373" t="str">
            <v>F800751</v>
          </cell>
          <cell r="C13373" t="str">
            <v>F800751</v>
          </cell>
          <cell r="D13373">
            <v>3</v>
          </cell>
          <cell r="E13373" t="str">
            <v>F</v>
          </cell>
        </row>
        <row r="13374">
          <cell r="B13374" t="str">
            <v>F800752</v>
          </cell>
          <cell r="C13374" t="str">
            <v>F800752</v>
          </cell>
          <cell r="D13374">
            <v>3</v>
          </cell>
          <cell r="E13374" t="str">
            <v>F</v>
          </cell>
        </row>
        <row r="13375">
          <cell r="B13375" t="str">
            <v>F800753</v>
          </cell>
          <cell r="C13375" t="str">
            <v>F800753</v>
          </cell>
          <cell r="D13375">
            <v>3</v>
          </cell>
          <cell r="E13375" t="str">
            <v>F</v>
          </cell>
        </row>
        <row r="13376">
          <cell r="B13376" t="str">
            <v>F800754</v>
          </cell>
          <cell r="C13376" t="str">
            <v>F800754</v>
          </cell>
          <cell r="D13376">
            <v>3</v>
          </cell>
          <cell r="E13376" t="str">
            <v>F</v>
          </cell>
        </row>
        <row r="13377">
          <cell r="B13377" t="str">
            <v>F800755</v>
          </cell>
          <cell r="C13377" t="str">
            <v>F800755</v>
          </cell>
          <cell r="D13377">
            <v>3</v>
          </cell>
          <cell r="E13377" t="str">
            <v>F</v>
          </cell>
        </row>
        <row r="13378">
          <cell r="B13378" t="str">
            <v>F800756</v>
          </cell>
          <cell r="C13378" t="str">
            <v>F800756</v>
          </cell>
          <cell r="D13378">
            <v>3</v>
          </cell>
          <cell r="E13378" t="str">
            <v>F</v>
          </cell>
        </row>
        <row r="13379">
          <cell r="B13379" t="str">
            <v>F800757</v>
          </cell>
          <cell r="C13379" t="str">
            <v>F800757</v>
          </cell>
          <cell r="D13379">
            <v>3</v>
          </cell>
          <cell r="E13379" t="str">
            <v>F</v>
          </cell>
        </row>
        <row r="13380">
          <cell r="B13380" t="str">
            <v>F800758</v>
          </cell>
          <cell r="C13380" t="str">
            <v>F800758</v>
          </cell>
          <cell r="D13380">
            <v>3</v>
          </cell>
          <cell r="E13380" t="str">
            <v>F</v>
          </cell>
        </row>
        <row r="13381">
          <cell r="B13381" t="str">
            <v>F800759</v>
          </cell>
          <cell r="C13381" t="str">
            <v>F800759</v>
          </cell>
          <cell r="D13381">
            <v>3</v>
          </cell>
          <cell r="E13381" t="str">
            <v>F</v>
          </cell>
        </row>
        <row r="13382">
          <cell r="B13382" t="str">
            <v>F800760</v>
          </cell>
          <cell r="C13382" t="str">
            <v>F800760</v>
          </cell>
          <cell r="D13382">
            <v>3</v>
          </cell>
          <cell r="E13382" t="str">
            <v>F</v>
          </cell>
        </row>
        <row r="13383">
          <cell r="B13383" t="str">
            <v>F800761</v>
          </cell>
          <cell r="C13383" t="str">
            <v>F800761</v>
          </cell>
          <cell r="D13383">
            <v>3</v>
          </cell>
          <cell r="E13383" t="str">
            <v>F</v>
          </cell>
        </row>
        <row r="13384">
          <cell r="B13384" t="str">
            <v>F800762</v>
          </cell>
          <cell r="C13384" t="str">
            <v>F800762</v>
          </cell>
          <cell r="D13384">
            <v>3</v>
          </cell>
          <cell r="E13384" t="str">
            <v>F</v>
          </cell>
        </row>
        <row r="13385">
          <cell r="B13385" t="str">
            <v>F800763</v>
          </cell>
          <cell r="C13385" t="str">
            <v>F800763</v>
          </cell>
          <cell r="D13385">
            <v>3</v>
          </cell>
          <cell r="E13385" t="str">
            <v>F</v>
          </cell>
        </row>
        <row r="13386">
          <cell r="B13386" t="str">
            <v>F800764</v>
          </cell>
          <cell r="C13386" t="str">
            <v>F800764</v>
          </cell>
          <cell r="D13386">
            <v>3</v>
          </cell>
          <cell r="E13386" t="str">
            <v>F</v>
          </cell>
        </row>
        <row r="13387">
          <cell r="B13387" t="str">
            <v>F800765</v>
          </cell>
          <cell r="C13387" t="str">
            <v>F800765</v>
          </cell>
          <cell r="D13387">
            <v>3</v>
          </cell>
          <cell r="E13387" t="str">
            <v>F</v>
          </cell>
        </row>
        <row r="13388">
          <cell r="B13388" t="str">
            <v>F800766</v>
          </cell>
          <cell r="C13388" t="str">
            <v>F800766</v>
          </cell>
          <cell r="D13388">
            <v>3</v>
          </cell>
          <cell r="E13388" t="str">
            <v>F</v>
          </cell>
        </row>
        <row r="13389">
          <cell r="B13389" t="str">
            <v>F800767</v>
          </cell>
          <cell r="C13389" t="str">
            <v>F800767</v>
          </cell>
          <cell r="D13389">
            <v>3</v>
          </cell>
          <cell r="E13389" t="str">
            <v>F</v>
          </cell>
        </row>
        <row r="13390">
          <cell r="B13390" t="str">
            <v>F800768</v>
          </cell>
          <cell r="C13390" t="str">
            <v>F800768</v>
          </cell>
          <cell r="D13390">
            <v>3</v>
          </cell>
          <cell r="E13390" t="str">
            <v>F</v>
          </cell>
        </row>
        <row r="13391">
          <cell r="B13391" t="str">
            <v>F800769</v>
          </cell>
          <cell r="C13391" t="str">
            <v>F800769</v>
          </cell>
          <cell r="D13391">
            <v>3</v>
          </cell>
          <cell r="E13391" t="str">
            <v>F</v>
          </cell>
        </row>
        <row r="13392">
          <cell r="B13392" t="str">
            <v>F800770</v>
          </cell>
          <cell r="C13392" t="str">
            <v>F800770</v>
          </cell>
          <cell r="D13392">
            <v>3</v>
          </cell>
          <cell r="E13392" t="str">
            <v>F</v>
          </cell>
        </row>
        <row r="13393">
          <cell r="B13393" t="str">
            <v>F800771</v>
          </cell>
          <cell r="C13393" t="str">
            <v>F800771</v>
          </cell>
          <cell r="D13393">
            <v>3</v>
          </cell>
          <cell r="E13393" t="str">
            <v>F</v>
          </cell>
        </row>
        <row r="13394">
          <cell r="B13394" t="str">
            <v>F800772</v>
          </cell>
          <cell r="C13394" t="str">
            <v>F800772</v>
          </cell>
          <cell r="D13394">
            <v>3</v>
          </cell>
          <cell r="E13394" t="str">
            <v>F</v>
          </cell>
        </row>
        <row r="13395">
          <cell r="B13395" t="str">
            <v>F800773</v>
          </cell>
          <cell r="C13395" t="str">
            <v>F800773</v>
          </cell>
          <cell r="D13395">
            <v>3</v>
          </cell>
          <cell r="E13395" t="str">
            <v>F</v>
          </cell>
        </row>
        <row r="13396">
          <cell r="B13396" t="str">
            <v>F800774</v>
          </cell>
          <cell r="C13396" t="str">
            <v>F800774</v>
          </cell>
          <cell r="D13396">
            <v>3</v>
          </cell>
          <cell r="E13396" t="str">
            <v>F</v>
          </cell>
        </row>
        <row r="13397">
          <cell r="B13397" t="str">
            <v>F800775</v>
          </cell>
          <cell r="C13397" t="str">
            <v>F800775</v>
          </cell>
          <cell r="D13397">
            <v>3</v>
          </cell>
          <cell r="E13397" t="str">
            <v>F</v>
          </cell>
        </row>
        <row r="13398">
          <cell r="B13398" t="str">
            <v>F800776</v>
          </cell>
          <cell r="C13398" t="str">
            <v>F800776</v>
          </cell>
          <cell r="D13398">
            <v>3</v>
          </cell>
          <cell r="E13398" t="str">
            <v>F</v>
          </cell>
        </row>
        <row r="13399">
          <cell r="B13399" t="str">
            <v>F800777</v>
          </cell>
          <cell r="C13399" t="str">
            <v>F800777</v>
          </cell>
          <cell r="D13399">
            <v>3</v>
          </cell>
          <cell r="E13399" t="str">
            <v>F</v>
          </cell>
        </row>
        <row r="13400">
          <cell r="B13400" t="str">
            <v>F800778</v>
          </cell>
          <cell r="C13400" t="str">
            <v>F800778</v>
          </cell>
          <cell r="D13400">
            <v>3</v>
          </cell>
          <cell r="E13400" t="str">
            <v>F</v>
          </cell>
        </row>
        <row r="13401">
          <cell r="B13401" t="str">
            <v>F800779</v>
          </cell>
          <cell r="C13401" t="str">
            <v>F800779</v>
          </cell>
          <cell r="D13401">
            <v>3</v>
          </cell>
          <cell r="E13401" t="str">
            <v>F</v>
          </cell>
        </row>
        <row r="13402">
          <cell r="B13402" t="str">
            <v>F800780</v>
          </cell>
          <cell r="C13402" t="str">
            <v>F800780</v>
          </cell>
          <cell r="D13402">
            <v>3</v>
          </cell>
          <cell r="E13402" t="str">
            <v>F</v>
          </cell>
        </row>
        <row r="13403">
          <cell r="B13403" t="str">
            <v>F800781</v>
          </cell>
          <cell r="C13403" t="str">
            <v>F800781</v>
          </cell>
          <cell r="D13403">
            <v>3</v>
          </cell>
          <cell r="E13403" t="str">
            <v>F</v>
          </cell>
        </row>
        <row r="13404">
          <cell r="B13404" t="str">
            <v>F800782</v>
          </cell>
          <cell r="C13404" t="str">
            <v>F800782</v>
          </cell>
          <cell r="D13404">
            <v>3</v>
          </cell>
          <cell r="E13404" t="str">
            <v>F</v>
          </cell>
        </row>
        <row r="13405">
          <cell r="B13405" t="str">
            <v>F800783</v>
          </cell>
          <cell r="C13405" t="str">
            <v>F800783</v>
          </cell>
          <cell r="D13405">
            <v>3</v>
          </cell>
          <cell r="E13405" t="str">
            <v>F</v>
          </cell>
        </row>
        <row r="13406">
          <cell r="B13406" t="str">
            <v>F800784</v>
          </cell>
          <cell r="C13406" t="str">
            <v>F800784</v>
          </cell>
          <cell r="D13406">
            <v>3</v>
          </cell>
          <cell r="E13406" t="str">
            <v>F</v>
          </cell>
        </row>
        <row r="13407">
          <cell r="B13407" t="str">
            <v>F800785</v>
          </cell>
          <cell r="C13407" t="str">
            <v>F800785</v>
          </cell>
          <cell r="D13407">
            <v>3</v>
          </cell>
          <cell r="E13407" t="str">
            <v>F</v>
          </cell>
        </row>
        <row r="13408">
          <cell r="B13408" t="str">
            <v>F800786</v>
          </cell>
          <cell r="C13408" t="str">
            <v>F800786</v>
          </cell>
          <cell r="D13408">
            <v>3</v>
          </cell>
          <cell r="E13408" t="str">
            <v>F</v>
          </cell>
        </row>
        <row r="13409">
          <cell r="B13409" t="str">
            <v>F800787</v>
          </cell>
          <cell r="C13409" t="str">
            <v>F800787</v>
          </cell>
          <cell r="D13409">
            <v>3</v>
          </cell>
          <cell r="E13409" t="str">
            <v>F</v>
          </cell>
        </row>
        <row r="13410">
          <cell r="B13410" t="str">
            <v>F800788</v>
          </cell>
          <cell r="C13410" t="str">
            <v>F800788</v>
          </cell>
          <cell r="D13410">
            <v>3</v>
          </cell>
          <cell r="E13410" t="str">
            <v>F</v>
          </cell>
        </row>
        <row r="13411">
          <cell r="B13411" t="str">
            <v>F800789</v>
          </cell>
          <cell r="C13411" t="str">
            <v>F800789</v>
          </cell>
          <cell r="D13411">
            <v>3</v>
          </cell>
          <cell r="E13411" t="str">
            <v>F</v>
          </cell>
        </row>
        <row r="13412">
          <cell r="B13412" t="str">
            <v>F800790</v>
          </cell>
          <cell r="C13412" t="str">
            <v>F800790</v>
          </cell>
          <cell r="D13412">
            <v>3</v>
          </cell>
          <cell r="E13412" t="str">
            <v>F</v>
          </cell>
        </row>
        <row r="13413">
          <cell r="B13413" t="str">
            <v>F800791</v>
          </cell>
          <cell r="C13413" t="str">
            <v>F800791</v>
          </cell>
          <cell r="D13413">
            <v>3</v>
          </cell>
          <cell r="E13413" t="str">
            <v>F</v>
          </cell>
        </row>
        <row r="13414">
          <cell r="B13414" t="str">
            <v>F800792</v>
          </cell>
          <cell r="C13414" t="str">
            <v>F800792</v>
          </cell>
          <cell r="D13414">
            <v>3</v>
          </cell>
          <cell r="E13414" t="str">
            <v>F</v>
          </cell>
        </row>
        <row r="13415">
          <cell r="B13415" t="str">
            <v>F800793</v>
          </cell>
          <cell r="C13415" t="str">
            <v>F800793</v>
          </cell>
          <cell r="D13415">
            <v>3</v>
          </cell>
          <cell r="E13415" t="str">
            <v>F</v>
          </cell>
        </row>
        <row r="13416">
          <cell r="B13416" t="str">
            <v>F800794</v>
          </cell>
          <cell r="C13416" t="str">
            <v>F800794</v>
          </cell>
          <cell r="D13416">
            <v>3</v>
          </cell>
          <cell r="E13416" t="str">
            <v>F</v>
          </cell>
        </row>
        <row r="13417">
          <cell r="B13417" t="str">
            <v>F800795</v>
          </cell>
          <cell r="C13417" t="str">
            <v>F800795</v>
          </cell>
          <cell r="D13417">
            <v>3</v>
          </cell>
          <cell r="E13417" t="str">
            <v>F</v>
          </cell>
        </row>
        <row r="13418">
          <cell r="B13418" t="str">
            <v>F800796</v>
          </cell>
          <cell r="C13418" t="str">
            <v>F800796</v>
          </cell>
          <cell r="D13418">
            <v>3</v>
          </cell>
          <cell r="E13418" t="str">
            <v>F</v>
          </cell>
        </row>
        <row r="13419">
          <cell r="B13419" t="str">
            <v>F800797</v>
          </cell>
          <cell r="C13419" t="str">
            <v>F800797</v>
          </cell>
          <cell r="D13419">
            <v>3</v>
          </cell>
          <cell r="E13419" t="str">
            <v>F</v>
          </cell>
        </row>
        <row r="13420">
          <cell r="B13420" t="str">
            <v>F800798</v>
          </cell>
          <cell r="C13420" t="str">
            <v>F800798</v>
          </cell>
          <cell r="D13420">
            <v>3</v>
          </cell>
          <cell r="E13420" t="str">
            <v>F</v>
          </cell>
        </row>
        <row r="13421">
          <cell r="B13421" t="str">
            <v>F800799</v>
          </cell>
          <cell r="C13421" t="str">
            <v>F800799</v>
          </cell>
          <cell r="D13421">
            <v>3</v>
          </cell>
          <cell r="E13421" t="str">
            <v>F</v>
          </cell>
        </row>
        <row r="13422">
          <cell r="B13422" t="str">
            <v>F800800</v>
          </cell>
          <cell r="C13422" t="str">
            <v>F800800</v>
          </cell>
          <cell r="D13422">
            <v>3</v>
          </cell>
          <cell r="E13422" t="str">
            <v>F</v>
          </cell>
        </row>
        <row r="13423">
          <cell r="B13423" t="str">
            <v>F800801</v>
          </cell>
          <cell r="C13423" t="str">
            <v>F800801</v>
          </cell>
          <cell r="D13423">
            <v>3</v>
          </cell>
          <cell r="E13423" t="str">
            <v>F</v>
          </cell>
        </row>
        <row r="13424">
          <cell r="B13424" t="str">
            <v>F800802</v>
          </cell>
          <cell r="C13424" t="str">
            <v>F800802</v>
          </cell>
          <cell r="D13424">
            <v>3</v>
          </cell>
          <cell r="E13424" t="str">
            <v>F</v>
          </cell>
        </row>
        <row r="13425">
          <cell r="B13425" t="str">
            <v>F800803</v>
          </cell>
          <cell r="C13425" t="str">
            <v>F800803</v>
          </cell>
          <cell r="D13425">
            <v>3</v>
          </cell>
          <cell r="E13425" t="str">
            <v>F</v>
          </cell>
        </row>
        <row r="13426">
          <cell r="B13426" t="str">
            <v>F800804</v>
          </cell>
          <cell r="C13426" t="str">
            <v>F800804</v>
          </cell>
          <cell r="D13426">
            <v>3</v>
          </cell>
          <cell r="E13426" t="str">
            <v>F</v>
          </cell>
        </row>
        <row r="13427">
          <cell r="B13427" t="str">
            <v>F800805</v>
          </cell>
          <cell r="C13427" t="str">
            <v>F800805</v>
          </cell>
          <cell r="D13427">
            <v>3</v>
          </cell>
          <cell r="E13427" t="str">
            <v>F</v>
          </cell>
        </row>
        <row r="13428">
          <cell r="B13428" t="str">
            <v>F800806</v>
          </cell>
          <cell r="C13428" t="str">
            <v>F800806</v>
          </cell>
          <cell r="D13428">
            <v>3</v>
          </cell>
          <cell r="E13428" t="str">
            <v>F</v>
          </cell>
        </row>
        <row r="13429">
          <cell r="B13429" t="str">
            <v>F800807</v>
          </cell>
          <cell r="C13429" t="str">
            <v>F800807</v>
          </cell>
          <cell r="D13429">
            <v>3</v>
          </cell>
          <cell r="E13429" t="str">
            <v>F</v>
          </cell>
        </row>
        <row r="13430">
          <cell r="B13430" t="str">
            <v>F800808</v>
          </cell>
          <cell r="C13430" t="str">
            <v>F800808</v>
          </cell>
          <cell r="D13430">
            <v>3</v>
          </cell>
          <cell r="E13430" t="str">
            <v>F</v>
          </cell>
        </row>
        <row r="13431">
          <cell r="B13431" t="str">
            <v>F800809</v>
          </cell>
          <cell r="C13431" t="str">
            <v>F800809</v>
          </cell>
          <cell r="D13431">
            <v>3</v>
          </cell>
          <cell r="E13431" t="str">
            <v>F</v>
          </cell>
        </row>
        <row r="13432">
          <cell r="B13432" t="str">
            <v>F800810</v>
          </cell>
          <cell r="C13432" t="str">
            <v>F800810</v>
          </cell>
          <cell r="D13432">
            <v>3</v>
          </cell>
          <cell r="E13432" t="str">
            <v>F</v>
          </cell>
        </row>
        <row r="13433">
          <cell r="B13433" t="str">
            <v>F800811</v>
          </cell>
          <cell r="C13433" t="str">
            <v>F800811</v>
          </cell>
          <cell r="D13433">
            <v>3</v>
          </cell>
          <cell r="E13433" t="str">
            <v>F</v>
          </cell>
        </row>
        <row r="13434">
          <cell r="B13434" t="str">
            <v>F800812</v>
          </cell>
          <cell r="C13434" t="str">
            <v>F800812</v>
          </cell>
          <cell r="D13434">
            <v>3</v>
          </cell>
          <cell r="E13434" t="str">
            <v>F</v>
          </cell>
        </row>
        <row r="13435">
          <cell r="B13435" t="str">
            <v>F800813</v>
          </cell>
          <cell r="C13435" t="str">
            <v>F800813</v>
          </cell>
          <cell r="D13435">
            <v>3</v>
          </cell>
          <cell r="E13435" t="str">
            <v>F</v>
          </cell>
        </row>
        <row r="13436">
          <cell r="B13436" t="str">
            <v>F800814</v>
          </cell>
          <cell r="C13436" t="str">
            <v>F800814</v>
          </cell>
          <cell r="D13436">
            <v>3</v>
          </cell>
          <cell r="E13436" t="str">
            <v>F</v>
          </cell>
        </row>
        <row r="13437">
          <cell r="B13437" t="str">
            <v>F800815</v>
          </cell>
          <cell r="C13437" t="str">
            <v>F800815</v>
          </cell>
          <cell r="D13437">
            <v>3</v>
          </cell>
          <cell r="E13437" t="str">
            <v>F</v>
          </cell>
        </row>
        <row r="13438">
          <cell r="B13438" t="str">
            <v>F800816</v>
          </cell>
          <cell r="C13438" t="str">
            <v>F800816</v>
          </cell>
          <cell r="D13438">
            <v>3</v>
          </cell>
          <cell r="E13438" t="str">
            <v>F</v>
          </cell>
        </row>
        <row r="13439">
          <cell r="B13439" t="str">
            <v>F800817</v>
          </cell>
          <cell r="C13439" t="str">
            <v>F800817</v>
          </cell>
          <cell r="D13439">
            <v>3</v>
          </cell>
          <cell r="E13439" t="str">
            <v>F</v>
          </cell>
        </row>
        <row r="13440">
          <cell r="B13440" t="str">
            <v>F800818</v>
          </cell>
          <cell r="C13440" t="str">
            <v>F800818</v>
          </cell>
          <cell r="D13440">
            <v>3</v>
          </cell>
          <cell r="E13440" t="str">
            <v>F</v>
          </cell>
        </row>
        <row r="13441">
          <cell r="B13441" t="str">
            <v>F800819</v>
          </cell>
          <cell r="C13441" t="str">
            <v>F800819</v>
          </cell>
          <cell r="D13441">
            <v>3</v>
          </cell>
          <cell r="E13441" t="str">
            <v>F</v>
          </cell>
        </row>
        <row r="13442">
          <cell r="B13442" t="str">
            <v>F800820</v>
          </cell>
          <cell r="C13442" t="str">
            <v>F800820</v>
          </cell>
          <cell r="D13442">
            <v>3</v>
          </cell>
          <cell r="E13442" t="str">
            <v>F</v>
          </cell>
        </row>
        <row r="13443">
          <cell r="B13443" t="str">
            <v>F800821</v>
          </cell>
          <cell r="C13443" t="str">
            <v>F800821</v>
          </cell>
          <cell r="D13443">
            <v>3</v>
          </cell>
          <cell r="E13443" t="str">
            <v>F</v>
          </cell>
        </row>
        <row r="13444">
          <cell r="B13444" t="str">
            <v>F800822</v>
          </cell>
          <cell r="C13444" t="str">
            <v>F800822</v>
          </cell>
          <cell r="D13444">
            <v>3</v>
          </cell>
          <cell r="E13444" t="str">
            <v>F</v>
          </cell>
        </row>
        <row r="13445">
          <cell r="B13445" t="str">
            <v>F800823</v>
          </cell>
          <cell r="C13445" t="str">
            <v>F800823</v>
          </cell>
          <cell r="D13445">
            <v>3</v>
          </cell>
          <cell r="E13445" t="str">
            <v>F</v>
          </cell>
        </row>
        <row r="13446">
          <cell r="B13446" t="str">
            <v>F800824</v>
          </cell>
          <cell r="C13446" t="str">
            <v>F800824</v>
          </cell>
          <cell r="D13446">
            <v>3</v>
          </cell>
          <cell r="E13446" t="str">
            <v>F</v>
          </cell>
        </row>
        <row r="13447">
          <cell r="B13447" t="str">
            <v>F800825</v>
          </cell>
          <cell r="C13447" t="str">
            <v>F800825</v>
          </cell>
          <cell r="D13447">
            <v>3</v>
          </cell>
          <cell r="E13447" t="str">
            <v>F</v>
          </cell>
        </row>
        <row r="13448">
          <cell r="B13448" t="str">
            <v>F800826</v>
          </cell>
          <cell r="C13448" t="str">
            <v>F800826</v>
          </cell>
          <cell r="D13448">
            <v>3</v>
          </cell>
          <cell r="E13448" t="str">
            <v>F</v>
          </cell>
        </row>
        <row r="13449">
          <cell r="B13449" t="str">
            <v>F800827</v>
          </cell>
          <cell r="C13449" t="str">
            <v>F800827</v>
          </cell>
          <cell r="D13449">
            <v>3</v>
          </cell>
          <cell r="E13449" t="str">
            <v>F</v>
          </cell>
        </row>
        <row r="13450">
          <cell r="B13450" t="str">
            <v>F800828</v>
          </cell>
          <cell r="C13450" t="str">
            <v>F800828</v>
          </cell>
          <cell r="D13450">
            <v>3</v>
          </cell>
          <cell r="E13450" t="str">
            <v>F</v>
          </cell>
        </row>
        <row r="13451">
          <cell r="B13451" t="str">
            <v>F800829</v>
          </cell>
          <cell r="C13451" t="str">
            <v>F800829</v>
          </cell>
          <cell r="D13451">
            <v>3</v>
          </cell>
          <cell r="E13451" t="str">
            <v>F</v>
          </cell>
        </row>
        <row r="13452">
          <cell r="B13452" t="str">
            <v>F800830</v>
          </cell>
          <cell r="C13452" t="str">
            <v>F800830</v>
          </cell>
          <cell r="D13452">
            <v>3</v>
          </cell>
          <cell r="E13452" t="str">
            <v>F</v>
          </cell>
        </row>
        <row r="13453">
          <cell r="B13453" t="str">
            <v>F800831</v>
          </cell>
          <cell r="C13453" t="str">
            <v>F800831</v>
          </cell>
          <cell r="D13453">
            <v>3</v>
          </cell>
          <cell r="E13453" t="str">
            <v>F</v>
          </cell>
        </row>
        <row r="13454">
          <cell r="B13454" t="str">
            <v>F800832</v>
          </cell>
          <cell r="C13454" t="str">
            <v>F800832</v>
          </cell>
          <cell r="D13454">
            <v>3</v>
          </cell>
          <cell r="E13454" t="str">
            <v>F</v>
          </cell>
        </row>
        <row r="13455">
          <cell r="B13455" t="str">
            <v>F800833</v>
          </cell>
          <cell r="C13455" t="str">
            <v>F800833</v>
          </cell>
          <cell r="D13455">
            <v>3</v>
          </cell>
          <cell r="E13455" t="str">
            <v>F</v>
          </cell>
        </row>
        <row r="13456">
          <cell r="B13456" t="str">
            <v>F800834</v>
          </cell>
          <cell r="C13456" t="str">
            <v>F800834</v>
          </cell>
          <cell r="D13456">
            <v>3</v>
          </cell>
          <cell r="E13456" t="str">
            <v>F</v>
          </cell>
        </row>
        <row r="13457">
          <cell r="B13457" t="str">
            <v>F800835</v>
          </cell>
          <cell r="C13457" t="str">
            <v>F800835</v>
          </cell>
          <cell r="D13457">
            <v>3</v>
          </cell>
          <cell r="E13457" t="str">
            <v>F</v>
          </cell>
        </row>
        <row r="13458">
          <cell r="B13458" t="str">
            <v>F800836</v>
          </cell>
          <cell r="C13458" t="str">
            <v>F800836</v>
          </cell>
          <cell r="D13458">
            <v>3</v>
          </cell>
          <cell r="E13458" t="str">
            <v>F</v>
          </cell>
        </row>
        <row r="13459">
          <cell r="B13459" t="str">
            <v>F800837</v>
          </cell>
          <cell r="C13459" t="str">
            <v>F800837</v>
          </cell>
          <cell r="D13459">
            <v>3</v>
          </cell>
          <cell r="E13459" t="str">
            <v>F</v>
          </cell>
        </row>
        <row r="13460">
          <cell r="B13460" t="str">
            <v>F800838</v>
          </cell>
          <cell r="C13460" t="str">
            <v>F800838</v>
          </cell>
          <cell r="D13460">
            <v>3</v>
          </cell>
          <cell r="E13460" t="str">
            <v>F</v>
          </cell>
        </row>
        <row r="13461">
          <cell r="B13461" t="str">
            <v>F800839</v>
          </cell>
          <cell r="C13461" t="str">
            <v>F800839</v>
          </cell>
          <cell r="D13461">
            <v>3</v>
          </cell>
          <cell r="E13461" t="str">
            <v>F</v>
          </cell>
        </row>
        <row r="13462">
          <cell r="B13462" t="str">
            <v>F800840</v>
          </cell>
          <cell r="C13462" t="str">
            <v>F800840</v>
          </cell>
          <cell r="D13462">
            <v>3</v>
          </cell>
          <cell r="E13462" t="str">
            <v>F</v>
          </cell>
        </row>
        <row r="13463">
          <cell r="B13463" t="str">
            <v>F800841</v>
          </cell>
          <cell r="C13463" t="str">
            <v>F800841</v>
          </cell>
          <cell r="D13463">
            <v>3</v>
          </cell>
          <cell r="E13463" t="str">
            <v>F</v>
          </cell>
        </row>
        <row r="13464">
          <cell r="B13464" t="str">
            <v>F800842</v>
          </cell>
          <cell r="C13464" t="str">
            <v>F800842</v>
          </cell>
          <cell r="D13464">
            <v>3</v>
          </cell>
          <cell r="E13464" t="str">
            <v>F</v>
          </cell>
        </row>
        <row r="13465">
          <cell r="B13465" t="str">
            <v>F800843</v>
          </cell>
          <cell r="C13465" t="str">
            <v>F800843</v>
          </cell>
          <cell r="D13465">
            <v>3</v>
          </cell>
          <cell r="E13465" t="str">
            <v>F</v>
          </cell>
        </row>
        <row r="13466">
          <cell r="B13466" t="str">
            <v>F800844</v>
          </cell>
          <cell r="C13466" t="str">
            <v>F800844</v>
          </cell>
          <cell r="D13466">
            <v>3</v>
          </cell>
          <cell r="E13466" t="str">
            <v>F</v>
          </cell>
        </row>
        <row r="13467">
          <cell r="B13467" t="str">
            <v>F800845</v>
          </cell>
          <cell r="C13467" t="str">
            <v>F800845</v>
          </cell>
          <cell r="D13467">
            <v>3</v>
          </cell>
          <cell r="E13467" t="str">
            <v>F</v>
          </cell>
        </row>
        <row r="13468">
          <cell r="B13468" t="str">
            <v>F800846</v>
          </cell>
          <cell r="C13468" t="str">
            <v>F800846</v>
          </cell>
          <cell r="D13468">
            <v>3</v>
          </cell>
          <cell r="E13468" t="str">
            <v>F</v>
          </cell>
        </row>
        <row r="13469">
          <cell r="B13469" t="str">
            <v>F800847</v>
          </cell>
          <cell r="C13469" t="str">
            <v>F800847</v>
          </cell>
          <cell r="D13469">
            <v>3</v>
          </cell>
          <cell r="E13469" t="str">
            <v>F</v>
          </cell>
        </row>
        <row r="13470">
          <cell r="B13470" t="str">
            <v>F800848</v>
          </cell>
          <cell r="C13470" t="str">
            <v>F800848</v>
          </cell>
          <cell r="D13470">
            <v>3</v>
          </cell>
          <cell r="E13470" t="str">
            <v>F</v>
          </cell>
        </row>
        <row r="13471">
          <cell r="B13471" t="str">
            <v>F800849</v>
          </cell>
          <cell r="C13471" t="str">
            <v>F800849</v>
          </cell>
          <cell r="D13471">
            <v>3</v>
          </cell>
          <cell r="E13471" t="str">
            <v>F</v>
          </cell>
        </row>
        <row r="13472">
          <cell r="B13472" t="str">
            <v>F800850</v>
          </cell>
          <cell r="C13472" t="str">
            <v>F800850</v>
          </cell>
          <cell r="D13472">
            <v>3</v>
          </cell>
          <cell r="E13472" t="str">
            <v>F</v>
          </cell>
        </row>
        <row r="13473">
          <cell r="B13473" t="str">
            <v>F800851</v>
          </cell>
          <cell r="C13473" t="str">
            <v>F800851</v>
          </cell>
          <cell r="D13473">
            <v>3</v>
          </cell>
          <cell r="E13473" t="str">
            <v>F</v>
          </cell>
        </row>
        <row r="13474">
          <cell r="B13474" t="str">
            <v>F800852</v>
          </cell>
          <cell r="C13474" t="str">
            <v>F800852</v>
          </cell>
          <cell r="D13474">
            <v>3</v>
          </cell>
          <cell r="E13474" t="str">
            <v>F</v>
          </cell>
        </row>
        <row r="13475">
          <cell r="B13475" t="str">
            <v>F800853</v>
          </cell>
          <cell r="C13475" t="str">
            <v>F800853</v>
          </cell>
          <cell r="D13475">
            <v>3</v>
          </cell>
          <cell r="E13475" t="str">
            <v>F</v>
          </cell>
        </row>
        <row r="13476">
          <cell r="B13476" t="str">
            <v>F800854</v>
          </cell>
          <cell r="C13476" t="str">
            <v>F800854</v>
          </cell>
          <cell r="D13476">
            <v>3</v>
          </cell>
          <cell r="E13476" t="str">
            <v>F</v>
          </cell>
        </row>
        <row r="13477">
          <cell r="B13477" t="str">
            <v>F800855</v>
          </cell>
          <cell r="C13477" t="str">
            <v>F800855</v>
          </cell>
          <cell r="D13477">
            <v>3</v>
          </cell>
          <cell r="E13477" t="str">
            <v>F</v>
          </cell>
        </row>
        <row r="13478">
          <cell r="B13478" t="str">
            <v>F800856</v>
          </cell>
          <cell r="C13478" t="str">
            <v>F800856</v>
          </cell>
          <cell r="D13478">
            <v>3</v>
          </cell>
          <cell r="E13478" t="str">
            <v>F</v>
          </cell>
        </row>
        <row r="13479">
          <cell r="B13479" t="str">
            <v>F800857</v>
          </cell>
          <cell r="C13479" t="str">
            <v>F800857</v>
          </cell>
          <cell r="D13479">
            <v>3</v>
          </cell>
          <cell r="E13479" t="str">
            <v>F</v>
          </cell>
        </row>
        <row r="13480">
          <cell r="B13480" t="str">
            <v>F800858</v>
          </cell>
          <cell r="C13480" t="str">
            <v>F800858</v>
          </cell>
          <cell r="D13480">
            <v>3</v>
          </cell>
          <cell r="E13480" t="str">
            <v>F</v>
          </cell>
        </row>
        <row r="13481">
          <cell r="B13481" t="str">
            <v>F800859</v>
          </cell>
          <cell r="C13481" t="str">
            <v>F800859</v>
          </cell>
          <cell r="D13481">
            <v>3</v>
          </cell>
          <cell r="E13481" t="str">
            <v>F</v>
          </cell>
        </row>
        <row r="13482">
          <cell r="B13482" t="str">
            <v>F800860</v>
          </cell>
          <cell r="C13482" t="str">
            <v>F800860</v>
          </cell>
          <cell r="D13482">
            <v>3</v>
          </cell>
          <cell r="E13482" t="str">
            <v>F</v>
          </cell>
        </row>
        <row r="13483">
          <cell r="B13483" t="str">
            <v>F800861</v>
          </cell>
          <cell r="C13483" t="str">
            <v>F800861</v>
          </cell>
          <cell r="D13483">
            <v>3</v>
          </cell>
          <cell r="E13483" t="str">
            <v>F</v>
          </cell>
        </row>
        <row r="13484">
          <cell r="B13484" t="str">
            <v>F800862</v>
          </cell>
          <cell r="C13484" t="str">
            <v>F800862</v>
          </cell>
          <cell r="D13484">
            <v>3</v>
          </cell>
          <cell r="E13484" t="str">
            <v>F</v>
          </cell>
        </row>
        <row r="13485">
          <cell r="B13485" t="str">
            <v>F800863</v>
          </cell>
          <cell r="C13485" t="str">
            <v>F800863</v>
          </cell>
          <cell r="D13485">
            <v>3</v>
          </cell>
          <cell r="E13485" t="str">
            <v>F</v>
          </cell>
        </row>
        <row r="13486">
          <cell r="B13486" t="str">
            <v>F800864</v>
          </cell>
          <cell r="C13486" t="str">
            <v>F800864</v>
          </cell>
          <cell r="D13486">
            <v>3</v>
          </cell>
          <cell r="E13486" t="str">
            <v>F</v>
          </cell>
        </row>
        <row r="13487">
          <cell r="B13487" t="str">
            <v>F800865</v>
          </cell>
          <cell r="C13487" t="str">
            <v>F800865</v>
          </cell>
          <cell r="D13487">
            <v>3</v>
          </cell>
          <cell r="E13487" t="str">
            <v>F</v>
          </cell>
        </row>
        <row r="13488">
          <cell r="B13488" t="str">
            <v>F800866</v>
          </cell>
          <cell r="C13488" t="str">
            <v>F800866</v>
          </cell>
          <cell r="D13488">
            <v>3</v>
          </cell>
          <cell r="E13488" t="str">
            <v>F</v>
          </cell>
        </row>
        <row r="13489">
          <cell r="B13489" t="str">
            <v>F800867</v>
          </cell>
          <cell r="C13489" t="str">
            <v>F800867</v>
          </cell>
          <cell r="D13489">
            <v>3</v>
          </cell>
          <cell r="E13489" t="str">
            <v>F</v>
          </cell>
        </row>
        <row r="13490">
          <cell r="B13490" t="str">
            <v>F800868</v>
          </cell>
          <cell r="C13490" t="str">
            <v>F800868</v>
          </cell>
          <cell r="D13490">
            <v>3</v>
          </cell>
          <cell r="E13490" t="str">
            <v>F</v>
          </cell>
        </row>
        <row r="13491">
          <cell r="B13491" t="str">
            <v>F800869</v>
          </cell>
          <cell r="C13491" t="str">
            <v>F800869</v>
          </cell>
          <cell r="D13491">
            <v>3</v>
          </cell>
          <cell r="E13491" t="str">
            <v>F</v>
          </cell>
        </row>
        <row r="13492">
          <cell r="B13492" t="str">
            <v>F800870</v>
          </cell>
          <cell r="C13492" t="str">
            <v>F800870</v>
          </cell>
          <cell r="D13492">
            <v>3</v>
          </cell>
          <cell r="E13492" t="str">
            <v>F</v>
          </cell>
        </row>
        <row r="13493">
          <cell r="B13493" t="str">
            <v>F800871</v>
          </cell>
          <cell r="C13493" t="str">
            <v>F800871</v>
          </cell>
          <cell r="D13493">
            <v>3</v>
          </cell>
          <cell r="E13493" t="str">
            <v>F</v>
          </cell>
        </row>
        <row r="13494">
          <cell r="B13494" t="str">
            <v>F800872</v>
          </cell>
          <cell r="C13494" t="str">
            <v>F800872</v>
          </cell>
          <cell r="D13494">
            <v>3</v>
          </cell>
          <cell r="E13494" t="str">
            <v>F</v>
          </cell>
        </row>
        <row r="13495">
          <cell r="B13495" t="str">
            <v>F800873</v>
          </cell>
          <cell r="C13495" t="str">
            <v>F800873</v>
          </cell>
          <cell r="D13495">
            <v>3</v>
          </cell>
          <cell r="E13495" t="str">
            <v>F</v>
          </cell>
        </row>
        <row r="13496">
          <cell r="B13496" t="str">
            <v>F800874</v>
          </cell>
          <cell r="C13496" t="str">
            <v>F800874</v>
          </cell>
          <cell r="D13496">
            <v>3</v>
          </cell>
          <cell r="E13496" t="str">
            <v>F</v>
          </cell>
        </row>
        <row r="13497">
          <cell r="B13497" t="str">
            <v>F800875</v>
          </cell>
          <cell r="C13497" t="str">
            <v>F800875</v>
          </cell>
          <cell r="D13497">
            <v>3</v>
          </cell>
          <cell r="E13497" t="str">
            <v>F</v>
          </cell>
        </row>
        <row r="13498">
          <cell r="B13498" t="str">
            <v>F800876</v>
          </cell>
          <cell r="C13498" t="str">
            <v>F800876</v>
          </cell>
          <cell r="D13498">
            <v>3</v>
          </cell>
          <cell r="E13498" t="str">
            <v>F</v>
          </cell>
        </row>
        <row r="13499">
          <cell r="B13499" t="str">
            <v>F800877</v>
          </cell>
          <cell r="C13499" t="str">
            <v>F800877</v>
          </cell>
          <cell r="D13499">
            <v>3</v>
          </cell>
          <cell r="E13499" t="str">
            <v>F</v>
          </cell>
        </row>
        <row r="13500">
          <cell r="B13500" t="str">
            <v>F800878</v>
          </cell>
          <cell r="C13500" t="str">
            <v>F800878</v>
          </cell>
          <cell r="D13500">
            <v>3</v>
          </cell>
          <cell r="E13500" t="str">
            <v>F</v>
          </cell>
        </row>
        <row r="13501">
          <cell r="B13501" t="str">
            <v>F800879</v>
          </cell>
          <cell r="C13501" t="str">
            <v>F800879</v>
          </cell>
          <cell r="D13501">
            <v>3</v>
          </cell>
          <cell r="E13501" t="str">
            <v>F</v>
          </cell>
        </row>
        <row r="13502">
          <cell r="B13502" t="str">
            <v>F800880</v>
          </cell>
          <cell r="C13502" t="str">
            <v>F800880</v>
          </cell>
          <cell r="D13502">
            <v>3</v>
          </cell>
          <cell r="E13502" t="str">
            <v>F</v>
          </cell>
        </row>
        <row r="13503">
          <cell r="B13503" t="str">
            <v>F800881</v>
          </cell>
          <cell r="C13503" t="str">
            <v>F800881</v>
          </cell>
          <cell r="D13503">
            <v>3</v>
          </cell>
          <cell r="E13503" t="str">
            <v>F</v>
          </cell>
        </row>
        <row r="13504">
          <cell r="B13504" t="str">
            <v>F800882</v>
          </cell>
          <cell r="C13504" t="str">
            <v>F800882</v>
          </cell>
          <cell r="D13504">
            <v>3</v>
          </cell>
          <cell r="E13504" t="str">
            <v>F</v>
          </cell>
        </row>
        <row r="13505">
          <cell r="B13505" t="str">
            <v>F800883</v>
          </cell>
          <cell r="C13505" t="str">
            <v>F800883</v>
          </cell>
          <cell r="D13505">
            <v>3</v>
          </cell>
          <cell r="E13505" t="str">
            <v>F</v>
          </cell>
        </row>
        <row r="13506">
          <cell r="B13506" t="str">
            <v>F800884</v>
          </cell>
          <cell r="C13506" t="str">
            <v>F800884</v>
          </cell>
          <cell r="D13506">
            <v>3</v>
          </cell>
          <cell r="E13506" t="str">
            <v>F</v>
          </cell>
        </row>
        <row r="13507">
          <cell r="B13507" t="str">
            <v>F800885</v>
          </cell>
          <cell r="C13507" t="str">
            <v>F800885</v>
          </cell>
          <cell r="D13507">
            <v>3</v>
          </cell>
          <cell r="E13507" t="str">
            <v>F</v>
          </cell>
        </row>
        <row r="13508">
          <cell r="B13508" t="str">
            <v>F800886</v>
          </cell>
          <cell r="C13508" t="str">
            <v>F800886</v>
          </cell>
          <cell r="D13508">
            <v>3</v>
          </cell>
          <cell r="E13508" t="str">
            <v>F</v>
          </cell>
        </row>
        <row r="13509">
          <cell r="B13509" t="str">
            <v>F800887</v>
          </cell>
          <cell r="C13509" t="str">
            <v>F800887</v>
          </cell>
          <cell r="D13509">
            <v>3</v>
          </cell>
          <cell r="E13509" t="str">
            <v>F</v>
          </cell>
        </row>
        <row r="13510">
          <cell r="B13510" t="str">
            <v>F800888</v>
          </cell>
          <cell r="C13510" t="str">
            <v>F800888</v>
          </cell>
          <cell r="D13510">
            <v>3</v>
          </cell>
          <cell r="E13510" t="str">
            <v>F</v>
          </cell>
        </row>
        <row r="13511">
          <cell r="B13511" t="str">
            <v>F800889</v>
          </cell>
          <cell r="C13511" t="str">
            <v>F800889</v>
          </cell>
          <cell r="D13511">
            <v>3</v>
          </cell>
          <cell r="E13511" t="str">
            <v>F</v>
          </cell>
        </row>
        <row r="13512">
          <cell r="B13512" t="str">
            <v>F800890</v>
          </cell>
          <cell r="C13512" t="str">
            <v>F800890</v>
          </cell>
          <cell r="D13512">
            <v>3</v>
          </cell>
          <cell r="E13512" t="str">
            <v>F</v>
          </cell>
        </row>
        <row r="13513">
          <cell r="B13513" t="str">
            <v>F800891</v>
          </cell>
          <cell r="C13513" t="str">
            <v>F800891</v>
          </cell>
          <cell r="D13513">
            <v>3</v>
          </cell>
          <cell r="E13513" t="str">
            <v>F</v>
          </cell>
        </row>
        <row r="13514">
          <cell r="B13514" t="str">
            <v>F800892</v>
          </cell>
          <cell r="C13514" t="str">
            <v>F800892</v>
          </cell>
          <cell r="D13514">
            <v>3</v>
          </cell>
          <cell r="E13514" t="str">
            <v>F</v>
          </cell>
        </row>
        <row r="13515">
          <cell r="B13515" t="str">
            <v>F800893</v>
          </cell>
          <cell r="C13515" t="str">
            <v>F800893</v>
          </cell>
          <cell r="D13515">
            <v>3</v>
          </cell>
          <cell r="E13515" t="str">
            <v>F</v>
          </cell>
        </row>
        <row r="13516">
          <cell r="B13516" t="str">
            <v>F800894</v>
          </cell>
          <cell r="C13516" t="str">
            <v>F800894</v>
          </cell>
          <cell r="D13516">
            <v>3</v>
          </cell>
          <cell r="E13516" t="str">
            <v>F</v>
          </cell>
        </row>
        <row r="13517">
          <cell r="B13517" t="str">
            <v>F800895</v>
          </cell>
          <cell r="C13517" t="str">
            <v>F800895</v>
          </cell>
          <cell r="D13517">
            <v>3</v>
          </cell>
          <cell r="E13517" t="str">
            <v>F</v>
          </cell>
        </row>
        <row r="13518">
          <cell r="B13518" t="str">
            <v>F800896</v>
          </cell>
          <cell r="C13518" t="str">
            <v>F800896</v>
          </cell>
          <cell r="D13518">
            <v>3</v>
          </cell>
          <cell r="E13518" t="str">
            <v>F</v>
          </cell>
        </row>
        <row r="13519">
          <cell r="B13519" t="str">
            <v>F800897</v>
          </cell>
          <cell r="C13519" t="str">
            <v>F800897</v>
          </cell>
          <cell r="D13519">
            <v>3</v>
          </cell>
          <cell r="E13519" t="str">
            <v>F</v>
          </cell>
        </row>
        <row r="13520">
          <cell r="B13520" t="str">
            <v>F800898</v>
          </cell>
          <cell r="C13520" t="str">
            <v>F800898</v>
          </cell>
          <cell r="D13520">
            <v>3</v>
          </cell>
          <cell r="E13520" t="str">
            <v>F</v>
          </cell>
        </row>
        <row r="13521">
          <cell r="B13521" t="str">
            <v>F800899</v>
          </cell>
          <cell r="C13521" t="str">
            <v>F800899</v>
          </cell>
          <cell r="D13521">
            <v>3</v>
          </cell>
          <cell r="E13521" t="str">
            <v>F</v>
          </cell>
        </row>
        <row r="13522">
          <cell r="B13522" t="str">
            <v>F800900</v>
          </cell>
          <cell r="C13522" t="str">
            <v>F800900</v>
          </cell>
          <cell r="D13522">
            <v>3</v>
          </cell>
          <cell r="E13522" t="str">
            <v>F</v>
          </cell>
        </row>
        <row r="13523">
          <cell r="B13523" t="str">
            <v>F800901</v>
          </cell>
          <cell r="C13523" t="str">
            <v>F800901</v>
          </cell>
          <cell r="D13523">
            <v>3</v>
          </cell>
          <cell r="E13523" t="str">
            <v>F</v>
          </cell>
        </row>
        <row r="13524">
          <cell r="B13524" t="str">
            <v>F800902</v>
          </cell>
          <cell r="C13524" t="str">
            <v>F800902</v>
          </cell>
          <cell r="D13524">
            <v>3</v>
          </cell>
          <cell r="E13524" t="str">
            <v>F</v>
          </cell>
        </row>
        <row r="13525">
          <cell r="B13525" t="str">
            <v>F800903</v>
          </cell>
          <cell r="C13525" t="str">
            <v>F800903</v>
          </cell>
          <cell r="D13525">
            <v>3</v>
          </cell>
          <cell r="E13525" t="str">
            <v>F</v>
          </cell>
        </row>
        <row r="13526">
          <cell r="B13526" t="str">
            <v>F800904</v>
          </cell>
          <cell r="C13526" t="str">
            <v>F800904</v>
          </cell>
          <cell r="D13526">
            <v>3</v>
          </cell>
          <cell r="E13526" t="str">
            <v>F</v>
          </cell>
        </row>
        <row r="13527">
          <cell r="B13527" t="str">
            <v>F800905</v>
          </cell>
          <cell r="C13527" t="str">
            <v>F800905</v>
          </cell>
          <cell r="D13527">
            <v>3</v>
          </cell>
          <cell r="E13527" t="str">
            <v>F</v>
          </cell>
        </row>
        <row r="13528">
          <cell r="B13528" t="str">
            <v>F800906</v>
          </cell>
          <cell r="C13528" t="str">
            <v>F800906</v>
          </cell>
          <cell r="D13528">
            <v>3</v>
          </cell>
          <cell r="E13528" t="str">
            <v>F</v>
          </cell>
        </row>
        <row r="13529">
          <cell r="B13529" t="str">
            <v>F800907</v>
          </cell>
          <cell r="C13529" t="str">
            <v>F800907</v>
          </cell>
          <cell r="D13529">
            <v>3</v>
          </cell>
          <cell r="E13529" t="str">
            <v>F</v>
          </cell>
        </row>
        <row r="13530">
          <cell r="B13530" t="str">
            <v>F800908</v>
          </cell>
          <cell r="C13530" t="str">
            <v>F800908</v>
          </cell>
          <cell r="D13530">
            <v>3</v>
          </cell>
          <cell r="E13530" t="str">
            <v>F</v>
          </cell>
        </row>
        <row r="13531">
          <cell r="B13531" t="str">
            <v>F800909</v>
          </cell>
          <cell r="C13531" t="str">
            <v>F800909</v>
          </cell>
          <cell r="D13531">
            <v>3</v>
          </cell>
          <cell r="E13531" t="str">
            <v>F</v>
          </cell>
        </row>
        <row r="13532">
          <cell r="B13532" t="str">
            <v>F800910</v>
          </cell>
          <cell r="C13532" t="str">
            <v>F800910</v>
          </cell>
          <cell r="D13532">
            <v>3</v>
          </cell>
          <cell r="E13532" t="str">
            <v>F</v>
          </cell>
        </row>
        <row r="13533">
          <cell r="B13533" t="str">
            <v>F800911</v>
          </cell>
          <cell r="C13533" t="str">
            <v>F800911</v>
          </cell>
          <cell r="D13533">
            <v>3</v>
          </cell>
          <cell r="E13533" t="str">
            <v>F</v>
          </cell>
        </row>
        <row r="13534">
          <cell r="B13534" t="str">
            <v>F800912</v>
          </cell>
          <cell r="C13534" t="str">
            <v>F800912</v>
          </cell>
          <cell r="D13534">
            <v>3</v>
          </cell>
          <cell r="E13534" t="str">
            <v>F</v>
          </cell>
        </row>
        <row r="13535">
          <cell r="B13535" t="str">
            <v>F800913</v>
          </cell>
          <cell r="C13535" t="str">
            <v>F800913</v>
          </cell>
          <cell r="D13535">
            <v>3</v>
          </cell>
          <cell r="E13535" t="str">
            <v>F</v>
          </cell>
        </row>
        <row r="13536">
          <cell r="B13536" t="str">
            <v>F800914</v>
          </cell>
          <cell r="C13536" t="str">
            <v>F800914</v>
          </cell>
          <cell r="D13536">
            <v>3</v>
          </cell>
          <cell r="E13536" t="str">
            <v>F</v>
          </cell>
        </row>
        <row r="13537">
          <cell r="B13537" t="str">
            <v>F800915</v>
          </cell>
          <cell r="C13537" t="str">
            <v>F800915</v>
          </cell>
          <cell r="D13537">
            <v>3</v>
          </cell>
          <cell r="E13537" t="str">
            <v>F</v>
          </cell>
        </row>
        <row r="13538">
          <cell r="B13538" t="str">
            <v>F800916</v>
          </cell>
          <cell r="C13538" t="str">
            <v>F800916</v>
          </cell>
          <cell r="D13538">
            <v>3</v>
          </cell>
          <cell r="E13538" t="str">
            <v>F</v>
          </cell>
        </row>
        <row r="13539">
          <cell r="B13539" t="str">
            <v>F800917</v>
          </cell>
          <cell r="C13539" t="str">
            <v>F800917</v>
          </cell>
          <cell r="D13539">
            <v>3</v>
          </cell>
          <cell r="E13539" t="str">
            <v>F</v>
          </cell>
        </row>
        <row r="13540">
          <cell r="B13540" t="str">
            <v>F800918</v>
          </cell>
          <cell r="C13540" t="str">
            <v>F800918</v>
          </cell>
          <cell r="D13540">
            <v>3</v>
          </cell>
          <cell r="E13540" t="str">
            <v>F</v>
          </cell>
        </row>
        <row r="13541">
          <cell r="B13541" t="str">
            <v>F800919</v>
          </cell>
          <cell r="C13541" t="str">
            <v>F800919</v>
          </cell>
          <cell r="D13541">
            <v>3</v>
          </cell>
          <cell r="E13541" t="str">
            <v>F</v>
          </cell>
        </row>
        <row r="13542">
          <cell r="B13542" t="str">
            <v>F800920</v>
          </cell>
          <cell r="C13542" t="str">
            <v>F800920</v>
          </cell>
          <cell r="D13542">
            <v>3</v>
          </cell>
          <cell r="E13542" t="str">
            <v>F</v>
          </cell>
        </row>
        <row r="13543">
          <cell r="B13543" t="str">
            <v>F800921</v>
          </cell>
          <cell r="C13543" t="str">
            <v>F800921</v>
          </cell>
          <cell r="D13543">
            <v>3</v>
          </cell>
          <cell r="E13543" t="str">
            <v>F</v>
          </cell>
        </row>
        <row r="13544">
          <cell r="B13544" t="str">
            <v>F800922</v>
          </cell>
          <cell r="C13544" t="str">
            <v>F800922</v>
          </cell>
          <cell r="D13544">
            <v>3</v>
          </cell>
          <cell r="E13544" t="str">
            <v>F</v>
          </cell>
        </row>
        <row r="13545">
          <cell r="B13545" t="str">
            <v>F800923</v>
          </cell>
          <cell r="C13545" t="str">
            <v>F800923</v>
          </cell>
          <cell r="D13545">
            <v>3</v>
          </cell>
          <cell r="E13545" t="str">
            <v>F</v>
          </cell>
        </row>
        <row r="13546">
          <cell r="B13546" t="str">
            <v>F800924</v>
          </cell>
          <cell r="C13546" t="str">
            <v>F800924</v>
          </cell>
          <cell r="D13546">
            <v>3</v>
          </cell>
          <cell r="E13546" t="str">
            <v>F</v>
          </cell>
        </row>
        <row r="13547">
          <cell r="B13547" t="str">
            <v>F800925</v>
          </cell>
          <cell r="C13547" t="str">
            <v>F800925</v>
          </cell>
          <cell r="D13547">
            <v>3</v>
          </cell>
          <cell r="E13547" t="str">
            <v>F</v>
          </cell>
        </row>
        <row r="13548">
          <cell r="B13548" t="str">
            <v>F800926</v>
          </cell>
          <cell r="C13548" t="str">
            <v>F800926</v>
          </cell>
          <cell r="D13548">
            <v>3</v>
          </cell>
          <cell r="E13548" t="str">
            <v>F</v>
          </cell>
        </row>
        <row r="13549">
          <cell r="B13549" t="str">
            <v>F800927</v>
          </cell>
          <cell r="C13549" t="str">
            <v>F800927</v>
          </cell>
          <cell r="D13549">
            <v>3</v>
          </cell>
          <cell r="E13549" t="str">
            <v>F</v>
          </cell>
        </row>
        <row r="13550">
          <cell r="B13550" t="str">
            <v>F800928</v>
          </cell>
          <cell r="C13550" t="str">
            <v>F800928</v>
          </cell>
          <cell r="D13550">
            <v>3</v>
          </cell>
          <cell r="E13550" t="str">
            <v>F</v>
          </cell>
        </row>
        <row r="13551">
          <cell r="B13551" t="str">
            <v>F800929</v>
          </cell>
          <cell r="C13551" t="str">
            <v>F800929</v>
          </cell>
          <cell r="D13551">
            <v>3</v>
          </cell>
          <cell r="E13551" t="str">
            <v>F</v>
          </cell>
        </row>
        <row r="13552">
          <cell r="B13552" t="str">
            <v>F800930</v>
          </cell>
          <cell r="C13552" t="str">
            <v>F800930</v>
          </cell>
          <cell r="D13552">
            <v>3</v>
          </cell>
          <cell r="E13552" t="str">
            <v>F</v>
          </cell>
        </row>
        <row r="13553">
          <cell r="B13553" t="str">
            <v>F800931</v>
          </cell>
          <cell r="C13553" t="str">
            <v>F800931</v>
          </cell>
          <cell r="D13553">
            <v>3</v>
          </cell>
          <cell r="E13553" t="str">
            <v>F</v>
          </cell>
        </row>
        <row r="13554">
          <cell r="B13554" t="str">
            <v>F800932</v>
          </cell>
          <cell r="C13554" t="str">
            <v>F800932</v>
          </cell>
          <cell r="D13554">
            <v>3</v>
          </cell>
          <cell r="E13554" t="str">
            <v>F</v>
          </cell>
        </row>
        <row r="13555">
          <cell r="B13555" t="str">
            <v>F800933</v>
          </cell>
          <cell r="C13555" t="str">
            <v>F800933</v>
          </cell>
          <cell r="D13555">
            <v>3</v>
          </cell>
          <cell r="E13555" t="str">
            <v>F</v>
          </cell>
        </row>
        <row r="13556">
          <cell r="B13556" t="str">
            <v>F800934</v>
          </cell>
          <cell r="C13556" t="str">
            <v>F800934</v>
          </cell>
          <cell r="D13556">
            <v>3</v>
          </cell>
          <cell r="E13556" t="str">
            <v>F</v>
          </cell>
        </row>
        <row r="13557">
          <cell r="B13557" t="str">
            <v>F800935</v>
          </cell>
          <cell r="C13557" t="str">
            <v>F800935</v>
          </cell>
          <cell r="D13557">
            <v>3</v>
          </cell>
          <cell r="E13557" t="str">
            <v>F</v>
          </cell>
        </row>
        <row r="13558">
          <cell r="B13558" t="str">
            <v>F800936</v>
          </cell>
          <cell r="C13558" t="str">
            <v>F800936</v>
          </cell>
          <cell r="D13558">
            <v>3</v>
          </cell>
          <cell r="E13558" t="str">
            <v>F</v>
          </cell>
        </row>
        <row r="13559">
          <cell r="B13559" t="str">
            <v>F800937</v>
          </cell>
          <cell r="C13559" t="str">
            <v>F800937</v>
          </cell>
          <cell r="D13559">
            <v>3</v>
          </cell>
          <cell r="E13559" t="str">
            <v>F</v>
          </cell>
        </row>
        <row r="13560">
          <cell r="B13560" t="str">
            <v>F800938</v>
          </cell>
          <cell r="C13560" t="str">
            <v>F800938</v>
          </cell>
          <cell r="D13560">
            <v>3</v>
          </cell>
          <cell r="E13560" t="str">
            <v>F</v>
          </cell>
        </row>
        <row r="13561">
          <cell r="B13561" t="str">
            <v>F800939</v>
          </cell>
          <cell r="C13561" t="str">
            <v>F800939</v>
          </cell>
          <cell r="D13561">
            <v>3</v>
          </cell>
          <cell r="E13561" t="str">
            <v>F</v>
          </cell>
        </row>
        <row r="13562">
          <cell r="B13562" t="str">
            <v>F800940</v>
          </cell>
          <cell r="C13562" t="str">
            <v>F800940</v>
          </cell>
          <cell r="D13562">
            <v>3</v>
          </cell>
          <cell r="E13562" t="str">
            <v>F</v>
          </cell>
        </row>
        <row r="13563">
          <cell r="B13563" t="str">
            <v>F800941</v>
          </cell>
          <cell r="C13563" t="str">
            <v>F800941</v>
          </cell>
          <cell r="D13563">
            <v>3</v>
          </cell>
          <cell r="E13563" t="str">
            <v>F</v>
          </cell>
        </row>
        <row r="13564">
          <cell r="B13564" t="str">
            <v>F800942</v>
          </cell>
          <cell r="C13564" t="str">
            <v>F800942</v>
          </cell>
          <cell r="D13564">
            <v>3</v>
          </cell>
          <cell r="E13564" t="str">
            <v>F</v>
          </cell>
        </row>
        <row r="13565">
          <cell r="B13565" t="str">
            <v>F800943</v>
          </cell>
          <cell r="C13565" t="str">
            <v>F800943</v>
          </cell>
          <cell r="D13565">
            <v>3</v>
          </cell>
          <cell r="E13565" t="str">
            <v>F</v>
          </cell>
        </row>
        <row r="13566">
          <cell r="B13566" t="str">
            <v>F800944</v>
          </cell>
          <cell r="C13566" t="str">
            <v>F800944</v>
          </cell>
          <cell r="D13566">
            <v>3</v>
          </cell>
          <cell r="E13566" t="str">
            <v>F</v>
          </cell>
        </row>
        <row r="13567">
          <cell r="B13567" t="str">
            <v>F800945</v>
          </cell>
          <cell r="C13567" t="str">
            <v>F800945</v>
          </cell>
          <cell r="D13567">
            <v>3</v>
          </cell>
          <cell r="E13567" t="str">
            <v>F</v>
          </cell>
        </row>
        <row r="13568">
          <cell r="B13568" t="str">
            <v>F800946</v>
          </cell>
          <cell r="C13568" t="str">
            <v>F800946</v>
          </cell>
          <cell r="D13568">
            <v>3</v>
          </cell>
          <cell r="E13568" t="str">
            <v>F</v>
          </cell>
        </row>
        <row r="13569">
          <cell r="B13569" t="str">
            <v>F800947</v>
          </cell>
          <cell r="C13569" t="str">
            <v>F800947</v>
          </cell>
          <cell r="D13569">
            <v>3</v>
          </cell>
          <cell r="E13569" t="str">
            <v>F</v>
          </cell>
        </row>
        <row r="13570">
          <cell r="B13570" t="str">
            <v>F800948</v>
          </cell>
          <cell r="C13570" t="str">
            <v>F800948</v>
          </cell>
          <cell r="D13570">
            <v>3</v>
          </cell>
          <cell r="E13570" t="str">
            <v>F</v>
          </cell>
        </row>
        <row r="13571">
          <cell r="B13571" t="str">
            <v>F800949</v>
          </cell>
          <cell r="C13571" t="str">
            <v>F800949</v>
          </cell>
          <cell r="D13571">
            <v>3</v>
          </cell>
          <cell r="E13571" t="str">
            <v>F</v>
          </cell>
        </row>
        <row r="13572">
          <cell r="B13572" t="str">
            <v>F800950</v>
          </cell>
          <cell r="C13572" t="str">
            <v>F800950</v>
          </cell>
          <cell r="D13572">
            <v>3</v>
          </cell>
          <cell r="E13572" t="str">
            <v>F</v>
          </cell>
        </row>
        <row r="13573">
          <cell r="B13573" t="str">
            <v>F800951</v>
          </cell>
          <cell r="C13573" t="str">
            <v>F800951</v>
          </cell>
          <cell r="D13573">
            <v>3</v>
          </cell>
          <cell r="E13573" t="str">
            <v>F</v>
          </cell>
        </row>
        <row r="13574">
          <cell r="B13574" t="str">
            <v>F800952</v>
          </cell>
          <cell r="C13574" t="str">
            <v>F800952</v>
          </cell>
          <cell r="D13574">
            <v>3</v>
          </cell>
          <cell r="E13574" t="str">
            <v>F</v>
          </cell>
        </row>
        <row r="13575">
          <cell r="B13575" t="str">
            <v>F800953</v>
          </cell>
          <cell r="C13575" t="str">
            <v>F800953</v>
          </cell>
          <cell r="D13575">
            <v>3</v>
          </cell>
          <cell r="E13575" t="str">
            <v>F</v>
          </cell>
        </row>
        <row r="13576">
          <cell r="B13576" t="str">
            <v>F800954</v>
          </cell>
          <cell r="C13576" t="str">
            <v>F800954</v>
          </cell>
          <cell r="D13576">
            <v>3</v>
          </cell>
          <cell r="E13576" t="str">
            <v>F</v>
          </cell>
        </row>
        <row r="13577">
          <cell r="B13577" t="str">
            <v>F800955</v>
          </cell>
          <cell r="C13577" t="str">
            <v>F800955</v>
          </cell>
          <cell r="D13577">
            <v>3</v>
          </cell>
          <cell r="E13577" t="str">
            <v>F</v>
          </cell>
        </row>
        <row r="13578">
          <cell r="B13578" t="str">
            <v>F800956</v>
          </cell>
          <cell r="C13578" t="str">
            <v>F800956</v>
          </cell>
          <cell r="D13578">
            <v>3</v>
          </cell>
          <cell r="E13578" t="str">
            <v>F</v>
          </cell>
        </row>
        <row r="13579">
          <cell r="B13579" t="str">
            <v>F800957</v>
          </cell>
          <cell r="C13579" t="str">
            <v>F800957</v>
          </cell>
          <cell r="D13579">
            <v>3</v>
          </cell>
          <cell r="E13579" t="str">
            <v>F</v>
          </cell>
        </row>
        <row r="13580">
          <cell r="B13580" t="str">
            <v>F800958</v>
          </cell>
          <cell r="C13580" t="str">
            <v>F800958</v>
          </cell>
          <cell r="D13580">
            <v>3</v>
          </cell>
          <cell r="E13580" t="str">
            <v>F</v>
          </cell>
        </row>
        <row r="13581">
          <cell r="B13581" t="str">
            <v>F800959</v>
          </cell>
          <cell r="C13581" t="str">
            <v>F800959</v>
          </cell>
          <cell r="D13581">
            <v>3</v>
          </cell>
          <cell r="E13581" t="str">
            <v>F</v>
          </cell>
        </row>
        <row r="13582">
          <cell r="B13582" t="str">
            <v>F800960</v>
          </cell>
          <cell r="C13582" t="str">
            <v>F800960</v>
          </cell>
          <cell r="D13582">
            <v>3</v>
          </cell>
          <cell r="E13582" t="str">
            <v>F</v>
          </cell>
        </row>
        <row r="13583">
          <cell r="B13583" t="str">
            <v>F800961</v>
          </cell>
          <cell r="C13583" t="str">
            <v>F800961</v>
          </cell>
          <cell r="D13583">
            <v>3</v>
          </cell>
          <cell r="E13583" t="str">
            <v>F</v>
          </cell>
        </row>
        <row r="13584">
          <cell r="B13584" t="str">
            <v>F800962</v>
          </cell>
          <cell r="C13584" t="str">
            <v>F800962</v>
          </cell>
          <cell r="D13584">
            <v>3</v>
          </cell>
          <cell r="E13584" t="str">
            <v>F</v>
          </cell>
        </row>
        <row r="13585">
          <cell r="B13585" t="str">
            <v>F800963</v>
          </cell>
          <cell r="C13585" t="str">
            <v>F800963</v>
          </cell>
          <cell r="D13585">
            <v>3</v>
          </cell>
          <cell r="E13585" t="str">
            <v>F</v>
          </cell>
        </row>
        <row r="13586">
          <cell r="B13586" t="str">
            <v>F800964</v>
          </cell>
          <cell r="C13586" t="str">
            <v>F800964</v>
          </cell>
          <cell r="D13586">
            <v>3</v>
          </cell>
          <cell r="E13586" t="str">
            <v>F</v>
          </cell>
        </row>
        <row r="13587">
          <cell r="B13587" t="str">
            <v>F800965</v>
          </cell>
          <cell r="C13587" t="str">
            <v>F800965</v>
          </cell>
          <cell r="D13587">
            <v>3</v>
          </cell>
          <cell r="E13587" t="str">
            <v>F</v>
          </cell>
        </row>
        <row r="13588">
          <cell r="B13588" t="str">
            <v>F800966</v>
          </cell>
          <cell r="C13588" t="str">
            <v>F800966</v>
          </cell>
          <cell r="D13588">
            <v>3</v>
          </cell>
          <cell r="E13588" t="str">
            <v>F</v>
          </cell>
        </row>
        <row r="13589">
          <cell r="B13589" t="str">
            <v>F800967</v>
          </cell>
          <cell r="C13589" t="str">
            <v>F800967</v>
          </cell>
          <cell r="D13589">
            <v>3</v>
          </cell>
          <cell r="E13589" t="str">
            <v>F</v>
          </cell>
        </row>
        <row r="13590">
          <cell r="B13590" t="str">
            <v>F800968</v>
          </cell>
          <cell r="C13590" t="str">
            <v>F800968</v>
          </cell>
          <cell r="D13590">
            <v>3</v>
          </cell>
          <cell r="E13590" t="str">
            <v>F</v>
          </cell>
        </row>
        <row r="13591">
          <cell r="B13591" t="str">
            <v>F800969</v>
          </cell>
          <cell r="C13591" t="str">
            <v>F800969</v>
          </cell>
          <cell r="D13591">
            <v>3</v>
          </cell>
          <cell r="E13591" t="str">
            <v>F</v>
          </cell>
        </row>
        <row r="13592">
          <cell r="B13592" t="str">
            <v>F800970</v>
          </cell>
          <cell r="C13592" t="str">
            <v>F800970</v>
          </cell>
          <cell r="D13592">
            <v>3</v>
          </cell>
          <cell r="E13592" t="str">
            <v>F</v>
          </cell>
        </row>
        <row r="13593">
          <cell r="B13593" t="str">
            <v>F800971</v>
          </cell>
          <cell r="C13593" t="str">
            <v>F800971</v>
          </cell>
          <cell r="D13593">
            <v>3</v>
          </cell>
          <cell r="E13593" t="str">
            <v>F</v>
          </cell>
        </row>
        <row r="13594">
          <cell r="B13594" t="str">
            <v>F800972</v>
          </cell>
          <cell r="C13594" t="str">
            <v>F800972</v>
          </cell>
          <cell r="D13594">
            <v>3</v>
          </cell>
          <cell r="E13594" t="str">
            <v>F</v>
          </cell>
        </row>
        <row r="13595">
          <cell r="B13595" t="str">
            <v>F800973</v>
          </cell>
          <cell r="C13595" t="str">
            <v>F800973</v>
          </cell>
          <cell r="D13595">
            <v>3</v>
          </cell>
          <cell r="E13595" t="str">
            <v>F</v>
          </cell>
        </row>
        <row r="13596">
          <cell r="B13596" t="str">
            <v>F800974</v>
          </cell>
          <cell r="C13596" t="str">
            <v>F800974</v>
          </cell>
          <cell r="D13596">
            <v>3</v>
          </cell>
          <cell r="E13596" t="str">
            <v>F</v>
          </cell>
        </row>
        <row r="13597">
          <cell r="B13597" t="str">
            <v>F800975</v>
          </cell>
          <cell r="C13597" t="str">
            <v>F800975</v>
          </cell>
          <cell r="D13597">
            <v>3</v>
          </cell>
          <cell r="E13597" t="str">
            <v>F</v>
          </cell>
        </row>
        <row r="13598">
          <cell r="B13598" t="str">
            <v>F800976</v>
          </cell>
          <cell r="C13598" t="str">
            <v>F800976</v>
          </cell>
          <cell r="D13598">
            <v>3</v>
          </cell>
          <cell r="E13598" t="str">
            <v>F</v>
          </cell>
        </row>
        <row r="13599">
          <cell r="B13599" t="str">
            <v>F800977</v>
          </cell>
          <cell r="C13599" t="str">
            <v>F800977</v>
          </cell>
          <cell r="D13599">
            <v>3</v>
          </cell>
          <cell r="E13599" t="str">
            <v>F</v>
          </cell>
        </row>
        <row r="13600">
          <cell r="B13600" t="str">
            <v>F800978</v>
          </cell>
          <cell r="C13600" t="str">
            <v>F800978</v>
          </cell>
          <cell r="D13600">
            <v>3</v>
          </cell>
          <cell r="E13600" t="str">
            <v>F</v>
          </cell>
        </row>
        <row r="13601">
          <cell r="B13601" t="str">
            <v>F800979</v>
          </cell>
          <cell r="C13601" t="str">
            <v>F800979</v>
          </cell>
          <cell r="D13601">
            <v>3</v>
          </cell>
          <cell r="E13601" t="str">
            <v>F</v>
          </cell>
        </row>
        <row r="13602">
          <cell r="B13602" t="str">
            <v>F800980</v>
          </cell>
          <cell r="C13602" t="str">
            <v>F800980</v>
          </cell>
          <cell r="D13602">
            <v>3</v>
          </cell>
          <cell r="E13602" t="str">
            <v>F</v>
          </cell>
        </row>
        <row r="13603">
          <cell r="B13603" t="str">
            <v>F800981</v>
          </cell>
          <cell r="C13603" t="str">
            <v>F800981</v>
          </cell>
          <cell r="D13603">
            <v>3</v>
          </cell>
          <cell r="E13603" t="str">
            <v>F</v>
          </cell>
        </row>
        <row r="13604">
          <cell r="B13604" t="str">
            <v>F800982</v>
          </cell>
          <cell r="C13604" t="str">
            <v>F800982</v>
          </cell>
          <cell r="D13604">
            <v>3</v>
          </cell>
          <cell r="E13604" t="str">
            <v>F</v>
          </cell>
        </row>
        <row r="13605">
          <cell r="B13605" t="str">
            <v>F800983</v>
          </cell>
          <cell r="C13605" t="str">
            <v>F800983</v>
          </cell>
          <cell r="D13605">
            <v>3</v>
          </cell>
          <cell r="E13605" t="str">
            <v>F</v>
          </cell>
        </row>
        <row r="13606">
          <cell r="B13606" t="str">
            <v>F800984</v>
          </cell>
          <cell r="C13606" t="str">
            <v>F800984</v>
          </cell>
          <cell r="D13606">
            <v>3</v>
          </cell>
          <cell r="E13606" t="str">
            <v>F</v>
          </cell>
        </row>
        <row r="13607">
          <cell r="B13607" t="str">
            <v>F800985</v>
          </cell>
          <cell r="C13607" t="str">
            <v>F800985</v>
          </cell>
          <cell r="D13607">
            <v>3</v>
          </cell>
          <cell r="E13607" t="str">
            <v>F</v>
          </cell>
        </row>
        <row r="13608">
          <cell r="B13608" t="str">
            <v>F800986</v>
          </cell>
          <cell r="C13608" t="str">
            <v>F800986</v>
          </cell>
          <cell r="D13608">
            <v>3</v>
          </cell>
          <cell r="E13608" t="str">
            <v>F</v>
          </cell>
        </row>
        <row r="13609">
          <cell r="B13609" t="str">
            <v>F800987</v>
          </cell>
          <cell r="C13609" t="str">
            <v>F800987</v>
          </cell>
          <cell r="D13609">
            <v>3</v>
          </cell>
          <cell r="E13609" t="str">
            <v>F</v>
          </cell>
        </row>
        <row r="13610">
          <cell r="B13610" t="str">
            <v>F800988</v>
          </cell>
          <cell r="C13610" t="str">
            <v>F800988</v>
          </cell>
          <cell r="D13610">
            <v>3</v>
          </cell>
          <cell r="E13610" t="str">
            <v>F</v>
          </cell>
        </row>
        <row r="13611">
          <cell r="B13611" t="str">
            <v>F800989</v>
          </cell>
          <cell r="C13611" t="str">
            <v>F800989</v>
          </cell>
          <cell r="D13611">
            <v>3</v>
          </cell>
          <cell r="E13611" t="str">
            <v>F</v>
          </cell>
        </row>
        <row r="13612">
          <cell r="B13612" t="str">
            <v>F800990</v>
          </cell>
          <cell r="C13612" t="str">
            <v>F800990</v>
          </cell>
          <cell r="D13612">
            <v>3</v>
          </cell>
          <cell r="E13612" t="str">
            <v>F</v>
          </cell>
        </row>
        <row r="13613">
          <cell r="B13613" t="str">
            <v>F800991</v>
          </cell>
          <cell r="C13613" t="str">
            <v>F800991</v>
          </cell>
          <cell r="D13613">
            <v>3</v>
          </cell>
          <cell r="E13613" t="str">
            <v>F</v>
          </cell>
        </row>
        <row r="13614">
          <cell r="B13614" t="str">
            <v>F800992</v>
          </cell>
          <cell r="C13614" t="str">
            <v>F800992</v>
          </cell>
          <cell r="D13614">
            <v>3</v>
          </cell>
          <cell r="E13614" t="str">
            <v>F</v>
          </cell>
        </row>
        <row r="13615">
          <cell r="B13615" t="str">
            <v>F800993</v>
          </cell>
          <cell r="C13615" t="str">
            <v>F800993</v>
          </cell>
          <cell r="D13615">
            <v>3</v>
          </cell>
          <cell r="E13615" t="str">
            <v>F</v>
          </cell>
        </row>
        <row r="13616">
          <cell r="B13616" t="str">
            <v>F800994</v>
          </cell>
          <cell r="C13616" t="str">
            <v>F800994</v>
          </cell>
          <cell r="D13616">
            <v>3</v>
          </cell>
          <cell r="E13616" t="str">
            <v>F</v>
          </cell>
        </row>
        <row r="13617">
          <cell r="B13617" t="str">
            <v>F800995</v>
          </cell>
          <cell r="C13617" t="str">
            <v>F800995</v>
          </cell>
          <cell r="D13617">
            <v>3</v>
          </cell>
          <cell r="E13617" t="str">
            <v>F</v>
          </cell>
        </row>
        <row r="13618">
          <cell r="B13618" t="str">
            <v>F800996</v>
          </cell>
          <cell r="C13618" t="str">
            <v>F800996</v>
          </cell>
          <cell r="D13618">
            <v>3</v>
          </cell>
          <cell r="E13618" t="str">
            <v>F</v>
          </cell>
        </row>
        <row r="13619">
          <cell r="B13619" t="str">
            <v>F800997</v>
          </cell>
          <cell r="C13619" t="str">
            <v>F800997</v>
          </cell>
          <cell r="D13619">
            <v>3</v>
          </cell>
          <cell r="E13619" t="str">
            <v>F</v>
          </cell>
        </row>
        <row r="13620">
          <cell r="B13620" t="str">
            <v>F800998</v>
          </cell>
          <cell r="C13620" t="str">
            <v>F800998</v>
          </cell>
          <cell r="D13620">
            <v>3</v>
          </cell>
          <cell r="E13620" t="str">
            <v>F</v>
          </cell>
        </row>
        <row r="13621">
          <cell r="B13621" t="str">
            <v>F800999</v>
          </cell>
          <cell r="C13621" t="str">
            <v>F800999</v>
          </cell>
          <cell r="D13621">
            <v>3</v>
          </cell>
          <cell r="E13621" t="str">
            <v>F</v>
          </cell>
        </row>
        <row r="13622">
          <cell r="B13622" t="str">
            <v>F801000</v>
          </cell>
          <cell r="C13622" t="str">
            <v>F801000</v>
          </cell>
          <cell r="D13622">
            <v>3</v>
          </cell>
          <cell r="E13622" t="str">
            <v>F</v>
          </cell>
        </row>
        <row r="13623">
          <cell r="B13623" t="str">
            <v>F801001</v>
          </cell>
          <cell r="C13623" t="str">
            <v>F801001</v>
          </cell>
          <cell r="D13623">
            <v>3</v>
          </cell>
          <cell r="E13623" t="str">
            <v>F</v>
          </cell>
        </row>
        <row r="13624">
          <cell r="B13624" t="str">
            <v>F801002</v>
          </cell>
          <cell r="C13624" t="str">
            <v>F801002</v>
          </cell>
          <cell r="D13624">
            <v>3</v>
          </cell>
          <cell r="E13624" t="str">
            <v>F</v>
          </cell>
        </row>
        <row r="13625">
          <cell r="B13625" t="str">
            <v>F801003</v>
          </cell>
          <cell r="C13625" t="str">
            <v>F801003</v>
          </cell>
          <cell r="D13625">
            <v>3</v>
          </cell>
          <cell r="E13625" t="str">
            <v>F</v>
          </cell>
        </row>
        <row r="13626">
          <cell r="B13626" t="str">
            <v>F801004</v>
          </cell>
          <cell r="C13626" t="str">
            <v>F801004</v>
          </cell>
          <cell r="D13626">
            <v>3</v>
          </cell>
          <cell r="E13626" t="str">
            <v>F</v>
          </cell>
        </row>
        <row r="13627">
          <cell r="B13627" t="str">
            <v>F801005</v>
          </cell>
          <cell r="C13627" t="str">
            <v>F801005</v>
          </cell>
          <cell r="D13627">
            <v>3</v>
          </cell>
          <cell r="E13627" t="str">
            <v>F</v>
          </cell>
        </row>
        <row r="13628">
          <cell r="B13628" t="str">
            <v>F801006</v>
          </cell>
          <cell r="C13628" t="str">
            <v>F801006</v>
          </cell>
          <cell r="D13628">
            <v>3</v>
          </cell>
          <cell r="E13628" t="str">
            <v>F</v>
          </cell>
        </row>
        <row r="13629">
          <cell r="B13629" t="str">
            <v>F801007</v>
          </cell>
          <cell r="C13629" t="str">
            <v>F801007</v>
          </cell>
          <cell r="D13629">
            <v>3</v>
          </cell>
          <cell r="E13629" t="str">
            <v>F</v>
          </cell>
        </row>
        <row r="13630">
          <cell r="B13630" t="str">
            <v>F801008</v>
          </cell>
          <cell r="C13630" t="str">
            <v>F801008</v>
          </cell>
          <cell r="D13630">
            <v>3</v>
          </cell>
          <cell r="E13630" t="str">
            <v>F</v>
          </cell>
        </row>
        <row r="13631">
          <cell r="B13631" t="str">
            <v>F801009</v>
          </cell>
          <cell r="C13631" t="str">
            <v>F801009</v>
          </cell>
          <cell r="D13631">
            <v>3</v>
          </cell>
          <cell r="E13631" t="str">
            <v>F</v>
          </cell>
        </row>
        <row r="13632">
          <cell r="B13632" t="str">
            <v>F801010</v>
          </cell>
          <cell r="C13632" t="str">
            <v>F801010</v>
          </cell>
          <cell r="D13632">
            <v>3</v>
          </cell>
          <cell r="E13632" t="str">
            <v>F</v>
          </cell>
        </row>
        <row r="13633">
          <cell r="B13633" t="str">
            <v>F801011</v>
          </cell>
          <cell r="C13633" t="str">
            <v>F801011</v>
          </cell>
          <cell r="D13633">
            <v>3</v>
          </cell>
          <cell r="E13633" t="str">
            <v>F</v>
          </cell>
        </row>
        <row r="13634">
          <cell r="B13634" t="str">
            <v>F801012</v>
          </cell>
          <cell r="C13634" t="str">
            <v>F801012</v>
          </cell>
          <cell r="D13634">
            <v>3</v>
          </cell>
          <cell r="E13634" t="str">
            <v>F</v>
          </cell>
        </row>
        <row r="13635">
          <cell r="B13635" t="str">
            <v>F801013</v>
          </cell>
          <cell r="C13635" t="str">
            <v>F801013</v>
          </cell>
          <cell r="D13635">
            <v>3</v>
          </cell>
          <cell r="E13635" t="str">
            <v>F</v>
          </cell>
        </row>
        <row r="13636">
          <cell r="B13636" t="str">
            <v>F801014</v>
          </cell>
          <cell r="C13636" t="str">
            <v>F801014</v>
          </cell>
          <cell r="D13636">
            <v>3</v>
          </cell>
          <cell r="E13636" t="str">
            <v>F</v>
          </cell>
        </row>
        <row r="13637">
          <cell r="B13637" t="str">
            <v>F801015</v>
          </cell>
          <cell r="C13637" t="str">
            <v>F801015</v>
          </cell>
          <cell r="D13637">
            <v>3</v>
          </cell>
          <cell r="E13637" t="str">
            <v>F</v>
          </cell>
        </row>
        <row r="13638">
          <cell r="B13638" t="str">
            <v>F801016</v>
          </cell>
          <cell r="C13638" t="str">
            <v>F801016</v>
          </cell>
          <cell r="D13638">
            <v>3</v>
          </cell>
          <cell r="E13638" t="str">
            <v>F</v>
          </cell>
        </row>
        <row r="13639">
          <cell r="B13639" t="str">
            <v>F801017</v>
          </cell>
          <cell r="C13639" t="str">
            <v>F801017</v>
          </cell>
          <cell r="D13639">
            <v>3</v>
          </cell>
          <cell r="E13639" t="str">
            <v>F</v>
          </cell>
        </row>
        <row r="13640">
          <cell r="B13640" t="str">
            <v>F801018</v>
          </cell>
          <cell r="C13640" t="str">
            <v>F801018</v>
          </cell>
          <cell r="D13640">
            <v>3</v>
          </cell>
          <cell r="E13640" t="str">
            <v>F</v>
          </cell>
        </row>
        <row r="13641">
          <cell r="B13641" t="str">
            <v>F801019</v>
          </cell>
          <cell r="C13641" t="str">
            <v>F801019</v>
          </cell>
          <cell r="D13641">
            <v>3</v>
          </cell>
          <cell r="E13641" t="str">
            <v>F</v>
          </cell>
        </row>
        <row r="13642">
          <cell r="B13642" t="str">
            <v>F801020</v>
          </cell>
          <cell r="C13642" t="str">
            <v>F801020</v>
          </cell>
          <cell r="D13642">
            <v>3</v>
          </cell>
          <cell r="E13642" t="str">
            <v>F</v>
          </cell>
        </row>
        <row r="13643">
          <cell r="B13643" t="str">
            <v>F801021</v>
          </cell>
          <cell r="C13643" t="str">
            <v>F801021</v>
          </cell>
          <cell r="D13643">
            <v>3</v>
          </cell>
          <cell r="E13643" t="str">
            <v>F</v>
          </cell>
        </row>
        <row r="13644">
          <cell r="B13644" t="str">
            <v>F801022</v>
          </cell>
          <cell r="C13644" t="str">
            <v>F801022</v>
          </cell>
          <cell r="D13644">
            <v>3</v>
          </cell>
          <cell r="E13644" t="str">
            <v>F</v>
          </cell>
        </row>
        <row r="13645">
          <cell r="B13645" t="str">
            <v>F801023</v>
          </cell>
          <cell r="C13645" t="str">
            <v>F801023</v>
          </cell>
          <cell r="D13645">
            <v>3</v>
          </cell>
          <cell r="E13645" t="str">
            <v>F</v>
          </cell>
        </row>
        <row r="13646">
          <cell r="B13646" t="str">
            <v>F801024</v>
          </cell>
          <cell r="C13646" t="str">
            <v>F801024</v>
          </cell>
          <cell r="D13646">
            <v>3</v>
          </cell>
          <cell r="E13646" t="str">
            <v>F</v>
          </cell>
        </row>
        <row r="13647">
          <cell r="B13647" t="str">
            <v>F801025</v>
          </cell>
          <cell r="C13647" t="str">
            <v>F801025</v>
          </cell>
          <cell r="D13647">
            <v>3</v>
          </cell>
          <cell r="E13647" t="str">
            <v>F</v>
          </cell>
        </row>
        <row r="13648">
          <cell r="B13648" t="str">
            <v>F801026</v>
          </cell>
          <cell r="C13648" t="str">
            <v>F801026</v>
          </cell>
          <cell r="D13648">
            <v>3</v>
          </cell>
          <cell r="E13648" t="str">
            <v>F</v>
          </cell>
        </row>
        <row r="13649">
          <cell r="B13649" t="str">
            <v>F801027</v>
          </cell>
          <cell r="C13649" t="str">
            <v>F801027</v>
          </cell>
          <cell r="D13649">
            <v>3</v>
          </cell>
          <cell r="E13649" t="str">
            <v>F</v>
          </cell>
        </row>
        <row r="13650">
          <cell r="B13650" t="str">
            <v>F801028</v>
          </cell>
          <cell r="C13650" t="str">
            <v>F801028</v>
          </cell>
          <cell r="D13650">
            <v>3</v>
          </cell>
          <cell r="E13650" t="str">
            <v>F</v>
          </cell>
        </row>
        <row r="13651">
          <cell r="B13651" t="str">
            <v>F801029</v>
          </cell>
          <cell r="C13651" t="str">
            <v>F801029</v>
          </cell>
          <cell r="D13651">
            <v>3</v>
          </cell>
          <cell r="E13651" t="str">
            <v>F</v>
          </cell>
        </row>
        <row r="13652">
          <cell r="B13652" t="str">
            <v>F801030</v>
          </cell>
          <cell r="C13652" t="str">
            <v>F801030</v>
          </cell>
          <cell r="D13652">
            <v>3</v>
          </cell>
          <cell r="E13652" t="str">
            <v>F</v>
          </cell>
        </row>
        <row r="13653">
          <cell r="B13653" t="str">
            <v>F801031</v>
          </cell>
          <cell r="C13653" t="str">
            <v>F801031</v>
          </cell>
          <cell r="D13653">
            <v>3</v>
          </cell>
          <cell r="E13653" t="str">
            <v>F</v>
          </cell>
        </row>
        <row r="13654">
          <cell r="B13654" t="str">
            <v>F801032</v>
          </cell>
          <cell r="C13654" t="str">
            <v>F801032</v>
          </cell>
          <cell r="D13654">
            <v>3</v>
          </cell>
          <cell r="E13654" t="str">
            <v>F</v>
          </cell>
        </row>
        <row r="13655">
          <cell r="B13655" t="str">
            <v>F801033</v>
          </cell>
          <cell r="C13655" t="str">
            <v>F801033</v>
          </cell>
          <cell r="D13655">
            <v>3</v>
          </cell>
          <cell r="E13655" t="str">
            <v>F</v>
          </cell>
        </row>
        <row r="13656">
          <cell r="B13656" t="str">
            <v>F801034</v>
          </cell>
          <cell r="C13656" t="str">
            <v>F801034</v>
          </cell>
          <cell r="D13656">
            <v>3</v>
          </cell>
          <cell r="E13656" t="str">
            <v>F</v>
          </cell>
        </row>
        <row r="13657">
          <cell r="B13657" t="str">
            <v>F801035</v>
          </cell>
          <cell r="C13657" t="str">
            <v>F801035</v>
          </cell>
          <cell r="D13657">
            <v>3</v>
          </cell>
          <cell r="E13657" t="str">
            <v>F</v>
          </cell>
        </row>
        <row r="13658">
          <cell r="B13658" t="str">
            <v>F801036</v>
          </cell>
          <cell r="C13658" t="str">
            <v>F801036</v>
          </cell>
          <cell r="D13658">
            <v>3</v>
          </cell>
          <cell r="E13658" t="str">
            <v>F</v>
          </cell>
        </row>
        <row r="13659">
          <cell r="B13659" t="str">
            <v>F801037</v>
          </cell>
          <cell r="C13659" t="str">
            <v>F801037</v>
          </cell>
          <cell r="D13659">
            <v>3</v>
          </cell>
          <cell r="E13659" t="str">
            <v>F</v>
          </cell>
        </row>
        <row r="13660">
          <cell r="B13660" t="str">
            <v>F801038</v>
          </cell>
          <cell r="C13660" t="str">
            <v>F801038</v>
          </cell>
          <cell r="D13660">
            <v>3</v>
          </cell>
          <cell r="E13660" t="str">
            <v>F</v>
          </cell>
        </row>
        <row r="13661">
          <cell r="B13661" t="str">
            <v>F801039</v>
          </cell>
          <cell r="C13661" t="str">
            <v>F801039</v>
          </cell>
          <cell r="D13661">
            <v>3</v>
          </cell>
          <cell r="E13661" t="str">
            <v>F</v>
          </cell>
        </row>
        <row r="13662">
          <cell r="B13662" t="str">
            <v>F801040</v>
          </cell>
          <cell r="C13662" t="str">
            <v>F801040</v>
          </cell>
          <cell r="D13662">
            <v>3</v>
          </cell>
          <cell r="E13662" t="str">
            <v>F</v>
          </cell>
        </row>
        <row r="13663">
          <cell r="B13663" t="str">
            <v>F801041</v>
          </cell>
          <cell r="C13663" t="str">
            <v>F801041</v>
          </cell>
          <cell r="D13663">
            <v>3</v>
          </cell>
          <cell r="E13663" t="str">
            <v>F</v>
          </cell>
        </row>
        <row r="13664">
          <cell r="B13664" t="str">
            <v>F801042</v>
          </cell>
          <cell r="C13664" t="str">
            <v>F801042</v>
          </cell>
          <cell r="D13664">
            <v>3</v>
          </cell>
          <cell r="E13664" t="str">
            <v>F</v>
          </cell>
        </row>
        <row r="13665">
          <cell r="B13665" t="str">
            <v>F801043</v>
          </cell>
          <cell r="C13665" t="str">
            <v>F801043</v>
          </cell>
          <cell r="D13665">
            <v>3</v>
          </cell>
          <cell r="E13665" t="str">
            <v>F</v>
          </cell>
        </row>
        <row r="13666">
          <cell r="B13666" t="str">
            <v>F801044</v>
          </cell>
          <cell r="C13666" t="str">
            <v>F801044</v>
          </cell>
          <cell r="D13666">
            <v>3</v>
          </cell>
          <cell r="E13666" t="str">
            <v>F</v>
          </cell>
        </row>
        <row r="13667">
          <cell r="B13667" t="str">
            <v>F801045</v>
          </cell>
          <cell r="C13667" t="str">
            <v>F801045</v>
          </cell>
          <cell r="D13667">
            <v>3</v>
          </cell>
          <cell r="E13667" t="str">
            <v>F</v>
          </cell>
        </row>
        <row r="13668">
          <cell r="B13668" t="str">
            <v>F801046</v>
          </cell>
          <cell r="C13668" t="str">
            <v>F801046</v>
          </cell>
          <cell r="D13668">
            <v>3</v>
          </cell>
          <cell r="E13668" t="str">
            <v>F</v>
          </cell>
        </row>
        <row r="13669">
          <cell r="B13669" t="str">
            <v>F801047</v>
          </cell>
          <cell r="C13669" t="str">
            <v>F801047</v>
          </cell>
          <cell r="D13669">
            <v>3</v>
          </cell>
          <cell r="E13669" t="str">
            <v>F</v>
          </cell>
        </row>
        <row r="13670">
          <cell r="B13670" t="str">
            <v>F801048</v>
          </cell>
          <cell r="C13670" t="str">
            <v>F801048</v>
          </cell>
          <cell r="D13670">
            <v>3</v>
          </cell>
          <cell r="E13670" t="str">
            <v>F</v>
          </cell>
        </row>
        <row r="13671">
          <cell r="B13671" t="str">
            <v>F801049</v>
          </cell>
          <cell r="C13671" t="str">
            <v>F801049</v>
          </cell>
          <cell r="D13671">
            <v>3</v>
          </cell>
          <cell r="E13671" t="str">
            <v>F</v>
          </cell>
        </row>
        <row r="13672">
          <cell r="B13672" t="str">
            <v>F801050</v>
          </cell>
          <cell r="C13672" t="str">
            <v>F801050</v>
          </cell>
          <cell r="D13672">
            <v>3</v>
          </cell>
          <cell r="E13672" t="str">
            <v>F</v>
          </cell>
        </row>
        <row r="13673">
          <cell r="B13673" t="str">
            <v>F801051</v>
          </cell>
          <cell r="C13673" t="str">
            <v>F801051</v>
          </cell>
          <cell r="D13673">
            <v>3</v>
          </cell>
          <cell r="E13673" t="str">
            <v>F</v>
          </cell>
        </row>
        <row r="13674">
          <cell r="B13674" t="str">
            <v>F801052</v>
          </cell>
          <cell r="C13674" t="str">
            <v>F801052</v>
          </cell>
          <cell r="D13674">
            <v>3</v>
          </cell>
          <cell r="E13674" t="str">
            <v>F</v>
          </cell>
        </row>
        <row r="13675">
          <cell r="B13675" t="str">
            <v>F801053</v>
          </cell>
          <cell r="C13675" t="str">
            <v>F801053</v>
          </cell>
          <cell r="D13675">
            <v>3</v>
          </cell>
          <cell r="E13675" t="str">
            <v>F</v>
          </cell>
        </row>
        <row r="13676">
          <cell r="B13676" t="str">
            <v>F801054</v>
          </cell>
          <cell r="C13676" t="str">
            <v>F801054</v>
          </cell>
          <cell r="D13676">
            <v>3</v>
          </cell>
          <cell r="E13676" t="str">
            <v>F</v>
          </cell>
        </row>
        <row r="13677">
          <cell r="B13677" t="str">
            <v>F801055</v>
          </cell>
          <cell r="C13677" t="str">
            <v>F801055</v>
          </cell>
          <cell r="D13677">
            <v>3</v>
          </cell>
          <cell r="E13677" t="str">
            <v>F</v>
          </cell>
        </row>
        <row r="13678">
          <cell r="B13678" t="str">
            <v>F801056</v>
          </cell>
          <cell r="C13678" t="str">
            <v>F801056</v>
          </cell>
          <cell r="D13678">
            <v>3</v>
          </cell>
          <cell r="E13678" t="str">
            <v>F</v>
          </cell>
        </row>
        <row r="13679">
          <cell r="B13679" t="str">
            <v>F801057</v>
          </cell>
          <cell r="C13679" t="str">
            <v>F801057</v>
          </cell>
          <cell r="D13679">
            <v>3</v>
          </cell>
          <cell r="E13679" t="str">
            <v>F</v>
          </cell>
        </row>
        <row r="13680">
          <cell r="B13680" t="str">
            <v>F801058</v>
          </cell>
          <cell r="C13680" t="str">
            <v>F801058</v>
          </cell>
          <cell r="D13680">
            <v>3</v>
          </cell>
          <cell r="E13680" t="str">
            <v>F</v>
          </cell>
        </row>
        <row r="13681">
          <cell r="B13681" t="str">
            <v>F801059</v>
          </cell>
          <cell r="C13681" t="str">
            <v>F801059</v>
          </cell>
          <cell r="D13681">
            <v>3</v>
          </cell>
          <cell r="E13681" t="str">
            <v>F</v>
          </cell>
        </row>
        <row r="13682">
          <cell r="B13682" t="str">
            <v>F801060</v>
          </cell>
          <cell r="C13682" t="str">
            <v>F801060</v>
          </cell>
          <cell r="D13682">
            <v>3</v>
          </cell>
          <cell r="E13682" t="str">
            <v>F</v>
          </cell>
        </row>
        <row r="13683">
          <cell r="B13683" t="str">
            <v>F801061</v>
          </cell>
          <cell r="C13683" t="str">
            <v>F801061</v>
          </cell>
          <cell r="D13683">
            <v>3</v>
          </cell>
          <cell r="E13683" t="str">
            <v>F</v>
          </cell>
        </row>
        <row r="13684">
          <cell r="B13684" t="str">
            <v>F801062</v>
          </cell>
          <cell r="C13684" t="str">
            <v>F801062</v>
          </cell>
          <cell r="D13684">
            <v>3</v>
          </cell>
          <cell r="E13684" t="str">
            <v>F</v>
          </cell>
        </row>
        <row r="13685">
          <cell r="B13685" t="str">
            <v>F801063</v>
          </cell>
          <cell r="C13685" t="str">
            <v>F801063</v>
          </cell>
          <cell r="D13685">
            <v>3</v>
          </cell>
          <cell r="E13685" t="str">
            <v>F</v>
          </cell>
        </row>
        <row r="13686">
          <cell r="B13686" t="str">
            <v>F801064</v>
          </cell>
          <cell r="C13686" t="str">
            <v>F801064</v>
          </cell>
          <cell r="D13686">
            <v>3</v>
          </cell>
          <cell r="E13686" t="str">
            <v>F</v>
          </cell>
        </row>
        <row r="13687">
          <cell r="B13687" t="str">
            <v>F801065</v>
          </cell>
          <cell r="C13687" t="str">
            <v>F801065</v>
          </cell>
          <cell r="D13687">
            <v>3</v>
          </cell>
          <cell r="E13687" t="str">
            <v>F</v>
          </cell>
        </row>
        <row r="13688">
          <cell r="B13688" t="str">
            <v>F801066</v>
          </cell>
          <cell r="C13688" t="str">
            <v>F801066</v>
          </cell>
          <cell r="D13688">
            <v>3</v>
          </cell>
          <cell r="E13688" t="str">
            <v>F</v>
          </cell>
        </row>
        <row r="13689">
          <cell r="B13689" t="str">
            <v>F801067</v>
          </cell>
          <cell r="C13689" t="str">
            <v>F801067</v>
          </cell>
          <cell r="D13689">
            <v>3</v>
          </cell>
          <cell r="E13689" t="str">
            <v>F</v>
          </cell>
        </row>
        <row r="13690">
          <cell r="B13690" t="str">
            <v>F801068</v>
          </cell>
          <cell r="C13690" t="str">
            <v>F801068</v>
          </cell>
          <cell r="D13690">
            <v>3</v>
          </cell>
          <cell r="E13690" t="str">
            <v>F</v>
          </cell>
        </row>
        <row r="13691">
          <cell r="B13691" t="str">
            <v>F801069</v>
          </cell>
          <cell r="C13691" t="str">
            <v>F801069</v>
          </cell>
          <cell r="D13691">
            <v>3</v>
          </cell>
          <cell r="E13691" t="str">
            <v>F</v>
          </cell>
        </row>
        <row r="13692">
          <cell r="B13692" t="str">
            <v>F801070</v>
          </cell>
          <cell r="C13692" t="str">
            <v>F801070</v>
          </cell>
          <cell r="D13692">
            <v>3</v>
          </cell>
          <cell r="E13692" t="str">
            <v>F</v>
          </cell>
        </row>
        <row r="13693">
          <cell r="B13693" t="str">
            <v>F801071</v>
          </cell>
          <cell r="C13693" t="str">
            <v>F801071</v>
          </cell>
          <cell r="D13693">
            <v>3</v>
          </cell>
          <cell r="E13693" t="str">
            <v>F</v>
          </cell>
        </row>
        <row r="13694">
          <cell r="B13694" t="str">
            <v>F801072</v>
          </cell>
          <cell r="C13694" t="str">
            <v>F801072</v>
          </cell>
          <cell r="D13694">
            <v>3</v>
          </cell>
          <cell r="E13694" t="str">
            <v>F</v>
          </cell>
        </row>
        <row r="13695">
          <cell r="B13695" t="str">
            <v>F801073</v>
          </cell>
          <cell r="C13695" t="str">
            <v>F801073</v>
          </cell>
          <cell r="D13695">
            <v>3</v>
          </cell>
          <cell r="E13695" t="str">
            <v>F</v>
          </cell>
        </row>
        <row r="13696">
          <cell r="B13696" t="str">
            <v>F801074</v>
          </cell>
          <cell r="C13696" t="str">
            <v>F801074</v>
          </cell>
          <cell r="D13696">
            <v>3</v>
          </cell>
          <cell r="E13696" t="str">
            <v>F</v>
          </cell>
        </row>
        <row r="13697">
          <cell r="B13697" t="str">
            <v>1000GENFUNC</v>
          </cell>
          <cell r="C13697" t="str">
            <v>GENFUNC</v>
          </cell>
          <cell r="D13697">
            <v>2</v>
          </cell>
          <cell r="E13697" t="str">
            <v>G</v>
          </cell>
        </row>
        <row r="13698">
          <cell r="B13698" t="str">
            <v>F525190</v>
          </cell>
          <cell r="C13698" t="str">
            <v>F525190</v>
          </cell>
          <cell r="D13698">
            <v>3</v>
          </cell>
          <cell r="E13698" t="str">
            <v>F</v>
          </cell>
        </row>
        <row r="13699">
          <cell r="B13699" t="str">
            <v>F525516</v>
          </cell>
          <cell r="C13699" t="str">
            <v>F525516</v>
          </cell>
          <cell r="D13699">
            <v>3</v>
          </cell>
          <cell r="E13699" t="str">
            <v>F</v>
          </cell>
        </row>
        <row r="13700">
          <cell r="B13700" t="str">
            <v>F525517</v>
          </cell>
          <cell r="C13700" t="str">
            <v>F525517</v>
          </cell>
          <cell r="D13700">
            <v>3</v>
          </cell>
          <cell r="E13700" t="str">
            <v>F</v>
          </cell>
        </row>
        <row r="13701">
          <cell r="B13701" t="str">
            <v>F525518</v>
          </cell>
          <cell r="C13701" t="str">
            <v>F525518</v>
          </cell>
          <cell r="D13701">
            <v>3</v>
          </cell>
          <cell r="E13701" t="str">
            <v>F</v>
          </cell>
        </row>
        <row r="13702">
          <cell r="B13702" t="str">
            <v>F990200</v>
          </cell>
          <cell r="C13702" t="str">
            <v>F990200</v>
          </cell>
          <cell r="D13702">
            <v>3</v>
          </cell>
          <cell r="E13702" t="str">
            <v>F</v>
          </cell>
        </row>
        <row r="13703">
          <cell r="B13703" t="str">
            <v>F990201</v>
          </cell>
          <cell r="C13703" t="str">
            <v>F990201</v>
          </cell>
          <cell r="D13703">
            <v>3</v>
          </cell>
          <cell r="E13703" t="str">
            <v>F</v>
          </cell>
        </row>
        <row r="13704">
          <cell r="B13704" t="str">
            <v>1000GF_CATLNA</v>
          </cell>
          <cell r="C13704" t="str">
            <v>GF_CATLNA</v>
          </cell>
          <cell r="D13704">
            <v>4</v>
          </cell>
          <cell r="E13704" t="str">
            <v>G</v>
          </cell>
        </row>
        <row r="13705">
          <cell r="B13705" t="str">
            <v>F502958</v>
          </cell>
          <cell r="C13705" t="str">
            <v>F502958</v>
          </cell>
          <cell r="D13705">
            <v>5</v>
          </cell>
          <cell r="E13705" t="str">
            <v>F</v>
          </cell>
        </row>
        <row r="13706">
          <cell r="B13706" t="str">
            <v>F502993</v>
          </cell>
          <cell r="C13706" t="str">
            <v>F502993</v>
          </cell>
          <cell r="D13706">
            <v>5</v>
          </cell>
          <cell r="E13706" t="str">
            <v>F</v>
          </cell>
        </row>
        <row r="13707">
          <cell r="B13707" t="str">
            <v>F513259</v>
          </cell>
          <cell r="C13707" t="str">
            <v>F513259</v>
          </cell>
          <cell r="D13707">
            <v>5</v>
          </cell>
          <cell r="E13707" t="str">
            <v>F</v>
          </cell>
        </row>
        <row r="13708">
          <cell r="B13708" t="str">
            <v>F513266</v>
          </cell>
          <cell r="C13708" t="str">
            <v>F513266</v>
          </cell>
          <cell r="D13708">
            <v>5</v>
          </cell>
          <cell r="E13708" t="str">
            <v>F</v>
          </cell>
        </row>
        <row r="13709">
          <cell r="B13709" t="str">
            <v>F513267</v>
          </cell>
          <cell r="C13709" t="str">
            <v>F513267</v>
          </cell>
          <cell r="D13709">
            <v>5</v>
          </cell>
          <cell r="E13709" t="str">
            <v>F</v>
          </cell>
        </row>
        <row r="13710">
          <cell r="B13710" t="str">
            <v>F513268</v>
          </cell>
          <cell r="C13710" t="str">
            <v>F513268</v>
          </cell>
          <cell r="D13710">
            <v>5</v>
          </cell>
          <cell r="E13710" t="str">
            <v>F</v>
          </cell>
        </row>
        <row r="13711">
          <cell r="B13711" t="str">
            <v>F515347</v>
          </cell>
          <cell r="C13711" t="str">
            <v>F515347</v>
          </cell>
          <cell r="D13711">
            <v>5</v>
          </cell>
          <cell r="E13711" t="str">
            <v>F</v>
          </cell>
        </row>
        <row r="13712">
          <cell r="B13712" t="str">
            <v>F515348</v>
          </cell>
          <cell r="C13712" t="str">
            <v>F515348</v>
          </cell>
          <cell r="D13712">
            <v>5</v>
          </cell>
          <cell r="E13712" t="str">
            <v>F</v>
          </cell>
        </row>
        <row r="13713">
          <cell r="B13713" t="str">
            <v>F515349</v>
          </cell>
          <cell r="C13713" t="str">
            <v>F515349</v>
          </cell>
          <cell r="D13713">
            <v>5</v>
          </cell>
          <cell r="E13713" t="str">
            <v>F</v>
          </cell>
        </row>
        <row r="13714">
          <cell r="B13714" t="str">
            <v>F515350</v>
          </cell>
          <cell r="C13714" t="str">
            <v>F515350</v>
          </cell>
          <cell r="D13714">
            <v>5</v>
          </cell>
          <cell r="E13714" t="str">
            <v>F</v>
          </cell>
        </row>
        <row r="13715">
          <cell r="B13715" t="str">
            <v>F515383</v>
          </cell>
          <cell r="C13715" t="str">
            <v>F515383</v>
          </cell>
          <cell r="D13715">
            <v>5</v>
          </cell>
          <cell r="E13715" t="str">
            <v>F</v>
          </cell>
        </row>
        <row r="13716">
          <cell r="B13716" t="str">
            <v>F515384</v>
          </cell>
          <cell r="C13716" t="str">
            <v>F515384</v>
          </cell>
          <cell r="D13716">
            <v>5</v>
          </cell>
          <cell r="E13716" t="str">
            <v>F</v>
          </cell>
        </row>
        <row r="13717">
          <cell r="B13717" t="str">
            <v>F515385</v>
          </cell>
          <cell r="C13717" t="str">
            <v>F515385</v>
          </cell>
          <cell r="D13717">
            <v>5</v>
          </cell>
          <cell r="E13717" t="str">
            <v>F</v>
          </cell>
        </row>
        <row r="13718">
          <cell r="B13718" t="str">
            <v>F515417</v>
          </cell>
          <cell r="C13718" t="str">
            <v>F515417</v>
          </cell>
          <cell r="D13718">
            <v>5</v>
          </cell>
          <cell r="E13718" t="str">
            <v>F</v>
          </cell>
        </row>
        <row r="13719">
          <cell r="B13719" t="str">
            <v>F515418</v>
          </cell>
          <cell r="C13719" t="str">
            <v>F515418</v>
          </cell>
          <cell r="D13719">
            <v>5</v>
          </cell>
          <cell r="E13719" t="str">
            <v>F</v>
          </cell>
        </row>
        <row r="13720">
          <cell r="B13720" t="str">
            <v>F516508</v>
          </cell>
          <cell r="C13720" t="str">
            <v>F516508</v>
          </cell>
          <cell r="D13720">
            <v>5</v>
          </cell>
          <cell r="E13720" t="str">
            <v>F</v>
          </cell>
        </row>
        <row r="13721">
          <cell r="B13721" t="str">
            <v>F516509</v>
          </cell>
          <cell r="C13721" t="str">
            <v>F516509</v>
          </cell>
          <cell r="D13721">
            <v>5</v>
          </cell>
          <cell r="E13721" t="str">
            <v>F</v>
          </cell>
        </row>
        <row r="13722">
          <cell r="B13722" t="str">
            <v>F516510</v>
          </cell>
          <cell r="C13722" t="str">
            <v>F516510</v>
          </cell>
          <cell r="D13722">
            <v>5</v>
          </cell>
          <cell r="E13722" t="str">
            <v>F</v>
          </cell>
        </row>
        <row r="13723">
          <cell r="B13723" t="str">
            <v>1000GF_CNTRL</v>
          </cell>
          <cell r="C13723" t="str">
            <v>GF_CNTRL</v>
          </cell>
          <cell r="D13723">
            <v>4</v>
          </cell>
          <cell r="E13723" t="str">
            <v>G</v>
          </cell>
        </row>
        <row r="13724">
          <cell r="B13724" t="str">
            <v>1000GF_CN-OM</v>
          </cell>
          <cell r="C13724" t="str">
            <v>GF_CN-OM</v>
          </cell>
          <cell r="D13724">
            <v>6</v>
          </cell>
          <cell r="E13724" t="str">
            <v>G</v>
          </cell>
        </row>
        <row r="13725">
          <cell r="B13725" t="str">
            <v>F502952</v>
          </cell>
          <cell r="C13725" t="str">
            <v>F502952</v>
          </cell>
          <cell r="D13725">
            <v>7</v>
          </cell>
          <cell r="E13725" t="str">
            <v>F</v>
          </cell>
        </row>
        <row r="13726">
          <cell r="B13726" t="str">
            <v>F502953</v>
          </cell>
          <cell r="C13726" t="str">
            <v>F502953</v>
          </cell>
          <cell r="D13726">
            <v>7</v>
          </cell>
          <cell r="E13726" t="str">
            <v>F</v>
          </cell>
        </row>
        <row r="13727">
          <cell r="B13727" t="str">
            <v>F502955</v>
          </cell>
          <cell r="C13727" t="str">
            <v>F502955</v>
          </cell>
          <cell r="D13727">
            <v>7</v>
          </cell>
          <cell r="E13727" t="str">
            <v>F</v>
          </cell>
        </row>
        <row r="13728">
          <cell r="B13728" t="str">
            <v>F502956</v>
          </cell>
          <cell r="C13728" t="str">
            <v>F502956</v>
          </cell>
          <cell r="D13728">
            <v>7</v>
          </cell>
          <cell r="E13728" t="str">
            <v>F</v>
          </cell>
        </row>
        <row r="13729">
          <cell r="B13729" t="str">
            <v>F502959</v>
          </cell>
          <cell r="C13729" t="str">
            <v>F502959</v>
          </cell>
          <cell r="D13729">
            <v>7</v>
          </cell>
          <cell r="E13729" t="str">
            <v>F</v>
          </cell>
        </row>
        <row r="13730">
          <cell r="B13730" t="str">
            <v>F502960</v>
          </cell>
          <cell r="C13730" t="str">
            <v>F502960</v>
          </cell>
          <cell r="D13730">
            <v>7</v>
          </cell>
          <cell r="E13730" t="str">
            <v>F</v>
          </cell>
        </row>
        <row r="13731">
          <cell r="B13731" t="str">
            <v>F502961</v>
          </cell>
          <cell r="C13731" t="str">
            <v>F502961</v>
          </cell>
          <cell r="D13731">
            <v>7</v>
          </cell>
          <cell r="E13731" t="str">
            <v>F</v>
          </cell>
        </row>
        <row r="13732">
          <cell r="B13732" t="str">
            <v>F502962</v>
          </cell>
          <cell r="C13732" t="str">
            <v>F502962</v>
          </cell>
          <cell r="D13732">
            <v>7</v>
          </cell>
          <cell r="E13732" t="str">
            <v>F</v>
          </cell>
        </row>
        <row r="13733">
          <cell r="B13733" t="str">
            <v>F502963</v>
          </cell>
          <cell r="C13733" t="str">
            <v>F502963</v>
          </cell>
          <cell r="D13733">
            <v>7</v>
          </cell>
          <cell r="E13733" t="str">
            <v>F</v>
          </cell>
        </row>
        <row r="13734">
          <cell r="B13734" t="str">
            <v>F502964</v>
          </cell>
          <cell r="C13734" t="str">
            <v>F502964</v>
          </cell>
          <cell r="D13734">
            <v>7</v>
          </cell>
          <cell r="E13734" t="str">
            <v>F</v>
          </cell>
        </row>
        <row r="13735">
          <cell r="B13735" t="str">
            <v>F502965</v>
          </cell>
          <cell r="C13735" t="str">
            <v>F502965</v>
          </cell>
          <cell r="D13735">
            <v>7</v>
          </cell>
          <cell r="E13735" t="str">
            <v>F</v>
          </cell>
        </row>
        <row r="13736">
          <cell r="B13736" t="str">
            <v>F502968</v>
          </cell>
          <cell r="C13736" t="str">
            <v>F502968</v>
          </cell>
          <cell r="D13736">
            <v>7</v>
          </cell>
          <cell r="E13736" t="str">
            <v>F</v>
          </cell>
        </row>
        <row r="13737">
          <cell r="B13737" t="str">
            <v>F502969</v>
          </cell>
          <cell r="C13737" t="str">
            <v>F502969</v>
          </cell>
          <cell r="D13737">
            <v>7</v>
          </cell>
          <cell r="E13737" t="str">
            <v>F</v>
          </cell>
        </row>
        <row r="13738">
          <cell r="B13738" t="str">
            <v>F502971</v>
          </cell>
          <cell r="C13738" t="str">
            <v>F502971</v>
          </cell>
          <cell r="D13738">
            <v>7</v>
          </cell>
          <cell r="E13738" t="str">
            <v>F</v>
          </cell>
        </row>
        <row r="13739">
          <cell r="B13739" t="str">
            <v>F502972</v>
          </cell>
          <cell r="C13739" t="str">
            <v>F502972</v>
          </cell>
          <cell r="D13739">
            <v>7</v>
          </cell>
          <cell r="E13739" t="str">
            <v>F</v>
          </cell>
        </row>
        <row r="13740">
          <cell r="B13740" t="str">
            <v>F502973</v>
          </cell>
          <cell r="C13740" t="str">
            <v>F502973</v>
          </cell>
          <cell r="D13740">
            <v>7</v>
          </cell>
          <cell r="E13740" t="str">
            <v>F</v>
          </cell>
        </row>
        <row r="13741">
          <cell r="B13741" t="str">
            <v>F502975</v>
          </cell>
          <cell r="C13741" t="str">
            <v>F502975</v>
          </cell>
          <cell r="D13741">
            <v>7</v>
          </cell>
          <cell r="E13741" t="str">
            <v>F</v>
          </cell>
        </row>
        <row r="13742">
          <cell r="B13742" t="str">
            <v>F502976</v>
          </cell>
          <cell r="C13742" t="str">
            <v>F502976</v>
          </cell>
          <cell r="D13742">
            <v>7</v>
          </cell>
          <cell r="E13742" t="str">
            <v>F</v>
          </cell>
        </row>
        <row r="13743">
          <cell r="B13743" t="str">
            <v>F502977</v>
          </cell>
          <cell r="C13743" t="str">
            <v>F502977</v>
          </cell>
          <cell r="D13743">
            <v>7</v>
          </cell>
          <cell r="E13743" t="str">
            <v>F</v>
          </cell>
        </row>
        <row r="13744">
          <cell r="B13744" t="str">
            <v>F502979</v>
          </cell>
          <cell r="C13744" t="str">
            <v>F502979</v>
          </cell>
          <cell r="D13744">
            <v>7</v>
          </cell>
          <cell r="E13744" t="str">
            <v>F</v>
          </cell>
        </row>
        <row r="13745">
          <cell r="B13745" t="str">
            <v>F502981</v>
          </cell>
          <cell r="C13745" t="str">
            <v>F502981</v>
          </cell>
          <cell r="D13745">
            <v>7</v>
          </cell>
          <cell r="E13745" t="str">
            <v>F</v>
          </cell>
        </row>
        <row r="13746">
          <cell r="B13746" t="str">
            <v>F502982</v>
          </cell>
          <cell r="C13746" t="str">
            <v>F502982</v>
          </cell>
          <cell r="D13746">
            <v>7</v>
          </cell>
          <cell r="E13746" t="str">
            <v>F</v>
          </cell>
        </row>
        <row r="13747">
          <cell r="B13747" t="str">
            <v>F502983</v>
          </cell>
          <cell r="C13747" t="str">
            <v>F502983</v>
          </cell>
          <cell r="D13747">
            <v>7</v>
          </cell>
          <cell r="E13747" t="str">
            <v>F</v>
          </cell>
        </row>
        <row r="13748">
          <cell r="B13748" t="str">
            <v>F502984</v>
          </cell>
          <cell r="C13748" t="str">
            <v>F502984</v>
          </cell>
          <cell r="D13748">
            <v>7</v>
          </cell>
          <cell r="E13748" t="str">
            <v>F</v>
          </cell>
        </row>
        <row r="13749">
          <cell r="B13749" t="str">
            <v>F502985</v>
          </cell>
          <cell r="C13749" t="str">
            <v>F502985</v>
          </cell>
          <cell r="D13749">
            <v>7</v>
          </cell>
          <cell r="E13749" t="str">
            <v>F</v>
          </cell>
        </row>
        <row r="13750">
          <cell r="B13750" t="str">
            <v>F502986</v>
          </cell>
          <cell r="C13750" t="str">
            <v>F502986</v>
          </cell>
          <cell r="D13750">
            <v>7</v>
          </cell>
          <cell r="E13750" t="str">
            <v>F</v>
          </cell>
        </row>
        <row r="13751">
          <cell r="B13751" t="str">
            <v>F503002</v>
          </cell>
          <cell r="C13751" t="str">
            <v>F503002</v>
          </cell>
          <cell r="D13751">
            <v>7</v>
          </cell>
          <cell r="E13751" t="str">
            <v>F</v>
          </cell>
        </row>
        <row r="13752">
          <cell r="B13752" t="str">
            <v>F503004</v>
          </cell>
          <cell r="C13752" t="str">
            <v>F503004</v>
          </cell>
          <cell r="D13752">
            <v>7</v>
          </cell>
          <cell r="E13752" t="str">
            <v>F</v>
          </cell>
        </row>
        <row r="13753">
          <cell r="B13753" t="str">
            <v>F503008</v>
          </cell>
          <cell r="C13753" t="str">
            <v>F503008</v>
          </cell>
          <cell r="D13753">
            <v>7</v>
          </cell>
          <cell r="E13753" t="str">
            <v>F</v>
          </cell>
        </row>
        <row r="13754">
          <cell r="B13754" t="str">
            <v>F503009</v>
          </cell>
          <cell r="C13754" t="str">
            <v>F503009</v>
          </cell>
          <cell r="D13754">
            <v>7</v>
          </cell>
          <cell r="E13754" t="str">
            <v>F</v>
          </cell>
        </row>
        <row r="13755">
          <cell r="B13755" t="str">
            <v>F503010</v>
          </cell>
          <cell r="C13755" t="str">
            <v>F503010</v>
          </cell>
          <cell r="D13755">
            <v>7</v>
          </cell>
          <cell r="E13755" t="str">
            <v>F</v>
          </cell>
        </row>
        <row r="13756">
          <cell r="B13756" t="str">
            <v>F503011</v>
          </cell>
          <cell r="C13756" t="str">
            <v>F503011</v>
          </cell>
          <cell r="D13756">
            <v>7</v>
          </cell>
          <cell r="E13756" t="str">
            <v>F</v>
          </cell>
        </row>
        <row r="13757">
          <cell r="B13757" t="str">
            <v>F503012</v>
          </cell>
          <cell r="C13757" t="str">
            <v>F503012</v>
          </cell>
          <cell r="D13757">
            <v>7</v>
          </cell>
          <cell r="E13757" t="str">
            <v>F</v>
          </cell>
        </row>
        <row r="13758">
          <cell r="B13758" t="str">
            <v>F503013</v>
          </cell>
          <cell r="C13758" t="str">
            <v>F503013</v>
          </cell>
          <cell r="D13758">
            <v>7</v>
          </cell>
          <cell r="E13758" t="str">
            <v>F</v>
          </cell>
        </row>
        <row r="13759">
          <cell r="B13759" t="str">
            <v>F503027</v>
          </cell>
          <cell r="C13759" t="str">
            <v>F503027</v>
          </cell>
          <cell r="D13759">
            <v>7</v>
          </cell>
          <cell r="E13759" t="str">
            <v>F</v>
          </cell>
        </row>
        <row r="13760">
          <cell r="B13760" t="str">
            <v>F503032</v>
          </cell>
          <cell r="C13760" t="str">
            <v>F503032</v>
          </cell>
          <cell r="D13760">
            <v>7</v>
          </cell>
          <cell r="E13760" t="str">
            <v>F</v>
          </cell>
        </row>
        <row r="13761">
          <cell r="B13761" t="str">
            <v>F503033</v>
          </cell>
          <cell r="C13761" t="str">
            <v>F503033</v>
          </cell>
          <cell r="D13761">
            <v>7</v>
          </cell>
          <cell r="E13761" t="str">
            <v>F</v>
          </cell>
        </row>
        <row r="13762">
          <cell r="B13762" t="str">
            <v>F503034</v>
          </cell>
          <cell r="C13762" t="str">
            <v>F503034</v>
          </cell>
          <cell r="D13762">
            <v>7</v>
          </cell>
          <cell r="E13762" t="str">
            <v>F</v>
          </cell>
        </row>
        <row r="13763">
          <cell r="B13763" t="str">
            <v>F503055</v>
          </cell>
          <cell r="C13763" t="str">
            <v>F503055</v>
          </cell>
          <cell r="D13763">
            <v>7</v>
          </cell>
          <cell r="E13763" t="str">
            <v>F</v>
          </cell>
        </row>
        <row r="13764">
          <cell r="B13764" t="str">
            <v>F513074</v>
          </cell>
          <cell r="C13764" t="str">
            <v>F513074</v>
          </cell>
          <cell r="D13764">
            <v>7</v>
          </cell>
          <cell r="E13764" t="str">
            <v>F</v>
          </cell>
        </row>
        <row r="13765">
          <cell r="B13765" t="str">
            <v>F513075</v>
          </cell>
          <cell r="C13765" t="str">
            <v>F513075</v>
          </cell>
          <cell r="D13765">
            <v>7</v>
          </cell>
          <cell r="E13765" t="str">
            <v>F</v>
          </cell>
        </row>
        <row r="13766">
          <cell r="B13766" t="str">
            <v>F513080</v>
          </cell>
          <cell r="C13766" t="str">
            <v>F513080</v>
          </cell>
          <cell r="D13766">
            <v>7</v>
          </cell>
          <cell r="E13766" t="str">
            <v>F</v>
          </cell>
        </row>
        <row r="13767">
          <cell r="B13767" t="str">
            <v>F513081</v>
          </cell>
          <cell r="C13767" t="str">
            <v>F513081</v>
          </cell>
          <cell r="D13767">
            <v>7</v>
          </cell>
          <cell r="E13767" t="str">
            <v>F</v>
          </cell>
        </row>
        <row r="13768">
          <cell r="B13768" t="str">
            <v>F513083</v>
          </cell>
          <cell r="C13768" t="str">
            <v>F513083</v>
          </cell>
          <cell r="D13768">
            <v>7</v>
          </cell>
          <cell r="E13768" t="str">
            <v>F</v>
          </cell>
        </row>
        <row r="13769">
          <cell r="B13769" t="str">
            <v>F515321</v>
          </cell>
          <cell r="C13769" t="str">
            <v>F515321</v>
          </cell>
          <cell r="D13769">
            <v>7</v>
          </cell>
          <cell r="E13769" t="str">
            <v>F</v>
          </cell>
        </row>
        <row r="13770">
          <cell r="B13770" t="str">
            <v>F515382</v>
          </cell>
          <cell r="C13770" t="str">
            <v>F515382</v>
          </cell>
          <cell r="D13770">
            <v>7</v>
          </cell>
          <cell r="E13770" t="str">
            <v>F</v>
          </cell>
        </row>
        <row r="13771">
          <cell r="B13771" t="str">
            <v>F515386</v>
          </cell>
          <cell r="C13771" t="str">
            <v>F515386</v>
          </cell>
          <cell r="D13771">
            <v>7</v>
          </cell>
          <cell r="E13771" t="str">
            <v>F</v>
          </cell>
        </row>
        <row r="13772">
          <cell r="B13772" t="str">
            <v>F515387</v>
          </cell>
          <cell r="C13772" t="str">
            <v>F515387</v>
          </cell>
          <cell r="D13772">
            <v>7</v>
          </cell>
          <cell r="E13772" t="str">
            <v>F</v>
          </cell>
        </row>
        <row r="13773">
          <cell r="B13773" t="str">
            <v>F515388</v>
          </cell>
          <cell r="C13773" t="str">
            <v>F515388</v>
          </cell>
          <cell r="D13773">
            <v>7</v>
          </cell>
          <cell r="E13773" t="str">
            <v>F</v>
          </cell>
        </row>
        <row r="13774">
          <cell r="B13774" t="str">
            <v>F515389</v>
          </cell>
          <cell r="C13774" t="str">
            <v>F515389</v>
          </cell>
          <cell r="D13774">
            <v>7</v>
          </cell>
          <cell r="E13774" t="str">
            <v>F</v>
          </cell>
        </row>
        <row r="13775">
          <cell r="B13775" t="str">
            <v>F515390</v>
          </cell>
          <cell r="C13775" t="str">
            <v>F515390</v>
          </cell>
          <cell r="D13775">
            <v>7</v>
          </cell>
          <cell r="E13775" t="str">
            <v>F</v>
          </cell>
        </row>
        <row r="13776">
          <cell r="B13776" t="str">
            <v>F515397</v>
          </cell>
          <cell r="C13776" t="str">
            <v>F515397</v>
          </cell>
          <cell r="D13776">
            <v>7</v>
          </cell>
          <cell r="E13776" t="str">
            <v>F</v>
          </cell>
        </row>
        <row r="13777">
          <cell r="B13777" t="str">
            <v>F515398</v>
          </cell>
          <cell r="C13777" t="str">
            <v>F515398</v>
          </cell>
          <cell r="D13777">
            <v>7</v>
          </cell>
          <cell r="E13777" t="str">
            <v>F</v>
          </cell>
        </row>
        <row r="13778">
          <cell r="B13778" t="str">
            <v>F515399</v>
          </cell>
          <cell r="C13778" t="str">
            <v>F515399</v>
          </cell>
          <cell r="D13778">
            <v>7</v>
          </cell>
          <cell r="E13778" t="str">
            <v>F</v>
          </cell>
        </row>
        <row r="13779">
          <cell r="B13779" t="str">
            <v>F515400</v>
          </cell>
          <cell r="C13779" t="str">
            <v>F515400</v>
          </cell>
          <cell r="D13779">
            <v>7</v>
          </cell>
          <cell r="E13779" t="str">
            <v>F</v>
          </cell>
        </row>
        <row r="13780">
          <cell r="B13780" t="str">
            <v>F515401</v>
          </cell>
          <cell r="C13780" t="str">
            <v>F515401</v>
          </cell>
          <cell r="D13780">
            <v>7</v>
          </cell>
          <cell r="E13780" t="str">
            <v>F</v>
          </cell>
        </row>
        <row r="13781">
          <cell r="B13781" t="str">
            <v>F515402</v>
          </cell>
          <cell r="C13781" t="str">
            <v>F515402</v>
          </cell>
          <cell r="D13781">
            <v>7</v>
          </cell>
          <cell r="E13781" t="str">
            <v>F</v>
          </cell>
        </row>
        <row r="13782">
          <cell r="B13782" t="str">
            <v>F515403</v>
          </cell>
          <cell r="C13782" t="str">
            <v>F515403</v>
          </cell>
          <cell r="D13782">
            <v>7</v>
          </cell>
          <cell r="E13782" t="str">
            <v>F</v>
          </cell>
        </row>
        <row r="13783">
          <cell r="B13783" t="str">
            <v>F515404</v>
          </cell>
          <cell r="C13783" t="str">
            <v>F515404</v>
          </cell>
          <cell r="D13783">
            <v>7</v>
          </cell>
          <cell r="E13783" t="str">
            <v>F</v>
          </cell>
        </row>
        <row r="13784">
          <cell r="B13784" t="str">
            <v>F515405</v>
          </cell>
          <cell r="C13784" t="str">
            <v>F515405</v>
          </cell>
          <cell r="D13784">
            <v>7</v>
          </cell>
          <cell r="E13784" t="str">
            <v>F</v>
          </cell>
        </row>
        <row r="13785">
          <cell r="B13785" t="str">
            <v>F515406</v>
          </cell>
          <cell r="C13785" t="str">
            <v>F515406</v>
          </cell>
          <cell r="D13785">
            <v>7</v>
          </cell>
          <cell r="E13785" t="str">
            <v>F</v>
          </cell>
        </row>
        <row r="13786">
          <cell r="B13786" t="str">
            <v>F515407</v>
          </cell>
          <cell r="C13786" t="str">
            <v>F515407</v>
          </cell>
          <cell r="D13786">
            <v>7</v>
          </cell>
          <cell r="E13786" t="str">
            <v>F</v>
          </cell>
        </row>
        <row r="13787">
          <cell r="B13787" t="str">
            <v>F515409</v>
          </cell>
          <cell r="C13787" t="str">
            <v>F515409</v>
          </cell>
          <cell r="D13787">
            <v>7</v>
          </cell>
          <cell r="E13787" t="str">
            <v>F</v>
          </cell>
        </row>
        <row r="13788">
          <cell r="B13788" t="str">
            <v>F515410</v>
          </cell>
          <cell r="C13788" t="str">
            <v>F515410</v>
          </cell>
          <cell r="D13788">
            <v>7</v>
          </cell>
          <cell r="E13788" t="str">
            <v>F</v>
          </cell>
        </row>
        <row r="13789">
          <cell r="B13789" t="str">
            <v>F515411</v>
          </cell>
          <cell r="C13789" t="str">
            <v>F515411</v>
          </cell>
          <cell r="D13789">
            <v>7</v>
          </cell>
          <cell r="E13789" t="str">
            <v>F</v>
          </cell>
        </row>
        <row r="13790">
          <cell r="B13790" t="str">
            <v>F515412</v>
          </cell>
          <cell r="C13790" t="str">
            <v>F515412</v>
          </cell>
          <cell r="D13790">
            <v>7</v>
          </cell>
          <cell r="E13790" t="str">
            <v>F</v>
          </cell>
        </row>
        <row r="13791">
          <cell r="B13791" t="str">
            <v>F515414</v>
          </cell>
          <cell r="C13791" t="str">
            <v>F515414</v>
          </cell>
          <cell r="D13791">
            <v>7</v>
          </cell>
          <cell r="E13791" t="str">
            <v>F</v>
          </cell>
        </row>
        <row r="13792">
          <cell r="B13792" t="str">
            <v>F515415</v>
          </cell>
          <cell r="C13792" t="str">
            <v>F515415</v>
          </cell>
          <cell r="D13792">
            <v>7</v>
          </cell>
          <cell r="E13792" t="str">
            <v>F</v>
          </cell>
        </row>
        <row r="13793">
          <cell r="B13793" t="str">
            <v>F525103</v>
          </cell>
          <cell r="C13793" t="str">
            <v>F525103</v>
          </cell>
          <cell r="D13793">
            <v>7</v>
          </cell>
          <cell r="E13793" t="str">
            <v>F</v>
          </cell>
        </row>
        <row r="13794">
          <cell r="B13794" t="str">
            <v>1000GF_CN-BTL</v>
          </cell>
          <cell r="C13794" t="str">
            <v>GF_CN-BTL</v>
          </cell>
          <cell r="D13794">
            <v>6</v>
          </cell>
          <cell r="E13794" t="str">
            <v>G</v>
          </cell>
        </row>
        <row r="13795">
          <cell r="B13795" t="str">
            <v>F502978</v>
          </cell>
          <cell r="C13795" t="str">
            <v>F502978</v>
          </cell>
          <cell r="D13795">
            <v>7</v>
          </cell>
          <cell r="E13795" t="str">
            <v>F</v>
          </cell>
        </row>
        <row r="13796">
          <cell r="B13796" t="str">
            <v>F503040</v>
          </cell>
          <cell r="C13796" t="str">
            <v>F503040</v>
          </cell>
          <cell r="D13796">
            <v>7</v>
          </cell>
          <cell r="E13796" t="str">
            <v>F</v>
          </cell>
        </row>
        <row r="13797">
          <cell r="B13797" t="str">
            <v>F525728</v>
          </cell>
          <cell r="C13797" t="str">
            <v>F525728</v>
          </cell>
          <cell r="D13797">
            <v>7</v>
          </cell>
          <cell r="E13797" t="str">
            <v>F</v>
          </cell>
        </row>
        <row r="13798">
          <cell r="B13798" t="str">
            <v>F525729</v>
          </cell>
          <cell r="C13798" t="str">
            <v>F525729</v>
          </cell>
          <cell r="D13798">
            <v>7</v>
          </cell>
          <cell r="E13798" t="str">
            <v>F</v>
          </cell>
        </row>
        <row r="13799">
          <cell r="B13799" t="str">
            <v>F525730</v>
          </cell>
          <cell r="C13799" t="str">
            <v>F525730</v>
          </cell>
          <cell r="D13799">
            <v>7</v>
          </cell>
          <cell r="E13799" t="str">
            <v>F</v>
          </cell>
        </row>
        <row r="13800">
          <cell r="B13800" t="str">
            <v>F525731</v>
          </cell>
          <cell r="C13800" t="str">
            <v>F525731</v>
          </cell>
          <cell r="D13800">
            <v>7</v>
          </cell>
          <cell r="E13800" t="str">
            <v>F</v>
          </cell>
        </row>
        <row r="13801">
          <cell r="B13801" t="str">
            <v>1000GF_CORP</v>
          </cell>
          <cell r="C13801" t="str">
            <v>GF_CORP</v>
          </cell>
          <cell r="D13801">
            <v>4</v>
          </cell>
          <cell r="E13801" t="str">
            <v>G</v>
          </cell>
        </row>
        <row r="13802">
          <cell r="B13802" t="str">
            <v>F516512</v>
          </cell>
          <cell r="C13802" t="str">
            <v>F516512</v>
          </cell>
          <cell r="D13802">
            <v>5</v>
          </cell>
          <cell r="E13802" t="str">
            <v>F</v>
          </cell>
        </row>
        <row r="13803">
          <cell r="B13803" t="str">
            <v>F516513</v>
          </cell>
          <cell r="C13803" t="str">
            <v>F516513</v>
          </cell>
          <cell r="D13803">
            <v>5</v>
          </cell>
          <cell r="E13803" t="str">
            <v>F</v>
          </cell>
        </row>
        <row r="13804">
          <cell r="B13804" t="str">
            <v>F516514</v>
          </cell>
          <cell r="C13804" t="str">
            <v>F516514</v>
          </cell>
          <cell r="D13804">
            <v>5</v>
          </cell>
          <cell r="E13804" t="str">
            <v>F</v>
          </cell>
        </row>
        <row r="13805">
          <cell r="B13805" t="str">
            <v>F516515</v>
          </cell>
          <cell r="C13805" t="str">
            <v>F516515</v>
          </cell>
          <cell r="D13805">
            <v>5</v>
          </cell>
          <cell r="E13805" t="str">
            <v>F</v>
          </cell>
        </row>
        <row r="13806">
          <cell r="B13806" t="str">
            <v>F516516</v>
          </cell>
          <cell r="C13806" t="str">
            <v>F516516</v>
          </cell>
          <cell r="D13806">
            <v>5</v>
          </cell>
          <cell r="E13806" t="str">
            <v>F</v>
          </cell>
        </row>
        <row r="13807">
          <cell r="B13807" t="str">
            <v>F516517</v>
          </cell>
          <cell r="C13807" t="str">
            <v>F516517</v>
          </cell>
          <cell r="D13807">
            <v>5</v>
          </cell>
          <cell r="E13807" t="str">
            <v>F</v>
          </cell>
        </row>
        <row r="13808">
          <cell r="B13808" t="str">
            <v>F516518</v>
          </cell>
          <cell r="C13808" t="str">
            <v>F516518</v>
          </cell>
          <cell r="D13808">
            <v>5</v>
          </cell>
          <cell r="E13808" t="str">
            <v>F</v>
          </cell>
        </row>
        <row r="13809">
          <cell r="B13809" t="str">
            <v>F516519</v>
          </cell>
          <cell r="C13809" t="str">
            <v>F516519</v>
          </cell>
          <cell r="D13809">
            <v>5</v>
          </cell>
          <cell r="E13809" t="str">
            <v>F</v>
          </cell>
        </row>
        <row r="13810">
          <cell r="B13810" t="str">
            <v>F516520</v>
          </cell>
          <cell r="C13810" t="str">
            <v>F516520</v>
          </cell>
          <cell r="D13810">
            <v>5</v>
          </cell>
          <cell r="E13810" t="str">
            <v>F</v>
          </cell>
        </row>
        <row r="13811">
          <cell r="B13811" t="str">
            <v>F516521</v>
          </cell>
          <cell r="C13811" t="str">
            <v>F516521</v>
          </cell>
          <cell r="D13811">
            <v>5</v>
          </cell>
          <cell r="E13811" t="str">
            <v>F</v>
          </cell>
        </row>
        <row r="13812">
          <cell r="B13812" t="str">
            <v>F516522</v>
          </cell>
          <cell r="C13812" t="str">
            <v>F516522</v>
          </cell>
          <cell r="D13812">
            <v>5</v>
          </cell>
          <cell r="E13812" t="str">
            <v>F</v>
          </cell>
        </row>
        <row r="13813">
          <cell r="B13813" t="str">
            <v>F516523</v>
          </cell>
          <cell r="C13813" t="str">
            <v>F516523</v>
          </cell>
          <cell r="D13813">
            <v>5</v>
          </cell>
          <cell r="E13813" t="str">
            <v>F</v>
          </cell>
        </row>
        <row r="13814">
          <cell r="B13814" t="str">
            <v>F516524</v>
          </cell>
          <cell r="C13814" t="str">
            <v>F516524</v>
          </cell>
          <cell r="D13814">
            <v>5</v>
          </cell>
          <cell r="E13814" t="str">
            <v>F</v>
          </cell>
        </row>
        <row r="13815">
          <cell r="B13815" t="str">
            <v>F516525</v>
          </cell>
          <cell r="C13815" t="str">
            <v>F516525</v>
          </cell>
          <cell r="D13815">
            <v>5</v>
          </cell>
          <cell r="E13815" t="str">
            <v>F</v>
          </cell>
        </row>
        <row r="13816">
          <cell r="B13816" t="str">
            <v>F516526</v>
          </cell>
          <cell r="C13816" t="str">
            <v>F516526</v>
          </cell>
          <cell r="D13816">
            <v>5</v>
          </cell>
          <cell r="E13816" t="str">
            <v>F</v>
          </cell>
        </row>
        <row r="13817">
          <cell r="B13817" t="str">
            <v>F516527</v>
          </cell>
          <cell r="C13817" t="str">
            <v>F516527</v>
          </cell>
          <cell r="D13817">
            <v>5</v>
          </cell>
          <cell r="E13817" t="str">
            <v>F</v>
          </cell>
        </row>
        <row r="13818">
          <cell r="B13818" t="str">
            <v>F516528</v>
          </cell>
          <cell r="C13818" t="str">
            <v>F516528</v>
          </cell>
          <cell r="D13818">
            <v>5</v>
          </cell>
          <cell r="E13818" t="str">
            <v>F</v>
          </cell>
        </row>
        <row r="13819">
          <cell r="B13819" t="str">
            <v>F516530</v>
          </cell>
          <cell r="C13819" t="str">
            <v>F516530</v>
          </cell>
          <cell r="D13819">
            <v>5</v>
          </cell>
          <cell r="E13819" t="str">
            <v>F</v>
          </cell>
        </row>
        <row r="13820">
          <cell r="B13820" t="str">
            <v>F516531</v>
          </cell>
          <cell r="C13820" t="str">
            <v>F516531</v>
          </cell>
          <cell r="D13820">
            <v>5</v>
          </cell>
          <cell r="E13820" t="str">
            <v>F</v>
          </cell>
        </row>
        <row r="13821">
          <cell r="B13821" t="str">
            <v>F516532</v>
          </cell>
          <cell r="C13821" t="str">
            <v>F516532</v>
          </cell>
          <cell r="D13821">
            <v>5</v>
          </cell>
          <cell r="E13821" t="str">
            <v>F</v>
          </cell>
        </row>
        <row r="13822">
          <cell r="B13822" t="str">
            <v>F516533</v>
          </cell>
          <cell r="C13822" t="str">
            <v>F516533</v>
          </cell>
          <cell r="D13822">
            <v>5</v>
          </cell>
          <cell r="E13822" t="str">
            <v>F</v>
          </cell>
        </row>
        <row r="13823">
          <cell r="B13823" t="str">
            <v>F516534</v>
          </cell>
          <cell r="C13823" t="str">
            <v>F516534</v>
          </cell>
          <cell r="D13823">
            <v>5</v>
          </cell>
          <cell r="E13823" t="str">
            <v>F</v>
          </cell>
        </row>
        <row r="13824">
          <cell r="B13824" t="str">
            <v>F516535</v>
          </cell>
          <cell r="C13824" t="str">
            <v>F516535</v>
          </cell>
          <cell r="D13824">
            <v>5</v>
          </cell>
          <cell r="E13824" t="str">
            <v>F</v>
          </cell>
        </row>
        <row r="13825">
          <cell r="B13825" t="str">
            <v>F516536</v>
          </cell>
          <cell r="C13825" t="str">
            <v>F516536</v>
          </cell>
          <cell r="D13825">
            <v>5</v>
          </cell>
          <cell r="E13825" t="str">
            <v>F</v>
          </cell>
        </row>
        <row r="13826">
          <cell r="B13826" t="str">
            <v>F516537</v>
          </cell>
          <cell r="C13826" t="str">
            <v>F516537</v>
          </cell>
          <cell r="D13826">
            <v>5</v>
          </cell>
          <cell r="E13826" t="str">
            <v>F</v>
          </cell>
        </row>
        <row r="13827">
          <cell r="B13827" t="str">
            <v>F516538</v>
          </cell>
          <cell r="C13827" t="str">
            <v>F516538</v>
          </cell>
          <cell r="D13827">
            <v>5</v>
          </cell>
          <cell r="E13827" t="str">
            <v>F</v>
          </cell>
        </row>
        <row r="13828">
          <cell r="B13828" t="str">
            <v>F516539</v>
          </cell>
          <cell r="C13828" t="str">
            <v>F516539</v>
          </cell>
          <cell r="D13828">
            <v>5</v>
          </cell>
          <cell r="E13828" t="str">
            <v>F</v>
          </cell>
        </row>
        <row r="13829">
          <cell r="B13829" t="str">
            <v>F516540</v>
          </cell>
          <cell r="C13829" t="str">
            <v>F516540</v>
          </cell>
          <cell r="D13829">
            <v>5</v>
          </cell>
          <cell r="E13829" t="str">
            <v>F</v>
          </cell>
        </row>
        <row r="13830">
          <cell r="B13830" t="str">
            <v>F516541</v>
          </cell>
          <cell r="C13830" t="str">
            <v>F516541</v>
          </cell>
          <cell r="D13830">
            <v>5</v>
          </cell>
          <cell r="E13830" t="str">
            <v>F</v>
          </cell>
        </row>
        <row r="13831">
          <cell r="B13831" t="str">
            <v>F516542</v>
          </cell>
          <cell r="C13831" t="str">
            <v>F516542</v>
          </cell>
          <cell r="D13831">
            <v>5</v>
          </cell>
          <cell r="E13831" t="str">
            <v>F</v>
          </cell>
        </row>
        <row r="13832">
          <cell r="B13832" t="str">
            <v>F516543</v>
          </cell>
          <cell r="C13832" t="str">
            <v>F516543</v>
          </cell>
          <cell r="D13832">
            <v>5</v>
          </cell>
          <cell r="E13832" t="str">
            <v>F</v>
          </cell>
        </row>
        <row r="13833">
          <cell r="B13833" t="str">
            <v>F516544</v>
          </cell>
          <cell r="C13833" t="str">
            <v>F516544</v>
          </cell>
          <cell r="D13833">
            <v>5</v>
          </cell>
          <cell r="E13833" t="str">
            <v>F</v>
          </cell>
        </row>
        <row r="13834">
          <cell r="B13834" t="str">
            <v>F516545</v>
          </cell>
          <cell r="C13834" t="str">
            <v>F516545</v>
          </cell>
          <cell r="D13834">
            <v>5</v>
          </cell>
          <cell r="E13834" t="str">
            <v>F</v>
          </cell>
        </row>
        <row r="13835">
          <cell r="B13835" t="str">
            <v>F516546</v>
          </cell>
          <cell r="C13835" t="str">
            <v>F516546</v>
          </cell>
          <cell r="D13835">
            <v>5</v>
          </cell>
          <cell r="E13835" t="str">
            <v>F</v>
          </cell>
        </row>
        <row r="13836">
          <cell r="B13836" t="str">
            <v>F516547</v>
          </cell>
          <cell r="C13836" t="str">
            <v>F516547</v>
          </cell>
          <cell r="D13836">
            <v>5</v>
          </cell>
          <cell r="E13836" t="str">
            <v>F</v>
          </cell>
        </row>
        <row r="13837">
          <cell r="B13837" t="str">
            <v>F516548</v>
          </cell>
          <cell r="C13837" t="str">
            <v>F516548</v>
          </cell>
          <cell r="D13837">
            <v>5</v>
          </cell>
          <cell r="E13837" t="str">
            <v>F</v>
          </cell>
        </row>
        <row r="13838">
          <cell r="B13838" t="str">
            <v>F516549</v>
          </cell>
          <cell r="C13838" t="str">
            <v>F516549</v>
          </cell>
          <cell r="D13838">
            <v>5</v>
          </cell>
          <cell r="E13838" t="str">
            <v>F</v>
          </cell>
        </row>
        <row r="13839">
          <cell r="B13839" t="str">
            <v>F516550</v>
          </cell>
          <cell r="C13839" t="str">
            <v>F516550</v>
          </cell>
          <cell r="D13839">
            <v>5</v>
          </cell>
          <cell r="E13839" t="str">
            <v>F</v>
          </cell>
        </row>
        <row r="13840">
          <cell r="B13840" t="str">
            <v>F516551</v>
          </cell>
          <cell r="C13840" t="str">
            <v>F516551</v>
          </cell>
          <cell r="D13840">
            <v>5</v>
          </cell>
          <cell r="E13840" t="str">
            <v>F</v>
          </cell>
        </row>
        <row r="13841">
          <cell r="B13841" t="str">
            <v>F516552</v>
          </cell>
          <cell r="C13841" t="str">
            <v>F516552</v>
          </cell>
          <cell r="D13841">
            <v>5</v>
          </cell>
          <cell r="E13841" t="str">
            <v>F</v>
          </cell>
        </row>
        <row r="13842">
          <cell r="B13842" t="str">
            <v>F516661</v>
          </cell>
          <cell r="C13842" t="str">
            <v>F516661</v>
          </cell>
          <cell r="D13842">
            <v>5</v>
          </cell>
          <cell r="E13842" t="str">
            <v>F</v>
          </cell>
        </row>
        <row r="13843">
          <cell r="B13843" t="str">
            <v>F900000</v>
          </cell>
          <cell r="C13843" t="str">
            <v>F900000</v>
          </cell>
          <cell r="D13843">
            <v>5</v>
          </cell>
          <cell r="E13843" t="str">
            <v>F</v>
          </cell>
        </row>
        <row r="13844">
          <cell r="B13844" t="str">
            <v>1000GF_CSBU</v>
          </cell>
          <cell r="C13844" t="str">
            <v>GF_CSBU</v>
          </cell>
          <cell r="D13844">
            <v>4</v>
          </cell>
          <cell r="E13844" t="str">
            <v>G</v>
          </cell>
        </row>
        <row r="13845">
          <cell r="B13845" t="str">
            <v>F502990</v>
          </cell>
          <cell r="C13845" t="str">
            <v>F502990</v>
          </cell>
          <cell r="D13845">
            <v>5</v>
          </cell>
          <cell r="E13845" t="str">
            <v>F</v>
          </cell>
        </row>
        <row r="13846">
          <cell r="B13846" t="str">
            <v>F525170</v>
          </cell>
          <cell r="C13846" t="str">
            <v>F525170</v>
          </cell>
          <cell r="D13846">
            <v>5</v>
          </cell>
          <cell r="E13846" t="str">
            <v>F</v>
          </cell>
        </row>
        <row r="13847">
          <cell r="B13847" t="str">
            <v>F525171</v>
          </cell>
          <cell r="C13847" t="str">
            <v>F525171</v>
          </cell>
          <cell r="D13847">
            <v>5</v>
          </cell>
          <cell r="E13847" t="str">
            <v>F</v>
          </cell>
        </row>
        <row r="13848">
          <cell r="B13848" t="str">
            <v>F525172</v>
          </cell>
          <cell r="C13848" t="str">
            <v>F525172</v>
          </cell>
          <cell r="D13848">
            <v>5</v>
          </cell>
          <cell r="E13848" t="str">
            <v>F</v>
          </cell>
        </row>
        <row r="13849">
          <cell r="B13849" t="str">
            <v>F525173</v>
          </cell>
          <cell r="C13849" t="str">
            <v>F525173</v>
          </cell>
          <cell r="D13849">
            <v>5</v>
          </cell>
          <cell r="E13849" t="str">
            <v>F</v>
          </cell>
        </row>
        <row r="13850">
          <cell r="B13850" t="str">
            <v>F526050</v>
          </cell>
          <cell r="C13850" t="str">
            <v>F526050</v>
          </cell>
          <cell r="D13850">
            <v>5</v>
          </cell>
          <cell r="E13850" t="str">
            <v>F</v>
          </cell>
        </row>
        <row r="13851">
          <cell r="B13851" t="str">
            <v>1000GF_ECS</v>
          </cell>
          <cell r="C13851" t="str">
            <v>GF_ECS</v>
          </cell>
          <cell r="D13851">
            <v>4</v>
          </cell>
          <cell r="E13851" t="str">
            <v>G</v>
          </cell>
        </row>
        <row r="13852">
          <cell r="B13852" t="str">
            <v>F502957</v>
          </cell>
          <cell r="C13852" t="str">
            <v>F502957</v>
          </cell>
          <cell r="D13852">
            <v>5</v>
          </cell>
          <cell r="E13852" t="str">
            <v>F</v>
          </cell>
        </row>
        <row r="13853">
          <cell r="B13853" t="str">
            <v>F515366</v>
          </cell>
          <cell r="C13853" t="str">
            <v>F515366</v>
          </cell>
          <cell r="D13853">
            <v>5</v>
          </cell>
          <cell r="E13853" t="str">
            <v>F</v>
          </cell>
        </row>
        <row r="13854">
          <cell r="B13854" t="str">
            <v>F525199</v>
          </cell>
          <cell r="C13854" t="str">
            <v>F525199</v>
          </cell>
          <cell r="D13854">
            <v>5</v>
          </cell>
          <cell r="E13854" t="str">
            <v>F</v>
          </cell>
        </row>
        <row r="13855">
          <cell r="B13855" t="str">
            <v>1000GF_HR</v>
          </cell>
          <cell r="C13855" t="str">
            <v>GF_HR</v>
          </cell>
          <cell r="D13855">
            <v>4</v>
          </cell>
          <cell r="E13855" t="str">
            <v>G</v>
          </cell>
        </row>
        <row r="13856">
          <cell r="B13856" t="str">
            <v>1000GF_HR-OM</v>
          </cell>
          <cell r="C13856" t="str">
            <v>GF_HR-OM</v>
          </cell>
          <cell r="D13856">
            <v>6</v>
          </cell>
          <cell r="E13856" t="str">
            <v>G</v>
          </cell>
        </row>
        <row r="13857">
          <cell r="B13857" t="str">
            <v>1000DISABILITY</v>
          </cell>
          <cell r="C13857" t="str">
            <v>DISABILITY</v>
          </cell>
          <cell r="D13857">
            <v>8</v>
          </cell>
          <cell r="E13857" t="str">
            <v>G</v>
          </cell>
        </row>
        <row r="13858">
          <cell r="B13858" t="str">
            <v>F503016</v>
          </cell>
          <cell r="C13858" t="str">
            <v>F503016</v>
          </cell>
          <cell r="D13858">
            <v>9</v>
          </cell>
          <cell r="E13858" t="str">
            <v>F</v>
          </cell>
        </row>
        <row r="13859">
          <cell r="B13859" t="str">
            <v>F515393</v>
          </cell>
          <cell r="C13859" t="str">
            <v>F515393</v>
          </cell>
          <cell r="D13859">
            <v>9</v>
          </cell>
          <cell r="E13859" t="str">
            <v>F</v>
          </cell>
        </row>
        <row r="13860">
          <cell r="B13860" t="str">
            <v>F515394</v>
          </cell>
          <cell r="C13860" t="str">
            <v>F515394</v>
          </cell>
          <cell r="D13860">
            <v>9</v>
          </cell>
          <cell r="E13860" t="str">
            <v>F</v>
          </cell>
        </row>
        <row r="13861">
          <cell r="B13861" t="str">
            <v>1000EXEC_COMP</v>
          </cell>
          <cell r="C13861" t="str">
            <v>EXEC_COMP</v>
          </cell>
          <cell r="D13861">
            <v>8</v>
          </cell>
          <cell r="E13861" t="str">
            <v>G</v>
          </cell>
        </row>
        <row r="13862">
          <cell r="B13862" t="str">
            <v>1000EXEC_OFFCR</v>
          </cell>
          <cell r="C13862" t="str">
            <v>EXEC_OFFCR</v>
          </cell>
          <cell r="D13862">
            <v>10</v>
          </cell>
          <cell r="E13862" t="str">
            <v>G</v>
          </cell>
        </row>
        <row r="13863">
          <cell r="B13863" t="str">
            <v>F502951</v>
          </cell>
          <cell r="C13863" t="str">
            <v>F502951</v>
          </cell>
          <cell r="D13863">
            <v>11</v>
          </cell>
          <cell r="E13863" t="str">
            <v>F</v>
          </cell>
        </row>
        <row r="13864">
          <cell r="B13864" t="str">
            <v>F503017</v>
          </cell>
          <cell r="C13864" t="str">
            <v>F503017</v>
          </cell>
          <cell r="D13864">
            <v>11</v>
          </cell>
          <cell r="E13864" t="str">
            <v>F</v>
          </cell>
        </row>
        <row r="13865">
          <cell r="B13865" t="str">
            <v>F503018</v>
          </cell>
          <cell r="C13865" t="str">
            <v>F503018</v>
          </cell>
          <cell r="D13865">
            <v>11</v>
          </cell>
          <cell r="E13865" t="str">
            <v>F</v>
          </cell>
        </row>
        <row r="13866">
          <cell r="B13866" t="str">
            <v>F503019</v>
          </cell>
          <cell r="C13866" t="str">
            <v>F503019</v>
          </cell>
          <cell r="D13866">
            <v>11</v>
          </cell>
          <cell r="E13866" t="str">
            <v>F</v>
          </cell>
        </row>
        <row r="13867">
          <cell r="B13867" t="str">
            <v>F503020</v>
          </cell>
          <cell r="C13867" t="str">
            <v>F503020</v>
          </cell>
          <cell r="D13867">
            <v>11</v>
          </cell>
          <cell r="E13867" t="str">
            <v>F</v>
          </cell>
        </row>
        <row r="13868">
          <cell r="B13868" t="str">
            <v>F503022</v>
          </cell>
          <cell r="C13868" t="str">
            <v>F503022</v>
          </cell>
          <cell r="D13868">
            <v>11</v>
          </cell>
          <cell r="E13868" t="str">
            <v>F</v>
          </cell>
        </row>
        <row r="13869">
          <cell r="B13869" t="str">
            <v>F513076</v>
          </cell>
          <cell r="C13869" t="str">
            <v>F513076</v>
          </cell>
          <cell r="D13869">
            <v>11</v>
          </cell>
          <cell r="E13869" t="str">
            <v>F</v>
          </cell>
        </row>
        <row r="13870">
          <cell r="B13870" t="str">
            <v>1000EXEC_BNFTS</v>
          </cell>
          <cell r="C13870" t="str">
            <v>EXEC_BNFTS</v>
          </cell>
          <cell r="D13870">
            <v>10</v>
          </cell>
          <cell r="E13870" t="str">
            <v>G</v>
          </cell>
        </row>
        <row r="13871">
          <cell r="B13871" t="str">
            <v>F503000</v>
          </cell>
          <cell r="C13871" t="str">
            <v>F503000</v>
          </cell>
          <cell r="D13871">
            <v>11</v>
          </cell>
          <cell r="E13871" t="str">
            <v>F</v>
          </cell>
        </row>
        <row r="13872">
          <cell r="B13872" t="str">
            <v>F513077</v>
          </cell>
          <cell r="C13872" t="str">
            <v>F513077</v>
          </cell>
          <cell r="D13872">
            <v>11</v>
          </cell>
          <cell r="E13872" t="str">
            <v>F</v>
          </cell>
        </row>
        <row r="13873">
          <cell r="B13873" t="str">
            <v>1000HLTH_PLANS</v>
          </cell>
          <cell r="C13873" t="str">
            <v>HLTH_PLANS</v>
          </cell>
          <cell r="D13873">
            <v>8</v>
          </cell>
          <cell r="E13873" t="str">
            <v>G</v>
          </cell>
        </row>
        <row r="13874">
          <cell r="B13874" t="str">
            <v>F502970</v>
          </cell>
          <cell r="C13874" t="str">
            <v>F502970</v>
          </cell>
          <cell r="D13874">
            <v>9</v>
          </cell>
          <cell r="E13874" t="str">
            <v>F</v>
          </cell>
        </row>
        <row r="13875">
          <cell r="B13875" t="str">
            <v>F515395</v>
          </cell>
          <cell r="C13875" t="str">
            <v>F515395</v>
          </cell>
          <cell r="D13875">
            <v>9</v>
          </cell>
          <cell r="E13875" t="str">
            <v>F</v>
          </cell>
        </row>
        <row r="13876">
          <cell r="B13876" t="str">
            <v>F515396</v>
          </cell>
          <cell r="C13876" t="str">
            <v>F515396</v>
          </cell>
          <cell r="D13876">
            <v>9</v>
          </cell>
          <cell r="E13876" t="str">
            <v>F</v>
          </cell>
        </row>
        <row r="13877">
          <cell r="B13877" t="str">
            <v>1000DENTAL</v>
          </cell>
          <cell r="C13877" t="str">
            <v>DENTAL</v>
          </cell>
          <cell r="D13877">
            <v>10</v>
          </cell>
          <cell r="E13877" t="str">
            <v>G</v>
          </cell>
        </row>
        <row r="13878">
          <cell r="B13878" t="str">
            <v>F503015</v>
          </cell>
          <cell r="C13878" t="str">
            <v>F503015</v>
          </cell>
          <cell r="D13878">
            <v>11</v>
          </cell>
          <cell r="E13878" t="str">
            <v>F</v>
          </cell>
        </row>
        <row r="13879">
          <cell r="B13879" t="str">
            <v>F526437</v>
          </cell>
          <cell r="C13879" t="str">
            <v>F526437</v>
          </cell>
          <cell r="D13879">
            <v>11</v>
          </cell>
          <cell r="E13879" t="str">
            <v>F</v>
          </cell>
        </row>
        <row r="13880">
          <cell r="B13880" t="str">
            <v>F526438</v>
          </cell>
          <cell r="C13880" t="str">
            <v>F526438</v>
          </cell>
          <cell r="D13880">
            <v>11</v>
          </cell>
          <cell r="E13880" t="str">
            <v>F</v>
          </cell>
        </row>
        <row r="13881">
          <cell r="B13881" t="str">
            <v>F526439</v>
          </cell>
          <cell r="C13881" t="str">
            <v>F526439</v>
          </cell>
          <cell r="D13881">
            <v>11</v>
          </cell>
          <cell r="E13881" t="str">
            <v>F</v>
          </cell>
        </row>
        <row r="13882">
          <cell r="B13882" t="str">
            <v>F526440</v>
          </cell>
          <cell r="C13882" t="str">
            <v>F526440</v>
          </cell>
          <cell r="D13882">
            <v>11</v>
          </cell>
          <cell r="E13882" t="str">
            <v>F</v>
          </cell>
        </row>
        <row r="13883">
          <cell r="B13883" t="str">
            <v>F526441</v>
          </cell>
          <cell r="C13883" t="str">
            <v>F526441</v>
          </cell>
          <cell r="D13883">
            <v>11</v>
          </cell>
          <cell r="E13883" t="str">
            <v>F</v>
          </cell>
        </row>
        <row r="13884">
          <cell r="B13884" t="str">
            <v>F526442</v>
          </cell>
          <cell r="C13884" t="str">
            <v>F526442</v>
          </cell>
          <cell r="D13884">
            <v>11</v>
          </cell>
          <cell r="E13884" t="str">
            <v>F</v>
          </cell>
        </row>
        <row r="13885">
          <cell r="B13885" t="str">
            <v>F526443</v>
          </cell>
          <cell r="C13885" t="str">
            <v>F526443</v>
          </cell>
          <cell r="D13885">
            <v>11</v>
          </cell>
          <cell r="E13885" t="str">
            <v>F</v>
          </cell>
        </row>
        <row r="13886">
          <cell r="B13886" t="str">
            <v>1000MEDICAL</v>
          </cell>
          <cell r="C13886" t="str">
            <v>MEDICAL</v>
          </cell>
          <cell r="D13886">
            <v>10</v>
          </cell>
          <cell r="E13886" t="str">
            <v>G</v>
          </cell>
        </row>
        <row r="13887">
          <cell r="B13887" t="str">
            <v>F503014</v>
          </cell>
          <cell r="C13887" t="str">
            <v>F503014</v>
          </cell>
          <cell r="D13887">
            <v>11</v>
          </cell>
          <cell r="E13887" t="str">
            <v>F</v>
          </cell>
        </row>
        <row r="13888">
          <cell r="B13888" t="str">
            <v>F526418</v>
          </cell>
          <cell r="C13888" t="str">
            <v>F526418</v>
          </cell>
          <cell r="D13888">
            <v>11</v>
          </cell>
          <cell r="E13888" t="str">
            <v>F</v>
          </cell>
        </row>
        <row r="13889">
          <cell r="B13889" t="str">
            <v>F526419</v>
          </cell>
          <cell r="C13889" t="str">
            <v>F526419</v>
          </cell>
          <cell r="D13889">
            <v>11</v>
          </cell>
          <cell r="E13889" t="str">
            <v>F</v>
          </cell>
        </row>
        <row r="13890">
          <cell r="B13890" t="str">
            <v>F526420</v>
          </cell>
          <cell r="C13890" t="str">
            <v>F526420</v>
          </cell>
          <cell r="D13890">
            <v>11</v>
          </cell>
          <cell r="E13890" t="str">
            <v>F</v>
          </cell>
        </row>
        <row r="13891">
          <cell r="B13891" t="str">
            <v>F526421</v>
          </cell>
          <cell r="C13891" t="str">
            <v>F526421</v>
          </cell>
          <cell r="D13891">
            <v>11</v>
          </cell>
          <cell r="E13891" t="str">
            <v>F</v>
          </cell>
        </row>
        <row r="13892">
          <cell r="B13892" t="str">
            <v>F526422</v>
          </cell>
          <cell r="C13892" t="str">
            <v>F526422</v>
          </cell>
          <cell r="D13892">
            <v>11</v>
          </cell>
          <cell r="E13892" t="str">
            <v>F</v>
          </cell>
        </row>
        <row r="13893">
          <cell r="B13893" t="str">
            <v>F526423</v>
          </cell>
          <cell r="C13893" t="str">
            <v>F526423</v>
          </cell>
          <cell r="D13893">
            <v>11</v>
          </cell>
          <cell r="E13893" t="str">
            <v>F</v>
          </cell>
        </row>
        <row r="13894">
          <cell r="B13894" t="str">
            <v>F526424</v>
          </cell>
          <cell r="C13894" t="str">
            <v>F526424</v>
          </cell>
          <cell r="D13894">
            <v>11</v>
          </cell>
          <cell r="E13894" t="str">
            <v>F</v>
          </cell>
        </row>
        <row r="13895">
          <cell r="B13895" t="str">
            <v>F526425</v>
          </cell>
          <cell r="C13895" t="str">
            <v>F526425</v>
          </cell>
          <cell r="D13895">
            <v>11</v>
          </cell>
          <cell r="E13895" t="str">
            <v>F</v>
          </cell>
        </row>
        <row r="13896">
          <cell r="B13896" t="str">
            <v>F526426</v>
          </cell>
          <cell r="C13896" t="str">
            <v>F526426</v>
          </cell>
          <cell r="D13896">
            <v>11</v>
          </cell>
          <cell r="E13896" t="str">
            <v>F</v>
          </cell>
        </row>
        <row r="13897">
          <cell r="B13897" t="str">
            <v>F526427</v>
          </cell>
          <cell r="C13897" t="str">
            <v>F526427</v>
          </cell>
          <cell r="D13897">
            <v>11</v>
          </cell>
          <cell r="E13897" t="str">
            <v>F</v>
          </cell>
        </row>
        <row r="13898">
          <cell r="B13898" t="str">
            <v>F526428</v>
          </cell>
          <cell r="C13898" t="str">
            <v>F526428</v>
          </cell>
          <cell r="D13898">
            <v>11</v>
          </cell>
          <cell r="E13898" t="str">
            <v>F</v>
          </cell>
        </row>
        <row r="13899">
          <cell r="B13899" t="str">
            <v>F526429</v>
          </cell>
          <cell r="C13899" t="str">
            <v>F526429</v>
          </cell>
          <cell r="D13899">
            <v>11</v>
          </cell>
          <cell r="E13899" t="str">
            <v>F</v>
          </cell>
        </row>
        <row r="13900">
          <cell r="B13900" t="str">
            <v>F526430</v>
          </cell>
          <cell r="C13900" t="str">
            <v>F526430</v>
          </cell>
          <cell r="D13900">
            <v>11</v>
          </cell>
          <cell r="E13900" t="str">
            <v>F</v>
          </cell>
        </row>
        <row r="13901">
          <cell r="B13901" t="str">
            <v>F526431</v>
          </cell>
          <cell r="C13901" t="str">
            <v>F526431</v>
          </cell>
          <cell r="D13901">
            <v>11</v>
          </cell>
          <cell r="E13901" t="str">
            <v>F</v>
          </cell>
        </row>
        <row r="13902">
          <cell r="B13902" t="str">
            <v>F526432</v>
          </cell>
          <cell r="C13902" t="str">
            <v>F526432</v>
          </cell>
          <cell r="D13902">
            <v>11</v>
          </cell>
          <cell r="E13902" t="str">
            <v>F</v>
          </cell>
        </row>
        <row r="13903">
          <cell r="B13903" t="str">
            <v>F526433</v>
          </cell>
          <cell r="C13903" t="str">
            <v>F526433</v>
          </cell>
          <cell r="D13903">
            <v>11</v>
          </cell>
          <cell r="E13903" t="str">
            <v>F</v>
          </cell>
        </row>
        <row r="13904">
          <cell r="B13904" t="str">
            <v>F526434</v>
          </cell>
          <cell r="C13904" t="str">
            <v>F526434</v>
          </cell>
          <cell r="D13904">
            <v>11</v>
          </cell>
          <cell r="E13904" t="str">
            <v>F</v>
          </cell>
        </row>
        <row r="13905">
          <cell r="B13905" t="str">
            <v>F526435</v>
          </cell>
          <cell r="C13905" t="str">
            <v>F526435</v>
          </cell>
          <cell r="D13905">
            <v>11</v>
          </cell>
          <cell r="E13905" t="str">
            <v>F</v>
          </cell>
        </row>
        <row r="13906">
          <cell r="B13906" t="str">
            <v>F526436</v>
          </cell>
          <cell r="C13906" t="str">
            <v>F526436</v>
          </cell>
          <cell r="D13906">
            <v>11</v>
          </cell>
          <cell r="E13906" t="str">
            <v>F</v>
          </cell>
        </row>
        <row r="13907">
          <cell r="B13907" t="str">
            <v>1000VISION</v>
          </cell>
          <cell r="C13907" t="str">
            <v>VISION</v>
          </cell>
          <cell r="D13907">
            <v>10</v>
          </cell>
          <cell r="E13907" t="str">
            <v>G</v>
          </cell>
        </row>
        <row r="13908">
          <cell r="B13908" t="str">
            <v>F503026</v>
          </cell>
          <cell r="C13908" t="str">
            <v>F503026</v>
          </cell>
          <cell r="D13908">
            <v>11</v>
          </cell>
          <cell r="E13908" t="str">
            <v>F</v>
          </cell>
        </row>
        <row r="13909">
          <cell r="B13909" t="str">
            <v>F526444</v>
          </cell>
          <cell r="C13909" t="str">
            <v>F526444</v>
          </cell>
          <cell r="D13909">
            <v>11</v>
          </cell>
          <cell r="E13909" t="str">
            <v>F</v>
          </cell>
        </row>
        <row r="13910">
          <cell r="B13910" t="str">
            <v>F526445</v>
          </cell>
          <cell r="C13910" t="str">
            <v>F526445</v>
          </cell>
          <cell r="D13910">
            <v>11</v>
          </cell>
          <cell r="E13910" t="str">
            <v>F</v>
          </cell>
        </row>
        <row r="13911">
          <cell r="B13911" t="str">
            <v>1000MISC_BNFTS</v>
          </cell>
          <cell r="C13911" t="str">
            <v>MISC_BNFTS</v>
          </cell>
          <cell r="D13911">
            <v>8</v>
          </cell>
          <cell r="E13911" t="str">
            <v>G</v>
          </cell>
        </row>
        <row r="13912">
          <cell r="B13912" t="str">
            <v>F503023</v>
          </cell>
          <cell r="C13912" t="str">
            <v>F503023</v>
          </cell>
          <cell r="D13912">
            <v>9</v>
          </cell>
          <cell r="E13912" t="str">
            <v>F</v>
          </cell>
        </row>
        <row r="13913">
          <cell r="B13913" t="str">
            <v>F503025</v>
          </cell>
          <cell r="C13913" t="str">
            <v>F503025</v>
          </cell>
          <cell r="D13913">
            <v>9</v>
          </cell>
          <cell r="E13913" t="str">
            <v>F</v>
          </cell>
        </row>
        <row r="13914">
          <cell r="B13914" t="str">
            <v>F515392</v>
          </cell>
          <cell r="C13914" t="str">
            <v>F515392</v>
          </cell>
          <cell r="D13914">
            <v>9</v>
          </cell>
          <cell r="E13914" t="str">
            <v>F</v>
          </cell>
        </row>
        <row r="13915">
          <cell r="B13915" t="str">
            <v>F5256411</v>
          </cell>
          <cell r="C13915" t="str">
            <v>F5256411</v>
          </cell>
          <cell r="D13915">
            <v>9</v>
          </cell>
          <cell r="E13915" t="str">
            <v>F</v>
          </cell>
        </row>
        <row r="13916">
          <cell r="B13916" t="str">
            <v>F526400</v>
          </cell>
          <cell r="C13916" t="str">
            <v>F526400</v>
          </cell>
          <cell r="D13916">
            <v>9</v>
          </cell>
          <cell r="E13916" t="str">
            <v>F</v>
          </cell>
        </row>
        <row r="13917">
          <cell r="B13917" t="str">
            <v>F526401</v>
          </cell>
          <cell r="C13917" t="str">
            <v>F526401</v>
          </cell>
          <cell r="D13917">
            <v>9</v>
          </cell>
          <cell r="E13917" t="str">
            <v>F</v>
          </cell>
        </row>
        <row r="13918">
          <cell r="B13918" t="str">
            <v>F526402</v>
          </cell>
          <cell r="C13918" t="str">
            <v>F526402</v>
          </cell>
          <cell r="D13918">
            <v>9</v>
          </cell>
          <cell r="E13918" t="str">
            <v>F</v>
          </cell>
        </row>
        <row r="13919">
          <cell r="B13919" t="str">
            <v>F526403</v>
          </cell>
          <cell r="C13919" t="str">
            <v>F526403</v>
          </cell>
          <cell r="D13919">
            <v>9</v>
          </cell>
          <cell r="E13919" t="str">
            <v>F</v>
          </cell>
        </row>
        <row r="13920">
          <cell r="B13920" t="str">
            <v>F526404</v>
          </cell>
          <cell r="C13920" t="str">
            <v>F526404</v>
          </cell>
          <cell r="D13920">
            <v>9</v>
          </cell>
          <cell r="E13920" t="str">
            <v>F</v>
          </cell>
        </row>
        <row r="13921">
          <cell r="B13921" t="str">
            <v>F526405</v>
          </cell>
          <cell r="C13921" t="str">
            <v>F526405</v>
          </cell>
          <cell r="D13921">
            <v>9</v>
          </cell>
          <cell r="E13921" t="str">
            <v>F</v>
          </cell>
        </row>
        <row r="13922">
          <cell r="B13922" t="str">
            <v>F526406</v>
          </cell>
          <cell r="C13922" t="str">
            <v>F526406</v>
          </cell>
          <cell r="D13922">
            <v>9</v>
          </cell>
          <cell r="E13922" t="str">
            <v>F</v>
          </cell>
        </row>
        <row r="13923">
          <cell r="B13923" t="str">
            <v>F526407</v>
          </cell>
          <cell r="C13923" t="str">
            <v>F526407</v>
          </cell>
          <cell r="D13923">
            <v>9</v>
          </cell>
          <cell r="E13923" t="str">
            <v>F</v>
          </cell>
        </row>
        <row r="13924">
          <cell r="B13924" t="str">
            <v>F526408</v>
          </cell>
          <cell r="C13924" t="str">
            <v>F526408</v>
          </cell>
          <cell r="D13924">
            <v>9</v>
          </cell>
          <cell r="E13924" t="str">
            <v>F</v>
          </cell>
        </row>
        <row r="13925">
          <cell r="B13925" t="str">
            <v>F526409</v>
          </cell>
          <cell r="C13925" t="str">
            <v>F526409</v>
          </cell>
          <cell r="D13925">
            <v>9</v>
          </cell>
          <cell r="E13925" t="str">
            <v>F</v>
          </cell>
        </row>
        <row r="13926">
          <cell r="B13926" t="str">
            <v>F526410</v>
          </cell>
          <cell r="C13926" t="str">
            <v>F526410</v>
          </cell>
          <cell r="D13926">
            <v>9</v>
          </cell>
          <cell r="E13926" t="str">
            <v>F</v>
          </cell>
        </row>
        <row r="13927">
          <cell r="B13927" t="str">
            <v>F526412</v>
          </cell>
          <cell r="C13927" t="str">
            <v>F526412</v>
          </cell>
          <cell r="D13927">
            <v>9</v>
          </cell>
          <cell r="E13927" t="str">
            <v>F</v>
          </cell>
        </row>
        <row r="13928">
          <cell r="B13928" t="str">
            <v>F526413</v>
          </cell>
          <cell r="C13928" t="str">
            <v>F526413</v>
          </cell>
          <cell r="D13928">
            <v>9</v>
          </cell>
          <cell r="E13928" t="str">
            <v>F</v>
          </cell>
        </row>
        <row r="13929">
          <cell r="B13929" t="str">
            <v>1000SHRLDR_BEN</v>
          </cell>
          <cell r="C13929" t="str">
            <v>SHRLDR_BEN</v>
          </cell>
          <cell r="D13929">
            <v>8</v>
          </cell>
          <cell r="E13929" t="str">
            <v>G</v>
          </cell>
        </row>
        <row r="13930">
          <cell r="B13930" t="str">
            <v>1000OTHER_MISC</v>
          </cell>
          <cell r="C13930" t="str">
            <v>OTHER_MISC</v>
          </cell>
          <cell r="D13930">
            <v>10</v>
          </cell>
          <cell r="E13930" t="str">
            <v>G</v>
          </cell>
        </row>
        <row r="13931">
          <cell r="B13931" t="str">
            <v>F503024</v>
          </cell>
          <cell r="C13931" t="str">
            <v>F503024</v>
          </cell>
          <cell r="D13931">
            <v>11</v>
          </cell>
          <cell r="E13931" t="str">
            <v>F</v>
          </cell>
        </row>
        <row r="13932">
          <cell r="B13932" t="str">
            <v>F526414</v>
          </cell>
          <cell r="C13932" t="str">
            <v>F526414</v>
          </cell>
          <cell r="D13932">
            <v>11</v>
          </cell>
          <cell r="E13932" t="str">
            <v>F</v>
          </cell>
        </row>
        <row r="13933">
          <cell r="B13933" t="str">
            <v>F526415</v>
          </cell>
          <cell r="C13933" t="str">
            <v>F526415</v>
          </cell>
          <cell r="D13933">
            <v>11</v>
          </cell>
          <cell r="E13933" t="str">
            <v>F</v>
          </cell>
        </row>
        <row r="13934">
          <cell r="B13934" t="str">
            <v>F526416</v>
          </cell>
          <cell r="C13934" t="str">
            <v>F526416</v>
          </cell>
          <cell r="D13934">
            <v>11</v>
          </cell>
          <cell r="E13934" t="str">
            <v>F</v>
          </cell>
        </row>
        <row r="13935">
          <cell r="B13935" t="str">
            <v>F526417</v>
          </cell>
          <cell r="C13935" t="str">
            <v>F526417</v>
          </cell>
          <cell r="D13935">
            <v>11</v>
          </cell>
          <cell r="E13935" t="str">
            <v>F</v>
          </cell>
        </row>
        <row r="13936">
          <cell r="B13936" t="str">
            <v>1000OTHER_EXEC</v>
          </cell>
          <cell r="C13936" t="str">
            <v>OTHER_EXEC</v>
          </cell>
          <cell r="D13936">
            <v>10</v>
          </cell>
          <cell r="E13936" t="str">
            <v>G</v>
          </cell>
        </row>
        <row r="13937">
          <cell r="B13937" t="str">
            <v>F526552</v>
          </cell>
          <cell r="C13937" t="str">
            <v>F526552</v>
          </cell>
          <cell r="D13937">
            <v>11</v>
          </cell>
          <cell r="E13937" t="str">
            <v>F</v>
          </cell>
        </row>
        <row r="13938">
          <cell r="B13938" t="str">
            <v>1000GF_HR-BTL</v>
          </cell>
          <cell r="C13938" t="str">
            <v>GF_HR-BTL</v>
          </cell>
          <cell r="D13938">
            <v>6</v>
          </cell>
          <cell r="E13938" t="str">
            <v>G</v>
          </cell>
        </row>
        <row r="13939">
          <cell r="B13939" t="str">
            <v>F502994</v>
          </cell>
          <cell r="C13939" t="str">
            <v>F502994</v>
          </cell>
          <cell r="D13939">
            <v>7</v>
          </cell>
          <cell r="E13939" t="str">
            <v>F</v>
          </cell>
        </row>
        <row r="13940">
          <cell r="B13940" t="str">
            <v>F502995</v>
          </cell>
          <cell r="C13940" t="str">
            <v>F502995</v>
          </cell>
          <cell r="D13940">
            <v>7</v>
          </cell>
          <cell r="E13940" t="str">
            <v>F</v>
          </cell>
        </row>
        <row r="13941">
          <cell r="B13941" t="str">
            <v>F502996</v>
          </cell>
          <cell r="C13941" t="str">
            <v>F502996</v>
          </cell>
          <cell r="D13941">
            <v>7</v>
          </cell>
          <cell r="E13941" t="str">
            <v>F</v>
          </cell>
        </row>
        <row r="13942">
          <cell r="B13942" t="str">
            <v>F502997</v>
          </cell>
          <cell r="C13942" t="str">
            <v>F502997</v>
          </cell>
          <cell r="D13942">
            <v>7</v>
          </cell>
          <cell r="E13942" t="str">
            <v>F</v>
          </cell>
        </row>
        <row r="13943">
          <cell r="B13943" t="str">
            <v>F502998</v>
          </cell>
          <cell r="C13943" t="str">
            <v>F502998</v>
          </cell>
          <cell r="D13943">
            <v>7</v>
          </cell>
          <cell r="E13943" t="str">
            <v>F</v>
          </cell>
        </row>
        <row r="13944">
          <cell r="B13944" t="str">
            <v>F502999</v>
          </cell>
          <cell r="C13944" t="str">
            <v>F502999</v>
          </cell>
          <cell r="D13944">
            <v>7</v>
          </cell>
          <cell r="E13944" t="str">
            <v>F</v>
          </cell>
        </row>
        <row r="13945">
          <cell r="B13945" t="str">
            <v>F513078</v>
          </cell>
          <cell r="C13945" t="str">
            <v>F513078</v>
          </cell>
          <cell r="D13945">
            <v>7</v>
          </cell>
          <cell r="E13945" t="str">
            <v>F</v>
          </cell>
        </row>
        <row r="13946">
          <cell r="B13946" t="str">
            <v>1000GF_LAW</v>
          </cell>
          <cell r="C13946" t="str">
            <v>GF_LAW</v>
          </cell>
          <cell r="D13946">
            <v>4</v>
          </cell>
          <cell r="E13946" t="str">
            <v>G</v>
          </cell>
        </row>
        <row r="13947">
          <cell r="B13947" t="str">
            <v>F502966</v>
          </cell>
          <cell r="C13947" t="str">
            <v>F502966</v>
          </cell>
          <cell r="D13947">
            <v>5</v>
          </cell>
          <cell r="E13947" t="str">
            <v>F</v>
          </cell>
        </row>
        <row r="13948">
          <cell r="B13948" t="str">
            <v>F503028</v>
          </cell>
          <cell r="C13948" t="str">
            <v>F503028</v>
          </cell>
          <cell r="D13948">
            <v>5</v>
          </cell>
          <cell r="E13948" t="str">
            <v>F</v>
          </cell>
        </row>
        <row r="13949">
          <cell r="B13949" t="str">
            <v>F503029</v>
          </cell>
          <cell r="C13949" t="str">
            <v>F503029</v>
          </cell>
          <cell r="D13949">
            <v>5</v>
          </cell>
          <cell r="E13949" t="str">
            <v>F</v>
          </cell>
        </row>
        <row r="13950">
          <cell r="B13950" t="str">
            <v>1000GF_LAW-OM</v>
          </cell>
          <cell r="C13950" t="str">
            <v>GF_LAW-OM</v>
          </cell>
          <cell r="D13950">
            <v>6</v>
          </cell>
          <cell r="E13950" t="str">
            <v>G</v>
          </cell>
        </row>
        <row r="13951">
          <cell r="B13951" t="str">
            <v>F100261</v>
          </cell>
          <cell r="C13951" t="str">
            <v>F100261</v>
          </cell>
          <cell r="D13951">
            <v>7</v>
          </cell>
          <cell r="E13951" t="str">
            <v>F</v>
          </cell>
        </row>
        <row r="13952">
          <cell r="B13952" t="str">
            <v>F100262</v>
          </cell>
          <cell r="C13952" t="str">
            <v>F100262</v>
          </cell>
          <cell r="D13952">
            <v>7</v>
          </cell>
          <cell r="E13952" t="str">
            <v>F</v>
          </cell>
        </row>
        <row r="13953">
          <cell r="B13953" t="str">
            <v>F515322</v>
          </cell>
          <cell r="C13953" t="str">
            <v>F515322</v>
          </cell>
          <cell r="D13953">
            <v>7</v>
          </cell>
          <cell r="E13953" t="str">
            <v>F</v>
          </cell>
        </row>
        <row r="13954">
          <cell r="B13954" t="str">
            <v>F515323</v>
          </cell>
          <cell r="C13954" t="str">
            <v>F515323</v>
          </cell>
          <cell r="D13954">
            <v>7</v>
          </cell>
          <cell r="E13954" t="str">
            <v>F</v>
          </cell>
        </row>
        <row r="13955">
          <cell r="B13955" t="str">
            <v>F515324</v>
          </cell>
          <cell r="C13955" t="str">
            <v>F515324</v>
          </cell>
          <cell r="D13955">
            <v>7</v>
          </cell>
          <cell r="E13955" t="str">
            <v>F</v>
          </cell>
        </row>
        <row r="13956">
          <cell r="B13956" t="str">
            <v>F515325</v>
          </cell>
          <cell r="C13956" t="str">
            <v>F515325</v>
          </cell>
          <cell r="D13956">
            <v>7</v>
          </cell>
          <cell r="E13956" t="str">
            <v>F</v>
          </cell>
        </row>
        <row r="13957">
          <cell r="B13957" t="str">
            <v>F515326</v>
          </cell>
          <cell r="C13957" t="str">
            <v>F515326</v>
          </cell>
          <cell r="D13957">
            <v>7</v>
          </cell>
          <cell r="E13957" t="str">
            <v>F</v>
          </cell>
        </row>
        <row r="13958">
          <cell r="B13958" t="str">
            <v>F515328</v>
          </cell>
          <cell r="C13958" t="str">
            <v>F515328</v>
          </cell>
          <cell r="D13958">
            <v>7</v>
          </cell>
          <cell r="E13958" t="str">
            <v>F</v>
          </cell>
        </row>
        <row r="13959">
          <cell r="B13959" t="str">
            <v>1000GF_LAW-BTL</v>
          </cell>
          <cell r="C13959" t="str">
            <v>GF_LAW-BTL</v>
          </cell>
          <cell r="D13959">
            <v>6</v>
          </cell>
          <cell r="E13959" t="str">
            <v>G</v>
          </cell>
        </row>
        <row r="13960">
          <cell r="B13960" t="str">
            <v>F502967</v>
          </cell>
          <cell r="C13960" t="str">
            <v>F502967</v>
          </cell>
          <cell r="D13960">
            <v>7</v>
          </cell>
          <cell r="E13960" t="str">
            <v>F</v>
          </cell>
        </row>
        <row r="13961">
          <cell r="B13961" t="str">
            <v>1000GF_NUC</v>
          </cell>
          <cell r="C13961" t="str">
            <v>GF_NUC</v>
          </cell>
          <cell r="D13961">
            <v>4</v>
          </cell>
          <cell r="E13961" t="str">
            <v>G</v>
          </cell>
        </row>
        <row r="13962">
          <cell r="B13962" t="str">
            <v>F503030</v>
          </cell>
          <cell r="C13962" t="str">
            <v>F503030</v>
          </cell>
          <cell r="D13962">
            <v>5</v>
          </cell>
          <cell r="E13962" t="str">
            <v>F</v>
          </cell>
        </row>
        <row r="13963">
          <cell r="B13963" t="str">
            <v>F503064</v>
          </cell>
          <cell r="C13963" t="str">
            <v>F503064</v>
          </cell>
          <cell r="D13963">
            <v>5</v>
          </cell>
          <cell r="E13963" t="str">
            <v>F</v>
          </cell>
        </row>
        <row r="13964">
          <cell r="B13964" t="str">
            <v>F515391</v>
          </cell>
          <cell r="C13964" t="str">
            <v>F515391</v>
          </cell>
          <cell r="D13964">
            <v>5</v>
          </cell>
          <cell r="E13964" t="str">
            <v>F</v>
          </cell>
        </row>
        <row r="13965">
          <cell r="B13965" t="str">
            <v>F525104</v>
          </cell>
          <cell r="C13965" t="str">
            <v>F525104</v>
          </cell>
          <cell r="D13965">
            <v>5</v>
          </cell>
          <cell r="E13965" t="str">
            <v>F</v>
          </cell>
        </row>
        <row r="13966">
          <cell r="B13966" t="str">
            <v>1000GF_OSBU</v>
          </cell>
          <cell r="C13966" t="str">
            <v>GF_OSBU</v>
          </cell>
          <cell r="D13966">
            <v>4</v>
          </cell>
          <cell r="E13966" t="str">
            <v>G</v>
          </cell>
        </row>
        <row r="13967">
          <cell r="B13967" t="str">
            <v>1000GF_CRE</v>
          </cell>
          <cell r="C13967" t="str">
            <v>GF_CRE</v>
          </cell>
          <cell r="D13967">
            <v>6</v>
          </cell>
          <cell r="E13967" t="str">
            <v>G</v>
          </cell>
        </row>
        <row r="13968">
          <cell r="B13968" t="str">
            <v>F502987</v>
          </cell>
          <cell r="C13968" t="str">
            <v>F502987</v>
          </cell>
          <cell r="D13968">
            <v>7</v>
          </cell>
          <cell r="E13968" t="str">
            <v>F</v>
          </cell>
        </row>
        <row r="13969">
          <cell r="B13969" t="str">
            <v>F502988</v>
          </cell>
          <cell r="C13969" t="str">
            <v>F502988</v>
          </cell>
          <cell r="D13969">
            <v>7</v>
          </cell>
          <cell r="E13969" t="str">
            <v>F</v>
          </cell>
        </row>
        <row r="13970">
          <cell r="B13970" t="str">
            <v>F502989</v>
          </cell>
          <cell r="C13970" t="str">
            <v>F502989</v>
          </cell>
          <cell r="D13970">
            <v>7</v>
          </cell>
          <cell r="E13970" t="str">
            <v>F</v>
          </cell>
        </row>
        <row r="13971">
          <cell r="B13971" t="str">
            <v>1000GF_SCM</v>
          </cell>
          <cell r="C13971" t="str">
            <v>GF_SCM</v>
          </cell>
          <cell r="D13971">
            <v>6</v>
          </cell>
          <cell r="E13971" t="str">
            <v>G</v>
          </cell>
        </row>
        <row r="13972">
          <cell r="B13972" t="str">
            <v>F300330</v>
          </cell>
          <cell r="C13972" t="str">
            <v>F300330</v>
          </cell>
          <cell r="D13972">
            <v>7</v>
          </cell>
          <cell r="E13972" t="str">
            <v>F</v>
          </cell>
        </row>
        <row r="13973">
          <cell r="B13973" t="str">
            <v>1000GF_EMS</v>
          </cell>
          <cell r="C13973" t="str">
            <v>GF_EMS</v>
          </cell>
          <cell r="D13973">
            <v>6</v>
          </cell>
          <cell r="E13973" t="str">
            <v>G</v>
          </cell>
        </row>
        <row r="13974">
          <cell r="B13974" t="str">
            <v>F503037</v>
          </cell>
          <cell r="C13974" t="str">
            <v>F503037</v>
          </cell>
          <cell r="D13974">
            <v>7</v>
          </cell>
          <cell r="E13974" t="str">
            <v>F</v>
          </cell>
        </row>
        <row r="13975">
          <cell r="B13975" t="str">
            <v>F503038</v>
          </cell>
          <cell r="C13975" t="str">
            <v>F503038</v>
          </cell>
          <cell r="D13975">
            <v>7</v>
          </cell>
          <cell r="E13975" t="str">
            <v>F</v>
          </cell>
        </row>
        <row r="13976">
          <cell r="B13976" t="str">
            <v>F503039</v>
          </cell>
          <cell r="C13976" t="str">
            <v>F503039</v>
          </cell>
          <cell r="D13976">
            <v>7</v>
          </cell>
          <cell r="E13976" t="str">
            <v>F</v>
          </cell>
        </row>
        <row r="13977">
          <cell r="B13977" t="str">
            <v>F503058</v>
          </cell>
          <cell r="C13977" t="str">
            <v>F503058</v>
          </cell>
          <cell r="D13977">
            <v>7</v>
          </cell>
          <cell r="E13977" t="str">
            <v>F</v>
          </cell>
        </row>
        <row r="13978">
          <cell r="B13978" t="str">
            <v>1000GF_TSD</v>
          </cell>
          <cell r="C13978" t="str">
            <v>GF_TSD</v>
          </cell>
          <cell r="D13978">
            <v>6</v>
          </cell>
          <cell r="E13978" t="str">
            <v>G</v>
          </cell>
        </row>
        <row r="13979">
          <cell r="B13979" t="str">
            <v>F503057</v>
          </cell>
          <cell r="C13979" t="str">
            <v>F503057</v>
          </cell>
          <cell r="D13979">
            <v>7</v>
          </cell>
          <cell r="E13979" t="str">
            <v>F</v>
          </cell>
        </row>
        <row r="13980">
          <cell r="B13980" t="str">
            <v>1000GF_EHS</v>
          </cell>
          <cell r="C13980" t="str">
            <v>GF_EHS</v>
          </cell>
          <cell r="D13980">
            <v>6</v>
          </cell>
          <cell r="E13980" t="str">
            <v>G</v>
          </cell>
        </row>
        <row r="13981">
          <cell r="B13981" t="str">
            <v>F502991</v>
          </cell>
          <cell r="C13981" t="str">
            <v>F502991</v>
          </cell>
          <cell r="D13981">
            <v>7</v>
          </cell>
          <cell r="E13981" t="str">
            <v>F</v>
          </cell>
        </row>
        <row r="13982">
          <cell r="B13982" t="str">
            <v>F502992</v>
          </cell>
          <cell r="C13982" t="str">
            <v>F502992</v>
          </cell>
          <cell r="D13982">
            <v>7</v>
          </cell>
          <cell r="E13982" t="str">
            <v>F</v>
          </cell>
        </row>
        <row r="13983">
          <cell r="B13983" t="str">
            <v>1000GF_PA</v>
          </cell>
          <cell r="C13983" t="str">
            <v>GF_PA</v>
          </cell>
          <cell r="D13983">
            <v>4</v>
          </cell>
          <cell r="E13983" t="str">
            <v>G</v>
          </cell>
        </row>
        <row r="13984">
          <cell r="B13984" t="str">
            <v>1000GF_PA-OM</v>
          </cell>
          <cell r="C13984" t="str">
            <v>GF_PA-OM</v>
          </cell>
          <cell r="D13984">
            <v>6</v>
          </cell>
          <cell r="E13984" t="str">
            <v>G</v>
          </cell>
        </row>
        <row r="13985">
          <cell r="B13985" t="str">
            <v>F503035</v>
          </cell>
          <cell r="C13985" t="str">
            <v>F503035</v>
          </cell>
          <cell r="D13985">
            <v>7</v>
          </cell>
          <cell r="E13985" t="str">
            <v>F</v>
          </cell>
        </row>
        <row r="13986">
          <cell r="B13986" t="str">
            <v>1000GF_PA-BTL</v>
          </cell>
          <cell r="C13986" t="str">
            <v>GF_PA-BTL</v>
          </cell>
          <cell r="D13986">
            <v>6</v>
          </cell>
          <cell r="E13986" t="str">
            <v>G</v>
          </cell>
        </row>
        <row r="13987">
          <cell r="B13987" t="str">
            <v>F503036</v>
          </cell>
          <cell r="C13987" t="str">
            <v>F503036</v>
          </cell>
          <cell r="D13987">
            <v>7</v>
          </cell>
          <cell r="E13987" t="str">
            <v>F</v>
          </cell>
        </row>
        <row r="13988">
          <cell r="B13988" t="str">
            <v>F515346</v>
          </cell>
          <cell r="C13988" t="str">
            <v>F515346</v>
          </cell>
          <cell r="D13988">
            <v>7</v>
          </cell>
          <cell r="E13988" t="str">
            <v>F</v>
          </cell>
        </row>
        <row r="13989">
          <cell r="B13989" t="str">
            <v>1000GF_PPBU</v>
          </cell>
          <cell r="C13989" t="str">
            <v>GF_PPBU</v>
          </cell>
          <cell r="D13989">
            <v>4</v>
          </cell>
          <cell r="E13989" t="str">
            <v>G</v>
          </cell>
        </row>
        <row r="13990">
          <cell r="B13990" t="str">
            <v>F526053</v>
          </cell>
          <cell r="C13990" t="str">
            <v>F526053</v>
          </cell>
          <cell r="D13990">
            <v>5</v>
          </cell>
          <cell r="E13990" t="str">
            <v>F</v>
          </cell>
        </row>
        <row r="13991">
          <cell r="B13991" t="str">
            <v>1000GF_TAX</v>
          </cell>
          <cell r="C13991" t="str">
            <v>GF_TAX</v>
          </cell>
          <cell r="D13991">
            <v>4</v>
          </cell>
          <cell r="E13991" t="str">
            <v>G</v>
          </cell>
        </row>
        <row r="13992">
          <cell r="B13992" t="str">
            <v>1000GF_TX-OP</v>
          </cell>
          <cell r="C13992" t="str">
            <v>GF_TX-OP</v>
          </cell>
          <cell r="D13992">
            <v>6</v>
          </cell>
          <cell r="E13992" t="str">
            <v>G</v>
          </cell>
        </row>
        <row r="13993">
          <cell r="B13993" t="str">
            <v>F513260</v>
          </cell>
          <cell r="C13993" t="str">
            <v>F513260</v>
          </cell>
          <cell r="D13993">
            <v>7</v>
          </cell>
          <cell r="E13993" t="str">
            <v>F</v>
          </cell>
        </row>
        <row r="13994">
          <cell r="B13994" t="str">
            <v>F513261</v>
          </cell>
          <cell r="C13994" t="str">
            <v>F513261</v>
          </cell>
          <cell r="D13994">
            <v>7</v>
          </cell>
          <cell r="E13994" t="str">
            <v>F</v>
          </cell>
        </row>
        <row r="13995">
          <cell r="B13995" t="str">
            <v>F513262</v>
          </cell>
          <cell r="C13995" t="str">
            <v>F513262</v>
          </cell>
          <cell r="D13995">
            <v>7</v>
          </cell>
          <cell r="E13995" t="str">
            <v>F</v>
          </cell>
        </row>
        <row r="13996">
          <cell r="B13996" t="str">
            <v>F513263</v>
          </cell>
          <cell r="C13996" t="str">
            <v>F513263</v>
          </cell>
          <cell r="D13996">
            <v>7</v>
          </cell>
          <cell r="E13996" t="str">
            <v>F</v>
          </cell>
        </row>
        <row r="13997">
          <cell r="B13997" t="str">
            <v>F513264</v>
          </cell>
          <cell r="C13997" t="str">
            <v>F513264</v>
          </cell>
          <cell r="D13997">
            <v>7</v>
          </cell>
          <cell r="E13997" t="str">
            <v>F</v>
          </cell>
        </row>
        <row r="13998">
          <cell r="B13998" t="str">
            <v>F513265</v>
          </cell>
          <cell r="C13998" t="str">
            <v>F513265</v>
          </cell>
          <cell r="D13998">
            <v>7</v>
          </cell>
          <cell r="E13998" t="str">
            <v>F</v>
          </cell>
        </row>
        <row r="13999">
          <cell r="B13999" t="str">
            <v>F513269</v>
          </cell>
          <cell r="C13999" t="str">
            <v>F513269</v>
          </cell>
          <cell r="D13999">
            <v>7</v>
          </cell>
          <cell r="E13999" t="str">
            <v>F</v>
          </cell>
        </row>
        <row r="14000">
          <cell r="B14000" t="str">
            <v>F513270</v>
          </cell>
          <cell r="C14000" t="str">
            <v>F513270</v>
          </cell>
          <cell r="D14000">
            <v>7</v>
          </cell>
          <cell r="E14000" t="str">
            <v>F</v>
          </cell>
        </row>
        <row r="14001">
          <cell r="B14001" t="str">
            <v>F513271</v>
          </cell>
          <cell r="C14001" t="str">
            <v>F513271</v>
          </cell>
          <cell r="D14001">
            <v>7</v>
          </cell>
          <cell r="E14001" t="str">
            <v>F</v>
          </cell>
        </row>
        <row r="14002">
          <cell r="B14002" t="str">
            <v>F513272</v>
          </cell>
          <cell r="C14002" t="str">
            <v>F513272</v>
          </cell>
          <cell r="D14002">
            <v>7</v>
          </cell>
          <cell r="E14002" t="str">
            <v>F</v>
          </cell>
        </row>
        <row r="14003">
          <cell r="B14003" t="str">
            <v>F513273</v>
          </cell>
          <cell r="C14003" t="str">
            <v>F513273</v>
          </cell>
          <cell r="D14003">
            <v>7</v>
          </cell>
          <cell r="E14003" t="str">
            <v>F</v>
          </cell>
        </row>
        <row r="14004">
          <cell r="B14004" t="str">
            <v>F513274</v>
          </cell>
          <cell r="C14004" t="str">
            <v>F513274</v>
          </cell>
          <cell r="D14004">
            <v>7</v>
          </cell>
          <cell r="E14004" t="str">
            <v>F</v>
          </cell>
        </row>
        <row r="14005">
          <cell r="B14005" t="str">
            <v>F513275</v>
          </cell>
          <cell r="C14005" t="str">
            <v>F513275</v>
          </cell>
          <cell r="D14005">
            <v>7</v>
          </cell>
          <cell r="E14005" t="str">
            <v>F</v>
          </cell>
        </row>
        <row r="14006">
          <cell r="B14006" t="str">
            <v>F513276</v>
          </cell>
          <cell r="C14006" t="str">
            <v>F513276</v>
          </cell>
          <cell r="D14006">
            <v>7</v>
          </cell>
          <cell r="E14006" t="str">
            <v>F</v>
          </cell>
        </row>
        <row r="14007">
          <cell r="B14007" t="str">
            <v>F515352</v>
          </cell>
          <cell r="C14007" t="str">
            <v>F515352</v>
          </cell>
          <cell r="D14007">
            <v>7</v>
          </cell>
          <cell r="E14007" t="str">
            <v>F</v>
          </cell>
        </row>
        <row r="14008">
          <cell r="B14008" t="str">
            <v>F515353</v>
          </cell>
          <cell r="C14008" t="str">
            <v>F515353</v>
          </cell>
          <cell r="D14008">
            <v>7</v>
          </cell>
          <cell r="E14008" t="str">
            <v>F</v>
          </cell>
        </row>
        <row r="14009">
          <cell r="B14009" t="str">
            <v>F515354</v>
          </cell>
          <cell r="C14009" t="str">
            <v>F515354</v>
          </cell>
          <cell r="D14009">
            <v>7</v>
          </cell>
          <cell r="E14009" t="str">
            <v>F</v>
          </cell>
        </row>
        <row r="14010">
          <cell r="B14010" t="str">
            <v>F515355</v>
          </cell>
          <cell r="C14010" t="str">
            <v>F515355</v>
          </cell>
          <cell r="D14010">
            <v>7</v>
          </cell>
          <cell r="E14010" t="str">
            <v>F</v>
          </cell>
        </row>
        <row r="14011">
          <cell r="B14011" t="str">
            <v>F515356</v>
          </cell>
          <cell r="C14011" t="str">
            <v>F515356</v>
          </cell>
          <cell r="D14011">
            <v>7</v>
          </cell>
          <cell r="E14011" t="str">
            <v>F</v>
          </cell>
        </row>
        <row r="14012">
          <cell r="B14012" t="str">
            <v>F515357</v>
          </cell>
          <cell r="C14012" t="str">
            <v>F515357</v>
          </cell>
          <cell r="D14012">
            <v>7</v>
          </cell>
          <cell r="E14012" t="str">
            <v>F</v>
          </cell>
        </row>
        <row r="14013">
          <cell r="B14013" t="str">
            <v>F515358</v>
          </cell>
          <cell r="C14013" t="str">
            <v>F515358</v>
          </cell>
          <cell r="D14013">
            <v>7</v>
          </cell>
          <cell r="E14013" t="str">
            <v>F</v>
          </cell>
        </row>
        <row r="14014">
          <cell r="B14014" t="str">
            <v>F515359</v>
          </cell>
          <cell r="C14014" t="str">
            <v>F515359</v>
          </cell>
          <cell r="D14014">
            <v>7</v>
          </cell>
          <cell r="E14014" t="str">
            <v>F</v>
          </cell>
        </row>
        <row r="14015">
          <cell r="B14015" t="str">
            <v>F515360</v>
          </cell>
          <cell r="C14015" t="str">
            <v>F515360</v>
          </cell>
          <cell r="D14015">
            <v>7</v>
          </cell>
          <cell r="E14015" t="str">
            <v>F</v>
          </cell>
        </row>
        <row r="14016">
          <cell r="B14016" t="str">
            <v>F515361</v>
          </cell>
          <cell r="C14016" t="str">
            <v>F515361</v>
          </cell>
          <cell r="D14016">
            <v>7</v>
          </cell>
          <cell r="E14016" t="str">
            <v>F</v>
          </cell>
        </row>
        <row r="14017">
          <cell r="B14017" t="str">
            <v>F515362</v>
          </cell>
          <cell r="C14017" t="str">
            <v>F515362</v>
          </cell>
          <cell r="D14017">
            <v>7</v>
          </cell>
          <cell r="E14017" t="str">
            <v>F</v>
          </cell>
        </row>
        <row r="14018">
          <cell r="B14018" t="str">
            <v>F515367</v>
          </cell>
          <cell r="C14018" t="str">
            <v>F515367</v>
          </cell>
          <cell r="D14018">
            <v>7</v>
          </cell>
          <cell r="E14018" t="str">
            <v>F</v>
          </cell>
        </row>
        <row r="14019">
          <cell r="B14019" t="str">
            <v>F525102</v>
          </cell>
          <cell r="C14019" t="str">
            <v>F525102</v>
          </cell>
          <cell r="D14019">
            <v>7</v>
          </cell>
          <cell r="E14019" t="str">
            <v>F</v>
          </cell>
        </row>
        <row r="14020">
          <cell r="B14020" t="str">
            <v>1000GF_TX-BTL</v>
          </cell>
          <cell r="C14020" t="str">
            <v>GF_TX-BTL</v>
          </cell>
          <cell r="D14020">
            <v>6</v>
          </cell>
          <cell r="E14020" t="str">
            <v>G</v>
          </cell>
        </row>
        <row r="14021">
          <cell r="B14021" t="str">
            <v>F515363</v>
          </cell>
          <cell r="C14021" t="str">
            <v>F515363</v>
          </cell>
          <cell r="D14021">
            <v>7</v>
          </cell>
          <cell r="E14021" t="str">
            <v>F</v>
          </cell>
        </row>
        <row r="14022">
          <cell r="B14022" t="str">
            <v>F515364</v>
          </cell>
          <cell r="C14022" t="str">
            <v>F515364</v>
          </cell>
          <cell r="D14022">
            <v>7</v>
          </cell>
          <cell r="E14022" t="str">
            <v>F</v>
          </cell>
        </row>
        <row r="14023">
          <cell r="B14023" t="str">
            <v>F515365</v>
          </cell>
          <cell r="C14023" t="str">
            <v>F515365</v>
          </cell>
          <cell r="D14023">
            <v>7</v>
          </cell>
          <cell r="E14023" t="str">
            <v>F</v>
          </cell>
        </row>
        <row r="14024">
          <cell r="B14024" t="str">
            <v>1000GF_TDBU</v>
          </cell>
          <cell r="C14024" t="str">
            <v>GF_TDBU</v>
          </cell>
          <cell r="D14024">
            <v>4</v>
          </cell>
          <cell r="E14024" t="str">
            <v>G</v>
          </cell>
        </row>
        <row r="14025">
          <cell r="B14025" t="str">
            <v>F503042</v>
          </cell>
          <cell r="C14025" t="str">
            <v>F503042</v>
          </cell>
          <cell r="D14025">
            <v>5</v>
          </cell>
          <cell r="E14025" t="str">
            <v>F</v>
          </cell>
        </row>
        <row r="14026">
          <cell r="B14026" t="str">
            <v>F503043</v>
          </cell>
          <cell r="C14026" t="str">
            <v>F503043</v>
          </cell>
          <cell r="D14026">
            <v>5</v>
          </cell>
          <cell r="E14026" t="str">
            <v>F</v>
          </cell>
        </row>
        <row r="14027">
          <cell r="B14027" t="str">
            <v>F503044</v>
          </cell>
          <cell r="C14027" t="str">
            <v>F503044</v>
          </cell>
          <cell r="D14027">
            <v>5</v>
          </cell>
          <cell r="E14027" t="str">
            <v>F</v>
          </cell>
        </row>
        <row r="14028">
          <cell r="B14028" t="str">
            <v>F503046</v>
          </cell>
          <cell r="C14028" t="str">
            <v>F503046</v>
          </cell>
          <cell r="D14028">
            <v>5</v>
          </cell>
          <cell r="E14028" t="str">
            <v>F</v>
          </cell>
        </row>
        <row r="14029">
          <cell r="B14029" t="str">
            <v>F515413</v>
          </cell>
          <cell r="C14029" t="str">
            <v>F515413</v>
          </cell>
          <cell r="D14029">
            <v>5</v>
          </cell>
          <cell r="E14029" t="str">
            <v>F</v>
          </cell>
        </row>
        <row r="14030">
          <cell r="B14030" t="str">
            <v>1000GFGRDCNTRT</v>
          </cell>
          <cell r="C14030" t="str">
            <v>GFGRDCNTRT</v>
          </cell>
          <cell r="D14030">
            <v>6</v>
          </cell>
          <cell r="E14030" t="str">
            <v>G</v>
          </cell>
        </row>
        <row r="14031">
          <cell r="B14031" t="str">
            <v>F503045</v>
          </cell>
          <cell r="C14031" t="str">
            <v>F503045</v>
          </cell>
          <cell r="D14031">
            <v>7</v>
          </cell>
          <cell r="E14031" t="str">
            <v>F</v>
          </cell>
        </row>
        <row r="14032">
          <cell r="B14032" t="str">
            <v>F516529</v>
          </cell>
          <cell r="C14032" t="str">
            <v>F516529</v>
          </cell>
          <cell r="D14032">
            <v>7</v>
          </cell>
          <cell r="E14032" t="str">
            <v>F</v>
          </cell>
        </row>
        <row r="14033">
          <cell r="B14033" t="str">
            <v>1000GSYLCONST</v>
          </cell>
          <cell r="C14033" t="str">
            <v>GSYLCONST</v>
          </cell>
          <cell r="D14033">
            <v>8</v>
          </cell>
          <cell r="E14033" t="str">
            <v>G</v>
          </cell>
        </row>
        <row r="14034">
          <cell r="B14034" t="str">
            <v>F500063</v>
          </cell>
          <cell r="C14034" t="str">
            <v>F500063</v>
          </cell>
          <cell r="D14034">
            <v>9</v>
          </cell>
          <cell r="E14034" t="str">
            <v>F</v>
          </cell>
        </row>
        <row r="14035">
          <cell r="B14035" t="str">
            <v>F500064</v>
          </cell>
          <cell r="C14035" t="str">
            <v>F500064</v>
          </cell>
          <cell r="D14035">
            <v>9</v>
          </cell>
          <cell r="E14035" t="str">
            <v>F</v>
          </cell>
        </row>
        <row r="14036">
          <cell r="B14036" t="str">
            <v>F500065</v>
          </cell>
          <cell r="C14036" t="str">
            <v>F500065</v>
          </cell>
          <cell r="D14036">
            <v>9</v>
          </cell>
          <cell r="E14036" t="str">
            <v>F</v>
          </cell>
        </row>
        <row r="14037">
          <cell r="B14037" t="str">
            <v>F500066</v>
          </cell>
          <cell r="C14037" t="str">
            <v>F500066</v>
          </cell>
          <cell r="D14037">
            <v>9</v>
          </cell>
          <cell r="E14037" t="str">
            <v>F</v>
          </cell>
        </row>
        <row r="14038">
          <cell r="B14038" t="str">
            <v>F500067</v>
          </cell>
          <cell r="C14038" t="str">
            <v>F500067</v>
          </cell>
          <cell r="D14038">
            <v>9</v>
          </cell>
          <cell r="E14038" t="str">
            <v>F</v>
          </cell>
        </row>
        <row r="14039">
          <cell r="B14039" t="str">
            <v>F500068</v>
          </cell>
          <cell r="C14039" t="str">
            <v>F500068</v>
          </cell>
          <cell r="D14039">
            <v>9</v>
          </cell>
          <cell r="E14039" t="str">
            <v>F</v>
          </cell>
        </row>
        <row r="14040">
          <cell r="B14040" t="str">
            <v>F500069</v>
          </cell>
          <cell r="C14040" t="str">
            <v>F500069</v>
          </cell>
          <cell r="D14040">
            <v>9</v>
          </cell>
          <cell r="E14040" t="str">
            <v>F</v>
          </cell>
        </row>
        <row r="14041">
          <cell r="B14041" t="str">
            <v>F500070</v>
          </cell>
          <cell r="C14041" t="str">
            <v>F500070</v>
          </cell>
          <cell r="D14041">
            <v>9</v>
          </cell>
          <cell r="E14041" t="str">
            <v>F</v>
          </cell>
        </row>
        <row r="14042">
          <cell r="B14042" t="str">
            <v>F500071</v>
          </cell>
          <cell r="C14042" t="str">
            <v>F500071</v>
          </cell>
          <cell r="D14042">
            <v>9</v>
          </cell>
          <cell r="E14042" t="str">
            <v>F</v>
          </cell>
        </row>
        <row r="14043">
          <cell r="B14043" t="str">
            <v>F500072</v>
          </cell>
          <cell r="C14043" t="str">
            <v>F500072</v>
          </cell>
          <cell r="D14043">
            <v>9</v>
          </cell>
          <cell r="E14043" t="str">
            <v>F</v>
          </cell>
        </row>
        <row r="14044">
          <cell r="B14044" t="str">
            <v>F500073</v>
          </cell>
          <cell r="C14044" t="str">
            <v>F500073</v>
          </cell>
          <cell r="D14044">
            <v>9</v>
          </cell>
          <cell r="E14044" t="str">
            <v>F</v>
          </cell>
        </row>
        <row r="14045">
          <cell r="B14045" t="str">
            <v>F500074</v>
          </cell>
          <cell r="C14045" t="str">
            <v>F500074</v>
          </cell>
          <cell r="D14045">
            <v>9</v>
          </cell>
          <cell r="E14045" t="str">
            <v>F</v>
          </cell>
        </row>
        <row r="14046">
          <cell r="B14046" t="str">
            <v>F500075</v>
          </cell>
          <cell r="C14046" t="str">
            <v>F500075</v>
          </cell>
          <cell r="D14046">
            <v>9</v>
          </cell>
          <cell r="E14046" t="str">
            <v>F</v>
          </cell>
        </row>
        <row r="14047">
          <cell r="B14047" t="str">
            <v>F500076</v>
          </cell>
          <cell r="C14047" t="str">
            <v>F500076</v>
          </cell>
          <cell r="D14047">
            <v>9</v>
          </cell>
          <cell r="E14047" t="str">
            <v>F</v>
          </cell>
        </row>
        <row r="14048">
          <cell r="B14048" t="str">
            <v>F500077</v>
          </cell>
          <cell r="C14048" t="str">
            <v>F500077</v>
          </cell>
          <cell r="D14048">
            <v>9</v>
          </cell>
          <cell r="E14048" t="str">
            <v>F</v>
          </cell>
        </row>
        <row r="14049">
          <cell r="B14049" t="str">
            <v>F500078</v>
          </cell>
          <cell r="C14049" t="str">
            <v>F500078</v>
          </cell>
          <cell r="D14049">
            <v>9</v>
          </cell>
          <cell r="E14049" t="str">
            <v>F</v>
          </cell>
        </row>
        <row r="14050">
          <cell r="B14050" t="str">
            <v>F500079</v>
          </cell>
          <cell r="C14050" t="str">
            <v>F500079</v>
          </cell>
          <cell r="D14050">
            <v>9</v>
          </cell>
          <cell r="E14050" t="str">
            <v>F</v>
          </cell>
        </row>
        <row r="14051">
          <cell r="B14051" t="str">
            <v>F500080</v>
          </cell>
          <cell r="C14051" t="str">
            <v>F500080</v>
          </cell>
          <cell r="D14051">
            <v>9</v>
          </cell>
          <cell r="E14051" t="str">
            <v>F</v>
          </cell>
        </row>
        <row r="14052">
          <cell r="B14052" t="str">
            <v>F500081</v>
          </cell>
          <cell r="C14052" t="str">
            <v>F500081</v>
          </cell>
          <cell r="D14052">
            <v>9</v>
          </cell>
          <cell r="E14052" t="str">
            <v>F</v>
          </cell>
        </row>
        <row r="14053">
          <cell r="B14053" t="str">
            <v>F500082</v>
          </cell>
          <cell r="C14053" t="str">
            <v>F500082</v>
          </cell>
          <cell r="D14053">
            <v>9</v>
          </cell>
          <cell r="E14053" t="str">
            <v>F</v>
          </cell>
        </row>
        <row r="14054">
          <cell r="B14054" t="str">
            <v>F500083</v>
          </cell>
          <cell r="C14054" t="str">
            <v>F500083</v>
          </cell>
          <cell r="D14054">
            <v>9</v>
          </cell>
          <cell r="E14054" t="str">
            <v>F</v>
          </cell>
        </row>
        <row r="14055">
          <cell r="B14055" t="str">
            <v>F500084</v>
          </cell>
          <cell r="C14055" t="str">
            <v>F500084</v>
          </cell>
          <cell r="D14055">
            <v>9</v>
          </cell>
          <cell r="E14055" t="str">
            <v>F</v>
          </cell>
        </row>
        <row r="14056">
          <cell r="B14056" t="str">
            <v>F500085</v>
          </cell>
          <cell r="C14056" t="str">
            <v>F500085</v>
          </cell>
          <cell r="D14056">
            <v>9</v>
          </cell>
          <cell r="E14056" t="str">
            <v>F</v>
          </cell>
        </row>
        <row r="14057">
          <cell r="B14057" t="str">
            <v>F500086</v>
          </cell>
          <cell r="C14057" t="str">
            <v>F500086</v>
          </cell>
          <cell r="D14057">
            <v>9</v>
          </cell>
          <cell r="E14057" t="str">
            <v>F</v>
          </cell>
        </row>
        <row r="14058">
          <cell r="B14058" t="str">
            <v>F500087</v>
          </cell>
          <cell r="C14058" t="str">
            <v>F500087</v>
          </cell>
          <cell r="D14058">
            <v>9</v>
          </cell>
          <cell r="E14058" t="str">
            <v>F</v>
          </cell>
        </row>
        <row r="14059">
          <cell r="B14059" t="str">
            <v>F520157</v>
          </cell>
          <cell r="C14059" t="str">
            <v>F520157</v>
          </cell>
          <cell r="D14059">
            <v>9</v>
          </cell>
          <cell r="E14059" t="str">
            <v>F</v>
          </cell>
        </row>
        <row r="14060">
          <cell r="B14060" t="str">
            <v>F520158</v>
          </cell>
          <cell r="C14060" t="str">
            <v>F520158</v>
          </cell>
          <cell r="D14060">
            <v>9</v>
          </cell>
          <cell r="E14060" t="str">
            <v>F</v>
          </cell>
        </row>
        <row r="14061">
          <cell r="B14061" t="str">
            <v>F520159</v>
          </cell>
          <cell r="C14061" t="str">
            <v>F520159</v>
          </cell>
          <cell r="D14061">
            <v>9</v>
          </cell>
          <cell r="E14061" t="str">
            <v>F</v>
          </cell>
        </row>
        <row r="14062">
          <cell r="B14062" t="str">
            <v>F520160</v>
          </cell>
          <cell r="C14062" t="str">
            <v>F520160</v>
          </cell>
          <cell r="D14062">
            <v>9</v>
          </cell>
          <cell r="E14062" t="str">
            <v>F</v>
          </cell>
        </row>
        <row r="14063">
          <cell r="B14063" t="str">
            <v>F520161</v>
          </cell>
          <cell r="C14063" t="str">
            <v>F520161</v>
          </cell>
          <cell r="D14063">
            <v>9</v>
          </cell>
          <cell r="E14063" t="str">
            <v>F</v>
          </cell>
        </row>
        <row r="14064">
          <cell r="B14064" t="str">
            <v>F520162</v>
          </cell>
          <cell r="C14064" t="str">
            <v>F520162</v>
          </cell>
          <cell r="D14064">
            <v>9</v>
          </cell>
          <cell r="E14064" t="str">
            <v>F</v>
          </cell>
        </row>
        <row r="14065">
          <cell r="B14065" t="str">
            <v>F520163</v>
          </cell>
          <cell r="C14065" t="str">
            <v>F520163</v>
          </cell>
          <cell r="D14065">
            <v>9</v>
          </cell>
          <cell r="E14065" t="str">
            <v>F</v>
          </cell>
        </row>
        <row r="14066">
          <cell r="B14066" t="str">
            <v>F520164</v>
          </cell>
          <cell r="C14066" t="str">
            <v>F520164</v>
          </cell>
          <cell r="D14066">
            <v>9</v>
          </cell>
          <cell r="E14066" t="str">
            <v>F</v>
          </cell>
        </row>
        <row r="14067">
          <cell r="B14067" t="str">
            <v>F520165</v>
          </cell>
          <cell r="C14067" t="str">
            <v>F520165</v>
          </cell>
          <cell r="D14067">
            <v>9</v>
          </cell>
          <cell r="E14067" t="str">
            <v>F</v>
          </cell>
        </row>
        <row r="14068">
          <cell r="B14068" t="str">
            <v>F520166</v>
          </cell>
          <cell r="C14068" t="str">
            <v>F520166</v>
          </cell>
          <cell r="D14068">
            <v>9</v>
          </cell>
          <cell r="E14068" t="str">
            <v>F</v>
          </cell>
        </row>
        <row r="14069">
          <cell r="B14069" t="str">
            <v>F520167</v>
          </cell>
          <cell r="C14069" t="str">
            <v>F520167</v>
          </cell>
          <cell r="D14069">
            <v>9</v>
          </cell>
          <cell r="E14069" t="str">
            <v>F</v>
          </cell>
        </row>
        <row r="14070">
          <cell r="B14070" t="str">
            <v>F520168</v>
          </cell>
          <cell r="C14070" t="str">
            <v>F520168</v>
          </cell>
          <cell r="D14070">
            <v>9</v>
          </cell>
          <cell r="E14070" t="str">
            <v>F</v>
          </cell>
        </row>
        <row r="14071">
          <cell r="B14071" t="str">
            <v>F520169</v>
          </cell>
          <cell r="C14071" t="str">
            <v>F520169</v>
          </cell>
          <cell r="D14071">
            <v>9</v>
          </cell>
          <cell r="E14071" t="str">
            <v>F</v>
          </cell>
        </row>
        <row r="14072">
          <cell r="B14072" t="str">
            <v>F520170</v>
          </cell>
          <cell r="C14072" t="str">
            <v>F520170</v>
          </cell>
          <cell r="D14072">
            <v>9</v>
          </cell>
          <cell r="E14072" t="str">
            <v>F</v>
          </cell>
        </row>
        <row r="14073">
          <cell r="B14073" t="str">
            <v>F520171</v>
          </cell>
          <cell r="C14073" t="str">
            <v>F520171</v>
          </cell>
          <cell r="D14073">
            <v>9</v>
          </cell>
          <cell r="E14073" t="str">
            <v>F</v>
          </cell>
        </row>
        <row r="14074">
          <cell r="B14074" t="str">
            <v>F520172</v>
          </cell>
          <cell r="C14074" t="str">
            <v>F520172</v>
          </cell>
          <cell r="D14074">
            <v>9</v>
          </cell>
          <cell r="E14074" t="str">
            <v>F</v>
          </cell>
        </row>
        <row r="14075">
          <cell r="B14075" t="str">
            <v>F520173</v>
          </cell>
          <cell r="C14075" t="str">
            <v>F520173</v>
          </cell>
          <cell r="D14075">
            <v>9</v>
          </cell>
          <cell r="E14075" t="str">
            <v>F</v>
          </cell>
        </row>
        <row r="14076">
          <cell r="B14076" t="str">
            <v>F520174</v>
          </cell>
          <cell r="C14076" t="str">
            <v>F520174</v>
          </cell>
          <cell r="D14076">
            <v>9</v>
          </cell>
          <cell r="E14076" t="str">
            <v>F</v>
          </cell>
        </row>
        <row r="14077">
          <cell r="B14077" t="str">
            <v>F520175</v>
          </cell>
          <cell r="C14077" t="str">
            <v>F520175</v>
          </cell>
          <cell r="D14077">
            <v>9</v>
          </cell>
          <cell r="E14077" t="str">
            <v>F</v>
          </cell>
        </row>
        <row r="14078">
          <cell r="B14078" t="str">
            <v>F520176</v>
          </cell>
          <cell r="C14078" t="str">
            <v>F520176</v>
          </cell>
          <cell r="D14078">
            <v>9</v>
          </cell>
          <cell r="E14078" t="str">
            <v>F</v>
          </cell>
        </row>
        <row r="14079">
          <cell r="B14079" t="str">
            <v>F520177</v>
          </cell>
          <cell r="C14079" t="str">
            <v>F520177</v>
          </cell>
          <cell r="D14079">
            <v>9</v>
          </cell>
          <cell r="E14079" t="str">
            <v>F</v>
          </cell>
        </row>
        <row r="14080">
          <cell r="B14080" t="str">
            <v>F520178</v>
          </cell>
          <cell r="C14080" t="str">
            <v>F520178</v>
          </cell>
          <cell r="D14080">
            <v>9</v>
          </cell>
          <cell r="E14080" t="str">
            <v>F</v>
          </cell>
        </row>
        <row r="14081">
          <cell r="B14081" t="str">
            <v>F520179</v>
          </cell>
          <cell r="C14081" t="str">
            <v>F520179</v>
          </cell>
          <cell r="D14081">
            <v>9</v>
          </cell>
          <cell r="E14081" t="str">
            <v>F</v>
          </cell>
        </row>
        <row r="14082">
          <cell r="B14082" t="str">
            <v>F520180</v>
          </cell>
          <cell r="C14082" t="str">
            <v>F520180</v>
          </cell>
          <cell r="D14082">
            <v>9</v>
          </cell>
          <cell r="E14082" t="str">
            <v>F</v>
          </cell>
        </row>
        <row r="14083">
          <cell r="B14083" t="str">
            <v>F520181</v>
          </cell>
          <cell r="C14083" t="str">
            <v>F520181</v>
          </cell>
          <cell r="D14083">
            <v>9</v>
          </cell>
          <cell r="E14083" t="str">
            <v>F</v>
          </cell>
        </row>
        <row r="14084">
          <cell r="B14084" t="str">
            <v>F520182</v>
          </cell>
          <cell r="C14084" t="str">
            <v>F520182</v>
          </cell>
          <cell r="D14084">
            <v>9</v>
          </cell>
          <cell r="E14084" t="str">
            <v>F</v>
          </cell>
        </row>
        <row r="14085">
          <cell r="B14085" t="str">
            <v>F520850</v>
          </cell>
          <cell r="C14085" t="str">
            <v>F520850</v>
          </cell>
          <cell r="D14085">
            <v>9</v>
          </cell>
          <cell r="E14085" t="str">
            <v>F</v>
          </cell>
        </row>
        <row r="14086">
          <cell r="B14086" t="str">
            <v>F521210</v>
          </cell>
          <cell r="C14086" t="str">
            <v>F521210</v>
          </cell>
          <cell r="D14086">
            <v>9</v>
          </cell>
          <cell r="E14086" t="str">
            <v>F</v>
          </cell>
        </row>
        <row r="14087">
          <cell r="B14087" t="str">
            <v>F521570</v>
          </cell>
          <cell r="C14087" t="str">
            <v>F521570</v>
          </cell>
          <cell r="D14087">
            <v>9</v>
          </cell>
          <cell r="E14087" t="str">
            <v>F</v>
          </cell>
        </row>
        <row r="14088">
          <cell r="B14088" t="str">
            <v>F521930</v>
          </cell>
          <cell r="C14088" t="str">
            <v>F521930</v>
          </cell>
          <cell r="D14088">
            <v>9</v>
          </cell>
          <cell r="E14088" t="str">
            <v>F</v>
          </cell>
        </row>
        <row r="14089">
          <cell r="B14089" t="str">
            <v>F522290</v>
          </cell>
          <cell r="C14089" t="str">
            <v>F522290</v>
          </cell>
          <cell r="D14089">
            <v>9</v>
          </cell>
          <cell r="E14089" t="str">
            <v>F</v>
          </cell>
        </row>
        <row r="14090">
          <cell r="B14090" t="str">
            <v>F526239</v>
          </cell>
          <cell r="C14090" t="str">
            <v>F526239</v>
          </cell>
          <cell r="D14090">
            <v>9</v>
          </cell>
          <cell r="E14090" t="str">
            <v>F</v>
          </cell>
        </row>
        <row r="14091">
          <cell r="B14091" t="str">
            <v>F526240</v>
          </cell>
          <cell r="C14091" t="str">
            <v>F526240</v>
          </cell>
          <cell r="D14091">
            <v>9</v>
          </cell>
          <cell r="E14091" t="str">
            <v>F</v>
          </cell>
        </row>
        <row r="14092">
          <cell r="B14092" t="str">
            <v>F526241</v>
          </cell>
          <cell r="C14092" t="str">
            <v>F526241</v>
          </cell>
          <cell r="D14092">
            <v>9</v>
          </cell>
          <cell r="E14092" t="str">
            <v>F</v>
          </cell>
        </row>
        <row r="14093">
          <cell r="B14093" t="str">
            <v>F526242</v>
          </cell>
          <cell r="C14093" t="str">
            <v>F526242</v>
          </cell>
          <cell r="D14093">
            <v>9</v>
          </cell>
          <cell r="E14093" t="str">
            <v>F</v>
          </cell>
        </row>
        <row r="14094">
          <cell r="B14094" t="str">
            <v>F526243</v>
          </cell>
          <cell r="C14094" t="str">
            <v>F526243</v>
          </cell>
          <cell r="D14094">
            <v>9</v>
          </cell>
          <cell r="E14094" t="str">
            <v>F</v>
          </cell>
        </row>
        <row r="14095">
          <cell r="B14095" t="str">
            <v>F526244</v>
          </cell>
          <cell r="C14095" t="str">
            <v>F526244</v>
          </cell>
          <cell r="D14095">
            <v>9</v>
          </cell>
          <cell r="E14095" t="str">
            <v>F</v>
          </cell>
        </row>
        <row r="14096">
          <cell r="B14096" t="str">
            <v>F526245</v>
          </cell>
          <cell r="C14096" t="str">
            <v>F526245</v>
          </cell>
          <cell r="D14096">
            <v>9</v>
          </cell>
          <cell r="E14096" t="str">
            <v>F</v>
          </cell>
        </row>
        <row r="14097">
          <cell r="B14097" t="str">
            <v>F526246</v>
          </cell>
          <cell r="C14097" t="str">
            <v>F526246</v>
          </cell>
          <cell r="D14097">
            <v>9</v>
          </cell>
          <cell r="E14097" t="str">
            <v>F</v>
          </cell>
        </row>
        <row r="14098">
          <cell r="B14098" t="str">
            <v>F526247</v>
          </cell>
          <cell r="C14098" t="str">
            <v>F526247</v>
          </cell>
          <cell r="D14098">
            <v>9</v>
          </cell>
          <cell r="E14098" t="str">
            <v>F</v>
          </cell>
        </row>
        <row r="14099">
          <cell r="B14099" t="str">
            <v>F526248</v>
          </cell>
          <cell r="C14099" t="str">
            <v>F526248</v>
          </cell>
          <cell r="D14099">
            <v>9</v>
          </cell>
          <cell r="E14099" t="str">
            <v>F</v>
          </cell>
        </row>
        <row r="14100">
          <cell r="B14100" t="str">
            <v>F526249</v>
          </cell>
          <cell r="C14100" t="str">
            <v>F526249</v>
          </cell>
          <cell r="D14100">
            <v>9</v>
          </cell>
          <cell r="E14100" t="str">
            <v>F</v>
          </cell>
        </row>
        <row r="14101">
          <cell r="B14101" t="str">
            <v>F526250</v>
          </cell>
          <cell r="C14101" t="str">
            <v>F526250</v>
          </cell>
          <cell r="D14101">
            <v>9</v>
          </cell>
          <cell r="E14101" t="str">
            <v>F</v>
          </cell>
        </row>
        <row r="14102">
          <cell r="B14102" t="str">
            <v>F526251</v>
          </cell>
          <cell r="C14102" t="str">
            <v>F526251</v>
          </cell>
          <cell r="D14102">
            <v>9</v>
          </cell>
          <cell r="E14102" t="str">
            <v>F</v>
          </cell>
        </row>
        <row r="14103">
          <cell r="B14103" t="str">
            <v>F526252</v>
          </cell>
          <cell r="C14103" t="str">
            <v>F526252</v>
          </cell>
          <cell r="D14103">
            <v>9</v>
          </cell>
          <cell r="E14103" t="str">
            <v>F</v>
          </cell>
        </row>
        <row r="14104">
          <cell r="B14104" t="str">
            <v>F526253</v>
          </cell>
          <cell r="C14104" t="str">
            <v>F526253</v>
          </cell>
          <cell r="D14104">
            <v>9</v>
          </cell>
          <cell r="E14104" t="str">
            <v>F</v>
          </cell>
        </row>
        <row r="14105">
          <cell r="B14105" t="str">
            <v>F526254</v>
          </cell>
          <cell r="C14105" t="str">
            <v>F526254</v>
          </cell>
          <cell r="D14105">
            <v>9</v>
          </cell>
          <cell r="E14105" t="str">
            <v>F</v>
          </cell>
        </row>
        <row r="14106">
          <cell r="B14106" t="str">
            <v>F526255</v>
          </cell>
          <cell r="C14106" t="str">
            <v>F526255</v>
          </cell>
          <cell r="D14106">
            <v>9</v>
          </cell>
          <cell r="E14106" t="str">
            <v>F</v>
          </cell>
        </row>
        <row r="14107">
          <cell r="B14107" t="str">
            <v>F526256</v>
          </cell>
          <cell r="C14107" t="str">
            <v>F526256</v>
          </cell>
          <cell r="D14107">
            <v>9</v>
          </cell>
          <cell r="E14107" t="str">
            <v>F</v>
          </cell>
        </row>
        <row r="14108">
          <cell r="B14108" t="str">
            <v>F526257</v>
          </cell>
          <cell r="C14108" t="str">
            <v>F526257</v>
          </cell>
          <cell r="D14108">
            <v>9</v>
          </cell>
          <cell r="E14108" t="str">
            <v>F</v>
          </cell>
        </row>
        <row r="14109">
          <cell r="B14109" t="str">
            <v>F526258</v>
          </cell>
          <cell r="C14109" t="str">
            <v>F526258</v>
          </cell>
          <cell r="D14109">
            <v>9</v>
          </cell>
          <cell r="E14109" t="str">
            <v>F</v>
          </cell>
        </row>
        <row r="14110">
          <cell r="B14110" t="str">
            <v>F526259</v>
          </cell>
          <cell r="C14110" t="str">
            <v>F526259</v>
          </cell>
          <cell r="D14110">
            <v>9</v>
          </cell>
          <cell r="E14110" t="str">
            <v>F</v>
          </cell>
        </row>
        <row r="14111">
          <cell r="B14111" t="str">
            <v>F526260</v>
          </cell>
          <cell r="C14111" t="str">
            <v>F526260</v>
          </cell>
          <cell r="D14111">
            <v>9</v>
          </cell>
          <cell r="E14111" t="str">
            <v>F</v>
          </cell>
        </row>
        <row r="14112">
          <cell r="B14112" t="str">
            <v>F526261</v>
          </cell>
          <cell r="C14112" t="str">
            <v>F526261</v>
          </cell>
          <cell r="D14112">
            <v>9</v>
          </cell>
          <cell r="E14112" t="str">
            <v>F</v>
          </cell>
        </row>
        <row r="14113">
          <cell r="B14113" t="str">
            <v>F526262</v>
          </cell>
          <cell r="C14113" t="str">
            <v>F526262</v>
          </cell>
          <cell r="D14113">
            <v>9</v>
          </cell>
          <cell r="E14113" t="str">
            <v>F</v>
          </cell>
        </row>
        <row r="14114">
          <cell r="B14114" t="str">
            <v>F526263</v>
          </cell>
          <cell r="C14114" t="str">
            <v>F526263</v>
          </cell>
          <cell r="D14114">
            <v>9</v>
          </cell>
          <cell r="E14114" t="str">
            <v>F</v>
          </cell>
        </row>
        <row r="14115">
          <cell r="B14115" t="str">
            <v>F526264</v>
          </cell>
          <cell r="C14115" t="str">
            <v>F526264</v>
          </cell>
          <cell r="D14115">
            <v>9</v>
          </cell>
          <cell r="E14115" t="str">
            <v>F</v>
          </cell>
        </row>
        <row r="14116">
          <cell r="B14116" t="str">
            <v>F526265</v>
          </cell>
          <cell r="C14116" t="str">
            <v>F526265</v>
          </cell>
          <cell r="D14116">
            <v>9</v>
          </cell>
          <cell r="E14116" t="str">
            <v>F</v>
          </cell>
        </row>
        <row r="14117">
          <cell r="B14117" t="str">
            <v>F526266</v>
          </cell>
          <cell r="C14117" t="str">
            <v>F526266</v>
          </cell>
          <cell r="D14117">
            <v>9</v>
          </cell>
          <cell r="E14117" t="str">
            <v>F</v>
          </cell>
        </row>
        <row r="14118">
          <cell r="B14118" t="str">
            <v>F526267</v>
          </cell>
          <cell r="C14118" t="str">
            <v>F526267</v>
          </cell>
          <cell r="D14118">
            <v>9</v>
          </cell>
          <cell r="E14118" t="str">
            <v>F</v>
          </cell>
        </row>
        <row r="14119">
          <cell r="B14119" t="str">
            <v>F526268</v>
          </cell>
          <cell r="C14119" t="str">
            <v>F526268</v>
          </cell>
          <cell r="D14119">
            <v>9</v>
          </cell>
          <cell r="E14119" t="str">
            <v>F</v>
          </cell>
        </row>
        <row r="14120">
          <cell r="B14120" t="str">
            <v>F526269</v>
          </cell>
          <cell r="C14120" t="str">
            <v>F526269</v>
          </cell>
          <cell r="D14120">
            <v>9</v>
          </cell>
          <cell r="E14120" t="str">
            <v>F</v>
          </cell>
        </row>
        <row r="14121">
          <cell r="B14121" t="str">
            <v>F526270</v>
          </cell>
          <cell r="C14121" t="str">
            <v>F526270</v>
          </cell>
          <cell r="D14121">
            <v>9</v>
          </cell>
          <cell r="E14121" t="str">
            <v>F</v>
          </cell>
        </row>
        <row r="14122">
          <cell r="B14122" t="str">
            <v>1000GFBLY/WAPA</v>
          </cell>
          <cell r="C14122" t="str">
            <v>GFBLY/WAPA</v>
          </cell>
          <cell r="D14122">
            <v>8</v>
          </cell>
          <cell r="E14122" t="str">
            <v>G</v>
          </cell>
        </row>
        <row r="14123">
          <cell r="B14123" t="str">
            <v>F526611</v>
          </cell>
          <cell r="C14123" t="str">
            <v>F526611</v>
          </cell>
          <cell r="D14123">
            <v>9</v>
          </cell>
          <cell r="E14123" t="str">
            <v>F</v>
          </cell>
        </row>
        <row r="14124">
          <cell r="B14124" t="str">
            <v>1000GFUPLPHSST</v>
          </cell>
          <cell r="C14124" t="str">
            <v>GFUPLPHSST</v>
          </cell>
          <cell r="D14124">
            <v>8</v>
          </cell>
          <cell r="E14124" t="str">
            <v>G</v>
          </cell>
        </row>
        <row r="14125">
          <cell r="B14125" t="str">
            <v>F503041</v>
          </cell>
          <cell r="C14125" t="str">
            <v>F503041</v>
          </cell>
          <cell r="D14125">
            <v>9</v>
          </cell>
          <cell r="E14125" t="str">
            <v>F</v>
          </cell>
        </row>
        <row r="14126">
          <cell r="B14126" t="str">
            <v>1000GFMEADPRKR</v>
          </cell>
          <cell r="C14126" t="str">
            <v>GFMEADPRKR</v>
          </cell>
          <cell r="D14126">
            <v>8</v>
          </cell>
          <cell r="E14126" t="str">
            <v>G</v>
          </cell>
        </row>
        <row r="14127">
          <cell r="B14127" t="str">
            <v>F526610</v>
          </cell>
          <cell r="C14127" t="str">
            <v>F526610</v>
          </cell>
          <cell r="D14127">
            <v>9</v>
          </cell>
          <cell r="E14127" t="str">
            <v>F</v>
          </cell>
        </row>
        <row r="14128">
          <cell r="B14128" t="str">
            <v>1000GPALSWRCK</v>
          </cell>
          <cell r="C14128" t="str">
            <v>GPALSWRCK</v>
          </cell>
          <cell r="D14128">
            <v>8</v>
          </cell>
          <cell r="E14128" t="str">
            <v>G</v>
          </cell>
        </row>
        <row r="14129">
          <cell r="B14129" t="str">
            <v>F500088</v>
          </cell>
          <cell r="C14129" t="str">
            <v>F500088</v>
          </cell>
          <cell r="D14129">
            <v>9</v>
          </cell>
          <cell r="E14129" t="str">
            <v>F</v>
          </cell>
        </row>
        <row r="14130">
          <cell r="B14130" t="str">
            <v>F500089</v>
          </cell>
          <cell r="C14130" t="str">
            <v>F500089</v>
          </cell>
          <cell r="D14130">
            <v>9</v>
          </cell>
          <cell r="E14130" t="str">
            <v>F</v>
          </cell>
        </row>
        <row r="14131">
          <cell r="B14131" t="str">
            <v>F520851</v>
          </cell>
          <cell r="C14131" t="str">
            <v>F520851</v>
          </cell>
          <cell r="D14131">
            <v>9</v>
          </cell>
          <cell r="E14131" t="str">
            <v>F</v>
          </cell>
        </row>
        <row r="14132">
          <cell r="B14132" t="str">
            <v>F521211</v>
          </cell>
          <cell r="C14132" t="str">
            <v>F521211</v>
          </cell>
          <cell r="D14132">
            <v>9</v>
          </cell>
          <cell r="E14132" t="str">
            <v>F</v>
          </cell>
        </row>
        <row r="14133">
          <cell r="B14133" t="str">
            <v>F521571</v>
          </cell>
          <cell r="C14133" t="str">
            <v>F521571</v>
          </cell>
          <cell r="D14133">
            <v>9</v>
          </cell>
          <cell r="E14133" t="str">
            <v>F</v>
          </cell>
        </row>
        <row r="14134">
          <cell r="B14134" t="str">
            <v>F521931</v>
          </cell>
          <cell r="C14134" t="str">
            <v>F521931</v>
          </cell>
          <cell r="D14134">
            <v>9</v>
          </cell>
          <cell r="E14134" t="str">
            <v>F</v>
          </cell>
        </row>
        <row r="14135">
          <cell r="B14135" t="str">
            <v>F522291</v>
          </cell>
          <cell r="C14135" t="str">
            <v>F522291</v>
          </cell>
          <cell r="D14135">
            <v>9</v>
          </cell>
          <cell r="E14135" t="str">
            <v>F</v>
          </cell>
        </row>
        <row r="14136">
          <cell r="B14136" t="str">
            <v>F526272</v>
          </cell>
          <cell r="C14136" t="str">
            <v>F526272</v>
          </cell>
          <cell r="D14136">
            <v>9</v>
          </cell>
          <cell r="E14136" t="str">
            <v>F</v>
          </cell>
        </row>
        <row r="14137">
          <cell r="B14137" t="str">
            <v>F526273</v>
          </cell>
          <cell r="C14137" t="str">
            <v>F526273</v>
          </cell>
          <cell r="D14137">
            <v>9</v>
          </cell>
          <cell r="E14137" t="str">
            <v>F</v>
          </cell>
        </row>
        <row r="14138">
          <cell r="B14138" t="str">
            <v>1000GFSTORM</v>
          </cell>
          <cell r="C14138" t="str">
            <v>GFSTORM</v>
          </cell>
          <cell r="D14138">
            <v>6</v>
          </cell>
          <cell r="E14138" t="str">
            <v>G</v>
          </cell>
        </row>
        <row r="14139">
          <cell r="B14139" t="str">
            <v>F526064</v>
          </cell>
          <cell r="C14139" t="str">
            <v>F526064</v>
          </cell>
          <cell r="D14139">
            <v>7</v>
          </cell>
          <cell r="E14139" t="str">
            <v>F</v>
          </cell>
        </row>
        <row r="14140">
          <cell r="B14140" t="str">
            <v>F526065</v>
          </cell>
          <cell r="C14140" t="str">
            <v>F526065</v>
          </cell>
          <cell r="D14140">
            <v>7</v>
          </cell>
          <cell r="E14140" t="str">
            <v>F</v>
          </cell>
        </row>
        <row r="14141">
          <cell r="B14141" t="str">
            <v>F526066</v>
          </cell>
          <cell r="C14141" t="str">
            <v>F526066</v>
          </cell>
          <cell r="D14141">
            <v>7</v>
          </cell>
          <cell r="E14141" t="str">
            <v>F</v>
          </cell>
        </row>
        <row r="14142">
          <cell r="B14142" t="str">
            <v>F526067</v>
          </cell>
          <cell r="C14142" t="str">
            <v>F526067</v>
          </cell>
          <cell r="D14142">
            <v>7</v>
          </cell>
          <cell r="E14142" t="str">
            <v>F</v>
          </cell>
        </row>
        <row r="14143">
          <cell r="B14143" t="str">
            <v>F526068</v>
          </cell>
          <cell r="C14143" t="str">
            <v>F526068</v>
          </cell>
          <cell r="D14143">
            <v>7</v>
          </cell>
          <cell r="E14143" t="str">
            <v>F</v>
          </cell>
        </row>
        <row r="14144">
          <cell r="B14144" t="str">
            <v>F526069</v>
          </cell>
          <cell r="C14144" t="str">
            <v>F526069</v>
          </cell>
          <cell r="D14144">
            <v>7</v>
          </cell>
          <cell r="E14144" t="str">
            <v>F</v>
          </cell>
        </row>
        <row r="14145">
          <cell r="B14145" t="str">
            <v>F526070</v>
          </cell>
          <cell r="C14145" t="str">
            <v>F526070</v>
          </cell>
          <cell r="D14145">
            <v>7</v>
          </cell>
          <cell r="E14145" t="str">
            <v>F</v>
          </cell>
        </row>
        <row r="14146">
          <cell r="B14146" t="str">
            <v>F526071</v>
          </cell>
          <cell r="C14146" t="str">
            <v>F526071</v>
          </cell>
          <cell r="D14146">
            <v>7</v>
          </cell>
          <cell r="E14146" t="str">
            <v>F</v>
          </cell>
        </row>
        <row r="14147">
          <cell r="B14147" t="str">
            <v>F526072</v>
          </cell>
          <cell r="C14147" t="str">
            <v>F526072</v>
          </cell>
          <cell r="D14147">
            <v>7</v>
          </cell>
          <cell r="E14147" t="str">
            <v>F</v>
          </cell>
        </row>
        <row r="14148">
          <cell r="B14148" t="str">
            <v>F526073</v>
          </cell>
          <cell r="C14148" t="str">
            <v>F526073</v>
          </cell>
          <cell r="D14148">
            <v>7</v>
          </cell>
          <cell r="E14148" t="str">
            <v>F</v>
          </cell>
        </row>
        <row r="14149">
          <cell r="B14149" t="str">
            <v>F526074</v>
          </cell>
          <cell r="C14149" t="str">
            <v>F526074</v>
          </cell>
          <cell r="D14149">
            <v>7</v>
          </cell>
          <cell r="E14149" t="str">
            <v>F</v>
          </cell>
        </row>
        <row r="14150">
          <cell r="B14150" t="str">
            <v>F526075</v>
          </cell>
          <cell r="C14150" t="str">
            <v>F526075</v>
          </cell>
          <cell r="D14150">
            <v>7</v>
          </cell>
          <cell r="E14150" t="str">
            <v>F</v>
          </cell>
        </row>
        <row r="14151">
          <cell r="B14151" t="str">
            <v>F526076</v>
          </cell>
          <cell r="C14151" t="str">
            <v>F526076</v>
          </cell>
          <cell r="D14151">
            <v>7</v>
          </cell>
          <cell r="E14151" t="str">
            <v>F</v>
          </cell>
        </row>
        <row r="14152">
          <cell r="B14152" t="str">
            <v>F526077</v>
          </cell>
          <cell r="C14152" t="str">
            <v>F526077</v>
          </cell>
          <cell r="D14152">
            <v>7</v>
          </cell>
          <cell r="E14152" t="str">
            <v>F</v>
          </cell>
        </row>
        <row r="14153">
          <cell r="B14153" t="str">
            <v>F526078</v>
          </cell>
          <cell r="C14153" t="str">
            <v>F526078</v>
          </cell>
          <cell r="D14153">
            <v>7</v>
          </cell>
          <cell r="E14153" t="str">
            <v>F</v>
          </cell>
        </row>
        <row r="14154">
          <cell r="B14154" t="str">
            <v>F526079</v>
          </cell>
          <cell r="C14154" t="str">
            <v>F526079</v>
          </cell>
          <cell r="D14154">
            <v>7</v>
          </cell>
          <cell r="E14154" t="str">
            <v>F</v>
          </cell>
        </row>
        <row r="14155">
          <cell r="B14155" t="str">
            <v>F526080</v>
          </cell>
          <cell r="C14155" t="str">
            <v>F526080</v>
          </cell>
          <cell r="D14155">
            <v>7</v>
          </cell>
          <cell r="E14155" t="str">
            <v>F</v>
          </cell>
        </row>
        <row r="14156">
          <cell r="B14156" t="str">
            <v>F526081</v>
          </cell>
          <cell r="C14156" t="str">
            <v>F526081</v>
          </cell>
          <cell r="D14156">
            <v>7</v>
          </cell>
          <cell r="E14156" t="str">
            <v>F</v>
          </cell>
        </row>
        <row r="14157">
          <cell r="B14157" t="str">
            <v>F526082</v>
          </cell>
          <cell r="C14157" t="str">
            <v>F526082</v>
          </cell>
          <cell r="D14157">
            <v>7</v>
          </cell>
          <cell r="E14157" t="str">
            <v>F</v>
          </cell>
        </row>
        <row r="14158">
          <cell r="B14158" t="str">
            <v>F526083</v>
          </cell>
          <cell r="C14158" t="str">
            <v>F526083</v>
          </cell>
          <cell r="D14158">
            <v>7</v>
          </cell>
          <cell r="E14158" t="str">
            <v>F</v>
          </cell>
        </row>
        <row r="14159">
          <cell r="B14159" t="str">
            <v>F526084</v>
          </cell>
          <cell r="C14159" t="str">
            <v>F526084</v>
          </cell>
          <cell r="D14159">
            <v>7</v>
          </cell>
          <cell r="E14159" t="str">
            <v>F</v>
          </cell>
        </row>
        <row r="14160">
          <cell r="B14160" t="str">
            <v>F526085</v>
          </cell>
          <cell r="C14160" t="str">
            <v>F526085</v>
          </cell>
          <cell r="D14160">
            <v>7</v>
          </cell>
          <cell r="E14160" t="str">
            <v>F</v>
          </cell>
        </row>
        <row r="14161">
          <cell r="B14161" t="str">
            <v>F526086</v>
          </cell>
          <cell r="C14161" t="str">
            <v>F526086</v>
          </cell>
          <cell r="D14161">
            <v>7</v>
          </cell>
          <cell r="E14161" t="str">
            <v>F</v>
          </cell>
        </row>
        <row r="14162">
          <cell r="B14162" t="str">
            <v>F526087</v>
          </cell>
          <cell r="C14162" t="str">
            <v>F526087</v>
          </cell>
          <cell r="D14162">
            <v>7</v>
          </cell>
          <cell r="E14162" t="str">
            <v>F</v>
          </cell>
        </row>
        <row r="14163">
          <cell r="B14163" t="str">
            <v>F526088</v>
          </cell>
          <cell r="C14163" t="str">
            <v>F526088</v>
          </cell>
          <cell r="D14163">
            <v>7</v>
          </cell>
          <cell r="E14163" t="str">
            <v>F</v>
          </cell>
        </row>
        <row r="14164">
          <cell r="B14164" t="str">
            <v>F526089</v>
          </cell>
          <cell r="C14164" t="str">
            <v>F526089</v>
          </cell>
          <cell r="D14164">
            <v>7</v>
          </cell>
          <cell r="E14164" t="str">
            <v>F</v>
          </cell>
        </row>
        <row r="14165">
          <cell r="B14165" t="str">
            <v>F526090</v>
          </cell>
          <cell r="C14165" t="str">
            <v>F526090</v>
          </cell>
          <cell r="D14165">
            <v>7</v>
          </cell>
          <cell r="E14165" t="str">
            <v>F</v>
          </cell>
        </row>
        <row r="14166">
          <cell r="B14166" t="str">
            <v>F526091</v>
          </cell>
          <cell r="C14166" t="str">
            <v>F526091</v>
          </cell>
          <cell r="D14166">
            <v>7</v>
          </cell>
          <cell r="E14166" t="str">
            <v>F</v>
          </cell>
        </row>
        <row r="14167">
          <cell r="B14167" t="str">
            <v>F526092</v>
          </cell>
          <cell r="C14167" t="str">
            <v>F526092</v>
          </cell>
          <cell r="D14167">
            <v>7</v>
          </cell>
          <cell r="E14167" t="str">
            <v>F</v>
          </cell>
        </row>
        <row r="14168">
          <cell r="B14168" t="str">
            <v>F526093</v>
          </cell>
          <cell r="C14168" t="str">
            <v>F526093</v>
          </cell>
          <cell r="D14168">
            <v>7</v>
          </cell>
          <cell r="E14168" t="str">
            <v>F</v>
          </cell>
        </row>
        <row r="14169">
          <cell r="B14169" t="str">
            <v>F526094</v>
          </cell>
          <cell r="C14169" t="str">
            <v>F526094</v>
          </cell>
          <cell r="D14169">
            <v>7</v>
          </cell>
          <cell r="E14169" t="str">
            <v>F</v>
          </cell>
        </row>
        <row r="14170">
          <cell r="B14170" t="str">
            <v>F526095</v>
          </cell>
          <cell r="C14170" t="str">
            <v>F526095</v>
          </cell>
          <cell r="D14170">
            <v>7</v>
          </cell>
          <cell r="E14170" t="str">
            <v>F</v>
          </cell>
        </row>
        <row r="14171">
          <cell r="B14171" t="str">
            <v>F526096</v>
          </cell>
          <cell r="C14171" t="str">
            <v>F526096</v>
          </cell>
          <cell r="D14171">
            <v>7</v>
          </cell>
          <cell r="E14171" t="str">
            <v>F</v>
          </cell>
        </row>
        <row r="14172">
          <cell r="B14172" t="str">
            <v>F526097</v>
          </cell>
          <cell r="C14172" t="str">
            <v>F526097</v>
          </cell>
          <cell r="D14172">
            <v>7</v>
          </cell>
          <cell r="E14172" t="str">
            <v>F</v>
          </cell>
        </row>
        <row r="14173">
          <cell r="B14173" t="str">
            <v>F526098</v>
          </cell>
          <cell r="C14173" t="str">
            <v>F526098</v>
          </cell>
          <cell r="D14173">
            <v>7</v>
          </cell>
          <cell r="E14173" t="str">
            <v>F</v>
          </cell>
        </row>
        <row r="14174">
          <cell r="B14174" t="str">
            <v>F526099</v>
          </cell>
          <cell r="C14174" t="str">
            <v>F526099</v>
          </cell>
          <cell r="D14174">
            <v>7</v>
          </cell>
          <cell r="E14174" t="str">
            <v>F</v>
          </cell>
        </row>
        <row r="14175">
          <cell r="B14175" t="str">
            <v>F526100</v>
          </cell>
          <cell r="C14175" t="str">
            <v>F526100</v>
          </cell>
          <cell r="D14175">
            <v>7</v>
          </cell>
          <cell r="E14175" t="str">
            <v>F</v>
          </cell>
        </row>
        <row r="14176">
          <cell r="B14176" t="str">
            <v>F526101</v>
          </cell>
          <cell r="C14176" t="str">
            <v>F526101</v>
          </cell>
          <cell r="D14176">
            <v>7</v>
          </cell>
          <cell r="E14176" t="str">
            <v>F</v>
          </cell>
        </row>
        <row r="14177">
          <cell r="B14177" t="str">
            <v>F526102</v>
          </cell>
          <cell r="C14177" t="str">
            <v>F526102</v>
          </cell>
          <cell r="D14177">
            <v>7</v>
          </cell>
          <cell r="E14177" t="str">
            <v>F</v>
          </cell>
        </row>
        <row r="14178">
          <cell r="B14178" t="str">
            <v>F526103</v>
          </cell>
          <cell r="C14178" t="str">
            <v>F526103</v>
          </cell>
          <cell r="D14178">
            <v>7</v>
          </cell>
          <cell r="E14178" t="str">
            <v>F</v>
          </cell>
        </row>
        <row r="14179">
          <cell r="B14179" t="str">
            <v>F526104</v>
          </cell>
          <cell r="C14179" t="str">
            <v>F526104</v>
          </cell>
          <cell r="D14179">
            <v>7</v>
          </cell>
          <cell r="E14179" t="str">
            <v>F</v>
          </cell>
        </row>
        <row r="14180">
          <cell r="B14180" t="str">
            <v>F526105</v>
          </cell>
          <cell r="C14180" t="str">
            <v>F526105</v>
          </cell>
          <cell r="D14180">
            <v>7</v>
          </cell>
          <cell r="E14180" t="str">
            <v>F</v>
          </cell>
        </row>
        <row r="14181">
          <cell r="B14181" t="str">
            <v>F526106</v>
          </cell>
          <cell r="C14181" t="str">
            <v>F526106</v>
          </cell>
          <cell r="D14181">
            <v>7</v>
          </cell>
          <cell r="E14181" t="str">
            <v>F</v>
          </cell>
        </row>
        <row r="14182">
          <cell r="B14182" t="str">
            <v>F526107</v>
          </cell>
          <cell r="C14182" t="str">
            <v>F526107</v>
          </cell>
          <cell r="D14182">
            <v>7</v>
          </cell>
          <cell r="E14182" t="str">
            <v>F</v>
          </cell>
        </row>
        <row r="14183">
          <cell r="B14183" t="str">
            <v>F526108</v>
          </cell>
          <cell r="C14183" t="str">
            <v>F526108</v>
          </cell>
          <cell r="D14183">
            <v>7</v>
          </cell>
          <cell r="E14183" t="str">
            <v>F</v>
          </cell>
        </row>
        <row r="14184">
          <cell r="B14184" t="str">
            <v>F526109</v>
          </cell>
          <cell r="C14184" t="str">
            <v>F526109</v>
          </cell>
          <cell r="D14184">
            <v>7</v>
          </cell>
          <cell r="E14184" t="str">
            <v>F</v>
          </cell>
        </row>
        <row r="14185">
          <cell r="B14185" t="str">
            <v>F526110</v>
          </cell>
          <cell r="C14185" t="str">
            <v>F526110</v>
          </cell>
          <cell r="D14185">
            <v>7</v>
          </cell>
          <cell r="E14185" t="str">
            <v>F</v>
          </cell>
        </row>
        <row r="14186">
          <cell r="B14186" t="str">
            <v>F526111</v>
          </cell>
          <cell r="C14186" t="str">
            <v>F526111</v>
          </cell>
          <cell r="D14186">
            <v>7</v>
          </cell>
          <cell r="E14186" t="str">
            <v>F</v>
          </cell>
        </row>
        <row r="14187">
          <cell r="B14187" t="str">
            <v>F526112</v>
          </cell>
          <cell r="C14187" t="str">
            <v>F526112</v>
          </cell>
          <cell r="D14187">
            <v>7</v>
          </cell>
          <cell r="E14187" t="str">
            <v>F</v>
          </cell>
        </row>
        <row r="14188">
          <cell r="B14188" t="str">
            <v>F526113</v>
          </cell>
          <cell r="C14188" t="str">
            <v>F526113</v>
          </cell>
          <cell r="D14188">
            <v>7</v>
          </cell>
          <cell r="E14188" t="str">
            <v>F</v>
          </cell>
        </row>
        <row r="14189">
          <cell r="B14189" t="str">
            <v>F526114</v>
          </cell>
          <cell r="C14189" t="str">
            <v>F526114</v>
          </cell>
          <cell r="D14189">
            <v>7</v>
          </cell>
          <cell r="E14189" t="str">
            <v>F</v>
          </cell>
        </row>
        <row r="14190">
          <cell r="B14190" t="str">
            <v>F526115</v>
          </cell>
          <cell r="C14190" t="str">
            <v>F526115</v>
          </cell>
          <cell r="D14190">
            <v>7</v>
          </cell>
          <cell r="E14190" t="str">
            <v>F</v>
          </cell>
        </row>
        <row r="14191">
          <cell r="B14191" t="str">
            <v>F526116</v>
          </cell>
          <cell r="C14191" t="str">
            <v>F526116</v>
          </cell>
          <cell r="D14191">
            <v>7</v>
          </cell>
          <cell r="E14191" t="str">
            <v>F</v>
          </cell>
        </row>
        <row r="14192">
          <cell r="B14192" t="str">
            <v>F526117</v>
          </cell>
          <cell r="C14192" t="str">
            <v>F526117</v>
          </cell>
          <cell r="D14192">
            <v>7</v>
          </cell>
          <cell r="E14192" t="str">
            <v>F</v>
          </cell>
        </row>
        <row r="14193">
          <cell r="B14193" t="str">
            <v>F526118</v>
          </cell>
          <cell r="C14193" t="str">
            <v>F526118</v>
          </cell>
          <cell r="D14193">
            <v>7</v>
          </cell>
          <cell r="E14193" t="str">
            <v>F</v>
          </cell>
        </row>
        <row r="14194">
          <cell r="B14194" t="str">
            <v>F526119</v>
          </cell>
          <cell r="C14194" t="str">
            <v>F526119</v>
          </cell>
          <cell r="D14194">
            <v>7</v>
          </cell>
          <cell r="E14194" t="str">
            <v>F</v>
          </cell>
        </row>
        <row r="14195">
          <cell r="B14195" t="str">
            <v>F526120</v>
          </cell>
          <cell r="C14195" t="str">
            <v>F526120</v>
          </cell>
          <cell r="D14195">
            <v>7</v>
          </cell>
          <cell r="E14195" t="str">
            <v>F</v>
          </cell>
        </row>
        <row r="14196">
          <cell r="B14196" t="str">
            <v>1000GFTOXIC</v>
          </cell>
          <cell r="C14196" t="str">
            <v>GFTOXIC</v>
          </cell>
          <cell r="D14196">
            <v>6</v>
          </cell>
          <cell r="E14196" t="str">
            <v>G</v>
          </cell>
        </row>
        <row r="14197">
          <cell r="B14197" t="str">
            <v>F526121</v>
          </cell>
          <cell r="C14197" t="str">
            <v>F526121</v>
          </cell>
          <cell r="D14197">
            <v>7</v>
          </cell>
          <cell r="E14197" t="str">
            <v>F</v>
          </cell>
        </row>
        <row r="14198">
          <cell r="B14198" t="str">
            <v>F526122</v>
          </cell>
          <cell r="C14198" t="str">
            <v>F526122</v>
          </cell>
          <cell r="D14198">
            <v>7</v>
          </cell>
          <cell r="E14198" t="str">
            <v>F</v>
          </cell>
        </row>
        <row r="14199">
          <cell r="B14199" t="str">
            <v>F526123</v>
          </cell>
          <cell r="C14199" t="str">
            <v>F526123</v>
          </cell>
          <cell r="D14199">
            <v>7</v>
          </cell>
          <cell r="E14199" t="str">
            <v>F</v>
          </cell>
        </row>
        <row r="14200">
          <cell r="B14200" t="str">
            <v>F526124</v>
          </cell>
          <cell r="C14200" t="str">
            <v>F526124</v>
          </cell>
          <cell r="D14200">
            <v>7</v>
          </cell>
          <cell r="E14200" t="str">
            <v>F</v>
          </cell>
        </row>
        <row r="14201">
          <cell r="B14201" t="str">
            <v>F526125</v>
          </cell>
          <cell r="C14201" t="str">
            <v>F526125</v>
          </cell>
          <cell r="D14201">
            <v>7</v>
          </cell>
          <cell r="E14201" t="str">
            <v>F</v>
          </cell>
        </row>
        <row r="14202">
          <cell r="B14202" t="str">
            <v>F526126</v>
          </cell>
          <cell r="C14202" t="str">
            <v>F526126</v>
          </cell>
          <cell r="D14202">
            <v>7</v>
          </cell>
          <cell r="E14202" t="str">
            <v>F</v>
          </cell>
        </row>
        <row r="14203">
          <cell r="B14203" t="str">
            <v>F526127</v>
          </cell>
          <cell r="C14203" t="str">
            <v>F526127</v>
          </cell>
          <cell r="D14203">
            <v>7</v>
          </cell>
          <cell r="E14203" t="str">
            <v>F</v>
          </cell>
        </row>
        <row r="14204">
          <cell r="B14204" t="str">
            <v>F526128</v>
          </cell>
          <cell r="C14204" t="str">
            <v>F526128</v>
          </cell>
          <cell r="D14204">
            <v>7</v>
          </cell>
          <cell r="E14204" t="str">
            <v>F</v>
          </cell>
        </row>
        <row r="14205">
          <cell r="B14205" t="str">
            <v>F526129</v>
          </cell>
          <cell r="C14205" t="str">
            <v>F526129</v>
          </cell>
          <cell r="D14205">
            <v>7</v>
          </cell>
          <cell r="E14205" t="str">
            <v>F</v>
          </cell>
        </row>
        <row r="14206">
          <cell r="B14206" t="str">
            <v>F526130</v>
          </cell>
          <cell r="C14206" t="str">
            <v>F526130</v>
          </cell>
          <cell r="D14206">
            <v>7</v>
          </cell>
          <cell r="E14206" t="str">
            <v>F</v>
          </cell>
        </row>
        <row r="14207">
          <cell r="B14207" t="str">
            <v>F526131</v>
          </cell>
          <cell r="C14207" t="str">
            <v>F526131</v>
          </cell>
          <cell r="D14207">
            <v>7</v>
          </cell>
          <cell r="E14207" t="str">
            <v>F</v>
          </cell>
        </row>
        <row r="14208">
          <cell r="B14208" t="str">
            <v>F526132</v>
          </cell>
          <cell r="C14208" t="str">
            <v>F526132</v>
          </cell>
          <cell r="D14208">
            <v>7</v>
          </cell>
          <cell r="E14208" t="str">
            <v>F</v>
          </cell>
        </row>
        <row r="14209">
          <cell r="B14209" t="str">
            <v>F526133</v>
          </cell>
          <cell r="C14209" t="str">
            <v>F526133</v>
          </cell>
          <cell r="D14209">
            <v>7</v>
          </cell>
          <cell r="E14209" t="str">
            <v>F</v>
          </cell>
        </row>
        <row r="14210">
          <cell r="B14210" t="str">
            <v>F526134</v>
          </cell>
          <cell r="C14210" t="str">
            <v>F526134</v>
          </cell>
          <cell r="D14210">
            <v>7</v>
          </cell>
          <cell r="E14210" t="str">
            <v>F</v>
          </cell>
        </row>
        <row r="14211">
          <cell r="B14211" t="str">
            <v>F526135</v>
          </cell>
          <cell r="C14211" t="str">
            <v>F526135</v>
          </cell>
          <cell r="D14211">
            <v>7</v>
          </cell>
          <cell r="E14211" t="str">
            <v>F</v>
          </cell>
        </row>
        <row r="14212">
          <cell r="B14212" t="str">
            <v>F526136</v>
          </cell>
          <cell r="C14212" t="str">
            <v>F526136</v>
          </cell>
          <cell r="D14212">
            <v>7</v>
          </cell>
          <cell r="E14212" t="str">
            <v>F</v>
          </cell>
        </row>
        <row r="14213">
          <cell r="B14213" t="str">
            <v>F526137</v>
          </cell>
          <cell r="C14213" t="str">
            <v>F526137</v>
          </cell>
          <cell r="D14213">
            <v>7</v>
          </cell>
          <cell r="E14213" t="str">
            <v>F</v>
          </cell>
        </row>
        <row r="14214">
          <cell r="B14214" t="str">
            <v>F526138</v>
          </cell>
          <cell r="C14214" t="str">
            <v>F526138</v>
          </cell>
          <cell r="D14214">
            <v>7</v>
          </cell>
          <cell r="E14214" t="str">
            <v>F</v>
          </cell>
        </row>
        <row r="14215">
          <cell r="B14215" t="str">
            <v>F526139</v>
          </cell>
          <cell r="C14215" t="str">
            <v>F526139</v>
          </cell>
          <cell r="D14215">
            <v>7</v>
          </cell>
          <cell r="E14215" t="str">
            <v>F</v>
          </cell>
        </row>
        <row r="14216">
          <cell r="B14216" t="str">
            <v>F526140</v>
          </cell>
          <cell r="C14216" t="str">
            <v>F526140</v>
          </cell>
          <cell r="D14216">
            <v>7</v>
          </cell>
          <cell r="E14216" t="str">
            <v>F</v>
          </cell>
        </row>
        <row r="14217">
          <cell r="B14217" t="str">
            <v>F526141</v>
          </cell>
          <cell r="C14217" t="str">
            <v>F526141</v>
          </cell>
          <cell r="D14217">
            <v>7</v>
          </cell>
          <cell r="E14217" t="str">
            <v>F</v>
          </cell>
        </row>
        <row r="14218">
          <cell r="B14218" t="str">
            <v>F526142</v>
          </cell>
          <cell r="C14218" t="str">
            <v>F526142</v>
          </cell>
          <cell r="D14218">
            <v>7</v>
          </cell>
          <cell r="E14218" t="str">
            <v>F</v>
          </cell>
        </row>
        <row r="14219">
          <cell r="B14219" t="str">
            <v>F526143</v>
          </cell>
          <cell r="C14219" t="str">
            <v>F526143</v>
          </cell>
          <cell r="D14219">
            <v>7</v>
          </cell>
          <cell r="E14219" t="str">
            <v>F</v>
          </cell>
        </row>
        <row r="14220">
          <cell r="B14220" t="str">
            <v>F526144</v>
          </cell>
          <cell r="C14220" t="str">
            <v>F526144</v>
          </cell>
          <cell r="D14220">
            <v>7</v>
          </cell>
          <cell r="E14220" t="str">
            <v>F</v>
          </cell>
        </row>
        <row r="14221">
          <cell r="B14221" t="str">
            <v>F526145</v>
          </cell>
          <cell r="C14221" t="str">
            <v>F526145</v>
          </cell>
          <cell r="D14221">
            <v>7</v>
          </cell>
          <cell r="E14221" t="str">
            <v>F</v>
          </cell>
        </row>
        <row r="14222">
          <cell r="B14222" t="str">
            <v>F526146</v>
          </cell>
          <cell r="C14222" t="str">
            <v>F526146</v>
          </cell>
          <cell r="D14222">
            <v>7</v>
          </cell>
          <cell r="E14222" t="str">
            <v>F</v>
          </cell>
        </row>
        <row r="14223">
          <cell r="B14223" t="str">
            <v>F526147</v>
          </cell>
          <cell r="C14223" t="str">
            <v>F526147</v>
          </cell>
          <cell r="D14223">
            <v>7</v>
          </cell>
          <cell r="E14223" t="str">
            <v>F</v>
          </cell>
        </row>
        <row r="14224">
          <cell r="B14224" t="str">
            <v>F526148</v>
          </cell>
          <cell r="C14224" t="str">
            <v>F526148</v>
          </cell>
          <cell r="D14224">
            <v>7</v>
          </cell>
          <cell r="E14224" t="str">
            <v>F</v>
          </cell>
        </row>
        <row r="14225">
          <cell r="B14225" t="str">
            <v>F526149</v>
          </cell>
          <cell r="C14225" t="str">
            <v>F526149</v>
          </cell>
          <cell r="D14225">
            <v>7</v>
          </cell>
          <cell r="E14225" t="str">
            <v>F</v>
          </cell>
        </row>
        <row r="14226">
          <cell r="B14226" t="str">
            <v>F526150</v>
          </cell>
          <cell r="C14226" t="str">
            <v>F526150</v>
          </cell>
          <cell r="D14226">
            <v>7</v>
          </cell>
          <cell r="E14226" t="str">
            <v>F</v>
          </cell>
        </row>
        <row r="14227">
          <cell r="B14227" t="str">
            <v>F526151</v>
          </cell>
          <cell r="C14227" t="str">
            <v>F526151</v>
          </cell>
          <cell r="D14227">
            <v>7</v>
          </cell>
          <cell r="E14227" t="str">
            <v>F</v>
          </cell>
        </row>
        <row r="14228">
          <cell r="B14228" t="str">
            <v>F526152</v>
          </cell>
          <cell r="C14228" t="str">
            <v>F526152</v>
          </cell>
          <cell r="D14228">
            <v>7</v>
          </cell>
          <cell r="E14228" t="str">
            <v>F</v>
          </cell>
        </row>
        <row r="14229">
          <cell r="B14229" t="str">
            <v>F526153</v>
          </cell>
          <cell r="C14229" t="str">
            <v>F526153</v>
          </cell>
          <cell r="D14229">
            <v>7</v>
          </cell>
          <cell r="E14229" t="str">
            <v>F</v>
          </cell>
        </row>
        <row r="14230">
          <cell r="B14230" t="str">
            <v>F526154</v>
          </cell>
          <cell r="C14230" t="str">
            <v>F526154</v>
          </cell>
          <cell r="D14230">
            <v>7</v>
          </cell>
          <cell r="E14230" t="str">
            <v>F</v>
          </cell>
        </row>
        <row r="14231">
          <cell r="B14231" t="str">
            <v>F526155</v>
          </cell>
          <cell r="C14231" t="str">
            <v>F526155</v>
          </cell>
          <cell r="D14231">
            <v>7</v>
          </cell>
          <cell r="E14231" t="str">
            <v>F</v>
          </cell>
        </row>
        <row r="14232">
          <cell r="B14232" t="str">
            <v>F526156</v>
          </cell>
          <cell r="C14232" t="str">
            <v>F526156</v>
          </cell>
          <cell r="D14232">
            <v>7</v>
          </cell>
          <cell r="E14232" t="str">
            <v>F</v>
          </cell>
        </row>
        <row r="14233">
          <cell r="B14233" t="str">
            <v>F526157</v>
          </cell>
          <cell r="C14233" t="str">
            <v>F526157</v>
          </cell>
          <cell r="D14233">
            <v>7</v>
          </cell>
          <cell r="E14233" t="str">
            <v>F</v>
          </cell>
        </row>
        <row r="14234">
          <cell r="B14234" t="str">
            <v>F526158</v>
          </cell>
          <cell r="C14234" t="str">
            <v>F526158</v>
          </cell>
          <cell r="D14234">
            <v>7</v>
          </cell>
          <cell r="E14234" t="str">
            <v>F</v>
          </cell>
        </row>
        <row r="14235">
          <cell r="B14235" t="str">
            <v>F526159</v>
          </cell>
          <cell r="C14235" t="str">
            <v>F526159</v>
          </cell>
          <cell r="D14235">
            <v>7</v>
          </cell>
          <cell r="E14235" t="str">
            <v>F</v>
          </cell>
        </row>
        <row r="14236">
          <cell r="B14236" t="str">
            <v>F526160</v>
          </cell>
          <cell r="C14236" t="str">
            <v>F526160</v>
          </cell>
          <cell r="D14236">
            <v>7</v>
          </cell>
          <cell r="E14236" t="str">
            <v>F</v>
          </cell>
        </row>
        <row r="14237">
          <cell r="B14237" t="str">
            <v>F526161</v>
          </cell>
          <cell r="C14237" t="str">
            <v>F526161</v>
          </cell>
          <cell r="D14237">
            <v>7</v>
          </cell>
          <cell r="E14237" t="str">
            <v>F</v>
          </cell>
        </row>
        <row r="14238">
          <cell r="B14238" t="str">
            <v>F526162</v>
          </cell>
          <cell r="C14238" t="str">
            <v>F526162</v>
          </cell>
          <cell r="D14238">
            <v>7</v>
          </cell>
          <cell r="E14238" t="str">
            <v>F</v>
          </cell>
        </row>
        <row r="14239">
          <cell r="B14239" t="str">
            <v>F526163</v>
          </cell>
          <cell r="C14239" t="str">
            <v>F526163</v>
          </cell>
          <cell r="D14239">
            <v>7</v>
          </cell>
          <cell r="E14239" t="str">
            <v>F</v>
          </cell>
        </row>
        <row r="14240">
          <cell r="B14240" t="str">
            <v>F526164</v>
          </cell>
          <cell r="C14240" t="str">
            <v>F526164</v>
          </cell>
          <cell r="D14240">
            <v>7</v>
          </cell>
          <cell r="E14240" t="str">
            <v>F</v>
          </cell>
        </row>
        <row r="14241">
          <cell r="B14241" t="str">
            <v>F526165</v>
          </cell>
          <cell r="C14241" t="str">
            <v>F526165</v>
          </cell>
          <cell r="D14241">
            <v>7</v>
          </cell>
          <cell r="E14241" t="str">
            <v>F</v>
          </cell>
        </row>
        <row r="14242">
          <cell r="B14242" t="str">
            <v>F526166</v>
          </cell>
          <cell r="C14242" t="str">
            <v>F526166</v>
          </cell>
          <cell r="D14242">
            <v>7</v>
          </cell>
          <cell r="E14242" t="str">
            <v>F</v>
          </cell>
        </row>
        <row r="14243">
          <cell r="B14243" t="str">
            <v>F526167</v>
          </cell>
          <cell r="C14243" t="str">
            <v>F526167</v>
          </cell>
          <cell r="D14243">
            <v>7</v>
          </cell>
          <cell r="E14243" t="str">
            <v>F</v>
          </cell>
        </row>
        <row r="14244">
          <cell r="B14244" t="str">
            <v>F526168</v>
          </cell>
          <cell r="C14244" t="str">
            <v>F526168</v>
          </cell>
          <cell r="D14244">
            <v>7</v>
          </cell>
          <cell r="E14244" t="str">
            <v>F</v>
          </cell>
        </row>
        <row r="14245">
          <cell r="B14245" t="str">
            <v>F526169</v>
          </cell>
          <cell r="C14245" t="str">
            <v>F526169</v>
          </cell>
          <cell r="D14245">
            <v>7</v>
          </cell>
          <cell r="E14245" t="str">
            <v>F</v>
          </cell>
        </row>
        <row r="14246">
          <cell r="B14246" t="str">
            <v>F526170</v>
          </cell>
          <cell r="C14246" t="str">
            <v>F526170</v>
          </cell>
          <cell r="D14246">
            <v>7</v>
          </cell>
          <cell r="E14246" t="str">
            <v>F</v>
          </cell>
        </row>
        <row r="14247">
          <cell r="B14247" t="str">
            <v>F526171</v>
          </cell>
          <cell r="C14247" t="str">
            <v>F526171</v>
          </cell>
          <cell r="D14247">
            <v>7</v>
          </cell>
          <cell r="E14247" t="str">
            <v>F</v>
          </cell>
        </row>
        <row r="14248">
          <cell r="B14248" t="str">
            <v>F526172</v>
          </cell>
          <cell r="C14248" t="str">
            <v>F526172</v>
          </cell>
          <cell r="D14248">
            <v>7</v>
          </cell>
          <cell r="E14248" t="str">
            <v>F</v>
          </cell>
        </row>
        <row r="14249">
          <cell r="B14249" t="str">
            <v>F526174</v>
          </cell>
          <cell r="C14249" t="str">
            <v>F526174</v>
          </cell>
          <cell r="D14249">
            <v>7</v>
          </cell>
          <cell r="E14249" t="str">
            <v>F</v>
          </cell>
        </row>
        <row r="14250">
          <cell r="B14250" t="str">
            <v>F526175</v>
          </cell>
          <cell r="C14250" t="str">
            <v>F526175</v>
          </cell>
          <cell r="D14250">
            <v>7</v>
          </cell>
          <cell r="E14250" t="str">
            <v>F</v>
          </cell>
        </row>
        <row r="14251">
          <cell r="B14251" t="str">
            <v>F526176</v>
          </cell>
          <cell r="C14251" t="str">
            <v>F526176</v>
          </cell>
          <cell r="D14251">
            <v>7</v>
          </cell>
          <cell r="E14251" t="str">
            <v>F</v>
          </cell>
        </row>
        <row r="14252">
          <cell r="B14252" t="str">
            <v>F526177</v>
          </cell>
          <cell r="C14252" t="str">
            <v>F526177</v>
          </cell>
          <cell r="D14252">
            <v>7</v>
          </cell>
          <cell r="E14252" t="str">
            <v>F</v>
          </cell>
        </row>
        <row r="14253">
          <cell r="B14253" t="str">
            <v>1000GF_TREAS</v>
          </cell>
          <cell r="C14253" t="str">
            <v>GF_TREAS</v>
          </cell>
          <cell r="D14253">
            <v>4</v>
          </cell>
          <cell r="E14253" t="str">
            <v>G</v>
          </cell>
        </row>
        <row r="14254">
          <cell r="B14254" t="str">
            <v>1000GF_TR-OM</v>
          </cell>
          <cell r="C14254" t="str">
            <v>GF_TR-OM</v>
          </cell>
          <cell r="D14254">
            <v>6</v>
          </cell>
          <cell r="E14254" t="str">
            <v>G</v>
          </cell>
        </row>
        <row r="14255">
          <cell r="B14255" t="str">
            <v>F503047</v>
          </cell>
          <cell r="C14255" t="str">
            <v>F503047</v>
          </cell>
          <cell r="D14255">
            <v>7</v>
          </cell>
          <cell r="E14255" t="str">
            <v>F</v>
          </cell>
        </row>
        <row r="14256">
          <cell r="B14256" t="str">
            <v>F503048</v>
          </cell>
          <cell r="C14256" t="str">
            <v>F503048</v>
          </cell>
          <cell r="D14256">
            <v>7</v>
          </cell>
          <cell r="E14256" t="str">
            <v>F</v>
          </cell>
        </row>
        <row r="14257">
          <cell r="B14257" t="str">
            <v>F503049</v>
          </cell>
          <cell r="C14257" t="str">
            <v>F503049</v>
          </cell>
          <cell r="D14257">
            <v>7</v>
          </cell>
          <cell r="E14257" t="str">
            <v>F</v>
          </cell>
        </row>
        <row r="14258">
          <cell r="B14258" t="str">
            <v>F503050</v>
          </cell>
          <cell r="C14258" t="str">
            <v>F503050</v>
          </cell>
          <cell r="D14258">
            <v>7</v>
          </cell>
          <cell r="E14258" t="str">
            <v>F</v>
          </cell>
        </row>
        <row r="14259">
          <cell r="B14259" t="str">
            <v>F503051</v>
          </cell>
          <cell r="C14259" t="str">
            <v>F503051</v>
          </cell>
          <cell r="D14259">
            <v>7</v>
          </cell>
          <cell r="E14259" t="str">
            <v>F</v>
          </cell>
        </row>
        <row r="14260">
          <cell r="B14260" t="str">
            <v>F503052</v>
          </cell>
          <cell r="C14260" t="str">
            <v>F503052</v>
          </cell>
          <cell r="D14260">
            <v>7</v>
          </cell>
          <cell r="E14260" t="str">
            <v>F</v>
          </cell>
        </row>
        <row r="14261">
          <cell r="B14261" t="str">
            <v>F503054</v>
          </cell>
          <cell r="C14261" t="str">
            <v>F503054</v>
          </cell>
          <cell r="D14261">
            <v>7</v>
          </cell>
          <cell r="E14261" t="str">
            <v>F</v>
          </cell>
        </row>
        <row r="14262">
          <cell r="B14262" t="str">
            <v>F503056</v>
          </cell>
          <cell r="C14262" t="str">
            <v>F503056</v>
          </cell>
          <cell r="D14262">
            <v>7</v>
          </cell>
          <cell r="E14262" t="str">
            <v>F</v>
          </cell>
        </row>
        <row r="14263">
          <cell r="B14263" t="str">
            <v>F503059</v>
          </cell>
          <cell r="C14263" t="str">
            <v>F503059</v>
          </cell>
          <cell r="D14263">
            <v>7</v>
          </cell>
          <cell r="E14263" t="str">
            <v>F</v>
          </cell>
        </row>
        <row r="14264">
          <cell r="B14264" t="str">
            <v>F515327</v>
          </cell>
          <cell r="C14264" t="str">
            <v>F515327</v>
          </cell>
          <cell r="D14264">
            <v>7</v>
          </cell>
          <cell r="E14264" t="str">
            <v>F</v>
          </cell>
        </row>
        <row r="14265">
          <cell r="B14265" t="str">
            <v>F515329</v>
          </cell>
          <cell r="C14265" t="str">
            <v>F515329</v>
          </cell>
          <cell r="D14265">
            <v>7</v>
          </cell>
          <cell r="E14265" t="str">
            <v>F</v>
          </cell>
        </row>
        <row r="14266">
          <cell r="B14266" t="str">
            <v>F515330</v>
          </cell>
          <cell r="C14266" t="str">
            <v>F515330</v>
          </cell>
          <cell r="D14266">
            <v>7</v>
          </cell>
          <cell r="E14266" t="str">
            <v>F</v>
          </cell>
        </row>
        <row r="14267">
          <cell r="B14267" t="str">
            <v>F515331</v>
          </cell>
          <cell r="C14267" t="str">
            <v>F515331</v>
          </cell>
          <cell r="D14267">
            <v>7</v>
          </cell>
          <cell r="E14267" t="str">
            <v>F</v>
          </cell>
        </row>
        <row r="14268">
          <cell r="B14268" t="str">
            <v>F515332</v>
          </cell>
          <cell r="C14268" t="str">
            <v>F515332</v>
          </cell>
          <cell r="D14268">
            <v>7</v>
          </cell>
          <cell r="E14268" t="str">
            <v>F</v>
          </cell>
        </row>
        <row r="14269">
          <cell r="B14269" t="str">
            <v>F515333</v>
          </cell>
          <cell r="C14269" t="str">
            <v>F515333</v>
          </cell>
          <cell r="D14269">
            <v>7</v>
          </cell>
          <cell r="E14269" t="str">
            <v>F</v>
          </cell>
        </row>
        <row r="14270">
          <cell r="B14270" t="str">
            <v>F515334</v>
          </cell>
          <cell r="C14270" t="str">
            <v>F515334</v>
          </cell>
          <cell r="D14270">
            <v>7</v>
          </cell>
          <cell r="E14270" t="str">
            <v>F</v>
          </cell>
        </row>
        <row r="14271">
          <cell r="B14271" t="str">
            <v>F515335</v>
          </cell>
          <cell r="C14271" t="str">
            <v>F515335</v>
          </cell>
          <cell r="D14271">
            <v>7</v>
          </cell>
          <cell r="E14271" t="str">
            <v>F</v>
          </cell>
        </row>
        <row r="14272">
          <cell r="B14272" t="str">
            <v>F515336</v>
          </cell>
          <cell r="C14272" t="str">
            <v>F515336</v>
          </cell>
          <cell r="D14272">
            <v>7</v>
          </cell>
          <cell r="E14272" t="str">
            <v>F</v>
          </cell>
        </row>
        <row r="14273">
          <cell r="B14273" t="str">
            <v>F515337</v>
          </cell>
          <cell r="C14273" t="str">
            <v>F515337</v>
          </cell>
          <cell r="D14273">
            <v>7</v>
          </cell>
          <cell r="E14273" t="str">
            <v>F</v>
          </cell>
        </row>
        <row r="14274">
          <cell r="B14274" t="str">
            <v>F515338</v>
          </cell>
          <cell r="C14274" t="str">
            <v>F515338</v>
          </cell>
          <cell r="D14274">
            <v>7</v>
          </cell>
          <cell r="E14274" t="str">
            <v>F</v>
          </cell>
        </row>
        <row r="14275">
          <cell r="B14275" t="str">
            <v>F515339</v>
          </cell>
          <cell r="C14275" t="str">
            <v>F515339</v>
          </cell>
          <cell r="D14275">
            <v>7</v>
          </cell>
          <cell r="E14275" t="str">
            <v>F</v>
          </cell>
        </row>
        <row r="14276">
          <cell r="B14276" t="str">
            <v>F515340</v>
          </cell>
          <cell r="C14276" t="str">
            <v>F515340</v>
          </cell>
          <cell r="D14276">
            <v>7</v>
          </cell>
          <cell r="E14276" t="str">
            <v>F</v>
          </cell>
        </row>
        <row r="14277">
          <cell r="B14277" t="str">
            <v>F515341</v>
          </cell>
          <cell r="C14277" t="str">
            <v>F515341</v>
          </cell>
          <cell r="D14277">
            <v>7</v>
          </cell>
          <cell r="E14277" t="str">
            <v>F</v>
          </cell>
        </row>
        <row r="14278">
          <cell r="B14278" t="str">
            <v>F515342</v>
          </cell>
          <cell r="C14278" t="str">
            <v>F515342</v>
          </cell>
          <cell r="D14278">
            <v>7</v>
          </cell>
          <cell r="E14278" t="str">
            <v>F</v>
          </cell>
        </row>
        <row r="14279">
          <cell r="B14279" t="str">
            <v>F515344</v>
          </cell>
          <cell r="C14279" t="str">
            <v>F515344</v>
          </cell>
          <cell r="D14279">
            <v>7</v>
          </cell>
          <cell r="E14279" t="str">
            <v>F</v>
          </cell>
        </row>
        <row r="14280">
          <cell r="B14280" t="str">
            <v>F515345</v>
          </cell>
          <cell r="C14280" t="str">
            <v>F515345</v>
          </cell>
          <cell r="D14280">
            <v>7</v>
          </cell>
          <cell r="E14280" t="str">
            <v>F</v>
          </cell>
        </row>
        <row r="14281">
          <cell r="B14281" t="str">
            <v>F515416</v>
          </cell>
          <cell r="C14281" t="str">
            <v>F515416</v>
          </cell>
          <cell r="D14281">
            <v>7</v>
          </cell>
          <cell r="E14281" t="str">
            <v>F</v>
          </cell>
        </row>
        <row r="14282">
          <cell r="B14282" t="str">
            <v>1000GF_TR-BTL</v>
          </cell>
          <cell r="C14282" t="str">
            <v>GF_TR-BTL</v>
          </cell>
          <cell r="D14282">
            <v>6</v>
          </cell>
          <cell r="E14282" t="str">
            <v>G</v>
          </cell>
        </row>
        <row r="14283">
          <cell r="B14283" t="str">
            <v>F503053</v>
          </cell>
          <cell r="C14283" t="str">
            <v>F503053</v>
          </cell>
          <cell r="D14283">
            <v>7</v>
          </cell>
          <cell r="E14283" t="str">
            <v>F</v>
          </cell>
        </row>
      </sheetData>
      <sheetData sheetId="4"/>
      <sheetData sheetId="5" refreshError="1"/>
      <sheetData sheetId="6" refreshError="1"/>
      <sheetData sheetId="7" refreshError="1"/>
      <sheetData sheetId="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
    </sheetNames>
    <sheetDataSet>
      <sheetData sheetId="0">
        <row r="75">
          <cell r="H75">
            <v>265507127.80000001</v>
          </cell>
        </row>
      </sheetData>
      <sheetData sheetId="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rer and Reviewer"/>
      <sheetName val="Workpaper Index"/>
      <sheetName val="Open Items"/>
      <sheetName val="Carryforward Notes"/>
      <sheetName val="M3"/>
      <sheetName val="M1s"/>
      <sheetName val="M-1 v Accrual"/>
      <sheetName val="A1 Misc Perm or Flowthru Items"/>
      <sheetName val="Meals Query"/>
      <sheetName val="A3 Lobbying"/>
      <sheetName val="A20 Goodwill Summary"/>
      <sheetName val="A20-1 Goodwill Amort Queries"/>
      <sheetName val="B1 Vacation "/>
      <sheetName val="B2 Medical"/>
      <sheetName val="MED DENT QUERY"/>
      <sheetName val="B3 Pension"/>
      <sheetName val="B4 Employee Perf Pay"/>
      <sheetName val="B5 OPEB"/>
      <sheetName val="B6 Exec Retirement"/>
      <sheetName val="B7 Exec Def Comp"/>
      <sheetName val="B8 Exec Perf Pay &amp; NQSO"/>
      <sheetName val="B9 Restricted Shares"/>
      <sheetName val="B10 Directors Benefits"/>
      <sheetName val="B12 Medicare Subsidy"/>
      <sheetName val="C1 CIAC, Adv, Grossups"/>
      <sheetName val="CIAC Query"/>
      <sheetName val="CIAC Memo"/>
      <sheetName val="D5 Depr Charged to O M"/>
      <sheetName val="E1 Equity in Subs"/>
      <sheetName val="F1 Deferred Debits "/>
      <sheetName val="F2 Provision Regulatory Assets"/>
      <sheetName val="F3 Transmission Rebate"/>
      <sheetName val="G1 Amort of Def Land Gains"/>
      <sheetName val="H1 Bad Debt"/>
      <sheetName val="I1 Interest"/>
      <sheetName val="L1 Misc M1s"/>
      <sheetName val="L1-4 254 Query"/>
      <sheetName val="L1-5 Support for Reserve"/>
      <sheetName val="O1 AFUDC"/>
      <sheetName val="R1 Regulatory Assets"/>
      <sheetName val="R2 Summary of Merger Expense"/>
      <sheetName val="R2-1 Merger Detail"/>
      <sheetName val="R2-4 Merger Cost Amort Queries"/>
      <sheetName val="R3 Merger Costs Deducted S195"/>
      <sheetName val="S1 Bond Redemptions"/>
      <sheetName val="428000 Query"/>
      <sheetName val="Trial Balance"/>
      <sheetName val="Income Statement"/>
      <sheetName val="SS  M-1 v Accrual"/>
      <sheetName val="Array Tabl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nusDepreciation"/>
      <sheetName val="PropReclassTypes"/>
      <sheetName val="BonusModeling"/>
      <sheetName val="Setup"/>
      <sheetName val="Location pivot"/>
      <sheetName val="TAX DEPRECIATION METHODS"/>
      <sheetName val="Agriliance-allassets"/>
      <sheetName val="Assets"/>
      <sheetName val="All Assets"/>
      <sheetName val="AccumDep"/>
      <sheetName val="AccumDepRA"/>
      <sheetName val="LStemplate"/>
      <sheetName val="ACEDetail"/>
      <sheetName val="FederalDetail"/>
      <sheetName val="AMTDetail"/>
      <sheetName val="Output"/>
      <sheetName val="TaxOutput"/>
      <sheetName val="481a"/>
      <sheetName val="ReclassPositions"/>
      <sheetName val="SCtemplate"/>
      <sheetName val="PhaseISummary"/>
      <sheetName val="PhaseI"/>
      <sheetName val="Output(CR)"/>
      <sheetName val="CorrectOutput"/>
      <sheetName val="Methods"/>
      <sheetName val="FiscalYearEndRules"/>
      <sheetName val="AMTRules"/>
      <sheetName val="TroubleShooting"/>
      <sheetName val="Federal"/>
      <sheetName val="AMT"/>
      <sheetName val="ACE"/>
      <sheetName val="Eff-YearAssets"/>
      <sheetName val="DSU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amp;S Adj"/>
      <sheetName val="W&amp;S Nonsj"/>
      <sheetName val="W&amp;S sj"/>
      <sheetName val="W&amp;S by group"/>
      <sheetName val="RengOu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IS"/>
      <sheetName val="Sheet1"/>
    </sheetNames>
    <sheetDataSet>
      <sheetData sheetId="0"/>
      <sheetData sheetId="1" refreshError="1"/>
      <sheetData sheetId="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Sheet1"/>
    </sheetNames>
    <sheetDataSet>
      <sheetData sheetId="0"/>
      <sheetData sheetId="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5.5800000000000002E-2</v>
          </cell>
          <cell r="I4">
            <v>189.72</v>
          </cell>
          <cell r="L4">
            <v>-40</v>
          </cell>
          <cell r="N4">
            <v>3360</v>
          </cell>
        </row>
        <row r="5">
          <cell r="I5">
            <v>0</v>
          </cell>
        </row>
        <row r="6">
          <cell r="B6" t="str">
            <v>CP</v>
          </cell>
          <cell r="D6">
            <v>-272</v>
          </cell>
          <cell r="F6">
            <v>5.1999999999999998E-2</v>
          </cell>
          <cell r="I6">
            <v>-14.144</v>
          </cell>
          <cell r="K6" t="str">
            <v>$43 was originally used in the 8-K</v>
          </cell>
          <cell r="N6">
            <v>3088</v>
          </cell>
        </row>
        <row r="7">
          <cell r="A7" t="str">
            <v>6M shares</v>
          </cell>
          <cell r="B7" t="str">
            <v>Common(1)</v>
          </cell>
          <cell r="D7">
            <v>-230</v>
          </cell>
          <cell r="I7">
            <v>0</v>
          </cell>
          <cell r="K7" t="str">
            <v xml:space="preserve">the amount calc's to $66.5.  What </v>
          </cell>
          <cell r="N7">
            <v>2858</v>
          </cell>
        </row>
        <row r="8">
          <cell r="B8" t="str">
            <v>CP</v>
          </cell>
          <cell r="D8">
            <v>-106.4</v>
          </cell>
          <cell r="F8">
            <v>5.6500000000000002E-2</v>
          </cell>
          <cell r="I8">
            <v>-6.0116000000000005</v>
          </cell>
          <cell r="K8" t="str">
            <v>is the difference?</v>
          </cell>
          <cell r="N8">
            <v>2751.6</v>
          </cell>
        </row>
        <row r="9">
          <cell r="B9" t="str">
            <v>CP</v>
          </cell>
          <cell r="D9">
            <v>-47.3</v>
          </cell>
          <cell r="F9">
            <v>6.2199999999999998E-2</v>
          </cell>
          <cell r="I9">
            <v>-2.9420599999999997</v>
          </cell>
          <cell r="N9">
            <v>2704.2999999999997</v>
          </cell>
        </row>
        <row r="10">
          <cell r="B10" t="str">
            <v>Pref</v>
          </cell>
          <cell r="C10">
            <v>11.519894000000001</v>
          </cell>
          <cell r="D10">
            <v>-534.20000000000005</v>
          </cell>
          <cell r="G10">
            <v>5.78</v>
          </cell>
          <cell r="I10">
            <v>0</v>
          </cell>
          <cell r="J10">
            <v>-43</v>
          </cell>
          <cell r="L10">
            <v>-5.9</v>
          </cell>
          <cell r="N10">
            <v>2164.1999999999994</v>
          </cell>
        </row>
        <row r="11">
          <cell r="B11" t="str">
            <v>LTD</v>
          </cell>
          <cell r="D11">
            <v>-730</v>
          </cell>
          <cell r="F11">
            <v>8.2199999999999995E-2</v>
          </cell>
          <cell r="I11">
            <v>-60.005999999999993</v>
          </cell>
          <cell r="L11">
            <v>-18.5</v>
          </cell>
          <cell r="N11">
            <v>1415.6999999999994</v>
          </cell>
        </row>
        <row r="12">
          <cell r="B12" t="str">
            <v>LTD</v>
          </cell>
          <cell r="D12">
            <v>-30.3</v>
          </cell>
          <cell r="F12">
            <v>9.3799999999999994E-2</v>
          </cell>
          <cell r="I12">
            <v>-2.8421400000000001</v>
          </cell>
          <cell r="L12">
            <v>-1.4</v>
          </cell>
          <cell r="N12">
            <v>1383.9999999999993</v>
          </cell>
        </row>
        <row r="13">
          <cell r="A13">
            <v>36187</v>
          </cell>
          <cell r="B13" t="str">
            <v>Common</v>
          </cell>
          <cell r="D13">
            <v>-6.8</v>
          </cell>
          <cell r="I13">
            <v>0</v>
          </cell>
          <cell r="N13">
            <v>1377.1999999999994</v>
          </cell>
        </row>
        <row r="14">
          <cell r="A14" t="str">
            <v>Forward</v>
          </cell>
          <cell r="B14" t="str">
            <v>Common</v>
          </cell>
          <cell r="D14">
            <v>-495</v>
          </cell>
          <cell r="I14">
            <v>0</v>
          </cell>
          <cell r="N14">
            <v>882.19999999999936</v>
          </cell>
        </row>
        <row r="15">
          <cell r="B15" t="str">
            <v>LTD</v>
          </cell>
          <cell r="D15">
            <v>-198.9</v>
          </cell>
          <cell r="F15">
            <v>9.6500000000000002E-2</v>
          </cell>
          <cell r="I15">
            <v>-19.193850000000001</v>
          </cell>
          <cell r="L15">
            <v>-15</v>
          </cell>
          <cell r="N15">
            <v>668.29999999999939</v>
          </cell>
        </row>
        <row r="16">
          <cell r="B16" t="str">
            <v>CP</v>
          </cell>
          <cell r="D16">
            <v>-65</v>
          </cell>
          <cell r="F16">
            <v>6.2E-2</v>
          </cell>
          <cell r="I16">
            <v>-4.03</v>
          </cell>
          <cell r="N16">
            <v>603.29999999999939</v>
          </cell>
        </row>
        <row r="17">
          <cell r="B17" t="str">
            <v>LTD</v>
          </cell>
          <cell r="D17">
            <v>-58</v>
          </cell>
          <cell r="F17">
            <v>7.6300000000000007E-2</v>
          </cell>
          <cell r="I17">
            <v>-4.4254000000000007</v>
          </cell>
          <cell r="L17">
            <v>-0.06</v>
          </cell>
          <cell r="N17">
            <v>545.23999999999944</v>
          </cell>
        </row>
        <row r="18">
          <cell r="B18" t="str">
            <v>CP</v>
          </cell>
          <cell r="D18">
            <v>-9.3000000000000007</v>
          </cell>
          <cell r="F18">
            <v>6.13E-2</v>
          </cell>
          <cell r="I18">
            <v>-0.5700900000000001</v>
          </cell>
          <cell r="N18">
            <v>535.93999999999949</v>
          </cell>
        </row>
        <row r="19">
          <cell r="A19" t="str">
            <v>March</v>
          </cell>
          <cell r="B19" t="str">
            <v>Common</v>
          </cell>
          <cell r="D19">
            <v>-186.90000000000003</v>
          </cell>
          <cell r="I19">
            <v>0</v>
          </cell>
          <cell r="N19">
            <v>349.03999999999945</v>
          </cell>
        </row>
        <row r="20">
          <cell r="B20" t="str">
            <v>LTD</v>
          </cell>
          <cell r="D20">
            <v>-0.1</v>
          </cell>
          <cell r="F20">
            <v>9.4100000000000003E-2</v>
          </cell>
          <cell r="I20">
            <v>-9.4100000000000017E-3</v>
          </cell>
          <cell r="L20">
            <v>-4.0999999999999996</v>
          </cell>
          <cell r="N20">
            <v>344.83999999999941</v>
          </cell>
        </row>
        <row r="21">
          <cell r="B21" t="str">
            <v>Pref</v>
          </cell>
          <cell r="C21">
            <v>3</v>
          </cell>
          <cell r="D21">
            <v>-75</v>
          </cell>
          <cell r="G21">
            <v>2.4300000000000002</v>
          </cell>
          <cell r="I21">
            <v>0</v>
          </cell>
          <cell r="J21">
            <v>-7.2900000000000009</v>
          </cell>
          <cell r="L21">
            <v>-2.2999999999999998</v>
          </cell>
          <cell r="N21">
            <v>267.5399999999994</v>
          </cell>
        </row>
        <row r="22">
          <cell r="N22">
            <v>267.5399999999994</v>
          </cell>
        </row>
        <row r="23">
          <cell r="B23" t="str">
            <v>Seaway Loan</v>
          </cell>
          <cell r="D23">
            <v>-3.6</v>
          </cell>
          <cell r="F23">
            <v>-0.08</v>
          </cell>
          <cell r="I23">
            <v>0.28800000000000003</v>
          </cell>
          <cell r="N23">
            <v>263.93999999999937</v>
          </cell>
        </row>
        <row r="24">
          <cell r="B24" t="str">
            <v>MTN</v>
          </cell>
          <cell r="D24">
            <v>-140</v>
          </cell>
          <cell r="F24">
            <v>9.0423214285714273E-2</v>
          </cell>
          <cell r="I24">
            <v>-12.659249999999998</v>
          </cell>
          <cell r="L24">
            <v>0</v>
          </cell>
          <cell r="N24">
            <v>123.93999999999937</v>
          </cell>
        </row>
        <row r="25">
          <cell r="O25">
            <v>4.4999999999999998E-2</v>
          </cell>
        </row>
        <row r="26">
          <cell r="B26" t="str">
            <v>Balance</v>
          </cell>
          <cell r="D26">
            <v>211.19999999999953</v>
          </cell>
          <cell r="I26">
            <v>63.174200000000013</v>
          </cell>
          <cell r="J26">
            <v>-50.29</v>
          </cell>
          <cell r="L26">
            <v>-87.26</v>
          </cell>
          <cell r="O26">
            <v>5.5772999999999717</v>
          </cell>
        </row>
        <row r="28">
          <cell r="B28" t="str">
            <v>Fees</v>
          </cell>
          <cell r="D28">
            <v>-87.26</v>
          </cell>
        </row>
        <row r="29">
          <cell r="D29">
            <v>123.93999999999953</v>
          </cell>
        </row>
        <row r="31">
          <cell r="B31" t="str">
            <v>Addback items which</v>
          </cell>
        </row>
        <row r="32">
          <cell r="B32" t="str">
            <v xml:space="preserve">have not happen through </v>
          </cell>
        </row>
        <row r="33">
          <cell r="B33" t="str">
            <v>September 30, 1999</v>
          </cell>
        </row>
        <row r="34">
          <cell r="B34" t="str">
            <v>Common(1)</v>
          </cell>
          <cell r="D34">
            <v>230</v>
          </cell>
        </row>
        <row r="35">
          <cell r="B35" t="str">
            <v>MTN</v>
          </cell>
          <cell r="D35">
            <v>140</v>
          </cell>
        </row>
        <row r="36">
          <cell r="D36">
            <v>493.93999999999954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63.174200000000013</v>
          </cell>
          <cell r="H46">
            <v>63.174200000000013</v>
          </cell>
        </row>
        <row r="47">
          <cell r="A47" t="str">
            <v>Increase Interest Income</v>
          </cell>
          <cell r="D47">
            <v>5.5772999999999717</v>
          </cell>
          <cell r="H47">
            <v>5.5772999999999717</v>
          </cell>
        </row>
        <row r="48">
          <cell r="A48" t="str">
            <v>Change to Taxable Income</v>
          </cell>
          <cell r="D48">
            <v>-57.596900000000041</v>
          </cell>
          <cell r="F48">
            <v>-39.06</v>
          </cell>
          <cell r="H48">
            <v>-96.656900000000036</v>
          </cell>
        </row>
        <row r="49">
          <cell r="A49" t="str">
            <v>Change to income taxes(fed)</v>
          </cell>
          <cell r="D49">
            <v>18.742031260000015</v>
          </cell>
          <cell r="E49">
            <v>0.32540000000000002</v>
          </cell>
          <cell r="F49">
            <v>12.710124000000002</v>
          </cell>
          <cell r="H49">
            <v>31.452155260000019</v>
          </cell>
        </row>
        <row r="50">
          <cell r="A50" t="str">
            <v>Change to income taxes(State)</v>
          </cell>
          <cell r="D50">
            <v>4.0433023800000027</v>
          </cell>
          <cell r="E50">
            <v>7.0199999999999999E-2</v>
          </cell>
          <cell r="F50">
            <v>2.7420119999999999</v>
          </cell>
          <cell r="H50">
            <v>6.7853143800000026</v>
          </cell>
        </row>
        <row r="51">
          <cell r="A51" t="str">
            <v>Incr/(decr) to income</v>
          </cell>
          <cell r="D51">
            <v>-34.811566360000029</v>
          </cell>
          <cell r="F51">
            <v>-23.607864000000003</v>
          </cell>
          <cell r="H51">
            <v>-58.419430360000035</v>
          </cell>
        </row>
        <row r="52">
          <cell r="A52" t="str">
            <v>Decrease Pref Div</v>
          </cell>
          <cell r="D52">
            <v>50.29</v>
          </cell>
          <cell r="F52">
            <v>-8.1999999999999993</v>
          </cell>
          <cell r="H52">
            <v>42.09</v>
          </cell>
        </row>
        <row r="53">
          <cell r="A53" t="str">
            <v xml:space="preserve">Incr/(decr) to inc to common </v>
          </cell>
          <cell r="D53">
            <v>15.47843363999997</v>
          </cell>
          <cell r="H53">
            <v>-16.329430360000032</v>
          </cell>
        </row>
        <row r="55">
          <cell r="A55" t="str">
            <v xml:space="preserve">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63.174200000000013</v>
          </cell>
          <cell r="H58">
            <v>63.174200000000013</v>
          </cell>
        </row>
        <row r="59">
          <cell r="A59" t="str">
            <v>Increase Interest Income</v>
          </cell>
          <cell r="D59">
            <v>5.5772999999999717</v>
          </cell>
          <cell r="H59">
            <v>5.5772999999999717</v>
          </cell>
          <cell r="J59" t="str">
            <v>Note: the format for FERC Form 1 reporting does not include provision</v>
          </cell>
        </row>
        <row r="60">
          <cell r="A60" t="str">
            <v>Change to Taxable Income</v>
          </cell>
          <cell r="D60">
            <v>-57.596900000000041</v>
          </cell>
          <cell r="F60">
            <v>-45.6</v>
          </cell>
          <cell r="H60">
            <v>-103.19690000000004</v>
          </cell>
          <cell r="J60" t="str">
            <v>for pref dividends.  Any item affecting the provision is not reflected</v>
          </cell>
        </row>
        <row r="61">
          <cell r="A61" t="str">
            <v>Change to income taxes(fed)</v>
          </cell>
          <cell r="D61">
            <v>18.742031260000015</v>
          </cell>
          <cell r="E61">
            <v>0.32540000000000002</v>
          </cell>
          <cell r="F61">
            <v>14.838240000000001</v>
          </cell>
          <cell r="H61">
            <v>33.580271260000018</v>
          </cell>
          <cell r="J61" t="str">
            <v>in the incomestatement for this filing.</v>
          </cell>
        </row>
        <row r="62">
          <cell r="A62" t="str">
            <v>Change to income taxes(State)</v>
          </cell>
          <cell r="D62">
            <v>4.0433023800000027</v>
          </cell>
          <cell r="E62">
            <v>7.0199999999999999E-2</v>
          </cell>
          <cell r="F62">
            <v>3.20112</v>
          </cell>
          <cell r="H62">
            <v>7.2444223800000032</v>
          </cell>
        </row>
        <row r="63">
          <cell r="A63" t="str">
            <v>Incr/(decr) to income</v>
          </cell>
          <cell r="D63">
            <v>-34.811566360000029</v>
          </cell>
          <cell r="F63">
            <v>-27.560640000000003</v>
          </cell>
          <cell r="H63">
            <v>-62.372206360000035</v>
          </cell>
        </row>
        <row r="64">
          <cell r="A64" t="str">
            <v>Decrease Pref Div</v>
          </cell>
          <cell r="D64">
            <v>50.29</v>
          </cell>
          <cell r="F64">
            <v>-12.3</v>
          </cell>
          <cell r="G64" t="str">
            <v>(2)</v>
          </cell>
          <cell r="H64">
            <v>37.989999999999995</v>
          </cell>
          <cell r="J64" t="str">
            <v>(2)  per Trial balance account 216051</v>
          </cell>
        </row>
        <row r="65">
          <cell r="A65" t="str">
            <v xml:space="preserve">Incr/(decr) to inc to common </v>
          </cell>
          <cell r="D65">
            <v>15.47843363999997</v>
          </cell>
          <cell r="H65">
            <v>-24.38220636000004</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 xml:space="preserve">(3)  </v>
          </cell>
          <cell r="Q71">
            <v>0</v>
          </cell>
          <cell r="R71">
            <v>-1021</v>
          </cell>
        </row>
        <row r="72">
          <cell r="A72" t="str">
            <v>LTD</v>
          </cell>
          <cell r="C72">
            <v>-1160.9000000000001</v>
          </cell>
          <cell r="D72">
            <v>-39.06</v>
          </cell>
          <cell r="E72">
            <v>-1199.96</v>
          </cell>
          <cell r="G72">
            <v>0</v>
          </cell>
          <cell r="I72">
            <v>0</v>
          </cell>
          <cell r="K72">
            <v>-1160.9000000000001</v>
          </cell>
          <cell r="L72">
            <v>-39.06</v>
          </cell>
          <cell r="M72">
            <v>-1199.96</v>
          </cell>
          <cell r="O72">
            <v>-1160.9000000000001</v>
          </cell>
          <cell r="Q72">
            <v>-45.6</v>
          </cell>
          <cell r="R72">
            <v>-1206.5</v>
          </cell>
        </row>
        <row r="73">
          <cell r="A73" t="str">
            <v>Pref</v>
          </cell>
          <cell r="C73">
            <v>-609.20000000000005</v>
          </cell>
          <cell r="D73">
            <v>-8.1999999999999993</v>
          </cell>
          <cell r="E73">
            <v>-617.40000000000009</v>
          </cell>
          <cell r="G73">
            <v>0</v>
          </cell>
          <cell r="H73">
            <v>0</v>
          </cell>
          <cell r="I73">
            <v>0</v>
          </cell>
          <cell r="K73">
            <v>-609.20000000000005</v>
          </cell>
          <cell r="L73">
            <v>-8.1999999999999993</v>
          </cell>
          <cell r="M73">
            <v>-617.40000000000009</v>
          </cell>
          <cell r="O73">
            <v>-609.20000000000005</v>
          </cell>
          <cell r="Q73">
            <v>12.3</v>
          </cell>
          <cell r="R73">
            <v>-596.9</v>
          </cell>
        </row>
        <row r="74">
          <cell r="C74">
            <v>-3188.8</v>
          </cell>
          <cell r="D74">
            <v>-47.260000000000005</v>
          </cell>
          <cell r="E74">
            <v>-3236.06</v>
          </cell>
          <cell r="G74">
            <v>-332</v>
          </cell>
          <cell r="H74">
            <v>0</v>
          </cell>
          <cell r="I74">
            <v>-332</v>
          </cell>
          <cell r="K74">
            <v>-2856.8</v>
          </cell>
          <cell r="L74">
            <v>-47.260000000000005</v>
          </cell>
          <cell r="M74">
            <v>-2904.06</v>
          </cell>
          <cell r="O74">
            <v>-2959.0730240000003</v>
          </cell>
          <cell r="Q74">
            <v>-33.299999999999997</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-2959.0730240000003</v>
          </cell>
          <cell r="R77">
            <v>-2992.4</v>
          </cell>
        </row>
        <row r="78">
          <cell r="A78" t="str">
            <v>Initail Proceeds</v>
          </cell>
          <cell r="E78">
            <v>3400</v>
          </cell>
        </row>
        <row r="79">
          <cell r="A79" t="str">
            <v>Remaining proceeds</v>
          </cell>
          <cell r="E79">
            <v>123.94000000000005</v>
          </cell>
        </row>
        <row r="81">
          <cell r="O81" t="str">
            <v>(3)    See UCM Share Repurchase tab.    This is</v>
          </cell>
        </row>
        <row r="82">
          <cell r="A82" t="str">
            <v>F:\STAFF\jdm\KMH\Merge\FERC Filing\[FERC stmts2.XLS]TFI use</v>
          </cell>
          <cell r="O82" t="str">
            <v xml:space="preserve">         the same amount that was use in the 8-K </v>
          </cell>
        </row>
        <row r="83">
          <cell r="O83" t="str">
            <v xml:space="preserve">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 val="ACE-Review"/>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COMPANY</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 Headcount"/>
      <sheetName val="Sheet1"/>
      <sheetName val="Tony's Categories"/>
    </sheetNames>
    <sheetDataSet>
      <sheetData sheetId="0">
        <row r="6">
          <cell r="N6" t="str">
            <v>A00</v>
          </cell>
          <cell r="O6" t="str">
            <v>SUPPORT SVCS</v>
          </cell>
          <cell r="Q6" t="str">
            <v>A00</v>
          </cell>
          <cell r="R6">
            <v>100</v>
          </cell>
          <cell r="S6" t="str">
            <v>NELSON, RF</v>
          </cell>
        </row>
        <row r="7">
          <cell r="N7" t="str">
            <v>A08</v>
          </cell>
          <cell r="O7" t="str">
            <v>COM ENERGY TRADING</v>
          </cell>
          <cell r="Q7" t="str">
            <v>A08</v>
          </cell>
          <cell r="R7">
            <v>100</v>
          </cell>
          <cell r="S7" t="str">
            <v>NELSON, RF</v>
          </cell>
        </row>
        <row r="8">
          <cell r="N8" t="str">
            <v>A10</v>
          </cell>
          <cell r="O8" t="str">
            <v>COM DELIVERY/TRANS</v>
          </cell>
          <cell r="Q8" t="str">
            <v>A10</v>
          </cell>
          <cell r="R8">
            <v>100</v>
          </cell>
          <cell r="S8" t="str">
            <v>NELSON, RF</v>
          </cell>
        </row>
        <row r="9">
          <cell r="N9" t="str">
            <v>A11</v>
          </cell>
          <cell r="O9" t="str">
            <v>COM ENGY DELIVERY</v>
          </cell>
          <cell r="Q9" t="str">
            <v>A11</v>
          </cell>
          <cell r="R9">
            <v>100</v>
          </cell>
          <cell r="S9" t="str">
            <v>NELSON, RF</v>
          </cell>
        </row>
        <row r="10">
          <cell r="N10" t="str">
            <v>A12</v>
          </cell>
          <cell r="O10" t="str">
            <v>ELEC ENGY DELIVERY</v>
          </cell>
          <cell r="Q10" t="str">
            <v>A12</v>
          </cell>
          <cell r="R10">
            <v>100</v>
          </cell>
          <cell r="S10" t="str">
            <v>NELSON, RF</v>
          </cell>
        </row>
        <row r="11">
          <cell r="N11" t="str">
            <v>A13</v>
          </cell>
          <cell r="O11" t="str">
            <v>GAS ENGY DELIVERY</v>
          </cell>
          <cell r="Q11" t="str">
            <v>A13</v>
          </cell>
          <cell r="R11">
            <v>100</v>
          </cell>
          <cell r="S11" t="str">
            <v>NELSON, RF</v>
          </cell>
        </row>
        <row r="12">
          <cell r="N12" t="str">
            <v>A14</v>
          </cell>
          <cell r="O12" t="str">
            <v>NU DELIVERY SVC</v>
          </cell>
          <cell r="Q12" t="str">
            <v>A14</v>
          </cell>
          <cell r="R12">
            <v>100</v>
          </cell>
          <cell r="S12" t="str">
            <v>NELSON, RF</v>
          </cell>
        </row>
        <row r="13">
          <cell r="N13" t="str">
            <v>A16</v>
          </cell>
          <cell r="O13" t="str">
            <v>GENERATION</v>
          </cell>
          <cell r="Q13" t="str">
            <v>A16</v>
          </cell>
          <cell r="R13">
            <v>100</v>
          </cell>
          <cell r="S13" t="str">
            <v>NELSON, RF</v>
          </cell>
        </row>
        <row r="14">
          <cell r="N14" t="str">
            <v>A17</v>
          </cell>
          <cell r="O14" t="str">
            <v>TRANSMISSION</v>
          </cell>
          <cell r="Q14" t="str">
            <v>A17</v>
          </cell>
          <cell r="R14">
            <v>100</v>
          </cell>
          <cell r="S14" t="str">
            <v>NELSON, RF</v>
          </cell>
        </row>
        <row r="15">
          <cell r="N15" t="str">
            <v>A18</v>
          </cell>
          <cell r="O15" t="str">
            <v>ELECTRIC TRADING</v>
          </cell>
          <cell r="Q15" t="str">
            <v>A18</v>
          </cell>
          <cell r="R15">
            <v>100</v>
          </cell>
          <cell r="S15" t="str">
            <v>NELSON, RF</v>
          </cell>
        </row>
        <row r="16">
          <cell r="N16" t="str">
            <v>A19</v>
          </cell>
          <cell r="O16" t="str">
            <v>SS ELEC TRADING</v>
          </cell>
          <cell r="Q16" t="str">
            <v>A19</v>
          </cell>
          <cell r="R16">
            <v>100</v>
          </cell>
          <cell r="S16" t="str">
            <v>NELSON, RF</v>
          </cell>
        </row>
        <row r="17">
          <cell r="N17" t="str">
            <v>A22</v>
          </cell>
          <cell r="O17" t="str">
            <v>SS ELEC ENGY DEL</v>
          </cell>
          <cell r="Q17" t="str">
            <v>A22</v>
          </cell>
          <cell r="R17">
            <v>200</v>
          </cell>
          <cell r="S17" t="str">
            <v>NELSON, RF</v>
          </cell>
        </row>
        <row r="18">
          <cell r="N18" t="str">
            <v>A23</v>
          </cell>
          <cell r="O18" t="str">
            <v>SS GAS ENGY DEL</v>
          </cell>
          <cell r="Q18" t="str">
            <v>A23</v>
          </cell>
          <cell r="R18">
            <v>200</v>
          </cell>
          <cell r="S18" t="str">
            <v>NELSON, RF</v>
          </cell>
        </row>
        <row r="19">
          <cell r="N19" t="str">
            <v>A24</v>
          </cell>
          <cell r="O19" t="str">
            <v>SS NU DEL SVC</v>
          </cell>
          <cell r="Q19" t="str">
            <v>A24</v>
          </cell>
          <cell r="R19">
            <v>100</v>
          </cell>
          <cell r="S19" t="str">
            <v>NELSON, RF</v>
          </cell>
        </row>
        <row r="20">
          <cell r="N20" t="str">
            <v>A27</v>
          </cell>
          <cell r="O20" t="str">
            <v>SS TRANSMISSION</v>
          </cell>
          <cell r="Q20" t="str">
            <v>A27</v>
          </cell>
          <cell r="R20">
            <v>100</v>
          </cell>
          <cell r="S20" t="str">
            <v>NELSON, RF</v>
          </cell>
        </row>
        <row r="21">
          <cell r="N21" t="str">
            <v>A28</v>
          </cell>
          <cell r="O21" t="str">
            <v>GAS TRADING</v>
          </cell>
          <cell r="Q21" t="str">
            <v>A28</v>
          </cell>
          <cell r="R21">
            <v>100</v>
          </cell>
          <cell r="S21" t="str">
            <v>NELSON, RF</v>
          </cell>
        </row>
        <row r="22">
          <cell r="N22" t="str">
            <v>A29</v>
          </cell>
          <cell r="O22" t="str">
            <v>SS GAS TRADING</v>
          </cell>
          <cell r="Q22" t="str">
            <v>A29</v>
          </cell>
          <cell r="R22">
            <v>100</v>
          </cell>
          <cell r="S22" t="str">
            <v>NELSON, RF</v>
          </cell>
        </row>
        <row r="23">
          <cell r="N23" t="str">
            <v>A38</v>
          </cell>
          <cell r="O23" t="str">
            <v>NONREG TRADING</v>
          </cell>
          <cell r="Q23" t="str">
            <v>A38</v>
          </cell>
          <cell r="R23">
            <v>100</v>
          </cell>
          <cell r="S23" t="str">
            <v>NELSON, RF</v>
          </cell>
        </row>
        <row r="24">
          <cell r="N24" t="str">
            <v>A39</v>
          </cell>
          <cell r="O24" t="str">
            <v>SS NONREG TRADING</v>
          </cell>
          <cell r="Q24" t="str">
            <v>A39</v>
          </cell>
          <cell r="R24">
            <v>100</v>
          </cell>
          <cell r="S24" t="str">
            <v>NELSON, RF</v>
          </cell>
        </row>
        <row r="25">
          <cell r="N25" t="str">
            <v>A41</v>
          </cell>
          <cell r="O25" t="str">
            <v>SS COMMON MRKTNG</v>
          </cell>
          <cell r="Q25" t="str">
            <v>A41</v>
          </cell>
          <cell r="R25">
            <v>100</v>
          </cell>
          <cell r="S25" t="str">
            <v>NELSON, RF</v>
          </cell>
        </row>
        <row r="26">
          <cell r="N26" t="str">
            <v>A44</v>
          </cell>
          <cell r="O26" t="str">
            <v>UNREG RETAIL SVCS</v>
          </cell>
          <cell r="Q26" t="str">
            <v>A44</v>
          </cell>
          <cell r="R26">
            <v>100</v>
          </cell>
          <cell r="S26" t="str">
            <v>NELSON, RF</v>
          </cell>
        </row>
        <row r="27">
          <cell r="N27" t="str">
            <v>A90</v>
          </cell>
          <cell r="O27" t="str">
            <v>CORPORATE SVCS</v>
          </cell>
          <cell r="Q27" t="str">
            <v>A90</v>
          </cell>
          <cell r="R27">
            <v>100</v>
          </cell>
          <cell r="S27" t="str">
            <v>NELSON, RF</v>
          </cell>
        </row>
        <row r="28">
          <cell r="N28" t="str">
            <v>B00</v>
          </cell>
          <cell r="O28" t="str">
            <v>SUPPORT SVCS</v>
          </cell>
          <cell r="Q28" t="str">
            <v>B00</v>
          </cell>
          <cell r="R28">
            <v>100</v>
          </cell>
          <cell r="S28" t="str">
            <v>SMITH, CJ</v>
          </cell>
        </row>
        <row r="29">
          <cell r="N29" t="str">
            <v>B08</v>
          </cell>
          <cell r="O29" t="str">
            <v>COM ENERGY TRADING</v>
          </cell>
          <cell r="Q29" t="str">
            <v>B08</v>
          </cell>
          <cell r="R29">
            <v>100</v>
          </cell>
          <cell r="S29" t="str">
            <v>PARKER, JC</v>
          </cell>
        </row>
        <row r="30">
          <cell r="N30" t="str">
            <v>B10</v>
          </cell>
          <cell r="O30" t="str">
            <v>COM DELIVERY/TRANS</v>
          </cell>
          <cell r="Q30" t="str">
            <v>B10</v>
          </cell>
          <cell r="R30">
            <v>100</v>
          </cell>
          <cell r="S30" t="str">
            <v>CAMPBELL, B</v>
          </cell>
        </row>
        <row r="31">
          <cell r="N31" t="str">
            <v>B11</v>
          </cell>
          <cell r="O31" t="str">
            <v>COM ENGY DELIVERY</v>
          </cell>
          <cell r="Q31" t="str">
            <v>B11</v>
          </cell>
          <cell r="R31">
            <v>100</v>
          </cell>
          <cell r="S31" t="str">
            <v>CAMPBELL, B</v>
          </cell>
        </row>
        <row r="32">
          <cell r="N32" t="str">
            <v>B12</v>
          </cell>
          <cell r="O32" t="str">
            <v>ELEC ENGY DELIVERY</v>
          </cell>
          <cell r="Q32" t="str">
            <v>B12</v>
          </cell>
          <cell r="R32">
            <v>100</v>
          </cell>
          <cell r="S32" t="str">
            <v>CAMPBELL, B</v>
          </cell>
        </row>
        <row r="33">
          <cell r="N33" t="str">
            <v>B13</v>
          </cell>
          <cell r="O33" t="str">
            <v>GAS ENGY DELIVERY</v>
          </cell>
          <cell r="Q33" t="str">
            <v>B13</v>
          </cell>
          <cell r="R33">
            <v>100</v>
          </cell>
          <cell r="S33" t="str">
            <v>CAMPBELL, B</v>
          </cell>
        </row>
        <row r="34">
          <cell r="N34" t="str">
            <v>B14</v>
          </cell>
          <cell r="O34" t="str">
            <v>NU DELIVERY SVC</v>
          </cell>
          <cell r="Q34" t="str">
            <v>B14</v>
          </cell>
          <cell r="R34">
            <v>100</v>
          </cell>
          <cell r="S34" t="str">
            <v>CAMPBELL, B</v>
          </cell>
        </row>
        <row r="35">
          <cell r="N35" t="str">
            <v>B16</v>
          </cell>
          <cell r="O35" t="str">
            <v>GENERATION</v>
          </cell>
          <cell r="Q35" t="str">
            <v>B16</v>
          </cell>
          <cell r="R35">
            <v>100</v>
          </cell>
          <cell r="S35" t="str">
            <v>FEHRMAN, WJ</v>
          </cell>
        </row>
        <row r="36">
          <cell r="N36" t="str">
            <v>B17</v>
          </cell>
          <cell r="O36" t="str">
            <v>TRANSMISSION</v>
          </cell>
          <cell r="Q36" t="str">
            <v>B17</v>
          </cell>
          <cell r="R36">
            <v>100</v>
          </cell>
          <cell r="S36" t="str">
            <v>GUST, JJ</v>
          </cell>
        </row>
        <row r="37">
          <cell r="N37" t="str">
            <v>B18</v>
          </cell>
          <cell r="O37" t="str">
            <v>ELECTRIC TRADING</v>
          </cell>
          <cell r="Q37" t="str">
            <v>B18</v>
          </cell>
          <cell r="R37">
            <v>100</v>
          </cell>
          <cell r="S37" t="str">
            <v>PARKER, JC</v>
          </cell>
        </row>
        <row r="38">
          <cell r="N38" t="str">
            <v>B28</v>
          </cell>
          <cell r="O38" t="str">
            <v>GAS TRADING</v>
          </cell>
          <cell r="Q38" t="str">
            <v>B28</v>
          </cell>
          <cell r="R38">
            <v>100</v>
          </cell>
          <cell r="S38" t="str">
            <v>BADURA, DJ</v>
          </cell>
        </row>
        <row r="39">
          <cell r="N39" t="str">
            <v>B38</v>
          </cell>
          <cell r="O39" t="str">
            <v>NONREG TRADING</v>
          </cell>
          <cell r="Q39" t="str">
            <v>B38</v>
          </cell>
          <cell r="R39">
            <v>100</v>
          </cell>
          <cell r="S39" t="str">
            <v>PARKER, JC</v>
          </cell>
        </row>
        <row r="40">
          <cell r="N40" t="str">
            <v>B44</v>
          </cell>
          <cell r="O40" t="str">
            <v>UNREG RETAIL SVCS</v>
          </cell>
          <cell r="Q40" t="str">
            <v>B44</v>
          </cell>
          <cell r="R40">
            <v>100</v>
          </cell>
          <cell r="S40" t="str">
            <v>KELLEHER, JP</v>
          </cell>
        </row>
        <row r="41">
          <cell r="N41" t="str">
            <v>ETA</v>
          </cell>
          <cell r="O41" t="str">
            <v>ELEC TRANSM AMERICA</v>
          </cell>
          <cell r="Q41" t="str">
            <v>ETA</v>
          </cell>
          <cell r="R41">
            <v>100</v>
          </cell>
          <cell r="S41" t="str">
            <v>VACANT</v>
          </cell>
        </row>
        <row r="42">
          <cell r="N42" t="str">
            <v>ETT</v>
          </cell>
          <cell r="O42" t="str">
            <v>ELEC TRANSM TEXAS</v>
          </cell>
          <cell r="Q42" t="str">
            <v>ETT</v>
          </cell>
          <cell r="R42">
            <v>100</v>
          </cell>
          <cell r="S42" t="str">
            <v>VACANT</v>
          </cell>
        </row>
        <row r="43">
          <cell r="N43" t="str">
            <v>KR1</v>
          </cell>
          <cell r="O43" t="str">
            <v>KERN RIVER</v>
          </cell>
          <cell r="Q43" t="str">
            <v>KR1</v>
          </cell>
          <cell r="R43">
            <v>100</v>
          </cell>
          <cell r="S43" t="str">
            <v>VACANT</v>
          </cell>
        </row>
        <row r="44">
          <cell r="N44" t="str">
            <v>MH1</v>
          </cell>
          <cell r="O44" t="str">
            <v>MIDAM ENRGY HLDNG CO</v>
          </cell>
          <cell r="Q44" t="str">
            <v>MH1</v>
          </cell>
          <cell r="R44">
            <v>100</v>
          </cell>
          <cell r="S44" t="str">
            <v>VACANT</v>
          </cell>
        </row>
        <row r="45">
          <cell r="N45" t="str">
            <v>MH2</v>
          </cell>
          <cell r="O45" t="str">
            <v>CE ELECT UK FUNDING</v>
          </cell>
          <cell r="Q45" t="str">
            <v>MH2</v>
          </cell>
          <cell r="R45">
            <v>100</v>
          </cell>
          <cell r="S45" t="str">
            <v>VACANT</v>
          </cell>
        </row>
        <row r="46">
          <cell r="N46" t="str">
            <v>MH3</v>
          </cell>
          <cell r="O46" t="str">
            <v>CE GENERATION</v>
          </cell>
          <cell r="Q46" t="str">
            <v>MH3</v>
          </cell>
          <cell r="R46">
            <v>100</v>
          </cell>
          <cell r="S46" t="str">
            <v>VACANT</v>
          </cell>
        </row>
        <row r="47">
          <cell r="N47" t="str">
            <v>MH4</v>
          </cell>
          <cell r="O47" t="str">
            <v>PHILIPPINES</v>
          </cell>
          <cell r="Q47" t="str">
            <v>MH4</v>
          </cell>
          <cell r="R47">
            <v>100</v>
          </cell>
          <cell r="S47" t="str">
            <v>VACANT</v>
          </cell>
        </row>
        <row r="48">
          <cell r="N48" t="str">
            <v>MH7</v>
          </cell>
          <cell r="O48" t="str">
            <v>CE GEN SUBSIDIARIES</v>
          </cell>
          <cell r="Q48" t="str">
            <v>MH7</v>
          </cell>
          <cell r="R48">
            <v>100</v>
          </cell>
          <cell r="S48" t="str">
            <v>VACANT</v>
          </cell>
        </row>
        <row r="49">
          <cell r="N49" t="str">
            <v>MII</v>
          </cell>
          <cell r="O49" t="str">
            <v>MEHC INVESTMENT INC</v>
          </cell>
          <cell r="Q49" t="str">
            <v>MII</v>
          </cell>
          <cell r="R49">
            <v>100</v>
          </cell>
          <cell r="S49" t="str">
            <v>VACANT</v>
          </cell>
        </row>
        <row r="50">
          <cell r="N50" t="str">
            <v>MMS</v>
          </cell>
          <cell r="O50" t="str">
            <v>MEC MACHINING SVC</v>
          </cell>
          <cell r="Q50" t="str">
            <v>MMS</v>
          </cell>
          <cell r="R50">
            <v>100</v>
          </cell>
          <cell r="S50" t="str">
            <v>VACANT</v>
          </cell>
        </row>
        <row r="51">
          <cell r="N51" t="str">
            <v>NNG</v>
          </cell>
          <cell r="O51" t="str">
            <v>NORTHERN NATURAL GAS</v>
          </cell>
          <cell r="Q51" t="str">
            <v>NNG</v>
          </cell>
          <cell r="R51">
            <v>100</v>
          </cell>
          <cell r="S51" t="str">
            <v>VACANT</v>
          </cell>
        </row>
        <row r="52">
          <cell r="N52" t="str">
            <v>N75</v>
          </cell>
          <cell r="O52" t="str">
            <v>MW CAPITAL GROUP</v>
          </cell>
          <cell r="Q52" t="str">
            <v>N75</v>
          </cell>
          <cell r="R52">
            <v>100</v>
          </cell>
          <cell r="S52" t="str">
            <v>MULLER, CJ</v>
          </cell>
        </row>
        <row r="53">
          <cell r="N53" t="str">
            <v>N76</v>
          </cell>
          <cell r="O53" t="str">
            <v>DAKOTA DUNES DEV CO</v>
          </cell>
          <cell r="Q53" t="str">
            <v>N76</v>
          </cell>
          <cell r="R53">
            <v>100</v>
          </cell>
          <cell r="S53" t="str">
            <v>MULLER, CJ</v>
          </cell>
        </row>
        <row r="54">
          <cell r="N54" t="str">
            <v>PPW</v>
          </cell>
          <cell r="O54" t="str">
            <v>PACIFICORP</v>
          </cell>
          <cell r="Q54" t="str">
            <v>PPW</v>
          </cell>
          <cell r="R54">
            <v>100</v>
          </cell>
          <cell r="S54" t="str">
            <v>VACANT</v>
          </cell>
        </row>
        <row r="55">
          <cell r="N55" t="str">
            <v>PRC</v>
          </cell>
          <cell r="O55" t="str">
            <v>PERCO</v>
          </cell>
          <cell r="Q55" t="str">
            <v>PRC</v>
          </cell>
          <cell r="R55">
            <v>100</v>
          </cell>
          <cell r="S55" t="str">
            <v>VACANT</v>
          </cell>
        </row>
        <row r="56">
          <cell r="N56" t="str">
            <v>P16</v>
          </cell>
          <cell r="O56" t="str">
            <v>NONREG ELE WHOLESALE</v>
          </cell>
          <cell r="Q56" t="str">
            <v>P16</v>
          </cell>
          <cell r="R56">
            <v>100</v>
          </cell>
          <cell r="S56" t="str">
            <v>PARKER, JC</v>
          </cell>
        </row>
        <row r="57">
          <cell r="N57" t="str">
            <v>P20</v>
          </cell>
          <cell r="O57" t="str">
            <v>RESIDENTIAL SERVICES</v>
          </cell>
          <cell r="Q57" t="str">
            <v>P20</v>
          </cell>
          <cell r="R57">
            <v>100</v>
          </cell>
          <cell r="S57" t="str">
            <v>KIRKPATRICK, AM</v>
          </cell>
        </row>
        <row r="58">
          <cell r="N58" t="str">
            <v>P27</v>
          </cell>
          <cell r="O58" t="str">
            <v>SVC FOR TELECOMM CO</v>
          </cell>
          <cell r="Q58" t="str">
            <v>P27</v>
          </cell>
          <cell r="R58">
            <v>100</v>
          </cell>
          <cell r="S58" t="str">
            <v>CAMPBELL, B</v>
          </cell>
        </row>
        <row r="59">
          <cell r="N59" t="str">
            <v>P40</v>
          </cell>
          <cell r="O59" t="str">
            <v>REGULATED ELECTRIC</v>
          </cell>
          <cell r="Q59" t="str">
            <v>P40</v>
          </cell>
          <cell r="R59">
            <v>100</v>
          </cell>
          <cell r="S59" t="str">
            <v>CAMPBELL, B</v>
          </cell>
        </row>
        <row r="60">
          <cell r="N60" t="str">
            <v>P45</v>
          </cell>
          <cell r="O60" t="str">
            <v>REGULATED GAS</v>
          </cell>
          <cell r="Q60" t="str">
            <v>P45</v>
          </cell>
          <cell r="R60">
            <v>100</v>
          </cell>
          <cell r="S60" t="str">
            <v>CAMPBELL, B</v>
          </cell>
        </row>
        <row r="61">
          <cell r="N61" t="str">
            <v>P50</v>
          </cell>
          <cell r="O61" t="str">
            <v>NON REG ELECTRIC</v>
          </cell>
          <cell r="Q61" t="str">
            <v>P50</v>
          </cell>
          <cell r="R61">
            <v>100</v>
          </cell>
          <cell r="S61" t="str">
            <v>YOCUM, MC</v>
          </cell>
        </row>
        <row r="62">
          <cell r="N62" t="str">
            <v>P51</v>
          </cell>
          <cell r="O62" t="str">
            <v>NON REG GAS RETL</v>
          </cell>
          <cell r="Q62" t="str">
            <v>P51</v>
          </cell>
          <cell r="R62">
            <v>100</v>
          </cell>
          <cell r="S62" t="str">
            <v>YOCUM, MC</v>
          </cell>
        </row>
        <row r="63">
          <cell r="N63" t="str">
            <v>P52</v>
          </cell>
          <cell r="O63" t="str">
            <v>UNREG GAS TRADING</v>
          </cell>
          <cell r="Q63" t="str">
            <v>P52</v>
          </cell>
          <cell r="R63">
            <v>100</v>
          </cell>
          <cell r="S63" t="str">
            <v>YOCUM, MC</v>
          </cell>
        </row>
        <row r="64">
          <cell r="N64" t="str">
            <v>P69</v>
          </cell>
          <cell r="O64" t="str">
            <v>SALES TAX EXEMPT SVC</v>
          </cell>
          <cell r="Q64" t="str">
            <v>P69</v>
          </cell>
          <cell r="R64">
            <v>100</v>
          </cell>
          <cell r="S64" t="str">
            <v>YOCUM, MC</v>
          </cell>
        </row>
        <row r="65">
          <cell r="N65" t="str">
            <v>P70</v>
          </cell>
          <cell r="O65" t="str">
            <v>IN TERRITORY ESP</v>
          </cell>
          <cell r="Q65" t="str">
            <v>P70</v>
          </cell>
          <cell r="R65">
            <v>100</v>
          </cell>
          <cell r="S65" t="str">
            <v>YOCUM, MC</v>
          </cell>
        </row>
        <row r="66">
          <cell r="N66" t="str">
            <v>P75</v>
          </cell>
          <cell r="O66" t="str">
            <v>PAYMENT PROTECTION</v>
          </cell>
          <cell r="Q66" t="str">
            <v>P75</v>
          </cell>
          <cell r="R66">
            <v>100</v>
          </cell>
          <cell r="S66" t="str">
            <v>YOCUM, MC</v>
          </cell>
        </row>
        <row r="67">
          <cell r="N67" t="str">
            <v>Q01</v>
          </cell>
          <cell r="O67" t="str">
            <v>QC ENERGY COMPANY</v>
          </cell>
          <cell r="Q67" t="str">
            <v>Q01</v>
          </cell>
          <cell r="R67">
            <v>100</v>
          </cell>
          <cell r="S67" t="str">
            <v>VACANT</v>
          </cell>
        </row>
        <row r="68">
          <cell r="N68" t="str">
            <v>S01</v>
          </cell>
          <cell r="O68" t="str">
            <v>HOMESERVICES.COM</v>
          </cell>
          <cell r="Q68" t="str">
            <v>S01</v>
          </cell>
          <cell r="R68">
            <v>100</v>
          </cell>
          <cell r="S68" t="str">
            <v>VACANT</v>
          </cell>
        </row>
        <row r="69">
          <cell r="N69" t="str">
            <v>S02</v>
          </cell>
          <cell r="O69" t="str">
            <v>IOWA REALTY</v>
          </cell>
          <cell r="Q69" t="str">
            <v>S02</v>
          </cell>
          <cell r="R69">
            <v>100</v>
          </cell>
          <cell r="S69" t="str">
            <v>VACANT</v>
          </cell>
        </row>
        <row r="70">
          <cell r="N70" t="str">
            <v>T01</v>
          </cell>
          <cell r="O70" t="str">
            <v>INTERCOAST CAP CO</v>
          </cell>
          <cell r="Q70" t="str">
            <v>T01</v>
          </cell>
          <cell r="R70">
            <v>100</v>
          </cell>
          <cell r="S70" t="str">
            <v>MULLER, CJ</v>
          </cell>
        </row>
        <row r="71">
          <cell r="N71" t="str">
            <v>T25</v>
          </cell>
          <cell r="O71" t="str">
            <v>MHC INVESTMENT CO</v>
          </cell>
          <cell r="Q71" t="str">
            <v>T25</v>
          </cell>
          <cell r="R71">
            <v>100</v>
          </cell>
          <cell r="S71" t="str">
            <v>MULLER, CJ</v>
          </cell>
        </row>
        <row r="72">
          <cell r="N72" t="str">
            <v>T34</v>
          </cell>
          <cell r="O72" t="str">
            <v>CIMMRED LEASING</v>
          </cell>
          <cell r="Q72" t="str">
            <v>T34</v>
          </cell>
          <cell r="R72">
            <v>100</v>
          </cell>
          <cell r="S72" t="str">
            <v>MULLER, CJ</v>
          </cell>
        </row>
        <row r="73">
          <cell r="N73" t="str">
            <v>T35</v>
          </cell>
          <cell r="O73" t="str">
            <v>DCCO INC</v>
          </cell>
          <cell r="Q73" t="str">
            <v>T35</v>
          </cell>
          <cell r="R73">
            <v>100</v>
          </cell>
          <cell r="S73" t="str">
            <v>MULLER, CJ</v>
          </cell>
        </row>
        <row r="74">
          <cell r="N74" t="str">
            <v>T36</v>
          </cell>
          <cell r="O74" t="str">
            <v>MWR CAPITAL</v>
          </cell>
          <cell r="Q74" t="str">
            <v>T36</v>
          </cell>
          <cell r="R74">
            <v>100</v>
          </cell>
          <cell r="S74" t="str">
            <v>MULLER, CJ</v>
          </cell>
        </row>
        <row r="75">
          <cell r="N75" t="str">
            <v>T51</v>
          </cell>
          <cell r="O75" t="str">
            <v>INTERCOAST ENERGY CO</v>
          </cell>
          <cell r="Q75" t="str">
            <v>T51</v>
          </cell>
          <cell r="R75">
            <v>100</v>
          </cell>
          <cell r="S75" t="str">
            <v>MULLER, CJ</v>
          </cell>
        </row>
        <row r="76">
          <cell r="N76">
            <v>1</v>
          </cell>
          <cell r="O76" t="str">
            <v>CEO</v>
          </cell>
          <cell r="Q76" t="str">
            <v>B90</v>
          </cell>
          <cell r="R76">
            <v>100</v>
          </cell>
          <cell r="S76" t="str">
            <v>ABEL, GE</v>
          </cell>
        </row>
        <row r="77">
          <cell r="N77">
            <v>2</v>
          </cell>
          <cell r="O77" t="str">
            <v>SUBSIDIARY EMPLOYEES</v>
          </cell>
          <cell r="Q77" t="str">
            <v>B00</v>
          </cell>
          <cell r="R77">
            <v>100</v>
          </cell>
          <cell r="S77" t="str">
            <v>MULLER, CJ</v>
          </cell>
        </row>
        <row r="78">
          <cell r="N78">
            <v>7</v>
          </cell>
          <cell r="O78" t="str">
            <v>CORPORATE INSURANCE</v>
          </cell>
          <cell r="Q78" t="str">
            <v>B90</v>
          </cell>
          <cell r="R78">
            <v>100</v>
          </cell>
          <cell r="S78" t="str">
            <v>SCHILLINGER, SJ</v>
          </cell>
        </row>
        <row r="79">
          <cell r="N79">
            <v>8</v>
          </cell>
          <cell r="O79" t="str">
            <v>LEGISLATION</v>
          </cell>
          <cell r="Q79" t="str">
            <v>B00</v>
          </cell>
          <cell r="R79">
            <v>100</v>
          </cell>
          <cell r="S79" t="str">
            <v>CARIS, DC</v>
          </cell>
        </row>
        <row r="80">
          <cell r="N80">
            <v>10</v>
          </cell>
          <cell r="O80" t="str">
            <v>PRESIDENT MEC</v>
          </cell>
          <cell r="Q80" t="str">
            <v>B00</v>
          </cell>
          <cell r="R80">
            <v>100</v>
          </cell>
          <cell r="S80" t="str">
            <v>FEHRMAN, WJ</v>
          </cell>
        </row>
        <row r="81">
          <cell r="N81">
            <v>12</v>
          </cell>
          <cell r="O81" t="str">
            <v>MEC LEGAL SERVICES</v>
          </cell>
          <cell r="Q81" t="str">
            <v>B00</v>
          </cell>
          <cell r="R81">
            <v>100</v>
          </cell>
          <cell r="S81" t="str">
            <v>WEISS, SR</v>
          </cell>
        </row>
        <row r="82">
          <cell r="N82">
            <v>14</v>
          </cell>
          <cell r="O82" t="str">
            <v>FINANCIAL SERVICES</v>
          </cell>
          <cell r="Q82" t="str">
            <v>B00</v>
          </cell>
          <cell r="R82">
            <v>100</v>
          </cell>
          <cell r="S82" t="str">
            <v>OSBORN, GW</v>
          </cell>
        </row>
        <row r="83">
          <cell r="N83">
            <v>15</v>
          </cell>
          <cell r="O83" t="str">
            <v>FIN SVCS &amp; INVSTMENT</v>
          </cell>
          <cell r="Q83" t="str">
            <v>B90</v>
          </cell>
          <cell r="R83">
            <v>100</v>
          </cell>
          <cell r="S83" t="str">
            <v>OSBORN, GW</v>
          </cell>
        </row>
        <row r="84">
          <cell r="N84">
            <v>16</v>
          </cell>
          <cell r="O84" t="str">
            <v>MARKET ASSESSMENT</v>
          </cell>
          <cell r="Q84" t="str">
            <v>B90</v>
          </cell>
          <cell r="R84">
            <v>100</v>
          </cell>
          <cell r="S84" t="str">
            <v>STEVENS, OD</v>
          </cell>
        </row>
        <row r="85">
          <cell r="N85">
            <v>21</v>
          </cell>
          <cell r="O85" t="str">
            <v>TREASURY</v>
          </cell>
          <cell r="Q85" t="str">
            <v>B90</v>
          </cell>
          <cell r="R85">
            <v>100</v>
          </cell>
          <cell r="S85" t="str">
            <v>GALT, JC</v>
          </cell>
        </row>
        <row r="86">
          <cell r="N86">
            <v>23</v>
          </cell>
          <cell r="O86" t="str">
            <v>TAX SERVICES</v>
          </cell>
          <cell r="Q86" t="str">
            <v>B90</v>
          </cell>
          <cell r="R86">
            <v>100</v>
          </cell>
          <cell r="S86" t="str">
            <v>EVANS, SR</v>
          </cell>
        </row>
        <row r="87">
          <cell r="N87">
            <v>24</v>
          </cell>
          <cell r="O87" t="str">
            <v>RISK MANAGEMENT</v>
          </cell>
          <cell r="Q87" t="str">
            <v>B00</v>
          </cell>
          <cell r="R87">
            <v>100</v>
          </cell>
          <cell r="S87" t="str">
            <v>WIESE, BJ</v>
          </cell>
        </row>
        <row r="88">
          <cell r="N88">
            <v>30</v>
          </cell>
          <cell r="O88" t="str">
            <v>US REG ACCT&amp;MEC CNTL</v>
          </cell>
          <cell r="Q88" t="str">
            <v>B00</v>
          </cell>
          <cell r="R88">
            <v>100</v>
          </cell>
          <cell r="S88" t="str">
            <v>SPECKETER, TB</v>
          </cell>
        </row>
        <row r="89">
          <cell r="N89">
            <v>31</v>
          </cell>
          <cell r="O89" t="str">
            <v>REG &amp; BU ACCOUNTING</v>
          </cell>
          <cell r="Q89" t="str">
            <v>B00</v>
          </cell>
          <cell r="R89">
            <v>100</v>
          </cell>
          <cell r="S89" t="str">
            <v>SMITH, CJ</v>
          </cell>
        </row>
        <row r="90">
          <cell r="N90">
            <v>32</v>
          </cell>
          <cell r="O90" t="str">
            <v>PROPERTY ACCOUNTING</v>
          </cell>
          <cell r="Q90" t="str">
            <v>B00</v>
          </cell>
          <cell r="R90">
            <v>100</v>
          </cell>
          <cell r="S90" t="str">
            <v>MILLER, DE</v>
          </cell>
        </row>
        <row r="91">
          <cell r="N91">
            <v>33</v>
          </cell>
          <cell r="O91" t="str">
            <v>CORPORATE ACCOUNTING</v>
          </cell>
          <cell r="Q91" t="str">
            <v>B00</v>
          </cell>
          <cell r="R91">
            <v>100</v>
          </cell>
          <cell r="S91" t="str">
            <v>TUNNING, RR</v>
          </cell>
        </row>
        <row r="92">
          <cell r="N92">
            <v>34</v>
          </cell>
          <cell r="O92" t="str">
            <v>ACCTG SYS SUPPORT</v>
          </cell>
          <cell r="Q92" t="str">
            <v>B00</v>
          </cell>
          <cell r="R92">
            <v>100</v>
          </cell>
          <cell r="S92" t="str">
            <v>NELSON, RF</v>
          </cell>
        </row>
        <row r="93">
          <cell r="N93">
            <v>35</v>
          </cell>
          <cell r="O93" t="str">
            <v>ACCOUNTS PAYABLE</v>
          </cell>
          <cell r="Q93" t="str">
            <v>B00</v>
          </cell>
          <cell r="R93">
            <v>100</v>
          </cell>
          <cell r="S93" t="str">
            <v>BONESCHANS, LJ</v>
          </cell>
        </row>
        <row r="94">
          <cell r="N94">
            <v>36</v>
          </cell>
          <cell r="O94" t="str">
            <v>ENERGY MGT ACCTG</v>
          </cell>
          <cell r="Q94" t="str">
            <v>B08</v>
          </cell>
          <cell r="R94">
            <v>100</v>
          </cell>
          <cell r="S94" t="str">
            <v>VIETZ, SL</v>
          </cell>
        </row>
        <row r="95">
          <cell r="N95">
            <v>40</v>
          </cell>
          <cell r="O95" t="str">
            <v>SR VP &amp; CFO</v>
          </cell>
          <cell r="Q95" t="str">
            <v>B90</v>
          </cell>
          <cell r="R95">
            <v>100</v>
          </cell>
          <cell r="S95" t="str">
            <v>GOODMAN, PJ</v>
          </cell>
        </row>
        <row r="96">
          <cell r="N96">
            <v>41</v>
          </cell>
          <cell r="O96" t="str">
            <v>INTERNAL AUDIT</v>
          </cell>
          <cell r="Q96" t="str">
            <v>B90</v>
          </cell>
          <cell r="R96">
            <v>100</v>
          </cell>
          <cell r="S96" t="str">
            <v>GOODING, DL</v>
          </cell>
        </row>
        <row r="97">
          <cell r="N97">
            <v>42</v>
          </cell>
          <cell r="O97" t="str">
            <v>COMMUNICATIONS SVCS</v>
          </cell>
          <cell r="Q97" t="str">
            <v>B90</v>
          </cell>
          <cell r="R97">
            <v>100</v>
          </cell>
          <cell r="S97" t="str">
            <v>GRABINSKI, TD</v>
          </cell>
        </row>
        <row r="98">
          <cell r="N98">
            <v>46</v>
          </cell>
          <cell r="O98" t="str">
            <v>SUPPLY CHAIN</v>
          </cell>
          <cell r="Q98" t="str">
            <v>B00</v>
          </cell>
          <cell r="R98">
            <v>100</v>
          </cell>
          <cell r="S98" t="str">
            <v>ROCHE, JW</v>
          </cell>
        </row>
        <row r="99">
          <cell r="N99">
            <v>50</v>
          </cell>
          <cell r="O99" t="str">
            <v>CORP COMMUNICATIONS</v>
          </cell>
          <cell r="Q99" t="str">
            <v>B90</v>
          </cell>
          <cell r="R99">
            <v>100</v>
          </cell>
          <cell r="S99" t="str">
            <v>THELEN, A</v>
          </cell>
        </row>
        <row r="100">
          <cell r="N100">
            <v>51</v>
          </cell>
          <cell r="O100" t="str">
            <v>COMPENSATION</v>
          </cell>
          <cell r="Q100" t="str">
            <v>B90</v>
          </cell>
          <cell r="R100">
            <v>100</v>
          </cell>
          <cell r="S100" t="str">
            <v>GRANNES, M</v>
          </cell>
        </row>
        <row r="101">
          <cell r="N101">
            <v>52</v>
          </cell>
          <cell r="O101" t="str">
            <v>HUMAN RESOURCES</v>
          </cell>
          <cell r="Q101" t="str">
            <v>B90</v>
          </cell>
          <cell r="R101">
            <v>100</v>
          </cell>
          <cell r="S101" t="str">
            <v>BACON, JE</v>
          </cell>
        </row>
        <row r="102">
          <cell r="N102">
            <v>54</v>
          </cell>
          <cell r="O102" t="str">
            <v>BENEFITS/COMMUN</v>
          </cell>
          <cell r="Q102" t="str">
            <v>B90</v>
          </cell>
          <cell r="R102">
            <v>100</v>
          </cell>
          <cell r="S102" t="str">
            <v>FRANCIS, SK</v>
          </cell>
        </row>
        <row r="103">
          <cell r="N103">
            <v>55</v>
          </cell>
          <cell r="O103" t="str">
            <v>PAYROLL</v>
          </cell>
          <cell r="Q103" t="str">
            <v>B90</v>
          </cell>
          <cell r="R103">
            <v>100</v>
          </cell>
          <cell r="S103" t="str">
            <v>SMITH, SM</v>
          </cell>
        </row>
        <row r="104">
          <cell r="N104">
            <v>56</v>
          </cell>
          <cell r="O104" t="str">
            <v>LEARNING SYSTEMS</v>
          </cell>
          <cell r="Q104" t="str">
            <v>B90</v>
          </cell>
          <cell r="R104">
            <v>100</v>
          </cell>
          <cell r="S104" t="str">
            <v>WATSON, J</v>
          </cell>
        </row>
        <row r="105">
          <cell r="N105">
            <v>58</v>
          </cell>
          <cell r="O105" t="str">
            <v>EMP REL &amp; HR CMPLNCE</v>
          </cell>
          <cell r="Q105" t="str">
            <v>B90</v>
          </cell>
          <cell r="R105">
            <v>100</v>
          </cell>
          <cell r="S105" t="str">
            <v>PRIEST, PB</v>
          </cell>
        </row>
        <row r="106">
          <cell r="N106">
            <v>59</v>
          </cell>
          <cell r="O106" t="str">
            <v>LABOR RELATIONS</v>
          </cell>
          <cell r="Q106" t="str">
            <v>B00</v>
          </cell>
          <cell r="R106">
            <v>100</v>
          </cell>
          <cell r="S106" t="str">
            <v>LOVIG, RG</v>
          </cell>
        </row>
        <row r="107">
          <cell r="N107">
            <v>61</v>
          </cell>
          <cell r="O107" t="str">
            <v>STAFFING</v>
          </cell>
          <cell r="Q107" t="str">
            <v>B00</v>
          </cell>
          <cell r="R107">
            <v>100</v>
          </cell>
          <cell r="S107" t="str">
            <v>WATSON, J</v>
          </cell>
        </row>
        <row r="108">
          <cell r="N108">
            <v>76</v>
          </cell>
          <cell r="O108" t="str">
            <v>IT DATABASE ADMIN</v>
          </cell>
          <cell r="Q108" t="str">
            <v>B00</v>
          </cell>
          <cell r="R108">
            <v>100</v>
          </cell>
          <cell r="S108" t="str">
            <v>BLACKWELL, DJ</v>
          </cell>
        </row>
        <row r="109">
          <cell r="N109">
            <v>78</v>
          </cell>
          <cell r="O109" t="str">
            <v>IT QUALITY ASSURANCE</v>
          </cell>
          <cell r="Q109" t="str">
            <v>B00</v>
          </cell>
          <cell r="R109">
            <v>100</v>
          </cell>
          <cell r="S109" t="str">
            <v>JENSEN, TJ</v>
          </cell>
        </row>
        <row r="110">
          <cell r="N110">
            <v>79</v>
          </cell>
          <cell r="O110" t="str">
            <v>IT INFO PROTECTION</v>
          </cell>
          <cell r="Q110" t="str">
            <v>B00</v>
          </cell>
          <cell r="R110">
            <v>100</v>
          </cell>
          <cell r="S110" t="str">
            <v>KERBER, JR</v>
          </cell>
        </row>
        <row r="111">
          <cell r="N111">
            <v>80</v>
          </cell>
          <cell r="O111" t="str">
            <v>IT DATA CNTR OPERS</v>
          </cell>
          <cell r="Q111" t="str">
            <v>B00</v>
          </cell>
          <cell r="R111">
            <v>100</v>
          </cell>
          <cell r="S111" t="str">
            <v>VOGEL, CS</v>
          </cell>
        </row>
        <row r="112">
          <cell r="N112">
            <v>81</v>
          </cell>
          <cell r="O112" t="str">
            <v>IT MF/DATA SERVICE</v>
          </cell>
          <cell r="Q112" t="str">
            <v>B00</v>
          </cell>
          <cell r="R112">
            <v>100</v>
          </cell>
          <cell r="S112" t="str">
            <v>MILLER, CW</v>
          </cell>
        </row>
        <row r="113">
          <cell r="N113">
            <v>82</v>
          </cell>
          <cell r="O113" t="str">
            <v>IT WIN/UNIX SYSTEMS</v>
          </cell>
          <cell r="Q113" t="str">
            <v>B90</v>
          </cell>
          <cell r="R113">
            <v>100</v>
          </cell>
          <cell r="S113" t="str">
            <v>HINDMAN, MS</v>
          </cell>
        </row>
        <row r="114">
          <cell r="N114">
            <v>84</v>
          </cell>
          <cell r="O114" t="str">
            <v>IT TECH MGT</v>
          </cell>
          <cell r="Q114" t="str">
            <v>B00</v>
          </cell>
          <cell r="R114">
            <v>100</v>
          </cell>
          <cell r="S114" t="str">
            <v>METCALF, RS</v>
          </cell>
        </row>
        <row r="115">
          <cell r="N115">
            <v>86</v>
          </cell>
          <cell r="O115" t="str">
            <v>INFO TECHNOLOGY</v>
          </cell>
          <cell r="Q115" t="str">
            <v>B00</v>
          </cell>
          <cell r="R115">
            <v>100</v>
          </cell>
          <cell r="S115" t="str">
            <v>KRENC, PE</v>
          </cell>
        </row>
        <row r="116">
          <cell r="N116">
            <v>87</v>
          </cell>
          <cell r="O116" t="str">
            <v>IT TECH RESOURCE CTR</v>
          </cell>
          <cell r="Q116" t="str">
            <v>B00</v>
          </cell>
          <cell r="R116">
            <v>100</v>
          </cell>
          <cell r="S116" t="str">
            <v>ASWEGAN, TL</v>
          </cell>
        </row>
        <row r="117">
          <cell r="N117">
            <v>89</v>
          </cell>
          <cell r="O117" t="str">
            <v>IT BUSINESS MGT</v>
          </cell>
          <cell r="Q117" t="str">
            <v>B00</v>
          </cell>
          <cell r="R117">
            <v>100</v>
          </cell>
          <cell r="S117" t="str">
            <v>JENSEN, TJ</v>
          </cell>
        </row>
        <row r="118">
          <cell r="N118">
            <v>90</v>
          </cell>
          <cell r="O118" t="str">
            <v>GENERAL SERVICES</v>
          </cell>
          <cell r="Q118" t="str">
            <v>B00</v>
          </cell>
          <cell r="R118">
            <v>100</v>
          </cell>
          <cell r="S118" t="str">
            <v>WHITE, RH</v>
          </cell>
        </row>
        <row r="119">
          <cell r="N119">
            <v>91</v>
          </cell>
          <cell r="O119" t="str">
            <v>BUSINESS CONTINUITY</v>
          </cell>
          <cell r="Q119" t="str">
            <v>B00</v>
          </cell>
          <cell r="R119">
            <v>100</v>
          </cell>
          <cell r="S119" t="str">
            <v>GRANDGEORGE, PA</v>
          </cell>
        </row>
        <row r="120">
          <cell r="N120">
            <v>92</v>
          </cell>
          <cell r="O120" t="str">
            <v>CORP SECURITY</v>
          </cell>
          <cell r="Q120" t="str">
            <v>B00</v>
          </cell>
          <cell r="R120">
            <v>100</v>
          </cell>
          <cell r="S120" t="str">
            <v>NELSON, CM</v>
          </cell>
        </row>
        <row r="121">
          <cell r="N121">
            <v>93</v>
          </cell>
          <cell r="O121" t="str">
            <v>TRAVEL SERVICES</v>
          </cell>
          <cell r="Q121" t="str">
            <v>B00</v>
          </cell>
          <cell r="R121">
            <v>100</v>
          </cell>
          <cell r="S121" t="str">
            <v>HUFF, LL</v>
          </cell>
        </row>
        <row r="122">
          <cell r="N122">
            <v>98</v>
          </cell>
          <cell r="O122" t="str">
            <v>OFFICE SERVICES</v>
          </cell>
          <cell r="Q122" t="str">
            <v>B00</v>
          </cell>
          <cell r="R122">
            <v>100</v>
          </cell>
          <cell r="S122" t="str">
            <v>SONNENBURG, SA</v>
          </cell>
        </row>
        <row r="123">
          <cell r="N123">
            <v>100</v>
          </cell>
          <cell r="O123" t="str">
            <v>FACILITIES-WEST</v>
          </cell>
          <cell r="Q123" t="str">
            <v>B00</v>
          </cell>
          <cell r="R123">
            <v>100</v>
          </cell>
          <cell r="S123" t="str">
            <v>BAKER, HD</v>
          </cell>
        </row>
        <row r="124">
          <cell r="N124">
            <v>102</v>
          </cell>
          <cell r="O124" t="str">
            <v>FACILITIES-CENTRAL</v>
          </cell>
          <cell r="Q124" t="str">
            <v>B00</v>
          </cell>
          <cell r="R124">
            <v>100</v>
          </cell>
          <cell r="S124" t="str">
            <v>ROGERS, RA</v>
          </cell>
        </row>
        <row r="125">
          <cell r="N125">
            <v>103</v>
          </cell>
          <cell r="O125" t="str">
            <v>FAC CONSTRUCTION</v>
          </cell>
          <cell r="Q125" t="str">
            <v>B00</v>
          </cell>
          <cell r="R125">
            <v>100</v>
          </cell>
          <cell r="S125" t="str">
            <v>BOOK, RB</v>
          </cell>
        </row>
        <row r="126">
          <cell r="N126">
            <v>104</v>
          </cell>
          <cell r="O126" t="str">
            <v>ACCESS MGMT</v>
          </cell>
          <cell r="Q126" t="str">
            <v>B00</v>
          </cell>
          <cell r="R126">
            <v>100</v>
          </cell>
          <cell r="S126" t="str">
            <v>JAQUES, RP</v>
          </cell>
        </row>
        <row r="127">
          <cell r="N127">
            <v>105</v>
          </cell>
          <cell r="O127" t="str">
            <v>DELIVERY BUS MGMT</v>
          </cell>
          <cell r="Q127" t="str">
            <v>B10</v>
          </cell>
          <cell r="R127">
            <v>100</v>
          </cell>
          <cell r="S127" t="str">
            <v>STRATTON, SP</v>
          </cell>
        </row>
        <row r="128">
          <cell r="N128">
            <v>106</v>
          </cell>
          <cell r="O128" t="str">
            <v>CLAIMS</v>
          </cell>
          <cell r="Q128" t="str">
            <v>B10</v>
          </cell>
          <cell r="R128">
            <v>100</v>
          </cell>
          <cell r="S128" t="str">
            <v>BEAMAN, HD</v>
          </cell>
        </row>
        <row r="129">
          <cell r="N129">
            <v>107</v>
          </cell>
          <cell r="O129" t="str">
            <v>WORKERS COMPENSATION</v>
          </cell>
          <cell r="Q129" t="str">
            <v>B00</v>
          </cell>
          <cell r="R129">
            <v>100</v>
          </cell>
          <cell r="S129" t="str">
            <v>ANHALT, AM</v>
          </cell>
        </row>
        <row r="130">
          <cell r="N130">
            <v>110</v>
          </cell>
          <cell r="O130" t="str">
            <v>FACILITIES-EAST</v>
          </cell>
          <cell r="Q130" t="str">
            <v>B00</v>
          </cell>
          <cell r="R130">
            <v>100</v>
          </cell>
          <cell r="S130" t="str">
            <v>ELLSTROM, JR</v>
          </cell>
        </row>
        <row r="131">
          <cell r="N131">
            <v>111</v>
          </cell>
          <cell r="O131" t="str">
            <v>OFFICE SUPPORT-EAST</v>
          </cell>
          <cell r="Q131" t="str">
            <v>B00</v>
          </cell>
          <cell r="R131">
            <v>100</v>
          </cell>
          <cell r="S131" t="str">
            <v>BRYANT, SD</v>
          </cell>
        </row>
        <row r="132">
          <cell r="N132">
            <v>112</v>
          </cell>
          <cell r="O132" t="str">
            <v>OFFICE SUPPORT-WEST</v>
          </cell>
          <cell r="Q132" t="str">
            <v>B00</v>
          </cell>
          <cell r="R132">
            <v>100</v>
          </cell>
          <cell r="S132" t="str">
            <v>MILLER, MD</v>
          </cell>
        </row>
        <row r="133">
          <cell r="N133">
            <v>113</v>
          </cell>
          <cell r="O133" t="str">
            <v>RECORDS/FAC PROJECTS</v>
          </cell>
          <cell r="Q133" t="str">
            <v>B00</v>
          </cell>
          <cell r="R133">
            <v>100</v>
          </cell>
          <cell r="S133" t="str">
            <v>VARGASON, RW</v>
          </cell>
        </row>
        <row r="134">
          <cell r="N134">
            <v>114</v>
          </cell>
          <cell r="O134" t="str">
            <v>OFFICE SUPPT-CENTRAL</v>
          </cell>
          <cell r="Q134" t="str">
            <v>B00</v>
          </cell>
          <cell r="R134">
            <v>100</v>
          </cell>
          <cell r="S134" t="str">
            <v>MARTIN, DI</v>
          </cell>
        </row>
        <row r="135">
          <cell r="N135">
            <v>115</v>
          </cell>
          <cell r="O135" t="str">
            <v>SAFETY/AUDIT/COMPL</v>
          </cell>
          <cell r="Q135" t="str">
            <v>B00</v>
          </cell>
          <cell r="R135">
            <v>100</v>
          </cell>
          <cell r="S135" t="str">
            <v>BURT, JM</v>
          </cell>
        </row>
        <row r="136">
          <cell r="N136">
            <v>142</v>
          </cell>
          <cell r="O136" t="str">
            <v>COMM REL/ECON DEV</v>
          </cell>
          <cell r="Q136" t="str">
            <v>B00</v>
          </cell>
          <cell r="R136">
            <v>100</v>
          </cell>
          <cell r="S136" t="str">
            <v>KUNERT, KM</v>
          </cell>
        </row>
        <row r="137">
          <cell r="N137">
            <v>170</v>
          </cell>
          <cell r="O137" t="str">
            <v>IT DATA MANAGEMENT</v>
          </cell>
          <cell r="Q137" t="str">
            <v>B00</v>
          </cell>
          <cell r="R137">
            <v>100</v>
          </cell>
          <cell r="S137" t="str">
            <v>BOUCHER-CHOQUETTE, A</v>
          </cell>
        </row>
        <row r="138">
          <cell r="N138">
            <v>172</v>
          </cell>
          <cell r="O138" t="str">
            <v>IT ENERGY DEL ACT</v>
          </cell>
          <cell r="Q138" t="str">
            <v>B10</v>
          </cell>
          <cell r="R138">
            <v>100</v>
          </cell>
          <cell r="S138" t="str">
            <v>DOTY, MJ</v>
          </cell>
        </row>
        <row r="139">
          <cell r="N139">
            <v>173</v>
          </cell>
          <cell r="O139" t="str">
            <v>IT ENERGY SUPP APPS</v>
          </cell>
          <cell r="Q139" t="str">
            <v>B16</v>
          </cell>
          <cell r="R139">
            <v>100</v>
          </cell>
          <cell r="S139" t="str">
            <v>SCHAAP, RJ</v>
          </cell>
        </row>
        <row r="140">
          <cell r="N140">
            <v>174</v>
          </cell>
          <cell r="O140" t="str">
            <v>IT CORP ACCOUNTS</v>
          </cell>
          <cell r="Q140" t="str">
            <v>B00</v>
          </cell>
          <cell r="R140">
            <v>100</v>
          </cell>
          <cell r="S140" t="str">
            <v>GRAHAM, BT</v>
          </cell>
        </row>
        <row r="141">
          <cell r="N141">
            <v>175</v>
          </cell>
          <cell r="O141" t="str">
            <v>IT CORP EDI SERVICES</v>
          </cell>
          <cell r="Q141" t="str">
            <v>B90</v>
          </cell>
          <cell r="R141">
            <v>100</v>
          </cell>
          <cell r="S141" t="str">
            <v>GRAHAM, BT</v>
          </cell>
        </row>
        <row r="142">
          <cell r="N142">
            <v>176</v>
          </cell>
          <cell r="O142" t="str">
            <v>IT UNREG RETAIL SVCS</v>
          </cell>
          <cell r="Q142" t="str">
            <v>B44</v>
          </cell>
          <cell r="R142">
            <v>100</v>
          </cell>
          <cell r="S142" t="str">
            <v>GRADERT, SK</v>
          </cell>
        </row>
        <row r="143">
          <cell r="N143">
            <v>177</v>
          </cell>
          <cell r="O143" t="str">
            <v>IT ORACLE APPS</v>
          </cell>
          <cell r="Q143" t="str">
            <v>B90</v>
          </cell>
          <cell r="R143">
            <v>100</v>
          </cell>
          <cell r="S143" t="str">
            <v>GRAHAM, BT</v>
          </cell>
        </row>
        <row r="144">
          <cell r="N144">
            <v>179</v>
          </cell>
          <cell r="O144" t="str">
            <v>IT CORP HR SERVICES</v>
          </cell>
          <cell r="Q144" t="str">
            <v>B90</v>
          </cell>
          <cell r="R144">
            <v>100</v>
          </cell>
          <cell r="S144" t="str">
            <v>GRAHAM, BT</v>
          </cell>
        </row>
        <row r="145">
          <cell r="N145">
            <v>180</v>
          </cell>
          <cell r="O145" t="str">
            <v>IT DATA CENTER</v>
          </cell>
          <cell r="Q145" t="str">
            <v>B00</v>
          </cell>
          <cell r="R145">
            <v>100</v>
          </cell>
          <cell r="S145" t="str">
            <v>MILLER, CW</v>
          </cell>
        </row>
        <row r="146">
          <cell r="N146">
            <v>182</v>
          </cell>
          <cell r="O146" t="str">
            <v>IT TELECOM</v>
          </cell>
          <cell r="Q146" t="str">
            <v>B00</v>
          </cell>
          <cell r="R146">
            <v>100</v>
          </cell>
          <cell r="S146" t="str">
            <v>SLY, RL</v>
          </cell>
        </row>
        <row r="147">
          <cell r="N147">
            <v>183</v>
          </cell>
          <cell r="O147" t="str">
            <v>IT DESKTOP SERVICES</v>
          </cell>
          <cell r="Q147" t="str">
            <v>B00</v>
          </cell>
          <cell r="R147">
            <v>100</v>
          </cell>
          <cell r="S147" t="str">
            <v>RIECK, JT</v>
          </cell>
        </row>
        <row r="148">
          <cell r="N148">
            <v>184</v>
          </cell>
          <cell r="O148" t="str">
            <v>IT DISASTER RECOVERY</v>
          </cell>
          <cell r="Q148" t="str">
            <v>B00</v>
          </cell>
          <cell r="R148">
            <v>100</v>
          </cell>
          <cell r="S148" t="str">
            <v>JOHNSEN, AM</v>
          </cell>
        </row>
        <row r="149">
          <cell r="N149">
            <v>185</v>
          </cell>
          <cell r="O149" t="str">
            <v>IT CUSTOMER APPL</v>
          </cell>
          <cell r="Q149" t="str">
            <v>B11</v>
          </cell>
          <cell r="R149">
            <v>100</v>
          </cell>
          <cell r="S149" t="str">
            <v>JULSON, AR</v>
          </cell>
        </row>
        <row r="150">
          <cell r="N150">
            <v>186</v>
          </cell>
          <cell r="O150" t="str">
            <v>IT NETWORK COM</v>
          </cell>
          <cell r="Q150" t="str">
            <v>B90</v>
          </cell>
          <cell r="R150">
            <v>100</v>
          </cell>
          <cell r="S150" t="str">
            <v>SLY, RL</v>
          </cell>
        </row>
        <row r="151">
          <cell r="N151">
            <v>289</v>
          </cell>
          <cell r="O151" t="str">
            <v>DIS ENG-AIM OPS</v>
          </cell>
          <cell r="Q151" t="str">
            <v>B11</v>
          </cell>
          <cell r="R151">
            <v>100</v>
          </cell>
          <cell r="S151" t="str">
            <v>TEAGER, WF</v>
          </cell>
        </row>
        <row r="152">
          <cell r="N152">
            <v>290</v>
          </cell>
          <cell r="O152" t="str">
            <v>GAS ENGINEERING</v>
          </cell>
          <cell r="Q152" t="str">
            <v>B13</v>
          </cell>
          <cell r="R152">
            <v>100</v>
          </cell>
          <cell r="S152" t="str">
            <v>DREESMAN, EA</v>
          </cell>
        </row>
        <row r="153">
          <cell r="N153">
            <v>295</v>
          </cell>
          <cell r="O153" t="str">
            <v>REMEDIATION SERVICES</v>
          </cell>
          <cell r="Q153" t="str">
            <v>B11</v>
          </cell>
          <cell r="R153">
            <v>100</v>
          </cell>
          <cell r="S153" t="str">
            <v>DODSON, KD</v>
          </cell>
        </row>
        <row r="154">
          <cell r="N154">
            <v>301</v>
          </cell>
          <cell r="O154" t="str">
            <v>GAS SUPPLY OPERATION</v>
          </cell>
          <cell r="Q154" t="str">
            <v>B13</v>
          </cell>
          <cell r="R154">
            <v>100</v>
          </cell>
          <cell r="S154" t="str">
            <v>GESELL, TA</v>
          </cell>
        </row>
        <row r="155">
          <cell r="N155">
            <v>302</v>
          </cell>
          <cell r="O155" t="str">
            <v>LNG PLANTS</v>
          </cell>
          <cell r="Q155" t="str">
            <v>B13</v>
          </cell>
          <cell r="R155">
            <v>100</v>
          </cell>
          <cell r="S155" t="str">
            <v>FALK, MD</v>
          </cell>
        </row>
        <row r="156">
          <cell r="N156">
            <v>341</v>
          </cell>
          <cell r="O156" t="str">
            <v>GAS SUPPLY/TRADING</v>
          </cell>
          <cell r="Q156" t="str">
            <v>B28</v>
          </cell>
          <cell r="R156">
            <v>100</v>
          </cell>
          <cell r="S156" t="str">
            <v>BADURA, DJ</v>
          </cell>
        </row>
        <row r="157">
          <cell r="N157">
            <v>390</v>
          </cell>
          <cell r="O157" t="str">
            <v>COST OF GAS</v>
          </cell>
          <cell r="Q157" t="str">
            <v>B28</v>
          </cell>
          <cell r="R157">
            <v>100</v>
          </cell>
          <cell r="S157" t="str">
            <v>PARKER, JC</v>
          </cell>
        </row>
        <row r="158">
          <cell r="N158">
            <v>401</v>
          </cell>
          <cell r="O158" t="str">
            <v>RETAIL TRANS SUPPORT</v>
          </cell>
          <cell r="Q158" t="str">
            <v>B44</v>
          </cell>
          <cell r="R158">
            <v>100</v>
          </cell>
          <cell r="S158" t="str">
            <v>JOHNSTON, EA</v>
          </cell>
        </row>
        <row r="159">
          <cell r="N159">
            <v>420</v>
          </cell>
          <cell r="O159" t="str">
            <v>UNREG RETAIL SVCS</v>
          </cell>
          <cell r="Q159" t="str">
            <v>B44</v>
          </cell>
          <cell r="R159">
            <v>100</v>
          </cell>
          <cell r="S159" t="str">
            <v>KELLEHER, JP</v>
          </cell>
        </row>
        <row r="160">
          <cell r="N160">
            <v>425</v>
          </cell>
          <cell r="O160" t="str">
            <v>CONTRACT ADMIN</v>
          </cell>
          <cell r="Q160" t="str">
            <v>B44</v>
          </cell>
          <cell r="R160">
            <v>100</v>
          </cell>
          <cell r="S160" t="str">
            <v>STRALEY, J</v>
          </cell>
        </row>
        <row r="161">
          <cell r="N161">
            <v>443</v>
          </cell>
          <cell r="O161" t="str">
            <v>SALES</v>
          </cell>
          <cell r="Q161" t="str">
            <v>B44</v>
          </cell>
          <cell r="R161">
            <v>100</v>
          </cell>
          <cell r="S161" t="str">
            <v>MARZEN, RJ</v>
          </cell>
        </row>
        <row r="162">
          <cell r="N162">
            <v>445</v>
          </cell>
          <cell r="O162" t="str">
            <v>SALES AGENTS</v>
          </cell>
          <cell r="Q162" t="str">
            <v>B44</v>
          </cell>
          <cell r="R162">
            <v>100</v>
          </cell>
          <cell r="S162" t="str">
            <v>JACOBS, GM</v>
          </cell>
        </row>
        <row r="163">
          <cell r="N163">
            <v>447</v>
          </cell>
          <cell r="O163" t="str">
            <v>UNREG RETAIL TRADING</v>
          </cell>
          <cell r="Q163" t="str">
            <v>B44</v>
          </cell>
          <cell r="R163">
            <v>100</v>
          </cell>
          <cell r="S163" t="str">
            <v>RUPERTO, MM</v>
          </cell>
        </row>
        <row r="164">
          <cell r="N164">
            <v>448</v>
          </cell>
          <cell r="O164" t="str">
            <v>ENERGY PRODUCTS</v>
          </cell>
          <cell r="Q164" t="str">
            <v>B44</v>
          </cell>
          <cell r="R164">
            <v>100</v>
          </cell>
          <cell r="S164" t="str">
            <v>NGUYEN, V</v>
          </cell>
        </row>
        <row r="165">
          <cell r="N165">
            <v>460</v>
          </cell>
          <cell r="O165" t="str">
            <v>RETAIL CUSTOMER SVC</v>
          </cell>
          <cell r="Q165" t="str">
            <v>B44</v>
          </cell>
          <cell r="R165">
            <v>100</v>
          </cell>
          <cell r="S165" t="str">
            <v>TWIGG, KA</v>
          </cell>
        </row>
        <row r="166">
          <cell r="N166">
            <v>490</v>
          </cell>
          <cell r="O166" t="str">
            <v>WARRANTY PRODUCTS</v>
          </cell>
          <cell r="Q166" t="str">
            <v>B44</v>
          </cell>
          <cell r="R166">
            <v>100</v>
          </cell>
          <cell r="S166" t="str">
            <v>KELLEHER, JP</v>
          </cell>
        </row>
        <row r="167">
          <cell r="N167">
            <v>505</v>
          </cell>
          <cell r="O167" t="str">
            <v>COMP &amp; STANDARDS</v>
          </cell>
          <cell r="Q167" t="str">
            <v>B10</v>
          </cell>
          <cell r="R167">
            <v>100</v>
          </cell>
          <cell r="S167" t="str">
            <v>GUST, JJ</v>
          </cell>
        </row>
        <row r="168">
          <cell r="N168">
            <v>506</v>
          </cell>
          <cell r="O168" t="str">
            <v>NERC/CIP COMPLIANCE</v>
          </cell>
          <cell r="Q168" t="str">
            <v>B10</v>
          </cell>
          <cell r="R168">
            <v>100</v>
          </cell>
          <cell r="S168" t="str">
            <v>JOHNSTON, AJ</v>
          </cell>
        </row>
        <row r="169">
          <cell r="N169">
            <v>513</v>
          </cell>
          <cell r="O169" t="str">
            <v>ELECTRIC STANDARDS</v>
          </cell>
          <cell r="Q169" t="str">
            <v>B12</v>
          </cell>
          <cell r="R169">
            <v>100</v>
          </cell>
          <cell r="S169" t="str">
            <v>LITTERST, DR</v>
          </cell>
        </row>
        <row r="170">
          <cell r="N170">
            <v>520</v>
          </cell>
          <cell r="O170" t="str">
            <v>DIST ENGINEERING</v>
          </cell>
          <cell r="Q170" t="str">
            <v>B11</v>
          </cell>
          <cell r="R170">
            <v>200</v>
          </cell>
          <cell r="S170" t="str">
            <v>HARRIS, BM</v>
          </cell>
        </row>
        <row r="171">
          <cell r="N171">
            <v>521</v>
          </cell>
          <cell r="O171" t="str">
            <v>DIS ENG-CENTRAL</v>
          </cell>
          <cell r="Q171" t="str">
            <v>B11</v>
          </cell>
          <cell r="R171">
            <v>200</v>
          </cell>
          <cell r="S171" t="str">
            <v>ENGLAND, TE</v>
          </cell>
        </row>
        <row r="172">
          <cell r="N172">
            <v>522</v>
          </cell>
          <cell r="O172" t="str">
            <v>DIS ENG-EAST</v>
          </cell>
          <cell r="Q172" t="str">
            <v>B11</v>
          </cell>
          <cell r="R172">
            <v>100</v>
          </cell>
          <cell r="S172" t="str">
            <v>EMMERT, SL</v>
          </cell>
        </row>
        <row r="173">
          <cell r="N173">
            <v>523</v>
          </cell>
          <cell r="O173" t="str">
            <v>DIS ENG-WEST</v>
          </cell>
          <cell r="Q173" t="str">
            <v>B11</v>
          </cell>
          <cell r="R173">
            <v>100</v>
          </cell>
          <cell r="S173" t="str">
            <v>BREON, DJ</v>
          </cell>
        </row>
        <row r="174">
          <cell r="N174">
            <v>524</v>
          </cell>
          <cell r="O174" t="str">
            <v>DIS ENG-CEDAR VALLEY</v>
          </cell>
          <cell r="Q174" t="str">
            <v>B11</v>
          </cell>
          <cell r="R174">
            <v>200</v>
          </cell>
          <cell r="S174" t="str">
            <v>EMMERT, SL</v>
          </cell>
        </row>
        <row r="175">
          <cell r="N175">
            <v>545</v>
          </cell>
          <cell r="O175" t="str">
            <v>SUBSTN OPS</v>
          </cell>
          <cell r="Q175" t="str">
            <v>B12</v>
          </cell>
          <cell r="R175">
            <v>100</v>
          </cell>
          <cell r="S175" t="str">
            <v>ELDEN, GB</v>
          </cell>
        </row>
        <row r="176">
          <cell r="N176">
            <v>546</v>
          </cell>
          <cell r="O176" t="str">
            <v>SUBSTN-DM</v>
          </cell>
          <cell r="Q176" t="str">
            <v>B12</v>
          </cell>
          <cell r="R176">
            <v>200</v>
          </cell>
          <cell r="S176" t="str">
            <v>MITCHELL, M</v>
          </cell>
        </row>
        <row r="177">
          <cell r="N177">
            <v>547</v>
          </cell>
          <cell r="O177" t="str">
            <v>SUBSTN-SC</v>
          </cell>
          <cell r="Q177" t="str">
            <v>B12</v>
          </cell>
          <cell r="R177">
            <v>200</v>
          </cell>
          <cell r="S177" t="str">
            <v>SEGGERMAN, RJ</v>
          </cell>
        </row>
        <row r="178">
          <cell r="N178">
            <v>552</v>
          </cell>
          <cell r="O178" t="str">
            <v>SUBSTN-WAT</v>
          </cell>
          <cell r="Q178" t="str">
            <v>B12</v>
          </cell>
          <cell r="R178">
            <v>200</v>
          </cell>
          <cell r="S178" t="str">
            <v>NIELSEN, JL</v>
          </cell>
        </row>
        <row r="179">
          <cell r="N179">
            <v>553</v>
          </cell>
          <cell r="O179" t="str">
            <v>SUBSTN-QC</v>
          </cell>
          <cell r="Q179" t="str">
            <v>B12</v>
          </cell>
          <cell r="R179">
            <v>200</v>
          </cell>
          <cell r="S179" t="str">
            <v>GEEST, AR</v>
          </cell>
        </row>
        <row r="180">
          <cell r="N180">
            <v>554</v>
          </cell>
          <cell r="O180" t="str">
            <v>SUBSTN-CB</v>
          </cell>
          <cell r="Q180" t="str">
            <v>B12</v>
          </cell>
          <cell r="R180">
            <v>200</v>
          </cell>
          <cell r="S180" t="str">
            <v>RIIBE JR, GL</v>
          </cell>
        </row>
        <row r="181">
          <cell r="N181">
            <v>556</v>
          </cell>
          <cell r="O181" t="str">
            <v>SUBSTN-FD</v>
          </cell>
          <cell r="Q181" t="str">
            <v>B12</v>
          </cell>
          <cell r="R181">
            <v>200</v>
          </cell>
          <cell r="S181" t="str">
            <v>KESTEL, PM</v>
          </cell>
        </row>
        <row r="182">
          <cell r="N182">
            <v>557</v>
          </cell>
          <cell r="O182" t="str">
            <v>SUBSTN-IC</v>
          </cell>
          <cell r="Q182" t="str">
            <v>B12</v>
          </cell>
          <cell r="R182">
            <v>200</v>
          </cell>
          <cell r="S182" t="str">
            <v>DALTON, JF</v>
          </cell>
        </row>
        <row r="183">
          <cell r="N183">
            <v>603</v>
          </cell>
          <cell r="O183" t="str">
            <v>CUSTOMER ACCOUNTING</v>
          </cell>
          <cell r="Q183" t="str">
            <v>B11</v>
          </cell>
          <cell r="R183">
            <v>100</v>
          </cell>
          <cell r="S183" t="str">
            <v>KNIGHT, GR</v>
          </cell>
        </row>
        <row r="184">
          <cell r="N184">
            <v>604</v>
          </cell>
          <cell r="O184" t="str">
            <v>CREDIT/REMITTANCE</v>
          </cell>
          <cell r="Q184" t="str">
            <v>B11</v>
          </cell>
          <cell r="R184">
            <v>100</v>
          </cell>
          <cell r="S184" t="str">
            <v>DESALVO, JA</v>
          </cell>
        </row>
        <row r="185">
          <cell r="N185">
            <v>605</v>
          </cell>
          <cell r="O185" t="str">
            <v>CREDIT</v>
          </cell>
          <cell r="Q185" t="str">
            <v>B11</v>
          </cell>
          <cell r="R185">
            <v>100</v>
          </cell>
          <cell r="S185" t="str">
            <v>GILL, BA</v>
          </cell>
        </row>
        <row r="186">
          <cell r="N186">
            <v>607</v>
          </cell>
          <cell r="O186" t="str">
            <v>REMITTANCE</v>
          </cell>
          <cell r="Q186" t="str">
            <v>B11</v>
          </cell>
          <cell r="R186">
            <v>100</v>
          </cell>
          <cell r="S186" t="str">
            <v>BURHOP-LOGAN, PM</v>
          </cell>
        </row>
        <row r="187">
          <cell r="N187">
            <v>608</v>
          </cell>
          <cell r="O187" t="str">
            <v>BILLING</v>
          </cell>
          <cell r="Q187" t="str">
            <v>B11</v>
          </cell>
          <cell r="R187">
            <v>100</v>
          </cell>
          <cell r="S187" t="str">
            <v>GILL, JL</v>
          </cell>
        </row>
        <row r="188">
          <cell r="N188">
            <v>609</v>
          </cell>
          <cell r="O188" t="str">
            <v>MAJOR ACCOUNT BILLNG</v>
          </cell>
          <cell r="Q188" t="str">
            <v>B11</v>
          </cell>
          <cell r="R188">
            <v>100</v>
          </cell>
          <cell r="S188" t="str">
            <v>HORVATH, AM</v>
          </cell>
        </row>
        <row r="189">
          <cell r="N189">
            <v>610</v>
          </cell>
          <cell r="O189" t="str">
            <v>MASS BILLING</v>
          </cell>
          <cell r="Q189" t="str">
            <v>B11</v>
          </cell>
          <cell r="R189">
            <v>100</v>
          </cell>
          <cell r="S189" t="str">
            <v>NIEMAN, SL</v>
          </cell>
        </row>
        <row r="190">
          <cell r="N190">
            <v>614</v>
          </cell>
          <cell r="O190" t="str">
            <v>SCHED/CNST SV-DM</v>
          </cell>
          <cell r="Q190" t="str">
            <v>B11</v>
          </cell>
          <cell r="R190">
            <v>100</v>
          </cell>
          <cell r="S190" t="str">
            <v>HUTCHINS, TH</v>
          </cell>
        </row>
        <row r="191">
          <cell r="N191">
            <v>615</v>
          </cell>
          <cell r="O191" t="str">
            <v>MTR UTIL/LOC-DM</v>
          </cell>
          <cell r="Q191" t="str">
            <v>B11</v>
          </cell>
          <cell r="R191">
            <v>100</v>
          </cell>
          <cell r="S191" t="str">
            <v>HUTCHINS, TH</v>
          </cell>
        </row>
        <row r="192">
          <cell r="N192">
            <v>617</v>
          </cell>
          <cell r="O192" t="str">
            <v>FLD SVC-DM G/CMN</v>
          </cell>
          <cell r="Q192" t="str">
            <v>B11</v>
          </cell>
          <cell r="R192">
            <v>200</v>
          </cell>
          <cell r="S192" t="str">
            <v>DELOUIS, FE</v>
          </cell>
        </row>
        <row r="193">
          <cell r="N193">
            <v>618</v>
          </cell>
          <cell r="O193" t="str">
            <v>FLD SVC-DM E/CMN</v>
          </cell>
          <cell r="Q193" t="str">
            <v>B11</v>
          </cell>
          <cell r="R193">
            <v>200</v>
          </cell>
          <cell r="S193" t="str">
            <v>WILSON, TJ</v>
          </cell>
        </row>
        <row r="194">
          <cell r="N194">
            <v>619</v>
          </cell>
          <cell r="O194" t="str">
            <v>FLD SVC-QC</v>
          </cell>
          <cell r="Q194" t="str">
            <v>B11</v>
          </cell>
          <cell r="R194">
            <v>200</v>
          </cell>
          <cell r="S194" t="str">
            <v>HOOD, GL</v>
          </cell>
        </row>
        <row r="195">
          <cell r="N195">
            <v>620</v>
          </cell>
          <cell r="O195" t="str">
            <v>FLD SVC-FD</v>
          </cell>
          <cell r="Q195" t="str">
            <v>B11</v>
          </cell>
          <cell r="R195">
            <v>200</v>
          </cell>
          <cell r="S195" t="str">
            <v>OSTHEIMER, DJ</v>
          </cell>
        </row>
        <row r="196">
          <cell r="N196">
            <v>621</v>
          </cell>
          <cell r="O196" t="str">
            <v>FLD SVC-WAT</v>
          </cell>
          <cell r="Q196" t="str">
            <v>B11</v>
          </cell>
          <cell r="R196">
            <v>200</v>
          </cell>
          <cell r="S196" t="str">
            <v>GEHRINGER, MA</v>
          </cell>
        </row>
        <row r="197">
          <cell r="N197">
            <v>622</v>
          </cell>
          <cell r="O197" t="str">
            <v>FLD SVC-CR/IC</v>
          </cell>
          <cell r="Q197" t="str">
            <v>B11</v>
          </cell>
          <cell r="R197">
            <v>200</v>
          </cell>
          <cell r="S197" t="str">
            <v>HOOD, GL</v>
          </cell>
        </row>
        <row r="198">
          <cell r="N198">
            <v>623</v>
          </cell>
          <cell r="O198" t="str">
            <v>FLD SVC-SC</v>
          </cell>
          <cell r="Q198" t="str">
            <v>B11</v>
          </cell>
          <cell r="R198">
            <v>200</v>
          </cell>
          <cell r="S198" t="str">
            <v>NIBAUR, ME</v>
          </cell>
        </row>
        <row r="199">
          <cell r="N199">
            <v>625</v>
          </cell>
          <cell r="O199" t="str">
            <v>DIST OPS/FLD SVC-LEM</v>
          </cell>
          <cell r="Q199" t="str">
            <v>B11</v>
          </cell>
          <cell r="R199">
            <v>200</v>
          </cell>
          <cell r="S199" t="str">
            <v>NIBAUR, ME</v>
          </cell>
        </row>
        <row r="200">
          <cell r="N200">
            <v>626</v>
          </cell>
          <cell r="O200" t="str">
            <v>DIST OPS/FLD SVC-IDA</v>
          </cell>
          <cell r="Q200" t="str">
            <v>B11</v>
          </cell>
          <cell r="R200">
            <v>200</v>
          </cell>
          <cell r="S200" t="str">
            <v>NIBAUR, ME</v>
          </cell>
        </row>
        <row r="201">
          <cell r="N201">
            <v>629</v>
          </cell>
          <cell r="O201" t="str">
            <v>CUST SATISFACTION</v>
          </cell>
          <cell r="Q201" t="str">
            <v>B11</v>
          </cell>
          <cell r="R201">
            <v>100</v>
          </cell>
          <cell r="S201" t="str">
            <v>OUSLEY, TT</v>
          </cell>
        </row>
        <row r="202">
          <cell r="N202">
            <v>630</v>
          </cell>
          <cell r="O202" t="str">
            <v>CALL CENTER</v>
          </cell>
          <cell r="Q202" t="str">
            <v>B11</v>
          </cell>
          <cell r="R202">
            <v>100</v>
          </cell>
          <cell r="S202" t="str">
            <v>NEUMANN, CJ</v>
          </cell>
        </row>
        <row r="203">
          <cell r="N203">
            <v>631</v>
          </cell>
          <cell r="O203" t="str">
            <v>CALL CNTR-BUS ADVANT</v>
          </cell>
          <cell r="Q203" t="str">
            <v>B11</v>
          </cell>
          <cell r="R203">
            <v>100</v>
          </cell>
          <cell r="S203" t="str">
            <v>CASAD, NJ</v>
          </cell>
        </row>
        <row r="204">
          <cell r="N204">
            <v>632</v>
          </cell>
          <cell r="O204" t="str">
            <v>CALL CNTR-SUP SRV/MC</v>
          </cell>
          <cell r="Q204" t="str">
            <v>B11</v>
          </cell>
          <cell r="R204">
            <v>100</v>
          </cell>
          <cell r="S204" t="str">
            <v>CASAD, NJ</v>
          </cell>
        </row>
        <row r="205">
          <cell r="N205">
            <v>633</v>
          </cell>
          <cell r="O205" t="str">
            <v>DM W METER READERS</v>
          </cell>
          <cell r="Q205" t="str">
            <v>B11</v>
          </cell>
          <cell r="R205">
            <v>100</v>
          </cell>
          <cell r="S205" t="str">
            <v>ELLIOTT, GA</v>
          </cell>
        </row>
        <row r="206">
          <cell r="N206">
            <v>636</v>
          </cell>
          <cell r="O206" t="str">
            <v>CS OFC/MT RD/AMR</v>
          </cell>
          <cell r="Q206" t="str">
            <v>B11</v>
          </cell>
          <cell r="R206">
            <v>100</v>
          </cell>
          <cell r="S206" t="str">
            <v>ALLISON, KJ</v>
          </cell>
        </row>
        <row r="207">
          <cell r="N207">
            <v>637</v>
          </cell>
          <cell r="O207" t="str">
            <v>CUST OFFICES/MR OPS</v>
          </cell>
          <cell r="Q207" t="str">
            <v>B11</v>
          </cell>
          <cell r="R207">
            <v>100</v>
          </cell>
          <cell r="S207" t="str">
            <v>ELLIOTT, GA</v>
          </cell>
        </row>
        <row r="208">
          <cell r="N208">
            <v>638</v>
          </cell>
          <cell r="O208" t="str">
            <v>SIOUX FALLS OFFICE</v>
          </cell>
          <cell r="Q208" t="str">
            <v>B11</v>
          </cell>
          <cell r="R208">
            <v>100</v>
          </cell>
          <cell r="S208" t="str">
            <v>OLESEN, M</v>
          </cell>
        </row>
        <row r="209">
          <cell r="N209">
            <v>639</v>
          </cell>
          <cell r="O209" t="str">
            <v>SIOUX CITY OFFICE</v>
          </cell>
          <cell r="Q209" t="str">
            <v>B11</v>
          </cell>
          <cell r="R209">
            <v>100</v>
          </cell>
          <cell r="S209" t="str">
            <v>JACOBSON, DK</v>
          </cell>
        </row>
        <row r="210">
          <cell r="N210">
            <v>640</v>
          </cell>
          <cell r="O210" t="str">
            <v>CO BLUFFS OFFICE</v>
          </cell>
          <cell r="Q210" t="str">
            <v>B11</v>
          </cell>
          <cell r="R210">
            <v>100</v>
          </cell>
          <cell r="S210" t="str">
            <v>HARRISON, DL</v>
          </cell>
        </row>
        <row r="211">
          <cell r="N211">
            <v>641</v>
          </cell>
          <cell r="O211" t="str">
            <v>OSKALOOSA OFFICE</v>
          </cell>
          <cell r="Q211" t="str">
            <v>B11</v>
          </cell>
          <cell r="R211">
            <v>100</v>
          </cell>
          <cell r="S211" t="str">
            <v>SMITH, GA</v>
          </cell>
        </row>
        <row r="212">
          <cell r="N212">
            <v>642</v>
          </cell>
          <cell r="O212" t="str">
            <v>IOWA CITY OFFICE</v>
          </cell>
          <cell r="Q212" t="str">
            <v>B11</v>
          </cell>
          <cell r="R212">
            <v>100</v>
          </cell>
          <cell r="S212" t="str">
            <v>ASHMORE, DR</v>
          </cell>
        </row>
        <row r="213">
          <cell r="N213">
            <v>643</v>
          </cell>
          <cell r="O213" t="str">
            <v>STORM LAKE OFFICE</v>
          </cell>
          <cell r="Q213" t="str">
            <v>B11</v>
          </cell>
          <cell r="R213">
            <v>100</v>
          </cell>
          <cell r="S213" t="str">
            <v>LEONARD, DJ</v>
          </cell>
        </row>
        <row r="214">
          <cell r="N214">
            <v>644</v>
          </cell>
          <cell r="O214" t="str">
            <v>FORT DODGE OFFICE</v>
          </cell>
          <cell r="Q214" t="str">
            <v>B11</v>
          </cell>
          <cell r="R214">
            <v>100</v>
          </cell>
          <cell r="S214" t="str">
            <v>CONRAD, NC</v>
          </cell>
        </row>
        <row r="215">
          <cell r="N215">
            <v>645</v>
          </cell>
          <cell r="O215" t="str">
            <v>DES MOINES OFFICE</v>
          </cell>
          <cell r="Q215" t="str">
            <v>B11</v>
          </cell>
          <cell r="R215">
            <v>100</v>
          </cell>
          <cell r="S215" t="str">
            <v>SIEREN, MG</v>
          </cell>
        </row>
        <row r="216">
          <cell r="N216">
            <v>646</v>
          </cell>
          <cell r="O216" t="str">
            <v>WATERLOO OFFICE</v>
          </cell>
          <cell r="Q216" t="str">
            <v>B11</v>
          </cell>
          <cell r="R216">
            <v>100</v>
          </cell>
          <cell r="S216" t="str">
            <v>GORMAN, SM</v>
          </cell>
        </row>
        <row r="217">
          <cell r="N217">
            <v>647</v>
          </cell>
          <cell r="O217" t="str">
            <v>CEDAR RAPIDS OFFICE</v>
          </cell>
          <cell r="Q217" t="str">
            <v>B11</v>
          </cell>
          <cell r="R217">
            <v>100</v>
          </cell>
          <cell r="S217" t="str">
            <v>ASHMORE, DR</v>
          </cell>
        </row>
        <row r="218">
          <cell r="N218">
            <v>648</v>
          </cell>
          <cell r="O218" t="str">
            <v>QUAD CITIES OFFICE</v>
          </cell>
          <cell r="Q218" t="str">
            <v>B11</v>
          </cell>
          <cell r="R218">
            <v>100</v>
          </cell>
          <cell r="S218" t="str">
            <v>TAYLOR, WL</v>
          </cell>
        </row>
        <row r="219">
          <cell r="N219">
            <v>649</v>
          </cell>
          <cell r="O219" t="str">
            <v>CUST OPER SUPPORT</v>
          </cell>
          <cell r="Q219" t="str">
            <v>B11</v>
          </cell>
          <cell r="R219">
            <v>100</v>
          </cell>
          <cell r="S219" t="str">
            <v>ANDERSON, TM</v>
          </cell>
        </row>
        <row r="220">
          <cell r="N220">
            <v>654</v>
          </cell>
          <cell r="O220" t="str">
            <v>ENERGY SUPPLY</v>
          </cell>
          <cell r="Q220" t="str">
            <v>B08</v>
          </cell>
          <cell r="R220">
            <v>100</v>
          </cell>
          <cell r="S220" t="str">
            <v>PARKER, JC</v>
          </cell>
        </row>
        <row r="221">
          <cell r="N221">
            <v>655</v>
          </cell>
          <cell r="O221" t="str">
            <v>ELECTRIC TRADING</v>
          </cell>
          <cell r="Q221" t="str">
            <v>B18</v>
          </cell>
          <cell r="R221">
            <v>100</v>
          </cell>
          <cell r="S221" t="str">
            <v>PARKER, JC</v>
          </cell>
        </row>
        <row r="222">
          <cell r="N222">
            <v>656</v>
          </cell>
          <cell r="O222" t="str">
            <v>ENERGY INTERCHANGE</v>
          </cell>
          <cell r="Q222" t="str">
            <v>B18</v>
          </cell>
          <cell r="R222">
            <v>600</v>
          </cell>
          <cell r="S222" t="str">
            <v>PARKER, JC</v>
          </cell>
        </row>
        <row r="223">
          <cell r="N223">
            <v>657</v>
          </cell>
          <cell r="O223" t="str">
            <v>NONREG ENERGY PURCH</v>
          </cell>
          <cell r="Q223" t="str">
            <v>B38</v>
          </cell>
          <cell r="R223">
            <v>100</v>
          </cell>
          <cell r="S223" t="str">
            <v>PARKER, JC</v>
          </cell>
        </row>
        <row r="224">
          <cell r="N224">
            <v>659</v>
          </cell>
          <cell r="O224" t="str">
            <v>GENERATN ENGINEERING</v>
          </cell>
          <cell r="Q224" t="str">
            <v>B16</v>
          </cell>
          <cell r="R224">
            <v>100</v>
          </cell>
          <cell r="S224" t="str">
            <v>WHITNEY, WR</v>
          </cell>
        </row>
        <row r="225">
          <cell r="N225">
            <v>662</v>
          </cell>
          <cell r="O225" t="str">
            <v>COMBUSTION TURBINES</v>
          </cell>
          <cell r="Q225" t="str">
            <v>B16</v>
          </cell>
          <cell r="R225">
            <v>100</v>
          </cell>
          <cell r="S225" t="str">
            <v>KRUEMPEL, GE</v>
          </cell>
        </row>
        <row r="226">
          <cell r="N226">
            <v>663</v>
          </cell>
          <cell r="O226" t="str">
            <v>FUEL</v>
          </cell>
          <cell r="Q226" t="str">
            <v>B16</v>
          </cell>
          <cell r="R226">
            <v>100</v>
          </cell>
          <cell r="S226" t="str">
            <v>SINGER, RJ</v>
          </cell>
        </row>
        <row r="227">
          <cell r="N227">
            <v>664</v>
          </cell>
          <cell r="O227" t="str">
            <v>WIND</v>
          </cell>
          <cell r="Q227" t="str">
            <v>B16</v>
          </cell>
          <cell r="R227">
            <v>100</v>
          </cell>
          <cell r="S227" t="str">
            <v>BUDLER, TJ</v>
          </cell>
        </row>
        <row r="228">
          <cell r="N228">
            <v>665</v>
          </cell>
          <cell r="O228" t="str">
            <v>GENERATION SERVICES</v>
          </cell>
          <cell r="Q228" t="str">
            <v>B16</v>
          </cell>
          <cell r="R228">
            <v>100</v>
          </cell>
          <cell r="S228" t="str">
            <v>HARDING, SD</v>
          </cell>
        </row>
        <row r="229">
          <cell r="N229">
            <v>670</v>
          </cell>
          <cell r="O229" t="str">
            <v>NEAL ENERGY CENTER</v>
          </cell>
          <cell r="Q229" t="str">
            <v>B16</v>
          </cell>
          <cell r="R229">
            <v>100</v>
          </cell>
          <cell r="S229" t="str">
            <v>RALSTON, D</v>
          </cell>
        </row>
        <row r="230">
          <cell r="N230">
            <v>671</v>
          </cell>
          <cell r="O230" t="str">
            <v>NEAL NORTH</v>
          </cell>
          <cell r="Q230" t="str">
            <v>B16</v>
          </cell>
          <cell r="R230">
            <v>100</v>
          </cell>
          <cell r="S230" t="str">
            <v>SKINNER, MW</v>
          </cell>
        </row>
        <row r="231">
          <cell r="N231">
            <v>675</v>
          </cell>
          <cell r="O231" t="str">
            <v>NEAL CENTRAL STORERM</v>
          </cell>
          <cell r="Q231" t="str">
            <v>B16</v>
          </cell>
          <cell r="R231">
            <v>100</v>
          </cell>
          <cell r="S231" t="str">
            <v>CLEVELAND, DR</v>
          </cell>
        </row>
        <row r="232">
          <cell r="N232">
            <v>678</v>
          </cell>
          <cell r="O232" t="str">
            <v>NEAL TECHNICAL SUPPT</v>
          </cell>
          <cell r="Q232" t="str">
            <v>B16</v>
          </cell>
          <cell r="R232">
            <v>100</v>
          </cell>
          <cell r="S232" t="str">
            <v>KEEGEL, DL</v>
          </cell>
        </row>
        <row r="233">
          <cell r="N233">
            <v>679</v>
          </cell>
          <cell r="O233" t="str">
            <v>ENVIRO/HLTH &amp; SVCS</v>
          </cell>
          <cell r="Q233" t="str">
            <v>B16</v>
          </cell>
          <cell r="R233">
            <v>100</v>
          </cell>
          <cell r="S233" t="str">
            <v>NELSON, SL</v>
          </cell>
        </row>
        <row r="234">
          <cell r="N234">
            <v>680</v>
          </cell>
          <cell r="O234" t="str">
            <v>NEAL UNIT 4</v>
          </cell>
          <cell r="Q234" t="str">
            <v>B16</v>
          </cell>
          <cell r="R234">
            <v>100</v>
          </cell>
          <cell r="S234" t="str">
            <v>LEWIS, BJ</v>
          </cell>
        </row>
        <row r="235">
          <cell r="N235">
            <v>690</v>
          </cell>
          <cell r="O235" t="str">
            <v>WS ENERGY CENTER</v>
          </cell>
          <cell r="Q235" t="str">
            <v>B16</v>
          </cell>
          <cell r="R235">
            <v>100</v>
          </cell>
          <cell r="S235" t="str">
            <v>ULOZAS, DW</v>
          </cell>
        </row>
        <row r="236">
          <cell r="N236">
            <v>695</v>
          </cell>
          <cell r="O236" t="str">
            <v>GDMEC</v>
          </cell>
          <cell r="Q236" t="str">
            <v>B16</v>
          </cell>
          <cell r="R236">
            <v>100</v>
          </cell>
          <cell r="S236" t="str">
            <v>HOOTS, LF</v>
          </cell>
        </row>
        <row r="237">
          <cell r="N237">
            <v>700</v>
          </cell>
          <cell r="O237" t="str">
            <v>LGS</v>
          </cell>
          <cell r="Q237" t="str">
            <v>B16</v>
          </cell>
          <cell r="R237">
            <v>100</v>
          </cell>
          <cell r="S237" t="str">
            <v>NELSON, NT</v>
          </cell>
        </row>
        <row r="238">
          <cell r="N238">
            <v>710</v>
          </cell>
          <cell r="O238" t="str">
            <v>RIVERSIDE GEN STATN</v>
          </cell>
          <cell r="Q238" t="str">
            <v>B16</v>
          </cell>
          <cell r="R238">
            <v>100</v>
          </cell>
          <cell r="S238" t="str">
            <v>HAISTON, DH</v>
          </cell>
        </row>
        <row r="239">
          <cell r="N239">
            <v>720</v>
          </cell>
          <cell r="O239" t="str">
            <v>OTTUMWA PLANT</v>
          </cell>
          <cell r="Q239" t="str">
            <v>B16</v>
          </cell>
          <cell r="R239">
            <v>100</v>
          </cell>
          <cell r="S239" t="str">
            <v>RYAN, SC</v>
          </cell>
        </row>
        <row r="240">
          <cell r="N240">
            <v>721</v>
          </cell>
          <cell r="O240" t="str">
            <v>WS #4 CREDIT</v>
          </cell>
          <cell r="Q240" t="str">
            <v>B16</v>
          </cell>
          <cell r="R240">
            <v>100</v>
          </cell>
          <cell r="S240" t="str">
            <v>REYNOLDS, JA</v>
          </cell>
        </row>
        <row r="241">
          <cell r="N241">
            <v>722</v>
          </cell>
          <cell r="O241" t="str">
            <v>JP TRANS O&amp;M CR</v>
          </cell>
          <cell r="Q241" t="str">
            <v>B16</v>
          </cell>
          <cell r="R241">
            <v>100</v>
          </cell>
          <cell r="S241" t="str">
            <v>REYNOLDS, JA</v>
          </cell>
        </row>
        <row r="242">
          <cell r="N242">
            <v>723</v>
          </cell>
          <cell r="O242" t="str">
            <v>WS #3 CREDIT</v>
          </cell>
          <cell r="Q242" t="str">
            <v>B16</v>
          </cell>
          <cell r="R242">
            <v>100</v>
          </cell>
          <cell r="S242" t="str">
            <v>REYNOLDS, JA</v>
          </cell>
        </row>
        <row r="243">
          <cell r="N243">
            <v>724</v>
          </cell>
          <cell r="O243" t="str">
            <v>LOUISA CREDIT</v>
          </cell>
          <cell r="Q243" t="str">
            <v>B16</v>
          </cell>
          <cell r="R243">
            <v>100</v>
          </cell>
          <cell r="S243" t="str">
            <v>REYNOLDS, JA</v>
          </cell>
        </row>
        <row r="244">
          <cell r="N244">
            <v>725</v>
          </cell>
          <cell r="O244" t="str">
            <v>NEAL #3 CREDIT</v>
          </cell>
          <cell r="Q244" t="str">
            <v>B16</v>
          </cell>
          <cell r="R244">
            <v>100</v>
          </cell>
          <cell r="S244" t="str">
            <v>REYNOLDS, JA</v>
          </cell>
        </row>
        <row r="245">
          <cell r="N245">
            <v>726</v>
          </cell>
          <cell r="O245" t="str">
            <v>NEAL #4 CREDIT</v>
          </cell>
          <cell r="Q245" t="str">
            <v>B16</v>
          </cell>
          <cell r="R245">
            <v>100</v>
          </cell>
          <cell r="S245" t="str">
            <v>REYNOLDS, JA</v>
          </cell>
        </row>
        <row r="246">
          <cell r="N246">
            <v>728</v>
          </cell>
          <cell r="O246" t="str">
            <v>QCNPS</v>
          </cell>
          <cell r="Q246" t="str">
            <v>B16</v>
          </cell>
          <cell r="R246">
            <v>100</v>
          </cell>
          <cell r="S246" t="str">
            <v>GUST, JJ</v>
          </cell>
        </row>
        <row r="247">
          <cell r="N247">
            <v>729</v>
          </cell>
          <cell r="O247" t="str">
            <v>FUEL - ELECTRIC</v>
          </cell>
          <cell r="Q247" t="str">
            <v>B16</v>
          </cell>
          <cell r="R247">
            <v>100</v>
          </cell>
          <cell r="S247" t="str">
            <v>SINGER, RJ</v>
          </cell>
        </row>
        <row r="248">
          <cell r="N248">
            <v>730</v>
          </cell>
          <cell r="O248" t="str">
            <v>FUEL</v>
          </cell>
          <cell r="Q248" t="str">
            <v>B16</v>
          </cell>
          <cell r="R248">
            <v>100</v>
          </cell>
          <cell r="S248" t="str">
            <v>SINGER, RJ</v>
          </cell>
        </row>
        <row r="249">
          <cell r="N249">
            <v>744</v>
          </cell>
          <cell r="O249" t="str">
            <v>TRANS BY OTHERS</v>
          </cell>
          <cell r="Q249" t="str">
            <v>B17</v>
          </cell>
          <cell r="R249">
            <v>100</v>
          </cell>
          <cell r="S249" t="str">
            <v>STEVENS, DA</v>
          </cell>
        </row>
        <row r="250">
          <cell r="N250">
            <v>747</v>
          </cell>
          <cell r="O250" t="str">
            <v>DISTR BY OTHERS</v>
          </cell>
          <cell r="Q250" t="str">
            <v>B12</v>
          </cell>
          <cell r="R250">
            <v>100</v>
          </cell>
          <cell r="S250" t="str">
            <v>STEVENS, DA</v>
          </cell>
        </row>
        <row r="251">
          <cell r="N251">
            <v>749</v>
          </cell>
          <cell r="O251" t="str">
            <v>TRANSMISSION SVC</v>
          </cell>
          <cell r="Q251" t="str">
            <v>B12</v>
          </cell>
          <cell r="R251">
            <v>100</v>
          </cell>
          <cell r="S251" t="str">
            <v>STEVENS, DA</v>
          </cell>
        </row>
        <row r="252">
          <cell r="N252">
            <v>754</v>
          </cell>
          <cell r="O252" t="str">
            <v>GAS SVC DISPATCH</v>
          </cell>
          <cell r="Q252" t="str">
            <v>B13</v>
          </cell>
          <cell r="R252">
            <v>100</v>
          </cell>
          <cell r="S252" t="str">
            <v>KIRTS, CJ</v>
          </cell>
        </row>
        <row r="253">
          <cell r="N253">
            <v>755</v>
          </cell>
          <cell r="O253" t="str">
            <v>TRANS OPERS</v>
          </cell>
          <cell r="Q253" t="str">
            <v>B17</v>
          </cell>
          <cell r="R253">
            <v>100</v>
          </cell>
          <cell r="S253" t="str">
            <v>SMITH, TL</v>
          </cell>
        </row>
        <row r="254">
          <cell r="N254">
            <v>756</v>
          </cell>
          <cell r="O254" t="str">
            <v>DIR SYSTEM CONTROL</v>
          </cell>
          <cell r="Q254" t="str">
            <v>B12</v>
          </cell>
          <cell r="R254">
            <v>100</v>
          </cell>
          <cell r="S254" t="str">
            <v>SMITH, TL</v>
          </cell>
        </row>
        <row r="255">
          <cell r="N255">
            <v>757</v>
          </cell>
          <cell r="O255" t="str">
            <v>DISTR OPERATIONS</v>
          </cell>
          <cell r="Q255" t="str">
            <v>B12</v>
          </cell>
          <cell r="R255">
            <v>100</v>
          </cell>
          <cell r="S255" t="str">
            <v>SMITH, TL</v>
          </cell>
        </row>
        <row r="256">
          <cell r="N256">
            <v>758</v>
          </cell>
          <cell r="O256" t="str">
            <v>JP TRANS O&amp;M CR</v>
          </cell>
          <cell r="Q256" t="str">
            <v>B17</v>
          </cell>
          <cell r="R256">
            <v>100</v>
          </cell>
          <cell r="S256" t="str">
            <v>SMITH, CJ</v>
          </cell>
        </row>
        <row r="257">
          <cell r="N257">
            <v>760</v>
          </cell>
          <cell r="O257" t="str">
            <v>ELECTRIC ENGINEERING</v>
          </cell>
          <cell r="Q257" t="str">
            <v>B12</v>
          </cell>
          <cell r="R257">
            <v>100</v>
          </cell>
          <cell r="S257" t="str">
            <v>POLESKY, RW</v>
          </cell>
        </row>
        <row r="258">
          <cell r="N258">
            <v>761</v>
          </cell>
          <cell r="O258" t="str">
            <v>ELE SYS PLANNING</v>
          </cell>
          <cell r="Q258" t="str">
            <v>B12</v>
          </cell>
          <cell r="R258">
            <v>100</v>
          </cell>
          <cell r="S258" t="str">
            <v>MIELNIK, TC</v>
          </cell>
        </row>
        <row r="259">
          <cell r="N259">
            <v>762</v>
          </cell>
          <cell r="O259" t="str">
            <v>HV ENGINEERING</v>
          </cell>
          <cell r="Q259" t="str">
            <v>B12</v>
          </cell>
          <cell r="R259">
            <v>100</v>
          </cell>
          <cell r="S259" t="str">
            <v>ALBERTSON, KT</v>
          </cell>
        </row>
        <row r="260">
          <cell r="N260">
            <v>763</v>
          </cell>
          <cell r="O260" t="str">
            <v>SUB ENGINEERING</v>
          </cell>
          <cell r="Q260" t="str">
            <v>B12</v>
          </cell>
          <cell r="R260">
            <v>100</v>
          </cell>
          <cell r="S260" t="str">
            <v>HAACKE, SL</v>
          </cell>
        </row>
        <row r="261">
          <cell r="N261">
            <v>764</v>
          </cell>
          <cell r="O261" t="str">
            <v>SYS PROTECTION</v>
          </cell>
          <cell r="Q261" t="str">
            <v>B12</v>
          </cell>
          <cell r="R261">
            <v>100</v>
          </cell>
          <cell r="S261" t="str">
            <v>HELD, MG</v>
          </cell>
        </row>
        <row r="262">
          <cell r="N262">
            <v>765</v>
          </cell>
          <cell r="O262" t="str">
            <v>ENGINEERING FLD SVC</v>
          </cell>
          <cell r="Q262" t="str">
            <v>B12</v>
          </cell>
          <cell r="R262">
            <v>100</v>
          </cell>
          <cell r="S262" t="str">
            <v>WAYTENICK, PL</v>
          </cell>
        </row>
        <row r="263">
          <cell r="N263">
            <v>772</v>
          </cell>
          <cell r="O263" t="str">
            <v>ENVIRONMENTAL</v>
          </cell>
          <cell r="Q263" t="str">
            <v>B90</v>
          </cell>
          <cell r="R263">
            <v>100</v>
          </cell>
          <cell r="S263" t="str">
            <v>DODSON, KD</v>
          </cell>
        </row>
        <row r="264">
          <cell r="N264">
            <v>774</v>
          </cell>
          <cell r="O264" t="str">
            <v>RIGHT OF WAY SVC</v>
          </cell>
          <cell r="Q264" t="str">
            <v>B10</v>
          </cell>
          <cell r="R264">
            <v>100</v>
          </cell>
          <cell r="S264" t="str">
            <v>KNIGHTS, BK</v>
          </cell>
        </row>
        <row r="265">
          <cell r="N265">
            <v>775</v>
          </cell>
          <cell r="O265" t="str">
            <v>ELEC RELIABILITY</v>
          </cell>
          <cell r="Q265" t="str">
            <v>B12</v>
          </cell>
          <cell r="R265">
            <v>100</v>
          </cell>
          <cell r="S265" t="str">
            <v>MACK, JE</v>
          </cell>
        </row>
        <row r="266">
          <cell r="N266">
            <v>780</v>
          </cell>
          <cell r="O266" t="str">
            <v>REGULATION</v>
          </cell>
          <cell r="Q266" t="str">
            <v>B00</v>
          </cell>
          <cell r="R266">
            <v>100</v>
          </cell>
          <cell r="S266" t="str">
            <v>CRIST, DA</v>
          </cell>
        </row>
        <row r="267">
          <cell r="N267">
            <v>800</v>
          </cell>
          <cell r="O267" t="str">
            <v>DELIVERY SERVICES</v>
          </cell>
          <cell r="Q267" t="str">
            <v>B10</v>
          </cell>
          <cell r="R267">
            <v>100</v>
          </cell>
          <cell r="S267" t="str">
            <v>CAMPBELL, B</v>
          </cell>
        </row>
        <row r="268">
          <cell r="N268">
            <v>802</v>
          </cell>
          <cell r="O268" t="str">
            <v>PROC &amp; TRNG SUPP</v>
          </cell>
          <cell r="Q268" t="str">
            <v>B11</v>
          </cell>
          <cell r="R268">
            <v>100</v>
          </cell>
          <cell r="S268" t="str">
            <v>CRUCHELOW, SM</v>
          </cell>
        </row>
        <row r="269">
          <cell r="N269">
            <v>804</v>
          </cell>
          <cell r="O269" t="str">
            <v>QUALITY &amp; CUST COMM</v>
          </cell>
          <cell r="Q269" t="str">
            <v>B11</v>
          </cell>
          <cell r="R269">
            <v>100</v>
          </cell>
          <cell r="S269" t="str">
            <v>GUNN, RE</v>
          </cell>
        </row>
        <row r="270">
          <cell r="N270">
            <v>805</v>
          </cell>
          <cell r="O270" t="str">
            <v>MUNICIPAL RELATIONS</v>
          </cell>
          <cell r="Q270" t="str">
            <v>B10</v>
          </cell>
          <cell r="R270">
            <v>100</v>
          </cell>
          <cell r="S270" t="str">
            <v>KUNERT, KM</v>
          </cell>
        </row>
        <row r="271">
          <cell r="N271">
            <v>809</v>
          </cell>
          <cell r="O271" t="str">
            <v>COMP/DELIVERY SUPPT</v>
          </cell>
          <cell r="Q271" t="str">
            <v>B11</v>
          </cell>
          <cell r="R271">
            <v>100</v>
          </cell>
          <cell r="S271" t="str">
            <v>DIMICK, PD</v>
          </cell>
        </row>
        <row r="272">
          <cell r="N272">
            <v>810</v>
          </cell>
          <cell r="O272" t="str">
            <v>VP DISTRIB OPS</v>
          </cell>
          <cell r="Q272" t="str">
            <v>B11</v>
          </cell>
          <cell r="R272">
            <v>100</v>
          </cell>
          <cell r="S272" t="str">
            <v>JOHNSON, NR</v>
          </cell>
        </row>
        <row r="273">
          <cell r="N273">
            <v>811</v>
          </cell>
          <cell r="O273" t="str">
            <v>MET/TRN/RG CR</v>
          </cell>
          <cell r="Q273" t="str">
            <v>B11</v>
          </cell>
          <cell r="R273">
            <v>200</v>
          </cell>
          <cell r="S273" t="str">
            <v>JOHNSON, NR</v>
          </cell>
        </row>
        <row r="274">
          <cell r="N274">
            <v>812</v>
          </cell>
          <cell r="O274" t="str">
            <v>CLAIMS BILLING CR</v>
          </cell>
          <cell r="Q274" t="str">
            <v>B11</v>
          </cell>
          <cell r="R274">
            <v>100</v>
          </cell>
          <cell r="S274" t="str">
            <v>JOHNSON, NR</v>
          </cell>
        </row>
        <row r="275">
          <cell r="N275">
            <v>815</v>
          </cell>
          <cell r="O275" t="str">
            <v>DISTRIB OPS CNTRL</v>
          </cell>
          <cell r="Q275" t="str">
            <v>B11</v>
          </cell>
          <cell r="R275">
            <v>100</v>
          </cell>
          <cell r="S275" t="str">
            <v>DELOUIS, FE</v>
          </cell>
        </row>
        <row r="276">
          <cell r="N276">
            <v>816</v>
          </cell>
          <cell r="O276" t="str">
            <v>DIST OPS/FLD SVC-SF</v>
          </cell>
          <cell r="Q276" t="str">
            <v>B13</v>
          </cell>
          <cell r="R276">
            <v>400</v>
          </cell>
          <cell r="S276" t="str">
            <v>DAKE, RW</v>
          </cell>
        </row>
        <row r="277">
          <cell r="N277">
            <v>817</v>
          </cell>
          <cell r="O277" t="str">
            <v>COMPLIANCE &amp; SUPPORT</v>
          </cell>
          <cell r="Q277" t="str">
            <v>B11</v>
          </cell>
          <cell r="R277">
            <v>200</v>
          </cell>
          <cell r="S277" t="str">
            <v>PHELPS, BJ</v>
          </cell>
        </row>
        <row r="278">
          <cell r="N278">
            <v>820</v>
          </cell>
          <cell r="O278" t="str">
            <v>DISTRIB OPS-DM WEST</v>
          </cell>
          <cell r="Q278" t="str">
            <v>B11</v>
          </cell>
          <cell r="R278">
            <v>200</v>
          </cell>
          <cell r="S278" t="str">
            <v>HUTCHINS, TH</v>
          </cell>
        </row>
        <row r="279">
          <cell r="N279">
            <v>822</v>
          </cell>
          <cell r="O279" t="str">
            <v>DISTRIB OPS-CR</v>
          </cell>
          <cell r="Q279" t="str">
            <v>B13</v>
          </cell>
          <cell r="R279">
            <v>200</v>
          </cell>
          <cell r="S279" t="str">
            <v>PADLEY, TH</v>
          </cell>
        </row>
        <row r="280">
          <cell r="N280">
            <v>824</v>
          </cell>
          <cell r="O280" t="str">
            <v>DISTRIB OPS-IC</v>
          </cell>
          <cell r="Q280" t="str">
            <v>B11</v>
          </cell>
          <cell r="R280">
            <v>200</v>
          </cell>
          <cell r="S280" t="str">
            <v>HOOD, GL</v>
          </cell>
        </row>
        <row r="281">
          <cell r="N281">
            <v>825</v>
          </cell>
          <cell r="O281" t="str">
            <v>DISTRIB OPS-QC IA</v>
          </cell>
          <cell r="Q281" t="str">
            <v>B11</v>
          </cell>
          <cell r="R281">
            <v>200</v>
          </cell>
          <cell r="S281" t="str">
            <v>BOHL, RS</v>
          </cell>
        </row>
        <row r="282">
          <cell r="N282">
            <v>831</v>
          </cell>
          <cell r="O282" t="str">
            <v>DISTRIB OPS-SC</v>
          </cell>
          <cell r="Q282" t="str">
            <v>B11</v>
          </cell>
          <cell r="R282">
            <v>200</v>
          </cell>
          <cell r="S282" t="str">
            <v>STEIN, RL</v>
          </cell>
        </row>
        <row r="283">
          <cell r="N283">
            <v>832</v>
          </cell>
          <cell r="O283" t="str">
            <v>DISTRIB OPS-NW IA</v>
          </cell>
          <cell r="Q283" t="str">
            <v>B11</v>
          </cell>
          <cell r="R283">
            <v>200</v>
          </cell>
          <cell r="S283" t="str">
            <v>NIBAUR, ME</v>
          </cell>
        </row>
        <row r="284">
          <cell r="N284">
            <v>833</v>
          </cell>
          <cell r="O284" t="str">
            <v>DIST OPS/FS CB SW IA</v>
          </cell>
          <cell r="Q284" t="str">
            <v>B11</v>
          </cell>
          <cell r="R284">
            <v>200</v>
          </cell>
          <cell r="S284" t="str">
            <v>PEEK, GR</v>
          </cell>
        </row>
        <row r="285">
          <cell r="N285">
            <v>834</v>
          </cell>
          <cell r="O285" t="str">
            <v>DISTRIB OPS-CARROLL</v>
          </cell>
          <cell r="Q285" t="str">
            <v>B11</v>
          </cell>
          <cell r="R285">
            <v>200</v>
          </cell>
          <cell r="S285" t="str">
            <v>NIBAUR, ME</v>
          </cell>
        </row>
        <row r="286">
          <cell r="N286">
            <v>835</v>
          </cell>
          <cell r="O286" t="str">
            <v>DISTRIB OPS-FD</v>
          </cell>
          <cell r="Q286" t="str">
            <v>B11</v>
          </cell>
          <cell r="R286">
            <v>200</v>
          </cell>
          <cell r="S286" t="str">
            <v>OSTHEIMER, DJ</v>
          </cell>
        </row>
        <row r="287">
          <cell r="N287">
            <v>836</v>
          </cell>
          <cell r="O287" t="str">
            <v>DIST OPS/FS-SL/CHE</v>
          </cell>
          <cell r="Q287" t="str">
            <v>B11</v>
          </cell>
          <cell r="R287">
            <v>200</v>
          </cell>
          <cell r="S287" t="str">
            <v>NIBAUR, ME</v>
          </cell>
        </row>
        <row r="288">
          <cell r="N288">
            <v>837</v>
          </cell>
          <cell r="O288" t="str">
            <v>DISTRIB OPS-DM EAST</v>
          </cell>
          <cell r="Q288" t="str">
            <v>B11</v>
          </cell>
          <cell r="R288">
            <v>200</v>
          </cell>
          <cell r="S288" t="str">
            <v>WILSON, TJ</v>
          </cell>
        </row>
        <row r="289">
          <cell r="N289">
            <v>838</v>
          </cell>
          <cell r="O289" t="str">
            <v>DISTRIB OPS-DM SOUTH</v>
          </cell>
          <cell r="Q289" t="str">
            <v>B11</v>
          </cell>
          <cell r="R289">
            <v>200</v>
          </cell>
          <cell r="S289" t="str">
            <v>WILSON, TJ</v>
          </cell>
        </row>
        <row r="290">
          <cell r="N290">
            <v>839</v>
          </cell>
          <cell r="O290" t="str">
            <v>DISTRIB OPS-WAT</v>
          </cell>
          <cell r="Q290" t="str">
            <v>B11</v>
          </cell>
          <cell r="R290">
            <v>200</v>
          </cell>
          <cell r="S290" t="str">
            <v>GEHRINGER, MA</v>
          </cell>
        </row>
        <row r="291">
          <cell r="N291">
            <v>842</v>
          </cell>
          <cell r="O291" t="str">
            <v>DISTRIB OPS-QC IL</v>
          </cell>
          <cell r="Q291" t="str">
            <v>B11</v>
          </cell>
          <cell r="R291">
            <v>200</v>
          </cell>
          <cell r="S291" t="str">
            <v>HIRL, BJ</v>
          </cell>
        </row>
        <row r="292">
          <cell r="N292">
            <v>843</v>
          </cell>
          <cell r="O292" t="str">
            <v>DISTRIB OPS-FM</v>
          </cell>
          <cell r="Q292" t="str">
            <v>B13</v>
          </cell>
          <cell r="R292">
            <v>200</v>
          </cell>
          <cell r="S292" t="str">
            <v>PADLEY, TH</v>
          </cell>
        </row>
        <row r="293">
          <cell r="N293">
            <v>844</v>
          </cell>
          <cell r="O293" t="str">
            <v>FORESTRY OPER</v>
          </cell>
          <cell r="Q293" t="str">
            <v>B12</v>
          </cell>
          <cell r="R293">
            <v>100</v>
          </cell>
          <cell r="S293" t="str">
            <v>ANDERSON, TM</v>
          </cell>
        </row>
        <row r="294">
          <cell r="N294">
            <v>845</v>
          </cell>
          <cell r="O294" t="str">
            <v>CONTRACT SERVICES</v>
          </cell>
          <cell r="Q294" t="str">
            <v>B11</v>
          </cell>
          <cell r="R294">
            <v>100</v>
          </cell>
          <cell r="S294" t="str">
            <v>WEEKS, MS</v>
          </cell>
        </row>
        <row r="295">
          <cell r="N295">
            <v>846</v>
          </cell>
          <cell r="O295" t="str">
            <v>DM UDD NETWORK</v>
          </cell>
          <cell r="Q295" t="str">
            <v>B12</v>
          </cell>
          <cell r="R295">
            <v>200</v>
          </cell>
          <cell r="S295" t="str">
            <v>MITCHELL, M</v>
          </cell>
        </row>
        <row r="296">
          <cell r="N296">
            <v>850</v>
          </cell>
          <cell r="O296" t="str">
            <v>MEHC</v>
          </cell>
          <cell r="Q296" t="str">
            <v>B00</v>
          </cell>
          <cell r="R296">
            <v>100</v>
          </cell>
          <cell r="S296" t="str">
            <v>SMITH, CJ</v>
          </cell>
        </row>
        <row r="297">
          <cell r="N297">
            <v>856</v>
          </cell>
          <cell r="O297" t="str">
            <v>ELEC METER</v>
          </cell>
          <cell r="Q297" t="str">
            <v>B12</v>
          </cell>
          <cell r="R297">
            <v>100</v>
          </cell>
          <cell r="S297" t="str">
            <v>KLINKENBERG, JR</v>
          </cell>
        </row>
        <row r="298">
          <cell r="N298">
            <v>857</v>
          </cell>
          <cell r="O298" t="str">
            <v>GAS MEAS/REG</v>
          </cell>
          <cell r="Q298" t="str">
            <v>B13</v>
          </cell>
          <cell r="R298">
            <v>100</v>
          </cell>
          <cell r="S298" t="str">
            <v>HOSCHEID, SL</v>
          </cell>
        </row>
        <row r="299">
          <cell r="N299">
            <v>861</v>
          </cell>
          <cell r="O299" t="str">
            <v>STORES-QC</v>
          </cell>
          <cell r="Q299" t="str">
            <v>B11</v>
          </cell>
          <cell r="R299">
            <v>300</v>
          </cell>
          <cell r="S299" t="str">
            <v>SMITH, DJ</v>
          </cell>
        </row>
        <row r="300">
          <cell r="N300">
            <v>862</v>
          </cell>
          <cell r="O300" t="str">
            <v>STORES-DM</v>
          </cell>
          <cell r="Q300" t="str">
            <v>B11</v>
          </cell>
          <cell r="R300">
            <v>200</v>
          </cell>
          <cell r="S300" t="str">
            <v>SMITH, DJ</v>
          </cell>
        </row>
        <row r="301">
          <cell r="N301">
            <v>863</v>
          </cell>
          <cell r="O301" t="str">
            <v>STORES-SC</v>
          </cell>
          <cell r="Q301" t="str">
            <v>B11</v>
          </cell>
          <cell r="R301">
            <v>200</v>
          </cell>
          <cell r="S301" t="str">
            <v>SMITH, DJ</v>
          </cell>
        </row>
        <row r="302">
          <cell r="N302">
            <v>864</v>
          </cell>
          <cell r="O302" t="str">
            <v>ST/FLEET-WAT</v>
          </cell>
          <cell r="Q302" t="str">
            <v>B11</v>
          </cell>
          <cell r="R302">
            <v>200</v>
          </cell>
          <cell r="S302" t="str">
            <v>SMITH, DJ</v>
          </cell>
        </row>
        <row r="303">
          <cell r="N303">
            <v>865</v>
          </cell>
          <cell r="O303" t="str">
            <v>ST/FLEET-CB</v>
          </cell>
          <cell r="Q303" t="str">
            <v>B11</v>
          </cell>
          <cell r="R303">
            <v>200</v>
          </cell>
          <cell r="S303" t="str">
            <v>SMITH, DJ</v>
          </cell>
        </row>
        <row r="304">
          <cell r="N304">
            <v>866</v>
          </cell>
          <cell r="O304" t="str">
            <v>ST/FLEET-FD</v>
          </cell>
          <cell r="Q304" t="str">
            <v>B11</v>
          </cell>
          <cell r="R304">
            <v>200</v>
          </cell>
          <cell r="S304" t="str">
            <v>SMITH, DJ</v>
          </cell>
        </row>
        <row r="305">
          <cell r="N305">
            <v>867</v>
          </cell>
          <cell r="O305" t="str">
            <v>FLEET-DM</v>
          </cell>
          <cell r="Q305" t="str">
            <v>B11</v>
          </cell>
          <cell r="R305">
            <v>200</v>
          </cell>
          <cell r="S305" t="str">
            <v>HEMPEL, JJ</v>
          </cell>
        </row>
        <row r="306">
          <cell r="N306">
            <v>868</v>
          </cell>
          <cell r="O306" t="str">
            <v>FLEET-QC</v>
          </cell>
          <cell r="Q306" t="str">
            <v>B11</v>
          </cell>
          <cell r="R306">
            <v>300</v>
          </cell>
          <cell r="S306" t="str">
            <v>HEMPEL, JJ</v>
          </cell>
        </row>
        <row r="307">
          <cell r="N307">
            <v>869</v>
          </cell>
          <cell r="O307" t="str">
            <v>FLEET-SC</v>
          </cell>
          <cell r="Q307" t="str">
            <v>B11</v>
          </cell>
          <cell r="R307">
            <v>200</v>
          </cell>
          <cell r="S307" t="str">
            <v>HEMPEL, JJ</v>
          </cell>
        </row>
        <row r="308">
          <cell r="N308">
            <v>870</v>
          </cell>
          <cell r="O308" t="str">
            <v>KEY ACCOUNTS</v>
          </cell>
          <cell r="Q308" t="str">
            <v>B11</v>
          </cell>
          <cell r="R308">
            <v>100</v>
          </cell>
          <cell r="S308" t="str">
            <v>SHARP, RA</v>
          </cell>
        </row>
        <row r="309">
          <cell r="N309">
            <v>872</v>
          </cell>
          <cell r="O309" t="str">
            <v>ENERGY EFF ADM</v>
          </cell>
          <cell r="Q309" t="str">
            <v>B11</v>
          </cell>
          <cell r="R309">
            <v>100</v>
          </cell>
          <cell r="S309" t="str">
            <v>LEUTHAUSER, RA</v>
          </cell>
        </row>
        <row r="310">
          <cell r="N310">
            <v>873</v>
          </cell>
          <cell r="O310" t="str">
            <v>ENERGY EXP GAS</v>
          </cell>
          <cell r="Q310" t="str">
            <v>B13</v>
          </cell>
          <cell r="R310">
            <v>100</v>
          </cell>
          <cell r="S310" t="str">
            <v>LEUTHAUSER, RA</v>
          </cell>
        </row>
        <row r="311">
          <cell r="N311">
            <v>874</v>
          </cell>
          <cell r="O311" t="str">
            <v>ENERGY EXP ELE</v>
          </cell>
          <cell r="Q311" t="str">
            <v>B12</v>
          </cell>
          <cell r="R311">
            <v>100</v>
          </cell>
          <cell r="S311" t="str">
            <v>LEUTHAUSER, RA</v>
          </cell>
        </row>
        <row r="312">
          <cell r="N312">
            <v>880</v>
          </cell>
          <cell r="O312" t="str">
            <v>SAFE/ENV CMP/RSK MGT</v>
          </cell>
          <cell r="Q312" t="str">
            <v>B00</v>
          </cell>
          <cell r="R312">
            <v>100</v>
          </cell>
          <cell r="S312" t="str">
            <v>BURT, JM</v>
          </cell>
        </row>
        <row r="313">
          <cell r="N313">
            <v>900</v>
          </cell>
          <cell r="O313" t="str">
            <v>MEC REVENUE</v>
          </cell>
          <cell r="Q313" t="str">
            <v>B00</v>
          </cell>
          <cell r="R313">
            <v>100</v>
          </cell>
          <cell r="S313" t="str">
            <v>SMITH, CJ</v>
          </cell>
        </row>
        <row r="314">
          <cell r="N314">
            <v>910</v>
          </cell>
          <cell r="O314" t="str">
            <v>COM DEL/TRANS</v>
          </cell>
          <cell r="Q314" t="str">
            <v>B10</v>
          </cell>
          <cell r="R314">
            <v>100</v>
          </cell>
          <cell r="S314" t="str">
            <v>CAMPBELL, B</v>
          </cell>
        </row>
        <row r="315">
          <cell r="N315">
            <v>911</v>
          </cell>
          <cell r="O315" t="str">
            <v>COM ENGY DEL</v>
          </cell>
          <cell r="Q315" t="str">
            <v>B11</v>
          </cell>
          <cell r="R315">
            <v>100</v>
          </cell>
          <cell r="S315" t="str">
            <v>CAMPBELL, B</v>
          </cell>
        </row>
        <row r="316">
          <cell r="N316">
            <v>914</v>
          </cell>
          <cell r="O316" t="str">
            <v>NONUTIL DELIVERY SVC</v>
          </cell>
          <cell r="Q316" t="str">
            <v>B14</v>
          </cell>
          <cell r="R316">
            <v>100</v>
          </cell>
          <cell r="S316" t="str">
            <v>CAMPBELL, B</v>
          </cell>
        </row>
        <row r="317">
          <cell r="N317">
            <v>916</v>
          </cell>
          <cell r="O317" t="str">
            <v>GENERATION</v>
          </cell>
          <cell r="Q317" t="str">
            <v>B16</v>
          </cell>
          <cell r="R317">
            <v>100</v>
          </cell>
          <cell r="S317" t="str">
            <v>REYNOLDS, JA</v>
          </cell>
        </row>
        <row r="318">
          <cell r="N318">
            <v>917</v>
          </cell>
          <cell r="O318" t="str">
            <v>TRANSMISSION</v>
          </cell>
          <cell r="Q318" t="str">
            <v>B17</v>
          </cell>
          <cell r="R318">
            <v>100</v>
          </cell>
          <cell r="S318" t="str">
            <v>GUST, JJ</v>
          </cell>
        </row>
        <row r="319">
          <cell r="N319">
            <v>918</v>
          </cell>
          <cell r="O319" t="str">
            <v>ELECTRIC TRADING</v>
          </cell>
          <cell r="Q319" t="str">
            <v>B18</v>
          </cell>
          <cell r="R319">
            <v>100</v>
          </cell>
          <cell r="S319" t="str">
            <v>VACANT</v>
          </cell>
        </row>
        <row r="320">
          <cell r="N320">
            <v>928</v>
          </cell>
          <cell r="O320" t="str">
            <v>GAS TRADING</v>
          </cell>
          <cell r="Q320" t="str">
            <v>B28</v>
          </cell>
          <cell r="R320">
            <v>100</v>
          </cell>
          <cell r="S320" t="str">
            <v>BADURA, DJ</v>
          </cell>
        </row>
        <row r="321">
          <cell r="N321">
            <v>938</v>
          </cell>
          <cell r="O321" t="str">
            <v>NONREG TRADING</v>
          </cell>
          <cell r="Q321" t="str">
            <v>B38</v>
          </cell>
          <cell r="R321">
            <v>100</v>
          </cell>
          <cell r="S321" t="str">
            <v>PARKER, JC</v>
          </cell>
        </row>
        <row r="322">
          <cell r="N322">
            <v>941</v>
          </cell>
          <cell r="O322" t="str">
            <v>CSS REVENUES</v>
          </cell>
          <cell r="Q322" t="str">
            <v>B11</v>
          </cell>
          <cell r="R322">
            <v>100</v>
          </cell>
          <cell r="S322" t="str">
            <v>NELSON, RF</v>
          </cell>
        </row>
        <row r="323">
          <cell r="N323">
            <v>944</v>
          </cell>
          <cell r="O323" t="str">
            <v>UNREG RETAIL SVCS</v>
          </cell>
          <cell r="Q323" t="str">
            <v>B44</v>
          </cell>
          <cell r="R323">
            <v>100</v>
          </cell>
          <cell r="S323" t="str">
            <v>KELLEHER, JP</v>
          </cell>
        </row>
        <row r="324">
          <cell r="N324">
            <v>950</v>
          </cell>
          <cell r="O324" t="str">
            <v>COMMON FINANCIAL</v>
          </cell>
          <cell r="Q324" t="str">
            <v>B00</v>
          </cell>
          <cell r="R324">
            <v>100</v>
          </cell>
          <cell r="S324" t="str">
            <v>SMITH, CJ</v>
          </cell>
        </row>
        <row r="325">
          <cell r="N325">
            <v>951</v>
          </cell>
          <cell r="O325" t="str">
            <v>ALLOCATION FINANCIAL</v>
          </cell>
          <cell r="Q325" t="str">
            <v>B00</v>
          </cell>
          <cell r="R325">
            <v>100</v>
          </cell>
          <cell r="S325" t="str">
            <v>NELSON, RF</v>
          </cell>
        </row>
        <row r="326">
          <cell r="N326">
            <v>953</v>
          </cell>
          <cell r="O326" t="str">
            <v>TAXES</v>
          </cell>
          <cell r="Q326" t="str">
            <v>B00</v>
          </cell>
          <cell r="R326">
            <v>100</v>
          </cell>
          <cell r="S326" t="str">
            <v>EVANS, SR</v>
          </cell>
        </row>
        <row r="327">
          <cell r="N327">
            <v>954</v>
          </cell>
          <cell r="O327" t="str">
            <v>INSURANCE</v>
          </cell>
          <cell r="Q327" t="str">
            <v>B00</v>
          </cell>
          <cell r="R327">
            <v>100</v>
          </cell>
          <cell r="S327" t="str">
            <v>HEUERTZ, KE</v>
          </cell>
        </row>
        <row r="328">
          <cell r="N328">
            <v>955</v>
          </cell>
          <cell r="O328" t="str">
            <v>INTEREST, ETC</v>
          </cell>
          <cell r="Q328" t="str">
            <v>B00</v>
          </cell>
          <cell r="R328">
            <v>100</v>
          </cell>
          <cell r="S328" t="str">
            <v>GALT, JC</v>
          </cell>
        </row>
        <row r="329">
          <cell r="N329">
            <v>956</v>
          </cell>
          <cell r="O329" t="str">
            <v>BENEFITS</v>
          </cell>
          <cell r="Q329" t="str">
            <v>B00</v>
          </cell>
          <cell r="R329">
            <v>100</v>
          </cell>
          <cell r="S329" t="str">
            <v>FRANCIS, SK</v>
          </cell>
        </row>
        <row r="330">
          <cell r="N330">
            <v>957</v>
          </cell>
          <cell r="O330" t="str">
            <v>PAYROLL TAXES</v>
          </cell>
          <cell r="Q330" t="str">
            <v>B00</v>
          </cell>
          <cell r="R330">
            <v>100</v>
          </cell>
          <cell r="S330" t="str">
            <v>SMITH, SM</v>
          </cell>
        </row>
        <row r="331">
          <cell r="N331">
            <v>958</v>
          </cell>
          <cell r="O331" t="str">
            <v>LOADINGS</v>
          </cell>
          <cell r="Q331" t="str">
            <v>B00</v>
          </cell>
          <cell r="R331">
            <v>100</v>
          </cell>
          <cell r="S331" t="str">
            <v>SMITH, CJ</v>
          </cell>
        </row>
        <row r="332">
          <cell r="N332">
            <v>959</v>
          </cell>
          <cell r="O332" t="str">
            <v>CLAIMS DISTRIBUTION</v>
          </cell>
          <cell r="Q332" t="str">
            <v>B00</v>
          </cell>
          <cell r="R332">
            <v>100</v>
          </cell>
          <cell r="S332" t="str">
            <v>ANHALT, AM</v>
          </cell>
        </row>
        <row r="333">
          <cell r="N333">
            <v>960</v>
          </cell>
          <cell r="O333" t="str">
            <v>EXEC COMPENSATION</v>
          </cell>
          <cell r="Q333" t="str">
            <v>B00</v>
          </cell>
          <cell r="R333">
            <v>100</v>
          </cell>
          <cell r="S333" t="str">
            <v>GRANNES, M</v>
          </cell>
        </row>
        <row r="334">
          <cell r="N334">
            <v>966</v>
          </cell>
          <cell r="O334" t="str">
            <v>UNION EMPL BENEFITS</v>
          </cell>
          <cell r="Q334" t="str">
            <v>B00</v>
          </cell>
          <cell r="R334">
            <v>100</v>
          </cell>
          <cell r="S334" t="str">
            <v>FRANCIS, SK</v>
          </cell>
        </row>
        <row r="335">
          <cell r="N335">
            <v>991</v>
          </cell>
          <cell r="O335" t="str">
            <v>DM DIST GARAGE</v>
          </cell>
          <cell r="Q335" t="str">
            <v>B00</v>
          </cell>
          <cell r="R335">
            <v>100</v>
          </cell>
          <cell r="S335" t="str">
            <v>NONE</v>
          </cell>
        </row>
        <row r="336">
          <cell r="N336">
            <v>999</v>
          </cell>
          <cell r="O336" t="str">
            <v>TRANSP OFFSET</v>
          </cell>
          <cell r="Q336" t="str">
            <v>B00</v>
          </cell>
          <cell r="R336">
            <v>100</v>
          </cell>
          <cell r="S336" t="str">
            <v>NONE</v>
          </cell>
        </row>
        <row r="337">
          <cell r="N337" t="str">
            <v>AGT</v>
          </cell>
          <cell r="O337" t="str">
            <v>ALASKA GAS TRANS CO</v>
          </cell>
          <cell r="P337" t="str">
            <v>Closed</v>
          </cell>
          <cell r="Q337" t="str">
            <v>AGT</v>
          </cell>
          <cell r="R337">
            <v>100</v>
          </cell>
          <cell r="S337" t="str">
            <v>VACANT</v>
          </cell>
        </row>
        <row r="338">
          <cell r="N338" t="str">
            <v>A01</v>
          </cell>
          <cell r="O338" t="str">
            <v>ELECTRIC AC</v>
          </cell>
          <cell r="P338" t="str">
            <v>Closed</v>
          </cell>
          <cell r="Q338" t="str">
            <v>A01</v>
          </cell>
          <cell r="R338">
            <v>100</v>
          </cell>
          <cell r="S338" t="str">
            <v>VACANT</v>
          </cell>
        </row>
        <row r="339">
          <cell r="N339" t="str">
            <v>A02</v>
          </cell>
          <cell r="O339" t="str">
            <v>E-DISTRIBUTION AC</v>
          </cell>
          <cell r="P339" t="str">
            <v>Closed</v>
          </cell>
          <cell r="Q339" t="str">
            <v>A02</v>
          </cell>
          <cell r="R339">
            <v>100</v>
          </cell>
          <cell r="S339" t="str">
            <v>VACANT</v>
          </cell>
        </row>
        <row r="340">
          <cell r="N340" t="str">
            <v>A03</v>
          </cell>
          <cell r="O340" t="str">
            <v>E-SC DIST AC</v>
          </cell>
          <cell r="P340" t="str">
            <v>Closed</v>
          </cell>
          <cell r="Q340" t="str">
            <v>A03</v>
          </cell>
          <cell r="R340">
            <v>100</v>
          </cell>
          <cell r="S340" t="str">
            <v>VACANT</v>
          </cell>
        </row>
        <row r="341">
          <cell r="N341" t="str">
            <v>A04</v>
          </cell>
          <cell r="O341" t="str">
            <v>E-DM DIST AC</v>
          </cell>
          <cell r="P341" t="str">
            <v>Closed</v>
          </cell>
          <cell r="Q341" t="str">
            <v>A04</v>
          </cell>
          <cell r="R341">
            <v>200</v>
          </cell>
          <cell r="S341" t="str">
            <v>VACANT</v>
          </cell>
        </row>
        <row r="342">
          <cell r="N342" t="str">
            <v>A05</v>
          </cell>
          <cell r="O342" t="str">
            <v>E-WT DIST AC</v>
          </cell>
          <cell r="P342" t="str">
            <v>Closed</v>
          </cell>
          <cell r="Q342" t="str">
            <v>A05</v>
          </cell>
          <cell r="R342">
            <v>200</v>
          </cell>
          <cell r="S342" t="str">
            <v>VACANT</v>
          </cell>
        </row>
        <row r="343">
          <cell r="N343" t="str">
            <v>A06</v>
          </cell>
          <cell r="O343" t="str">
            <v>E-QC DIST AC</v>
          </cell>
          <cell r="P343" t="str">
            <v>Closed</v>
          </cell>
          <cell r="Q343" t="str">
            <v>A06</v>
          </cell>
          <cell r="R343">
            <v>100</v>
          </cell>
          <cell r="S343" t="str">
            <v>VACANT</v>
          </cell>
        </row>
        <row r="344">
          <cell r="N344" t="str">
            <v>A15</v>
          </cell>
          <cell r="O344" t="str">
            <v>E-G &amp; T AC</v>
          </cell>
          <cell r="P344" t="str">
            <v>Closed</v>
          </cell>
          <cell r="Q344" t="str">
            <v>A15</v>
          </cell>
          <cell r="R344">
            <v>100</v>
          </cell>
          <cell r="S344" t="str">
            <v>VACANT</v>
          </cell>
        </row>
        <row r="345">
          <cell r="N345" t="str">
            <v>A20</v>
          </cell>
          <cell r="O345" t="str">
            <v>GAS AC</v>
          </cell>
          <cell r="P345" t="str">
            <v>Closed</v>
          </cell>
          <cell r="Q345" t="str">
            <v>A20</v>
          </cell>
          <cell r="R345">
            <v>100</v>
          </cell>
          <cell r="S345" t="str">
            <v>VACANT</v>
          </cell>
        </row>
        <row r="346">
          <cell r="N346" t="str">
            <v>A21</v>
          </cell>
          <cell r="O346" t="str">
            <v>G-SL DIST AC</v>
          </cell>
          <cell r="P346" t="str">
            <v>Closed</v>
          </cell>
          <cell r="Q346" t="str">
            <v>A21</v>
          </cell>
          <cell r="R346">
            <v>100</v>
          </cell>
          <cell r="S346" t="str">
            <v>VACANT</v>
          </cell>
        </row>
        <row r="347">
          <cell r="N347" t="str">
            <v>A30</v>
          </cell>
          <cell r="O347" t="str">
            <v>APPLIANCE SERVICE AC</v>
          </cell>
          <cell r="P347" t="str">
            <v>Closed</v>
          </cell>
          <cell r="Q347" t="str">
            <v>A30</v>
          </cell>
          <cell r="R347">
            <v>100</v>
          </cell>
          <cell r="S347" t="str">
            <v>VACANT</v>
          </cell>
        </row>
        <row r="348">
          <cell r="N348" t="str">
            <v>A34</v>
          </cell>
          <cell r="O348" t="str">
            <v>REG ELEC MKT/SALES</v>
          </cell>
          <cell r="P348" t="str">
            <v>Closed</v>
          </cell>
          <cell r="Q348" t="str">
            <v>A34</v>
          </cell>
          <cell r="R348">
            <v>100</v>
          </cell>
          <cell r="S348" t="str">
            <v>NELSON, RF</v>
          </cell>
        </row>
        <row r="349">
          <cell r="N349" t="str">
            <v>A40</v>
          </cell>
          <cell r="O349" t="str">
            <v>RETAIL COMPANY AC</v>
          </cell>
          <cell r="P349" t="str">
            <v>Closed</v>
          </cell>
          <cell r="Q349" t="str">
            <v>A40</v>
          </cell>
          <cell r="R349">
            <v>100</v>
          </cell>
          <cell r="S349" t="str">
            <v>VACANT</v>
          </cell>
        </row>
        <row r="350">
          <cell r="N350" t="str">
            <v>A42</v>
          </cell>
          <cell r="O350" t="str">
            <v>ELEC MARKETING AC</v>
          </cell>
          <cell r="P350" t="str">
            <v>Closed</v>
          </cell>
          <cell r="Q350" t="str">
            <v>A42</v>
          </cell>
          <cell r="R350">
            <v>100</v>
          </cell>
          <cell r="S350" t="str">
            <v>VACANT</v>
          </cell>
        </row>
        <row r="351">
          <cell r="N351" t="str">
            <v>A43</v>
          </cell>
          <cell r="O351" t="str">
            <v>GAS MARKETING AC</v>
          </cell>
          <cell r="P351" t="str">
            <v>Closed</v>
          </cell>
          <cell r="Q351" t="str">
            <v>A43</v>
          </cell>
          <cell r="R351">
            <v>100</v>
          </cell>
          <cell r="S351" t="str">
            <v>VACANT</v>
          </cell>
        </row>
        <row r="352">
          <cell r="N352" t="str">
            <v>A70</v>
          </cell>
          <cell r="O352" t="str">
            <v>ALC SIOUXLAND ELEC</v>
          </cell>
          <cell r="P352" t="str">
            <v>Closed</v>
          </cell>
          <cell r="Q352" t="str">
            <v>A70</v>
          </cell>
          <cell r="R352">
            <v>200</v>
          </cell>
          <cell r="S352" t="str">
            <v>VACANT</v>
          </cell>
        </row>
        <row r="353">
          <cell r="N353" t="str">
            <v>A71</v>
          </cell>
          <cell r="O353" t="str">
            <v>ALC SIOUX CITY ELEC</v>
          </cell>
          <cell r="P353" t="str">
            <v>Closed</v>
          </cell>
          <cell r="Q353" t="str">
            <v>A71</v>
          </cell>
          <cell r="R353">
            <v>200</v>
          </cell>
          <cell r="S353" t="str">
            <v>VACANT</v>
          </cell>
        </row>
        <row r="354">
          <cell r="N354" t="str">
            <v>A72</v>
          </cell>
          <cell r="O354" t="str">
            <v>ALC DES MOINES ELEC</v>
          </cell>
          <cell r="P354" t="str">
            <v>Closed</v>
          </cell>
          <cell r="Q354" t="str">
            <v>A72</v>
          </cell>
          <cell r="R354">
            <v>200</v>
          </cell>
          <cell r="S354" t="str">
            <v>VACANT</v>
          </cell>
        </row>
        <row r="355">
          <cell r="N355" t="str">
            <v>A73</v>
          </cell>
          <cell r="O355" t="str">
            <v>ALC CEDAR VALLEY ELE</v>
          </cell>
          <cell r="P355" t="str">
            <v>Closed</v>
          </cell>
          <cell r="Q355" t="str">
            <v>A73</v>
          </cell>
          <cell r="R355">
            <v>200</v>
          </cell>
          <cell r="S355" t="str">
            <v>VACANT</v>
          </cell>
        </row>
        <row r="356">
          <cell r="N356" t="str">
            <v>A74</v>
          </cell>
          <cell r="O356" t="str">
            <v>ALC QUAD CITIES ELEC</v>
          </cell>
          <cell r="P356" t="str">
            <v>Closed</v>
          </cell>
          <cell r="Q356" t="str">
            <v>A74</v>
          </cell>
          <cell r="R356">
            <v>300</v>
          </cell>
          <cell r="S356" t="str">
            <v>VACANT</v>
          </cell>
        </row>
        <row r="357">
          <cell r="N357" t="str">
            <v>A75</v>
          </cell>
          <cell r="O357" t="str">
            <v>ALC SIOUXLAND GAS</v>
          </cell>
          <cell r="P357" t="str">
            <v>Closed</v>
          </cell>
          <cell r="Q357" t="str">
            <v>A75</v>
          </cell>
          <cell r="R357">
            <v>400</v>
          </cell>
          <cell r="S357" t="str">
            <v>VACANT</v>
          </cell>
        </row>
        <row r="358">
          <cell r="N358" t="str">
            <v>A76</v>
          </cell>
          <cell r="O358" t="str">
            <v>ALC SIOUX CITY GAS</v>
          </cell>
          <cell r="P358" t="str">
            <v>Closed</v>
          </cell>
          <cell r="Q358" t="str">
            <v>A76</v>
          </cell>
          <cell r="R358">
            <v>200</v>
          </cell>
          <cell r="S358" t="str">
            <v>VACANT</v>
          </cell>
        </row>
        <row r="359">
          <cell r="N359" t="str">
            <v>A77</v>
          </cell>
          <cell r="O359" t="str">
            <v>ALC DES MOINES GAS</v>
          </cell>
          <cell r="P359" t="str">
            <v>Closed</v>
          </cell>
          <cell r="Q359" t="str">
            <v>A77</v>
          </cell>
          <cell r="R359">
            <v>200</v>
          </cell>
          <cell r="S359" t="str">
            <v>VACANT</v>
          </cell>
        </row>
        <row r="360">
          <cell r="N360" t="str">
            <v>A78</v>
          </cell>
          <cell r="O360" t="str">
            <v>ALC CEDAR VALLEY GAS</v>
          </cell>
          <cell r="P360" t="str">
            <v>Closed</v>
          </cell>
          <cell r="Q360" t="str">
            <v>A78</v>
          </cell>
          <cell r="R360">
            <v>200</v>
          </cell>
          <cell r="S360" t="str">
            <v>VACANT</v>
          </cell>
        </row>
        <row r="361">
          <cell r="N361" t="str">
            <v>A79</v>
          </cell>
          <cell r="O361" t="str">
            <v>ALC QUAD CITIES GAS</v>
          </cell>
          <cell r="P361" t="str">
            <v>Closed</v>
          </cell>
          <cell r="Q361" t="str">
            <v>A79</v>
          </cell>
          <cell r="R361">
            <v>200</v>
          </cell>
          <cell r="S361" t="str">
            <v>VACANT</v>
          </cell>
        </row>
        <row r="362">
          <cell r="N362" t="str">
            <v>A91</v>
          </cell>
          <cell r="O362" t="str">
            <v>ALC NU CORP SVCS</v>
          </cell>
          <cell r="P362" t="str">
            <v>Closed</v>
          </cell>
          <cell r="Q362" t="str">
            <v>A91</v>
          </cell>
          <cell r="R362">
            <v>200</v>
          </cell>
          <cell r="S362" t="str">
            <v>VACANT</v>
          </cell>
        </row>
        <row r="363">
          <cell r="N363" t="str">
            <v>A92</v>
          </cell>
          <cell r="O363" t="str">
            <v>ALC ELEC CORP SVCS</v>
          </cell>
          <cell r="P363" t="str">
            <v>Closed</v>
          </cell>
          <cell r="Q363" t="str">
            <v>A92</v>
          </cell>
          <cell r="R363">
            <v>200</v>
          </cell>
          <cell r="S363" t="str">
            <v>VACANT</v>
          </cell>
        </row>
        <row r="364">
          <cell r="N364" t="str">
            <v>A93</v>
          </cell>
          <cell r="O364" t="str">
            <v>ALC GAS CORP SVCS</v>
          </cell>
          <cell r="P364" t="str">
            <v>Closed</v>
          </cell>
          <cell r="Q364" t="str">
            <v>A93</v>
          </cell>
          <cell r="R364">
            <v>200</v>
          </cell>
          <cell r="S364" t="str">
            <v>VACANT</v>
          </cell>
        </row>
        <row r="365">
          <cell r="N365" t="str">
            <v>A94</v>
          </cell>
          <cell r="O365" t="str">
            <v>ALC QUAD CITIES DIST</v>
          </cell>
          <cell r="P365" t="str">
            <v>Closed</v>
          </cell>
          <cell r="Q365" t="str">
            <v>A94</v>
          </cell>
          <cell r="R365">
            <v>300</v>
          </cell>
          <cell r="S365" t="str">
            <v>VACANT</v>
          </cell>
        </row>
        <row r="366">
          <cell r="N366" t="str">
            <v>B01</v>
          </cell>
          <cell r="O366" t="str">
            <v>ELECTRIC BC</v>
          </cell>
          <cell r="P366" t="str">
            <v>Closed</v>
          </cell>
          <cell r="Q366" t="str">
            <v>B01</v>
          </cell>
          <cell r="R366">
            <v>100</v>
          </cell>
          <cell r="S366" t="str">
            <v>VACANT</v>
          </cell>
        </row>
        <row r="367">
          <cell r="N367" t="str">
            <v>B02</v>
          </cell>
          <cell r="O367" t="str">
            <v>E-DISTRIBUTION BC</v>
          </cell>
          <cell r="P367" t="str">
            <v>Closed</v>
          </cell>
          <cell r="Q367" t="str">
            <v>B02</v>
          </cell>
          <cell r="R367">
            <v>100</v>
          </cell>
          <cell r="S367" t="str">
            <v>VACANT</v>
          </cell>
        </row>
        <row r="368">
          <cell r="N368" t="str">
            <v>B03</v>
          </cell>
          <cell r="O368" t="str">
            <v>E-SC DIST BC</v>
          </cell>
          <cell r="P368" t="str">
            <v>Closed</v>
          </cell>
          <cell r="Q368" t="str">
            <v>B03</v>
          </cell>
          <cell r="R368">
            <v>200</v>
          </cell>
          <cell r="S368" t="str">
            <v>VACANT</v>
          </cell>
        </row>
        <row r="369">
          <cell r="N369" t="str">
            <v>B04</v>
          </cell>
          <cell r="O369" t="str">
            <v>E-DM DIST BC</v>
          </cell>
          <cell r="P369" t="str">
            <v>Closed</v>
          </cell>
          <cell r="Q369" t="str">
            <v>B04</v>
          </cell>
          <cell r="R369">
            <v>200</v>
          </cell>
          <cell r="S369" t="str">
            <v>VACANT</v>
          </cell>
        </row>
        <row r="370">
          <cell r="N370" t="str">
            <v>B05</v>
          </cell>
          <cell r="O370" t="str">
            <v>E-WT DIST BC</v>
          </cell>
          <cell r="P370" t="str">
            <v>Closed</v>
          </cell>
          <cell r="Q370" t="str">
            <v>B05</v>
          </cell>
          <cell r="R370">
            <v>200</v>
          </cell>
          <cell r="S370" t="str">
            <v>VACANT</v>
          </cell>
        </row>
        <row r="371">
          <cell r="N371" t="str">
            <v>B06</v>
          </cell>
          <cell r="O371" t="str">
            <v>E-QC DIST BC</v>
          </cell>
          <cell r="P371" t="str">
            <v>Closed</v>
          </cell>
          <cell r="Q371" t="str">
            <v>B06</v>
          </cell>
          <cell r="R371">
            <v>100</v>
          </cell>
          <cell r="S371" t="str">
            <v>VACANT</v>
          </cell>
        </row>
        <row r="372">
          <cell r="N372" t="str">
            <v>B15</v>
          </cell>
          <cell r="O372" t="str">
            <v>E-G &amp; T BC</v>
          </cell>
          <cell r="P372" t="str">
            <v>Closed</v>
          </cell>
          <cell r="Q372" t="str">
            <v>B15</v>
          </cell>
          <cell r="R372">
            <v>100</v>
          </cell>
          <cell r="S372" t="str">
            <v>VACANT</v>
          </cell>
        </row>
        <row r="373">
          <cell r="N373" t="str">
            <v>B19</v>
          </cell>
          <cell r="O373" t="str">
            <v>E-UNBILLED REV BC</v>
          </cell>
          <cell r="P373" t="str">
            <v>Closed</v>
          </cell>
          <cell r="Q373" t="str">
            <v>B19</v>
          </cell>
          <cell r="R373">
            <v>100</v>
          </cell>
          <cell r="S373" t="str">
            <v>VACANT</v>
          </cell>
        </row>
        <row r="374">
          <cell r="N374" t="str">
            <v>B20</v>
          </cell>
          <cell r="O374" t="str">
            <v>GAS BC</v>
          </cell>
          <cell r="P374" t="str">
            <v>Closed</v>
          </cell>
          <cell r="Q374" t="str">
            <v>B20</v>
          </cell>
          <cell r="R374">
            <v>100</v>
          </cell>
          <cell r="S374" t="str">
            <v>VACANT</v>
          </cell>
        </row>
        <row r="375">
          <cell r="N375" t="str">
            <v>B21</v>
          </cell>
          <cell r="O375" t="str">
            <v>G-SL DIST BC</v>
          </cell>
          <cell r="P375" t="str">
            <v>Closed</v>
          </cell>
          <cell r="Q375" t="str">
            <v>B21</v>
          </cell>
          <cell r="R375">
            <v>100</v>
          </cell>
          <cell r="S375" t="str">
            <v>VACANT</v>
          </cell>
        </row>
        <row r="376">
          <cell r="N376" t="str">
            <v>B22</v>
          </cell>
          <cell r="O376" t="str">
            <v>G-LH DIST BC</v>
          </cell>
          <cell r="P376" t="str">
            <v>Closed</v>
          </cell>
          <cell r="Q376" t="str">
            <v>B22</v>
          </cell>
          <cell r="R376">
            <v>200</v>
          </cell>
          <cell r="S376" t="str">
            <v>VACANT</v>
          </cell>
        </row>
        <row r="377">
          <cell r="N377" t="str">
            <v>B23</v>
          </cell>
          <cell r="O377" t="str">
            <v>G-CV DIST BC</v>
          </cell>
          <cell r="P377" t="str">
            <v>Closed</v>
          </cell>
          <cell r="Q377" t="str">
            <v>B23</v>
          </cell>
          <cell r="R377">
            <v>200</v>
          </cell>
          <cell r="S377" t="str">
            <v>VACANT</v>
          </cell>
        </row>
        <row r="378">
          <cell r="N378" t="str">
            <v>B24</v>
          </cell>
          <cell r="O378" t="str">
            <v>G-MV DIST BC</v>
          </cell>
          <cell r="P378" t="str">
            <v>Closed</v>
          </cell>
          <cell r="Q378" t="str">
            <v>B24</v>
          </cell>
          <cell r="R378">
            <v>100</v>
          </cell>
          <cell r="S378" t="str">
            <v>VACANT</v>
          </cell>
        </row>
        <row r="379">
          <cell r="N379" t="str">
            <v>B29</v>
          </cell>
          <cell r="O379" t="str">
            <v>G-UNBILLED REV BC</v>
          </cell>
          <cell r="P379" t="str">
            <v>Closed</v>
          </cell>
          <cell r="Q379" t="str">
            <v>B29</v>
          </cell>
          <cell r="R379">
            <v>100</v>
          </cell>
          <cell r="S379" t="str">
            <v>VACANT</v>
          </cell>
        </row>
        <row r="380">
          <cell r="N380" t="str">
            <v>B30</v>
          </cell>
          <cell r="O380" t="str">
            <v>APPLIANCE SERVICE BC</v>
          </cell>
          <cell r="P380" t="str">
            <v>Closed</v>
          </cell>
          <cell r="Q380" t="str">
            <v>B30</v>
          </cell>
          <cell r="R380">
            <v>100</v>
          </cell>
          <cell r="S380" t="str">
            <v>VACANT</v>
          </cell>
        </row>
        <row r="381">
          <cell r="N381" t="str">
            <v>B34</v>
          </cell>
          <cell r="O381" t="str">
            <v>REG ELEC MKT/SALES</v>
          </cell>
          <cell r="P381" t="str">
            <v>Closed</v>
          </cell>
          <cell r="Q381" t="str">
            <v>B34</v>
          </cell>
          <cell r="R381">
            <v>100</v>
          </cell>
          <cell r="S381" t="str">
            <v>KELLEHER, JP</v>
          </cell>
        </row>
        <row r="382">
          <cell r="N382" t="str">
            <v>B40</v>
          </cell>
          <cell r="O382" t="str">
            <v>RETAIL COMPANY BC</v>
          </cell>
          <cell r="P382" t="str">
            <v>Closed</v>
          </cell>
          <cell r="Q382" t="str">
            <v>B40</v>
          </cell>
          <cell r="R382">
            <v>100</v>
          </cell>
          <cell r="S382" t="str">
            <v>VACANT</v>
          </cell>
        </row>
        <row r="383">
          <cell r="N383" t="str">
            <v>B41</v>
          </cell>
          <cell r="O383" t="str">
            <v>COMMON MARKETING BC</v>
          </cell>
          <cell r="P383" t="str">
            <v>Closed</v>
          </cell>
          <cell r="Q383" t="str">
            <v>B41</v>
          </cell>
          <cell r="R383">
            <v>100</v>
          </cell>
          <cell r="S383" t="str">
            <v>VACANT</v>
          </cell>
        </row>
        <row r="384">
          <cell r="N384" t="str">
            <v>B42</v>
          </cell>
          <cell r="O384" t="str">
            <v>ELEC MARKETING BC</v>
          </cell>
          <cell r="P384" t="str">
            <v>Closed</v>
          </cell>
          <cell r="Q384" t="str">
            <v>B42</v>
          </cell>
          <cell r="R384">
            <v>100</v>
          </cell>
          <cell r="S384" t="str">
            <v>VACANT</v>
          </cell>
        </row>
        <row r="385">
          <cell r="N385" t="str">
            <v>B43</v>
          </cell>
          <cell r="O385" t="str">
            <v>GAS MARKETING BC</v>
          </cell>
          <cell r="P385" t="str">
            <v>Closed</v>
          </cell>
          <cell r="Q385" t="str">
            <v>B43</v>
          </cell>
          <cell r="R385">
            <v>100</v>
          </cell>
          <cell r="S385" t="str">
            <v>VACANT</v>
          </cell>
        </row>
        <row r="386">
          <cell r="N386" t="str">
            <v>B90</v>
          </cell>
          <cell r="O386" t="str">
            <v>CORPORATE SVCS</v>
          </cell>
          <cell r="P386" t="str">
            <v>Closed</v>
          </cell>
          <cell r="Q386" t="str">
            <v>B90</v>
          </cell>
          <cell r="R386">
            <v>100</v>
          </cell>
          <cell r="S386" t="str">
            <v>NELSON, RF</v>
          </cell>
        </row>
        <row r="387">
          <cell r="N387" t="str">
            <v>B91</v>
          </cell>
          <cell r="O387" t="str">
            <v>NU CORP SVCS</v>
          </cell>
          <cell r="P387" t="str">
            <v>Closed</v>
          </cell>
          <cell r="Q387" t="str">
            <v>B91</v>
          </cell>
          <cell r="R387">
            <v>100</v>
          </cell>
          <cell r="S387" t="str">
            <v>VACANT</v>
          </cell>
        </row>
        <row r="388">
          <cell r="N388" t="str">
            <v>B92</v>
          </cell>
          <cell r="O388" t="str">
            <v>ELEC CORP SVCS</v>
          </cell>
          <cell r="P388" t="str">
            <v>Closed</v>
          </cell>
          <cell r="Q388" t="str">
            <v>B92</v>
          </cell>
          <cell r="R388">
            <v>200</v>
          </cell>
          <cell r="S388" t="str">
            <v>VACANT</v>
          </cell>
        </row>
        <row r="389">
          <cell r="N389" t="str">
            <v>B93</v>
          </cell>
          <cell r="O389" t="str">
            <v>GAS CORP SVCS</v>
          </cell>
          <cell r="P389" t="str">
            <v>Closed</v>
          </cell>
          <cell r="Q389" t="str">
            <v>B93</v>
          </cell>
          <cell r="R389">
            <v>200</v>
          </cell>
          <cell r="S389" t="str">
            <v>VACANT</v>
          </cell>
        </row>
        <row r="390">
          <cell r="N390" t="str">
            <v>IGC</v>
          </cell>
          <cell r="O390" t="str">
            <v>IGC (ROOSEVELT)</v>
          </cell>
          <cell r="P390" t="str">
            <v>Closed</v>
          </cell>
          <cell r="Q390" t="str">
            <v>IGC</v>
          </cell>
          <cell r="R390">
            <v>100</v>
          </cell>
          <cell r="S390" t="str">
            <v>VACANT</v>
          </cell>
        </row>
        <row r="391">
          <cell r="N391" t="str">
            <v>MH0</v>
          </cell>
          <cell r="O391" t="str">
            <v>SERVCO</v>
          </cell>
          <cell r="P391" t="str">
            <v>Closed</v>
          </cell>
          <cell r="Q391" t="str">
            <v>MH0</v>
          </cell>
          <cell r="R391">
            <v>100</v>
          </cell>
          <cell r="S391" t="str">
            <v>VACANT</v>
          </cell>
        </row>
        <row r="392">
          <cell r="N392" t="str">
            <v>MH5</v>
          </cell>
          <cell r="O392" t="str">
            <v>INDONESIA</v>
          </cell>
          <cell r="P392" t="str">
            <v>Closed</v>
          </cell>
          <cell r="Q392" t="str">
            <v>MH5</v>
          </cell>
          <cell r="R392">
            <v>100</v>
          </cell>
          <cell r="S392" t="str">
            <v>VACANT</v>
          </cell>
        </row>
        <row r="393">
          <cell r="N393" t="str">
            <v>MH6</v>
          </cell>
          <cell r="O393" t="str">
            <v>NORCON</v>
          </cell>
          <cell r="P393" t="str">
            <v>Closed</v>
          </cell>
          <cell r="Q393" t="str">
            <v>MH6</v>
          </cell>
          <cell r="R393">
            <v>100</v>
          </cell>
          <cell r="S393" t="str">
            <v>VACANT</v>
          </cell>
        </row>
        <row r="394">
          <cell r="N394" t="str">
            <v>P01</v>
          </cell>
          <cell r="O394" t="str">
            <v>CEM</v>
          </cell>
          <cell r="P394" t="str">
            <v>Closed</v>
          </cell>
          <cell r="Q394" t="str">
            <v>P01</v>
          </cell>
          <cell r="R394">
            <v>100</v>
          </cell>
          <cell r="S394" t="str">
            <v>YOCUM, MC</v>
          </cell>
        </row>
        <row r="395">
          <cell r="N395" t="str">
            <v>P15</v>
          </cell>
          <cell r="O395" t="str">
            <v>NONREG GAS WHOLESALE</v>
          </cell>
          <cell r="P395" t="str">
            <v>Closed</v>
          </cell>
          <cell r="Q395" t="str">
            <v>P15</v>
          </cell>
          <cell r="R395">
            <v>100</v>
          </cell>
          <cell r="S395" t="str">
            <v>KELLEHER, JP</v>
          </cell>
        </row>
        <row r="396">
          <cell r="N396" t="str">
            <v>P21</v>
          </cell>
          <cell r="O396" t="str">
            <v>COMM/INDUST SERVICES</v>
          </cell>
          <cell r="P396" t="str">
            <v>Closed</v>
          </cell>
          <cell r="Q396" t="str">
            <v>P21</v>
          </cell>
          <cell r="R396">
            <v>100</v>
          </cell>
          <cell r="S396" t="str">
            <v>VACANT</v>
          </cell>
        </row>
        <row r="397">
          <cell r="N397" t="str">
            <v>P22</v>
          </cell>
          <cell r="O397" t="str">
            <v>SERVICE-MUNICIPALS</v>
          </cell>
          <cell r="P397" t="str">
            <v>Closed</v>
          </cell>
          <cell r="Q397" t="str">
            <v>P22</v>
          </cell>
          <cell r="R397">
            <v>100</v>
          </cell>
          <cell r="S397" t="str">
            <v>VACANT</v>
          </cell>
        </row>
        <row r="398">
          <cell r="N398" t="str">
            <v>P23</v>
          </cell>
          <cell r="O398" t="str">
            <v>SERVICE FOR RECS</v>
          </cell>
          <cell r="P398" t="str">
            <v>Closed</v>
          </cell>
          <cell r="Q398" t="str">
            <v>P23</v>
          </cell>
          <cell r="R398">
            <v>100</v>
          </cell>
          <cell r="S398" t="str">
            <v>VACANT</v>
          </cell>
        </row>
        <row r="399">
          <cell r="N399" t="str">
            <v>P24</v>
          </cell>
          <cell r="O399" t="str">
            <v>RETAIL FORESTRY SVC</v>
          </cell>
          <cell r="P399" t="str">
            <v>Closed</v>
          </cell>
          <cell r="Q399" t="str">
            <v>P24</v>
          </cell>
          <cell r="R399">
            <v>100</v>
          </cell>
          <cell r="S399" t="str">
            <v>VACANT</v>
          </cell>
        </row>
        <row r="400">
          <cell r="N400" t="str">
            <v>P26</v>
          </cell>
          <cell r="O400" t="str">
            <v>DIRECTNL BORING SVC</v>
          </cell>
          <cell r="P400" t="str">
            <v>Closed</v>
          </cell>
          <cell r="Q400" t="str">
            <v>P26</v>
          </cell>
          <cell r="R400">
            <v>100</v>
          </cell>
          <cell r="S400" t="str">
            <v>VACANT</v>
          </cell>
        </row>
        <row r="401">
          <cell r="N401" t="str">
            <v>P28</v>
          </cell>
          <cell r="O401" t="str">
            <v>SVC FOR GENERATION</v>
          </cell>
          <cell r="P401" t="str">
            <v>Closed</v>
          </cell>
          <cell r="Q401" t="str">
            <v>P28</v>
          </cell>
          <cell r="R401">
            <v>100</v>
          </cell>
          <cell r="S401" t="str">
            <v>VACANT</v>
          </cell>
        </row>
        <row r="402">
          <cell r="N402" t="str">
            <v>P29</v>
          </cell>
          <cell r="O402" t="str">
            <v>MTR SRVC PROVIDER</v>
          </cell>
          <cell r="P402" t="str">
            <v>Closed</v>
          </cell>
          <cell r="Q402" t="str">
            <v>P29</v>
          </cell>
          <cell r="R402">
            <v>100</v>
          </cell>
          <cell r="S402" t="str">
            <v>VACANT</v>
          </cell>
        </row>
        <row r="403">
          <cell r="N403" t="str">
            <v>P30</v>
          </cell>
          <cell r="O403" t="str">
            <v>SVC ON CUST FAC-ELEC</v>
          </cell>
          <cell r="P403" t="str">
            <v>Closed</v>
          </cell>
          <cell r="Q403" t="str">
            <v>P30</v>
          </cell>
          <cell r="R403">
            <v>100</v>
          </cell>
          <cell r="S403" t="str">
            <v>VACANT</v>
          </cell>
        </row>
        <row r="404">
          <cell r="N404" t="str">
            <v>P31</v>
          </cell>
          <cell r="O404" t="str">
            <v>IND SVC BEYOND METER</v>
          </cell>
          <cell r="P404" t="str">
            <v>Closed</v>
          </cell>
          <cell r="Q404" t="str">
            <v>P31</v>
          </cell>
          <cell r="R404">
            <v>100</v>
          </cell>
          <cell r="S404" t="str">
            <v>VACANT</v>
          </cell>
        </row>
        <row r="405">
          <cell r="N405" t="str">
            <v>P32</v>
          </cell>
          <cell r="O405" t="str">
            <v>SVC FOR MUNIS &amp; RECS</v>
          </cell>
          <cell r="P405" t="str">
            <v>Closed</v>
          </cell>
          <cell r="Q405" t="str">
            <v>P32</v>
          </cell>
          <cell r="R405">
            <v>100</v>
          </cell>
          <cell r="S405" t="str">
            <v>VACANT</v>
          </cell>
        </row>
        <row r="406">
          <cell r="N406" t="str">
            <v>P34</v>
          </cell>
          <cell r="O406" t="str">
            <v>FORESTRY SERVICES</v>
          </cell>
          <cell r="P406" t="str">
            <v>Closed</v>
          </cell>
          <cell r="Q406" t="str">
            <v>P34</v>
          </cell>
          <cell r="R406">
            <v>100</v>
          </cell>
          <cell r="S406" t="str">
            <v>VACANT</v>
          </cell>
        </row>
        <row r="407">
          <cell r="N407" t="str">
            <v>P35</v>
          </cell>
          <cell r="O407" t="str">
            <v>SVC ON CUST FAC GAS</v>
          </cell>
          <cell r="P407" t="str">
            <v>Closed</v>
          </cell>
          <cell r="Q407" t="str">
            <v>P35</v>
          </cell>
          <cell r="R407">
            <v>100</v>
          </cell>
          <cell r="S407" t="str">
            <v>VACANT</v>
          </cell>
        </row>
        <row r="408">
          <cell r="N408" t="str">
            <v>P37</v>
          </cell>
          <cell r="O408" t="str">
            <v>SVC FOR TELECOMMNTNS</v>
          </cell>
          <cell r="P408" t="str">
            <v>Closed</v>
          </cell>
          <cell r="Q408" t="str">
            <v>P37</v>
          </cell>
          <cell r="R408">
            <v>100</v>
          </cell>
          <cell r="S408" t="str">
            <v>VACANT</v>
          </cell>
        </row>
        <row r="409">
          <cell r="N409" t="str">
            <v>P38</v>
          </cell>
          <cell r="O409" t="str">
            <v>SVC FOR GENERATION</v>
          </cell>
          <cell r="P409" t="str">
            <v>Closed</v>
          </cell>
          <cell r="Q409" t="str">
            <v>P38</v>
          </cell>
          <cell r="R409">
            <v>100</v>
          </cell>
          <cell r="S409" t="str">
            <v>VACANT</v>
          </cell>
        </row>
        <row r="410">
          <cell r="N410" t="str">
            <v>P39</v>
          </cell>
          <cell r="O410" t="str">
            <v>ED SERVICES</v>
          </cell>
          <cell r="P410" t="str">
            <v>Closed</v>
          </cell>
          <cell r="Q410" t="str">
            <v>P39</v>
          </cell>
          <cell r="R410">
            <v>100</v>
          </cell>
          <cell r="S410" t="str">
            <v>VACANT</v>
          </cell>
        </row>
        <row r="411">
          <cell r="N411" t="str">
            <v>P41</v>
          </cell>
          <cell r="O411" t="str">
            <v>PORTABLE GENERATION</v>
          </cell>
          <cell r="P411" t="str">
            <v>Closed</v>
          </cell>
          <cell r="Q411" t="str">
            <v>P41</v>
          </cell>
          <cell r="R411">
            <v>100</v>
          </cell>
          <cell r="S411" t="str">
            <v>YOCUM, MC</v>
          </cell>
        </row>
        <row r="412">
          <cell r="N412" t="str">
            <v>P42</v>
          </cell>
          <cell r="O412" t="str">
            <v>UBC TMS</v>
          </cell>
          <cell r="P412" t="str">
            <v>Closed</v>
          </cell>
          <cell r="Q412" t="str">
            <v>P42</v>
          </cell>
          <cell r="R412">
            <v>100</v>
          </cell>
          <cell r="S412" t="str">
            <v>YOCUM, MC</v>
          </cell>
        </row>
        <row r="413">
          <cell r="N413" t="str">
            <v>P43</v>
          </cell>
          <cell r="O413" t="str">
            <v>STANDBY POWER POOL</v>
          </cell>
          <cell r="P413" t="str">
            <v>Closed</v>
          </cell>
          <cell r="Q413" t="str">
            <v>P43</v>
          </cell>
          <cell r="R413">
            <v>100</v>
          </cell>
          <cell r="S413" t="str">
            <v>YOCUM, MC</v>
          </cell>
        </row>
        <row r="414">
          <cell r="N414" t="str">
            <v>P53</v>
          </cell>
          <cell r="O414" t="str">
            <v>REPAIR/REMODELING</v>
          </cell>
          <cell r="P414" t="str">
            <v>Closed</v>
          </cell>
          <cell r="Q414" t="str">
            <v>P53</v>
          </cell>
          <cell r="R414">
            <v>100</v>
          </cell>
          <cell r="S414" t="str">
            <v>VACANT</v>
          </cell>
        </row>
        <row r="415">
          <cell r="N415" t="str">
            <v>P54</v>
          </cell>
          <cell r="O415" t="str">
            <v>ENERGY EFF FINANCING</v>
          </cell>
          <cell r="P415" t="str">
            <v>Closed</v>
          </cell>
          <cell r="Q415" t="str">
            <v>P54</v>
          </cell>
          <cell r="R415">
            <v>100</v>
          </cell>
          <cell r="S415" t="str">
            <v>VACANT</v>
          </cell>
        </row>
        <row r="416">
          <cell r="N416" t="str">
            <v>P55</v>
          </cell>
          <cell r="O416" t="str">
            <v>INTERIOR LIGHTING</v>
          </cell>
          <cell r="P416" t="str">
            <v>Closed</v>
          </cell>
          <cell r="Q416" t="str">
            <v>P55</v>
          </cell>
          <cell r="R416">
            <v>100</v>
          </cell>
          <cell r="S416" t="str">
            <v>VACANT</v>
          </cell>
        </row>
        <row r="417">
          <cell r="N417" t="str">
            <v>P56</v>
          </cell>
          <cell r="O417" t="str">
            <v>PROCESS HEATING</v>
          </cell>
          <cell r="P417" t="str">
            <v>Closed</v>
          </cell>
          <cell r="Q417" t="str">
            <v>P56</v>
          </cell>
          <cell r="R417">
            <v>100</v>
          </cell>
          <cell r="S417" t="str">
            <v>VACANT</v>
          </cell>
        </row>
        <row r="418">
          <cell r="N418" t="str">
            <v>P57</v>
          </cell>
          <cell r="O418" t="str">
            <v>HVAC</v>
          </cell>
          <cell r="P418" t="str">
            <v>Closed</v>
          </cell>
          <cell r="Q418" t="str">
            <v>P57</v>
          </cell>
          <cell r="R418">
            <v>100</v>
          </cell>
          <cell r="S418" t="str">
            <v>VACANT</v>
          </cell>
        </row>
        <row r="419">
          <cell r="N419" t="str">
            <v>P58</v>
          </cell>
          <cell r="O419" t="str">
            <v>AIR COMPRESSORS</v>
          </cell>
          <cell r="P419" t="str">
            <v>Closed</v>
          </cell>
          <cell r="Q419" t="str">
            <v>P58</v>
          </cell>
          <cell r="R419">
            <v>100</v>
          </cell>
          <cell r="S419" t="str">
            <v>VACANT</v>
          </cell>
        </row>
        <row r="420">
          <cell r="N420" t="str">
            <v>P59</v>
          </cell>
          <cell r="O420" t="str">
            <v>CONTROLS</v>
          </cell>
          <cell r="P420" t="str">
            <v>Closed</v>
          </cell>
          <cell r="Q420" t="str">
            <v>P59</v>
          </cell>
          <cell r="R420">
            <v>100</v>
          </cell>
          <cell r="S420" t="str">
            <v>VACANT</v>
          </cell>
        </row>
        <row r="421">
          <cell r="N421" t="str">
            <v>P60</v>
          </cell>
          <cell r="O421" t="str">
            <v>POWER QUALITY</v>
          </cell>
          <cell r="P421" t="str">
            <v>Closed</v>
          </cell>
          <cell r="Q421" t="str">
            <v>P60</v>
          </cell>
          <cell r="R421">
            <v>100</v>
          </cell>
          <cell r="S421" t="str">
            <v>VACANT</v>
          </cell>
        </row>
        <row r="422">
          <cell r="N422" t="str">
            <v>P61</v>
          </cell>
          <cell r="O422" t="str">
            <v>SEA</v>
          </cell>
          <cell r="P422" t="str">
            <v>Closed</v>
          </cell>
          <cell r="Q422" t="str">
            <v>P61</v>
          </cell>
          <cell r="R422">
            <v>100</v>
          </cell>
          <cell r="S422" t="str">
            <v>VACANT</v>
          </cell>
        </row>
        <row r="423">
          <cell r="N423" t="str">
            <v>P62</v>
          </cell>
          <cell r="O423" t="str">
            <v>SECURITY</v>
          </cell>
          <cell r="P423" t="str">
            <v>Closed</v>
          </cell>
          <cell r="Q423" t="str">
            <v>P62</v>
          </cell>
          <cell r="R423">
            <v>100</v>
          </cell>
          <cell r="S423" t="str">
            <v>VACANT</v>
          </cell>
        </row>
        <row r="424">
          <cell r="N424" t="str">
            <v>P63</v>
          </cell>
          <cell r="O424" t="str">
            <v>EXTERIOR LIGHTING</v>
          </cell>
          <cell r="P424" t="str">
            <v>Closed</v>
          </cell>
          <cell r="Q424" t="str">
            <v>P63</v>
          </cell>
          <cell r="R424">
            <v>100</v>
          </cell>
          <cell r="S424" t="str">
            <v>VACANT</v>
          </cell>
        </row>
        <row r="425">
          <cell r="N425" t="str">
            <v>P64</v>
          </cell>
          <cell r="O425" t="str">
            <v>PROCESS COOLING</v>
          </cell>
          <cell r="P425" t="str">
            <v>Closed</v>
          </cell>
          <cell r="Q425" t="str">
            <v>P64</v>
          </cell>
          <cell r="R425">
            <v>100</v>
          </cell>
          <cell r="S425" t="str">
            <v>VACANT</v>
          </cell>
        </row>
        <row r="426">
          <cell r="N426" t="str">
            <v>P65</v>
          </cell>
          <cell r="O426" t="str">
            <v>REFRIGERATION</v>
          </cell>
          <cell r="P426" t="str">
            <v>Closed</v>
          </cell>
          <cell r="Q426" t="str">
            <v>P65</v>
          </cell>
          <cell r="R426">
            <v>100</v>
          </cell>
          <cell r="S426" t="str">
            <v>YOCUM, MC</v>
          </cell>
        </row>
        <row r="427">
          <cell r="N427" t="str">
            <v>P66</v>
          </cell>
          <cell r="O427" t="str">
            <v>INDUSTRIAL WASTE H20</v>
          </cell>
          <cell r="P427" t="str">
            <v>Closed</v>
          </cell>
          <cell r="Q427" t="str">
            <v>P66</v>
          </cell>
          <cell r="R427">
            <v>100</v>
          </cell>
          <cell r="S427" t="str">
            <v>VACANT</v>
          </cell>
        </row>
        <row r="428">
          <cell r="N428" t="str">
            <v>P67</v>
          </cell>
          <cell r="O428" t="str">
            <v>STANDBY GENERATION</v>
          </cell>
          <cell r="P428" t="str">
            <v>Closed</v>
          </cell>
          <cell r="Q428" t="str">
            <v>P67</v>
          </cell>
          <cell r="R428">
            <v>100</v>
          </cell>
          <cell r="S428" t="str">
            <v>VACANT</v>
          </cell>
        </row>
        <row r="429">
          <cell r="N429" t="str">
            <v>P68</v>
          </cell>
          <cell r="O429" t="str">
            <v>STANDBY PROPANE</v>
          </cell>
          <cell r="P429" t="str">
            <v>Closed</v>
          </cell>
          <cell r="Q429" t="str">
            <v>P68</v>
          </cell>
          <cell r="R429">
            <v>100</v>
          </cell>
          <cell r="S429" t="str">
            <v>VACANT</v>
          </cell>
        </row>
        <row r="430">
          <cell r="N430" t="str">
            <v>P71</v>
          </cell>
          <cell r="O430" t="str">
            <v>OUT TERRITORY ESP</v>
          </cell>
          <cell r="P430" t="str">
            <v>Closed</v>
          </cell>
          <cell r="Q430" t="str">
            <v>P71</v>
          </cell>
          <cell r="R430">
            <v>100</v>
          </cell>
          <cell r="S430" t="str">
            <v>YOCUM, MC</v>
          </cell>
        </row>
        <row r="431">
          <cell r="N431" t="str">
            <v>P72</v>
          </cell>
          <cell r="O431" t="str">
            <v>COMMERCIAL ESP</v>
          </cell>
          <cell r="P431" t="str">
            <v>Closed</v>
          </cell>
          <cell r="Q431" t="str">
            <v>P72</v>
          </cell>
          <cell r="R431">
            <v>100</v>
          </cell>
          <cell r="S431" t="str">
            <v>VACANT</v>
          </cell>
        </row>
        <row r="432">
          <cell r="N432" t="str">
            <v>P73</v>
          </cell>
          <cell r="O432" t="str">
            <v>HOME WARRANTY</v>
          </cell>
          <cell r="P432" t="str">
            <v>Closed</v>
          </cell>
          <cell r="Q432" t="str">
            <v>P73</v>
          </cell>
          <cell r="R432">
            <v>100</v>
          </cell>
          <cell r="S432" t="str">
            <v>VACANT</v>
          </cell>
        </row>
        <row r="433">
          <cell r="N433" t="str">
            <v>P74</v>
          </cell>
          <cell r="O433" t="str">
            <v>WATER HEATER RENTAL</v>
          </cell>
          <cell r="P433" t="str">
            <v>Closed</v>
          </cell>
          <cell r="Q433" t="str">
            <v>P74</v>
          </cell>
          <cell r="R433">
            <v>100</v>
          </cell>
          <cell r="S433" t="str">
            <v>VACANT</v>
          </cell>
        </row>
        <row r="434">
          <cell r="N434" t="str">
            <v>P76</v>
          </cell>
          <cell r="O434" t="str">
            <v>EMS</v>
          </cell>
          <cell r="P434" t="str">
            <v>Closed</v>
          </cell>
          <cell r="Q434" t="str">
            <v>P76</v>
          </cell>
          <cell r="R434">
            <v>100</v>
          </cell>
          <cell r="S434" t="str">
            <v>VACANT</v>
          </cell>
        </row>
        <row r="435">
          <cell r="N435" t="str">
            <v>P77</v>
          </cell>
          <cell r="O435" t="str">
            <v>CASH BACK CARD</v>
          </cell>
          <cell r="P435" t="str">
            <v>Closed</v>
          </cell>
          <cell r="Q435" t="str">
            <v>P77</v>
          </cell>
          <cell r="R435">
            <v>100</v>
          </cell>
          <cell r="S435" t="str">
            <v>VACANT</v>
          </cell>
        </row>
        <row r="436">
          <cell r="N436" t="str">
            <v>P78</v>
          </cell>
          <cell r="O436" t="str">
            <v>COMPREHENSIVE TMS</v>
          </cell>
          <cell r="P436" t="str">
            <v>Closed</v>
          </cell>
          <cell r="Q436" t="str">
            <v>P78</v>
          </cell>
          <cell r="R436">
            <v>100</v>
          </cell>
          <cell r="S436" t="str">
            <v>VACANT</v>
          </cell>
        </row>
        <row r="437">
          <cell r="N437" t="str">
            <v>P79</v>
          </cell>
          <cell r="O437" t="str">
            <v>HOME CONNECT</v>
          </cell>
          <cell r="P437" t="str">
            <v>Closed</v>
          </cell>
          <cell r="Q437" t="str">
            <v>P79</v>
          </cell>
          <cell r="R437">
            <v>100</v>
          </cell>
          <cell r="S437" t="str">
            <v>VACANT</v>
          </cell>
        </row>
        <row r="438">
          <cell r="N438" t="str">
            <v>P80</v>
          </cell>
          <cell r="O438" t="str">
            <v>ILL OPEN MKT LARGE</v>
          </cell>
          <cell r="P438" t="str">
            <v>Closed</v>
          </cell>
          <cell r="Q438" t="str">
            <v>P80</v>
          </cell>
          <cell r="R438">
            <v>100</v>
          </cell>
          <cell r="S438" t="str">
            <v>VACANT</v>
          </cell>
        </row>
        <row r="439">
          <cell r="N439" t="str">
            <v>P81</v>
          </cell>
          <cell r="O439" t="str">
            <v>ILL OPEN MKT GEN BUS</v>
          </cell>
          <cell r="P439" t="str">
            <v>Closed</v>
          </cell>
          <cell r="Q439" t="str">
            <v>P81</v>
          </cell>
          <cell r="R439">
            <v>100</v>
          </cell>
          <cell r="S439" t="str">
            <v>VACANT</v>
          </cell>
        </row>
        <row r="440">
          <cell r="N440" t="str">
            <v>P82</v>
          </cell>
          <cell r="O440" t="str">
            <v>ELE % OFF TARIFF PPO</v>
          </cell>
          <cell r="P440" t="str">
            <v>Closed</v>
          </cell>
          <cell r="Q440" t="str">
            <v>P82</v>
          </cell>
          <cell r="R440">
            <v>300</v>
          </cell>
          <cell r="S440" t="str">
            <v>MERRILL, DT</v>
          </cell>
        </row>
        <row r="441">
          <cell r="N441" t="str">
            <v>P83</v>
          </cell>
          <cell r="O441" t="str">
            <v>% OFF TARIFF 3RD PTY</v>
          </cell>
          <cell r="P441" t="str">
            <v>Closed</v>
          </cell>
          <cell r="Q441" t="str">
            <v>P83</v>
          </cell>
          <cell r="R441">
            <v>300</v>
          </cell>
          <cell r="S441" t="str">
            <v>MERRILL, DT</v>
          </cell>
        </row>
        <row r="442">
          <cell r="N442" t="str">
            <v>P84</v>
          </cell>
          <cell r="O442" t="str">
            <v>ELE IN TERR RETENT</v>
          </cell>
          <cell r="P442" t="str">
            <v>Closed</v>
          </cell>
          <cell r="Q442" t="str">
            <v>P84</v>
          </cell>
          <cell r="R442">
            <v>300</v>
          </cell>
          <cell r="S442" t="str">
            <v>MERRILL, DT</v>
          </cell>
        </row>
        <row r="443">
          <cell r="N443" t="str">
            <v>P85</v>
          </cell>
          <cell r="O443" t="str">
            <v>FIXED PRICE - PPO</v>
          </cell>
          <cell r="P443" t="str">
            <v>Closed</v>
          </cell>
          <cell r="Q443" t="str">
            <v>P85</v>
          </cell>
          <cell r="R443">
            <v>300</v>
          </cell>
          <cell r="S443" t="str">
            <v>MERRILL, DT</v>
          </cell>
        </row>
        <row r="444">
          <cell r="N444" t="str">
            <v>P86</v>
          </cell>
          <cell r="O444" t="str">
            <v>NON-REG ELEC-MAS</v>
          </cell>
          <cell r="P444" t="str">
            <v>Closed</v>
          </cell>
          <cell r="Q444" t="str">
            <v>P86</v>
          </cell>
          <cell r="R444">
            <v>200</v>
          </cell>
          <cell r="S444" t="str">
            <v>VACANT</v>
          </cell>
        </row>
        <row r="445">
          <cell r="N445" t="str">
            <v>P87</v>
          </cell>
          <cell r="O445" t="str">
            <v>NON-REG ELEC-EMAS</v>
          </cell>
          <cell r="P445" t="str">
            <v>Closed</v>
          </cell>
          <cell r="Q445" t="str">
            <v>P87</v>
          </cell>
          <cell r="R445">
            <v>200</v>
          </cell>
          <cell r="S445" t="str">
            <v>VACANT</v>
          </cell>
        </row>
        <row r="446">
          <cell r="N446" t="str">
            <v>P88</v>
          </cell>
          <cell r="O446" t="str">
            <v>FIXED PRICE-3RD PTY</v>
          </cell>
          <cell r="P446" t="str">
            <v>Closed</v>
          </cell>
          <cell r="Q446" t="str">
            <v>P88</v>
          </cell>
          <cell r="R446">
            <v>300</v>
          </cell>
          <cell r="S446" t="str">
            <v>MERRILL, DT</v>
          </cell>
        </row>
        <row r="447">
          <cell r="N447" t="str">
            <v>P90</v>
          </cell>
          <cell r="O447" t="str">
            <v>NON UTIL METER READ</v>
          </cell>
          <cell r="P447" t="str">
            <v>Closed</v>
          </cell>
          <cell r="Q447" t="str">
            <v>P90</v>
          </cell>
          <cell r="R447">
            <v>100</v>
          </cell>
          <cell r="S447" t="str">
            <v>VACANT</v>
          </cell>
        </row>
        <row r="448">
          <cell r="N448" t="str">
            <v>S03</v>
          </cell>
          <cell r="O448" t="str">
            <v>CAROL JONES</v>
          </cell>
          <cell r="P448" t="str">
            <v>Closed</v>
          </cell>
          <cell r="Q448" t="str">
            <v>S03</v>
          </cell>
          <cell r="R448">
            <v>100</v>
          </cell>
          <cell r="S448" t="str">
            <v>VACANT</v>
          </cell>
        </row>
        <row r="449">
          <cell r="N449" t="str">
            <v>S04</v>
          </cell>
          <cell r="O449" t="str">
            <v>FIRST REALTY</v>
          </cell>
          <cell r="P449" t="str">
            <v>Closed</v>
          </cell>
          <cell r="Q449" t="str">
            <v>S04</v>
          </cell>
          <cell r="R449">
            <v>100</v>
          </cell>
          <cell r="S449" t="str">
            <v>VACANT</v>
          </cell>
        </row>
        <row r="450">
          <cell r="N450" t="str">
            <v>S05</v>
          </cell>
          <cell r="O450" t="str">
            <v>IOWA TITLE</v>
          </cell>
          <cell r="P450" t="str">
            <v>Closed</v>
          </cell>
          <cell r="Q450" t="str">
            <v>S05</v>
          </cell>
          <cell r="R450">
            <v>100</v>
          </cell>
          <cell r="S450" t="str">
            <v>VACANT</v>
          </cell>
        </row>
        <row r="451">
          <cell r="N451" t="str">
            <v>S06</v>
          </cell>
          <cell r="O451" t="str">
            <v>MIDLAND ESCROW</v>
          </cell>
          <cell r="P451" t="str">
            <v>Closed</v>
          </cell>
          <cell r="Q451" t="str">
            <v>S06</v>
          </cell>
          <cell r="R451">
            <v>100</v>
          </cell>
          <cell r="S451" t="str">
            <v>VACANT</v>
          </cell>
        </row>
        <row r="452">
          <cell r="N452" t="str">
            <v>S07</v>
          </cell>
          <cell r="O452" t="str">
            <v>IOWA REALTY INS</v>
          </cell>
          <cell r="P452" t="str">
            <v>Closed</v>
          </cell>
          <cell r="Q452" t="str">
            <v>S07</v>
          </cell>
          <cell r="R452">
            <v>100</v>
          </cell>
          <cell r="S452" t="str">
            <v>VACANT</v>
          </cell>
        </row>
        <row r="453">
          <cell r="N453" t="str">
            <v>S08</v>
          </cell>
          <cell r="O453" t="str">
            <v>EDINA FINANCIAL SVC</v>
          </cell>
          <cell r="P453" t="str">
            <v>Closed</v>
          </cell>
          <cell r="Q453" t="str">
            <v>S08</v>
          </cell>
          <cell r="R453">
            <v>100</v>
          </cell>
          <cell r="S453" t="str">
            <v>VACANT</v>
          </cell>
        </row>
        <row r="454">
          <cell r="N454" t="str">
            <v>S09</v>
          </cell>
          <cell r="O454" t="str">
            <v>EDINA REALTY</v>
          </cell>
          <cell r="P454" t="str">
            <v>Closed</v>
          </cell>
          <cell r="Q454" t="str">
            <v>S09</v>
          </cell>
          <cell r="R454">
            <v>100</v>
          </cell>
          <cell r="S454" t="str">
            <v>VACANT</v>
          </cell>
        </row>
        <row r="455">
          <cell r="N455" t="str">
            <v>S10</v>
          </cell>
          <cell r="O455" t="str">
            <v>EDINA TITLE</v>
          </cell>
          <cell r="P455" t="str">
            <v>Closed</v>
          </cell>
          <cell r="Q455" t="str">
            <v>S10</v>
          </cell>
          <cell r="R455">
            <v>100</v>
          </cell>
          <cell r="S455" t="str">
            <v>VACANT</v>
          </cell>
        </row>
        <row r="456">
          <cell r="N456" t="str">
            <v>S11</v>
          </cell>
          <cell r="O456" t="str">
            <v>HOME REAL ESTATE</v>
          </cell>
          <cell r="P456" t="str">
            <v>Closed</v>
          </cell>
          <cell r="Q456" t="str">
            <v>S11</v>
          </cell>
          <cell r="R456">
            <v>100</v>
          </cell>
          <cell r="S456" t="str">
            <v>VACANT</v>
          </cell>
        </row>
        <row r="457">
          <cell r="N457" t="str">
            <v>S12</v>
          </cell>
          <cell r="O457" t="str">
            <v>CBS REAL ESTATE</v>
          </cell>
          <cell r="P457" t="str">
            <v>Closed</v>
          </cell>
          <cell r="Q457" t="str">
            <v>S12</v>
          </cell>
          <cell r="R457">
            <v>100</v>
          </cell>
          <cell r="S457" t="str">
            <v>VACANT</v>
          </cell>
        </row>
        <row r="458">
          <cell r="N458" t="str">
            <v>S13</v>
          </cell>
          <cell r="O458" t="str">
            <v>J.C. NICHOLS REALTY</v>
          </cell>
          <cell r="P458" t="str">
            <v>Closed</v>
          </cell>
          <cell r="Q458" t="str">
            <v>S13</v>
          </cell>
          <cell r="R458">
            <v>100</v>
          </cell>
          <cell r="S458" t="str">
            <v>VACANT</v>
          </cell>
        </row>
        <row r="459">
          <cell r="N459" t="str">
            <v>S14</v>
          </cell>
          <cell r="O459" t="str">
            <v>CBS HOME REAL ESTATE</v>
          </cell>
          <cell r="P459" t="str">
            <v>Closed</v>
          </cell>
          <cell r="Q459" t="str">
            <v>S14</v>
          </cell>
          <cell r="R459">
            <v>100</v>
          </cell>
          <cell r="S459" t="str">
            <v>VACANT</v>
          </cell>
        </row>
        <row r="460">
          <cell r="N460" t="str">
            <v>S15</v>
          </cell>
          <cell r="O460" t="str">
            <v>MRT-NEB LAND &amp; ABST</v>
          </cell>
          <cell r="P460" t="str">
            <v>Closed</v>
          </cell>
          <cell r="Q460" t="str">
            <v>S15</v>
          </cell>
          <cell r="R460">
            <v>100</v>
          </cell>
          <cell r="S460" t="str">
            <v>VACANT</v>
          </cell>
        </row>
        <row r="461">
          <cell r="N461" t="str">
            <v>S16</v>
          </cell>
          <cell r="O461" t="str">
            <v>PAUL SEMONIN CO</v>
          </cell>
          <cell r="P461" t="str">
            <v>Closed</v>
          </cell>
          <cell r="Q461" t="str">
            <v>S16</v>
          </cell>
          <cell r="R461">
            <v>100</v>
          </cell>
          <cell r="S461" t="str">
            <v>VACANT</v>
          </cell>
        </row>
        <row r="462">
          <cell r="N462" t="str">
            <v>S17</v>
          </cell>
          <cell r="O462" t="str">
            <v>LONG REALTY COMPANY</v>
          </cell>
          <cell r="P462" t="str">
            <v>Closed</v>
          </cell>
          <cell r="Q462" t="str">
            <v>S17</v>
          </cell>
          <cell r="R462">
            <v>100</v>
          </cell>
          <cell r="S462" t="str">
            <v>VACANT</v>
          </cell>
        </row>
        <row r="463">
          <cell r="N463" t="str">
            <v>TL1</v>
          </cell>
          <cell r="O463" t="str">
            <v>TRANSLINK DEV CO</v>
          </cell>
          <cell r="P463" t="str">
            <v>Closed</v>
          </cell>
          <cell r="Q463" t="str">
            <v>TL1</v>
          </cell>
          <cell r="R463">
            <v>100</v>
          </cell>
          <cell r="S463" t="str">
            <v>WALKER, DT</v>
          </cell>
        </row>
        <row r="464">
          <cell r="N464" t="str">
            <v>T02</v>
          </cell>
          <cell r="O464" t="str">
            <v>INTERCOAST CAPITAL</v>
          </cell>
          <cell r="P464" t="str">
            <v>Closed</v>
          </cell>
          <cell r="Q464" t="str">
            <v>T02</v>
          </cell>
          <cell r="R464">
            <v>100</v>
          </cell>
          <cell r="S464" t="str">
            <v>MULLER, CJ</v>
          </cell>
        </row>
        <row r="465">
          <cell r="N465" t="str">
            <v>T03</v>
          </cell>
          <cell r="O465" t="str">
            <v>IWG3</v>
          </cell>
          <cell r="P465" t="str">
            <v>Closed</v>
          </cell>
          <cell r="Q465" t="str">
            <v>T03</v>
          </cell>
          <cell r="R465">
            <v>100</v>
          </cell>
          <cell r="S465" t="str">
            <v>VACANT</v>
          </cell>
        </row>
        <row r="466">
          <cell r="N466" t="str">
            <v>T04</v>
          </cell>
          <cell r="O466" t="str">
            <v>IWG CO 4</v>
          </cell>
          <cell r="P466" t="str">
            <v>Closed</v>
          </cell>
          <cell r="Q466" t="str">
            <v>T04</v>
          </cell>
          <cell r="R466">
            <v>100</v>
          </cell>
          <cell r="S466" t="str">
            <v>VACANT</v>
          </cell>
        </row>
        <row r="467">
          <cell r="N467" t="str">
            <v>T06</v>
          </cell>
          <cell r="O467" t="str">
            <v>INTERCOAST VENTURES</v>
          </cell>
          <cell r="P467" t="str">
            <v>Closed</v>
          </cell>
          <cell r="Q467" t="str">
            <v>T06</v>
          </cell>
          <cell r="R467">
            <v>100</v>
          </cell>
          <cell r="S467" t="str">
            <v>VACANT</v>
          </cell>
        </row>
        <row r="468">
          <cell r="N468" t="str">
            <v>T07</v>
          </cell>
          <cell r="O468" t="str">
            <v>INTERCOAST POWER CO</v>
          </cell>
          <cell r="P468" t="str">
            <v>Closed</v>
          </cell>
          <cell r="Q468" t="str">
            <v>T07</v>
          </cell>
          <cell r="R468">
            <v>100</v>
          </cell>
          <cell r="S468" t="str">
            <v>MULLER, CJ</v>
          </cell>
        </row>
        <row r="469">
          <cell r="N469" t="str">
            <v>T08</v>
          </cell>
          <cell r="O469" t="str">
            <v>IWG8</v>
          </cell>
          <cell r="P469" t="str">
            <v>Closed</v>
          </cell>
          <cell r="Q469" t="str">
            <v>T08</v>
          </cell>
          <cell r="R469">
            <v>100</v>
          </cell>
          <cell r="S469" t="str">
            <v>MULLER, CJ</v>
          </cell>
        </row>
        <row r="470">
          <cell r="N470" t="str">
            <v>T09</v>
          </cell>
          <cell r="O470" t="str">
            <v>IWG9</v>
          </cell>
          <cell r="P470" t="str">
            <v>Closed</v>
          </cell>
          <cell r="Q470" t="str">
            <v>T09</v>
          </cell>
          <cell r="R470">
            <v>100</v>
          </cell>
          <cell r="S470" t="str">
            <v>VACANT</v>
          </cell>
        </row>
        <row r="471">
          <cell r="N471" t="str">
            <v>T10</v>
          </cell>
          <cell r="O471" t="str">
            <v>INTERCOAST GAS MRKTG</v>
          </cell>
          <cell r="P471" t="str">
            <v>Closed</v>
          </cell>
          <cell r="Q471" t="str">
            <v>T10</v>
          </cell>
          <cell r="R471">
            <v>100</v>
          </cell>
          <cell r="S471" t="str">
            <v>VACANT</v>
          </cell>
        </row>
        <row r="472">
          <cell r="N472" t="str">
            <v>T12</v>
          </cell>
          <cell r="O472" t="str">
            <v>INTERCOAST WINDRIVER</v>
          </cell>
          <cell r="P472" t="str">
            <v>Closed</v>
          </cell>
          <cell r="Q472" t="str">
            <v>T12</v>
          </cell>
          <cell r="R472">
            <v>100</v>
          </cell>
          <cell r="S472" t="str">
            <v>VACANT</v>
          </cell>
        </row>
        <row r="473">
          <cell r="N473" t="str">
            <v>T13</v>
          </cell>
          <cell r="O473" t="str">
            <v>INCST GAS SVC CO-OK</v>
          </cell>
          <cell r="P473" t="str">
            <v>Closed</v>
          </cell>
          <cell r="Q473" t="str">
            <v>T13</v>
          </cell>
          <cell r="R473">
            <v>100</v>
          </cell>
          <cell r="S473" t="str">
            <v>VACANT</v>
          </cell>
        </row>
        <row r="474">
          <cell r="N474" t="str">
            <v>T14</v>
          </cell>
          <cell r="O474" t="str">
            <v>INTERCST OIL/GAS CO</v>
          </cell>
          <cell r="P474" t="str">
            <v>Closed</v>
          </cell>
          <cell r="Q474" t="str">
            <v>T14</v>
          </cell>
          <cell r="R474">
            <v>100</v>
          </cell>
          <cell r="S474" t="str">
            <v>VACANT</v>
          </cell>
        </row>
        <row r="475">
          <cell r="N475" t="str">
            <v>T15</v>
          </cell>
          <cell r="O475" t="str">
            <v>INTRCST SIERRA POWER</v>
          </cell>
          <cell r="P475" t="str">
            <v>Closed</v>
          </cell>
          <cell r="Q475" t="str">
            <v>T15</v>
          </cell>
          <cell r="R475">
            <v>100</v>
          </cell>
          <cell r="S475" t="str">
            <v>MULLER, CJ</v>
          </cell>
        </row>
        <row r="476">
          <cell r="N476" t="str">
            <v>T16</v>
          </cell>
          <cell r="O476" t="str">
            <v>INCST ENRGY MKTG SVC</v>
          </cell>
          <cell r="P476" t="str">
            <v>Closed</v>
          </cell>
          <cell r="Q476" t="str">
            <v>T16</v>
          </cell>
          <cell r="R476">
            <v>100</v>
          </cell>
          <cell r="S476" t="str">
            <v>VACANT</v>
          </cell>
        </row>
        <row r="477">
          <cell r="N477" t="str">
            <v>T17</v>
          </cell>
          <cell r="O477" t="str">
            <v>INTERCST POWER MKTG</v>
          </cell>
          <cell r="P477" t="str">
            <v>Closed</v>
          </cell>
          <cell r="Q477" t="str">
            <v>T17</v>
          </cell>
          <cell r="R477">
            <v>100</v>
          </cell>
          <cell r="S477" t="str">
            <v>MULLER, CJ</v>
          </cell>
        </row>
        <row r="478">
          <cell r="N478" t="str">
            <v>T18</v>
          </cell>
          <cell r="O478" t="str">
            <v>CONTINENTAL PWR EXCH</v>
          </cell>
          <cell r="P478" t="str">
            <v>Closed</v>
          </cell>
          <cell r="Q478" t="str">
            <v>T18</v>
          </cell>
          <cell r="R478">
            <v>100</v>
          </cell>
          <cell r="S478" t="str">
            <v>MULLER, CJ</v>
          </cell>
        </row>
        <row r="479">
          <cell r="N479" t="str">
            <v>T19</v>
          </cell>
          <cell r="O479" t="str">
            <v>IA ILL VENTURES</v>
          </cell>
          <cell r="P479" t="str">
            <v>Closed</v>
          </cell>
          <cell r="Q479" t="str">
            <v>T19</v>
          </cell>
          <cell r="R479">
            <v>100</v>
          </cell>
          <cell r="S479" t="str">
            <v>VACANT</v>
          </cell>
        </row>
        <row r="480">
          <cell r="N480" t="str">
            <v>T20</v>
          </cell>
          <cell r="O480" t="str">
            <v>INTERCST INVEST GRP</v>
          </cell>
          <cell r="P480" t="str">
            <v>Closed</v>
          </cell>
          <cell r="Q480" t="str">
            <v>T20</v>
          </cell>
          <cell r="R480">
            <v>100</v>
          </cell>
          <cell r="S480" t="str">
            <v>VACANT</v>
          </cell>
        </row>
        <row r="481">
          <cell r="N481" t="str">
            <v>T21</v>
          </cell>
          <cell r="O481" t="str">
            <v>INTERCST GLOBAL MGMT</v>
          </cell>
          <cell r="P481" t="str">
            <v>Closed</v>
          </cell>
          <cell r="Q481" t="str">
            <v>T21</v>
          </cell>
          <cell r="R481">
            <v>100</v>
          </cell>
          <cell r="S481" t="str">
            <v>MULLER, CJ</v>
          </cell>
        </row>
        <row r="482">
          <cell r="N482" t="str">
            <v>T22</v>
          </cell>
          <cell r="O482" t="str">
            <v>GED ENERGY SERV INC.</v>
          </cell>
          <cell r="P482" t="str">
            <v>Closed</v>
          </cell>
          <cell r="Q482" t="str">
            <v>T22</v>
          </cell>
          <cell r="R482">
            <v>100</v>
          </cell>
          <cell r="S482" t="str">
            <v>VACANT</v>
          </cell>
        </row>
        <row r="483">
          <cell r="N483" t="str">
            <v>T23</v>
          </cell>
          <cell r="O483" t="str">
            <v>INTCST TRADE/RES INC</v>
          </cell>
          <cell r="P483" t="str">
            <v>Closed</v>
          </cell>
          <cell r="Q483" t="str">
            <v>T23</v>
          </cell>
          <cell r="R483">
            <v>100</v>
          </cell>
          <cell r="S483" t="str">
            <v>MULLER, CJ</v>
          </cell>
        </row>
        <row r="484">
          <cell r="N484" t="str">
            <v>T24</v>
          </cell>
          <cell r="O484" t="str">
            <v>AAA SECURITY</v>
          </cell>
          <cell r="P484" t="str">
            <v>Closed</v>
          </cell>
          <cell r="Q484" t="str">
            <v>T24</v>
          </cell>
          <cell r="R484">
            <v>100</v>
          </cell>
          <cell r="S484" t="str">
            <v>VACANT</v>
          </cell>
        </row>
        <row r="485">
          <cell r="N485" t="str">
            <v>T26</v>
          </cell>
          <cell r="O485" t="str">
            <v>A/C SECURITY SYS INC</v>
          </cell>
          <cell r="P485" t="str">
            <v>Closed</v>
          </cell>
          <cell r="Q485" t="str">
            <v>T26</v>
          </cell>
          <cell r="R485">
            <v>100</v>
          </cell>
          <cell r="S485" t="str">
            <v>VACANT</v>
          </cell>
        </row>
        <row r="486">
          <cell r="N486" t="str">
            <v>T27</v>
          </cell>
          <cell r="O486" t="str">
            <v>MEC SERVICES COMPANY</v>
          </cell>
          <cell r="P486" t="str">
            <v>Closed</v>
          </cell>
          <cell r="Q486" t="str">
            <v>T27</v>
          </cell>
          <cell r="R486">
            <v>100</v>
          </cell>
          <cell r="S486" t="str">
            <v>VACANT</v>
          </cell>
        </row>
        <row r="487">
          <cell r="N487" t="str">
            <v>T28</v>
          </cell>
          <cell r="O487" t="str">
            <v>MEC SECURITY COMPANY</v>
          </cell>
          <cell r="P487" t="str">
            <v>Closed</v>
          </cell>
          <cell r="Q487" t="str">
            <v>T28</v>
          </cell>
          <cell r="R487">
            <v>100</v>
          </cell>
          <cell r="S487" t="str">
            <v>VACANT</v>
          </cell>
        </row>
        <row r="488">
          <cell r="N488" t="str">
            <v>T30</v>
          </cell>
          <cell r="O488" t="str">
            <v>AMGAS INC</v>
          </cell>
          <cell r="P488" t="str">
            <v>Closed</v>
          </cell>
          <cell r="Q488" t="str">
            <v>T30</v>
          </cell>
          <cell r="R488">
            <v>100</v>
          </cell>
          <cell r="S488" t="str">
            <v>VACANT</v>
          </cell>
        </row>
        <row r="489">
          <cell r="N489" t="str">
            <v>T31</v>
          </cell>
          <cell r="O489" t="str">
            <v>CIMMRED CAPITAL</v>
          </cell>
          <cell r="P489" t="str">
            <v>Closed</v>
          </cell>
          <cell r="Q489" t="str">
            <v>T31</v>
          </cell>
          <cell r="R489">
            <v>100</v>
          </cell>
          <cell r="S489" t="str">
            <v>VACANT</v>
          </cell>
        </row>
        <row r="490">
          <cell r="N490" t="str">
            <v>T32</v>
          </cell>
          <cell r="O490" t="str">
            <v>CIMMRED ENERGY</v>
          </cell>
          <cell r="P490" t="str">
            <v>Closed</v>
          </cell>
          <cell r="Q490" t="str">
            <v>T32</v>
          </cell>
          <cell r="R490">
            <v>100</v>
          </cell>
          <cell r="S490" t="str">
            <v>VACANT</v>
          </cell>
        </row>
        <row r="491">
          <cell r="N491" t="str">
            <v>T33</v>
          </cell>
          <cell r="O491" t="str">
            <v>ENEREX INC</v>
          </cell>
          <cell r="P491" t="str">
            <v>Closed</v>
          </cell>
          <cell r="Q491" t="str">
            <v>T33</v>
          </cell>
          <cell r="R491">
            <v>100</v>
          </cell>
          <cell r="S491" t="str">
            <v>VACANT</v>
          </cell>
        </row>
        <row r="492">
          <cell r="N492" t="str">
            <v>T37</v>
          </cell>
          <cell r="O492" t="str">
            <v>MWR INVESTMENT</v>
          </cell>
          <cell r="P492" t="str">
            <v>Closed</v>
          </cell>
          <cell r="Q492" t="str">
            <v>T37</v>
          </cell>
          <cell r="R492">
            <v>100</v>
          </cell>
          <cell r="S492" t="str">
            <v>VACANT</v>
          </cell>
        </row>
        <row r="493">
          <cell r="N493" t="str">
            <v>T38</v>
          </cell>
          <cell r="O493" t="str">
            <v>TTP INC</v>
          </cell>
          <cell r="P493" t="str">
            <v>Closed</v>
          </cell>
          <cell r="Q493" t="str">
            <v>T38</v>
          </cell>
          <cell r="R493">
            <v>100</v>
          </cell>
          <cell r="S493" t="str">
            <v>MULLER, CJ</v>
          </cell>
        </row>
        <row r="494">
          <cell r="N494" t="str">
            <v>T39</v>
          </cell>
          <cell r="O494" t="str">
            <v>MEC RAIL INC</v>
          </cell>
          <cell r="P494" t="str">
            <v>Closed</v>
          </cell>
          <cell r="Q494" t="str">
            <v>T39</v>
          </cell>
          <cell r="R494">
            <v>100</v>
          </cell>
          <cell r="S494" t="str">
            <v>VACANT</v>
          </cell>
        </row>
        <row r="495">
          <cell r="N495" t="str">
            <v>T40</v>
          </cell>
          <cell r="O495" t="str">
            <v>UNITRAIN LEASING</v>
          </cell>
          <cell r="P495" t="str">
            <v>Closed</v>
          </cell>
          <cell r="Q495" t="str">
            <v>T40</v>
          </cell>
          <cell r="R495">
            <v>100</v>
          </cell>
          <cell r="S495" t="str">
            <v>VACANT</v>
          </cell>
        </row>
        <row r="496">
          <cell r="N496" t="str">
            <v>T41</v>
          </cell>
          <cell r="O496" t="str">
            <v>CNHUSKER RAILCAR SER</v>
          </cell>
          <cell r="P496" t="str">
            <v>Closed</v>
          </cell>
          <cell r="Q496" t="str">
            <v>T41</v>
          </cell>
          <cell r="R496">
            <v>100</v>
          </cell>
          <cell r="S496" t="str">
            <v>VACANT</v>
          </cell>
        </row>
        <row r="497">
          <cell r="N497" t="str">
            <v>T42</v>
          </cell>
          <cell r="O497" t="str">
            <v>UNITRAIN SERS P'SHIP</v>
          </cell>
          <cell r="P497" t="str">
            <v>Closed</v>
          </cell>
          <cell r="Q497" t="str">
            <v>T42</v>
          </cell>
          <cell r="R497">
            <v>100</v>
          </cell>
          <cell r="S497" t="str">
            <v>VACANT</v>
          </cell>
        </row>
        <row r="498">
          <cell r="N498" t="str">
            <v>T52</v>
          </cell>
          <cell r="O498" t="str">
            <v>INTRCST GAS SVCS-DEL</v>
          </cell>
          <cell r="P498" t="str">
            <v>Closed</v>
          </cell>
          <cell r="Q498" t="str">
            <v>T52</v>
          </cell>
          <cell r="R498">
            <v>100</v>
          </cell>
          <cell r="S498" t="str">
            <v>VACANT</v>
          </cell>
        </row>
        <row r="499">
          <cell r="N499">
            <v>5</v>
          </cell>
          <cell r="O499" t="str">
            <v>SR VP &amp; GEN COUNSEL</v>
          </cell>
          <cell r="P499" t="str">
            <v>Closed</v>
          </cell>
          <cell r="Q499" t="str">
            <v>B00</v>
          </cell>
          <cell r="R499">
            <v>100</v>
          </cell>
          <cell r="S499" t="str">
            <v>ANDERSON, DL</v>
          </cell>
        </row>
        <row r="500">
          <cell r="N500">
            <v>6</v>
          </cell>
          <cell r="O500" t="str">
            <v>VP CORP LAW</v>
          </cell>
          <cell r="P500" t="str">
            <v>Closed</v>
          </cell>
          <cell r="Q500" t="str">
            <v>B00</v>
          </cell>
          <cell r="R500">
            <v>100</v>
          </cell>
          <cell r="S500" t="str">
            <v>LEIGHTON, PJ</v>
          </cell>
        </row>
        <row r="501">
          <cell r="N501">
            <v>9</v>
          </cell>
          <cell r="O501" t="str">
            <v>SR VP</v>
          </cell>
          <cell r="P501" t="str">
            <v>Closed</v>
          </cell>
          <cell r="Q501" t="str">
            <v>B00</v>
          </cell>
          <cell r="R501">
            <v>100</v>
          </cell>
          <cell r="S501" t="str">
            <v>VACANT</v>
          </cell>
        </row>
        <row r="502">
          <cell r="N502">
            <v>11</v>
          </cell>
          <cell r="O502" t="str">
            <v>STRATEGIC INVESTMENT</v>
          </cell>
          <cell r="P502" t="str">
            <v>Closed</v>
          </cell>
          <cell r="Q502" t="str">
            <v>B00</v>
          </cell>
          <cell r="R502">
            <v>100</v>
          </cell>
          <cell r="S502" t="str">
            <v>STRATTON, SP</v>
          </cell>
        </row>
        <row r="503">
          <cell r="N503">
            <v>20</v>
          </cell>
          <cell r="O503" t="str">
            <v>VP INVT REL/RISK MGT</v>
          </cell>
          <cell r="P503" t="str">
            <v>Closed</v>
          </cell>
          <cell r="Q503" t="str">
            <v>B00</v>
          </cell>
          <cell r="R503">
            <v>100</v>
          </cell>
          <cell r="S503" t="str">
            <v>VACANT</v>
          </cell>
        </row>
        <row r="504">
          <cell r="N504">
            <v>22</v>
          </cell>
          <cell r="O504" t="str">
            <v>FIN SVCS &amp; INVESTMTS</v>
          </cell>
          <cell r="P504" t="str">
            <v>Closed</v>
          </cell>
          <cell r="Q504" t="str">
            <v>B00</v>
          </cell>
          <cell r="R504">
            <v>100</v>
          </cell>
          <cell r="S504" t="str">
            <v>FOSTER, TC</v>
          </cell>
        </row>
        <row r="505">
          <cell r="N505">
            <v>25</v>
          </cell>
          <cell r="O505" t="str">
            <v>INVESTOR RELATIONS</v>
          </cell>
          <cell r="P505" t="str">
            <v>Closed</v>
          </cell>
          <cell r="Q505" t="str">
            <v>B00</v>
          </cell>
          <cell r="R505">
            <v>100</v>
          </cell>
          <cell r="S505" t="str">
            <v>VACANT</v>
          </cell>
        </row>
        <row r="506">
          <cell r="N506">
            <v>26</v>
          </cell>
          <cell r="O506" t="str">
            <v>SHAREHOLDER SERVICES</v>
          </cell>
          <cell r="P506" t="str">
            <v>Closed</v>
          </cell>
          <cell r="Q506" t="str">
            <v>B00</v>
          </cell>
          <cell r="R506">
            <v>100</v>
          </cell>
          <cell r="S506" t="str">
            <v>OSIER, CA</v>
          </cell>
        </row>
        <row r="507">
          <cell r="N507">
            <v>27</v>
          </cell>
          <cell r="O507" t="str">
            <v>TAX PLN/INTL TAX</v>
          </cell>
          <cell r="P507" t="str">
            <v>Closed</v>
          </cell>
          <cell r="Q507" t="str">
            <v>B00</v>
          </cell>
          <cell r="R507">
            <v>100</v>
          </cell>
          <cell r="S507" t="str">
            <v>EVANS, SR</v>
          </cell>
        </row>
        <row r="508">
          <cell r="N508">
            <v>37</v>
          </cell>
          <cell r="O508" t="str">
            <v>GAS VOLUME &amp; ADMIN</v>
          </cell>
          <cell r="P508" t="str">
            <v>Closed</v>
          </cell>
          <cell r="Q508" t="str">
            <v>B28</v>
          </cell>
          <cell r="R508">
            <v>100</v>
          </cell>
          <cell r="S508" t="str">
            <v>VIETZ, SL</v>
          </cell>
        </row>
        <row r="509">
          <cell r="N509">
            <v>43</v>
          </cell>
          <cell r="O509" t="str">
            <v>MEDIA RELATIONS/COMM</v>
          </cell>
          <cell r="P509" t="str">
            <v>Closed</v>
          </cell>
          <cell r="Q509" t="str">
            <v>B00</v>
          </cell>
          <cell r="R509">
            <v>100</v>
          </cell>
          <cell r="S509" t="str">
            <v>SCHILLINGER, SJ</v>
          </cell>
        </row>
        <row r="510">
          <cell r="N510">
            <v>53</v>
          </cell>
          <cell r="O510" t="str">
            <v>HR PARTNER-RETAIL</v>
          </cell>
          <cell r="P510" t="str">
            <v>Closed</v>
          </cell>
          <cell r="Q510" t="str">
            <v>B40</v>
          </cell>
          <cell r="R510">
            <v>100</v>
          </cell>
          <cell r="S510" t="str">
            <v>VACANT</v>
          </cell>
        </row>
        <row r="511">
          <cell r="N511">
            <v>57</v>
          </cell>
          <cell r="O511" t="str">
            <v>HR PART-GEN/DEL/TRAN</v>
          </cell>
          <cell r="P511" t="str">
            <v>Closed</v>
          </cell>
          <cell r="Q511" t="str">
            <v>B16</v>
          </cell>
          <cell r="R511">
            <v>100</v>
          </cell>
          <cell r="S511" t="str">
            <v>VACANT</v>
          </cell>
        </row>
        <row r="512">
          <cell r="N512">
            <v>60</v>
          </cell>
          <cell r="O512" t="str">
            <v>CORP HR CONSULT</v>
          </cell>
          <cell r="P512" t="str">
            <v>Closed</v>
          </cell>
          <cell r="Q512" t="str">
            <v>B00</v>
          </cell>
          <cell r="R512">
            <v>100</v>
          </cell>
          <cell r="S512" t="str">
            <v>VACANT</v>
          </cell>
        </row>
        <row r="513">
          <cell r="N513">
            <v>62</v>
          </cell>
          <cell r="O513" t="str">
            <v>EAP/H&amp;W</v>
          </cell>
          <cell r="P513" t="str">
            <v>Closed</v>
          </cell>
          <cell r="Q513" t="str">
            <v>B00</v>
          </cell>
          <cell r="R513">
            <v>100</v>
          </cell>
          <cell r="S513" t="str">
            <v>VACANT</v>
          </cell>
        </row>
        <row r="514">
          <cell r="N514">
            <v>65</v>
          </cell>
          <cell r="O514" t="str">
            <v>EXECUTIVE COMP</v>
          </cell>
          <cell r="P514" t="str">
            <v>Closed</v>
          </cell>
          <cell r="Q514" t="str">
            <v>B00</v>
          </cell>
          <cell r="R514">
            <v>100</v>
          </cell>
          <cell r="S514" t="str">
            <v>SNIDER, CR</v>
          </cell>
        </row>
        <row r="515">
          <cell r="N515">
            <v>70</v>
          </cell>
          <cell r="O515" t="str">
            <v>PROC &amp; PROGRAM MGT</v>
          </cell>
          <cell r="P515" t="str">
            <v>Closed</v>
          </cell>
          <cell r="Q515" t="str">
            <v>B40</v>
          </cell>
          <cell r="R515">
            <v>100</v>
          </cell>
          <cell r="S515" t="str">
            <v>RABA, TM</v>
          </cell>
        </row>
        <row r="516">
          <cell r="N516">
            <v>71</v>
          </cell>
          <cell r="O516" t="str">
            <v>IT RETAIL DEV</v>
          </cell>
          <cell r="P516" t="str">
            <v>Closed</v>
          </cell>
          <cell r="Q516" t="str">
            <v>B40</v>
          </cell>
          <cell r="R516">
            <v>100</v>
          </cell>
          <cell r="S516" t="str">
            <v>JASCHEN, SM</v>
          </cell>
        </row>
        <row r="517">
          <cell r="N517">
            <v>72</v>
          </cell>
          <cell r="O517" t="str">
            <v>IT ADMINISTRATION</v>
          </cell>
          <cell r="P517" t="str">
            <v>Closed</v>
          </cell>
          <cell r="Q517" t="str">
            <v>B00</v>
          </cell>
          <cell r="R517">
            <v>100</v>
          </cell>
          <cell r="S517" t="str">
            <v>JENSEN, TJ</v>
          </cell>
        </row>
        <row r="518">
          <cell r="N518">
            <v>73</v>
          </cell>
          <cell r="O518" t="str">
            <v>AIM</v>
          </cell>
          <cell r="P518" t="str">
            <v>Closed</v>
          </cell>
          <cell r="Q518" t="str">
            <v>B13</v>
          </cell>
          <cell r="R518">
            <v>100</v>
          </cell>
          <cell r="S518" t="str">
            <v>NEWMAN, SR</v>
          </cell>
        </row>
        <row r="519">
          <cell r="N519">
            <v>74</v>
          </cell>
          <cell r="O519" t="str">
            <v>IT APPLICATION ARCH</v>
          </cell>
          <cell r="P519" t="str">
            <v>Closed</v>
          </cell>
          <cell r="Q519" t="str">
            <v>B00</v>
          </cell>
          <cell r="R519">
            <v>100</v>
          </cell>
          <cell r="S519" t="str">
            <v>HUYGENS, CC</v>
          </cell>
        </row>
        <row r="520">
          <cell r="N520">
            <v>75</v>
          </cell>
          <cell r="O520" t="str">
            <v>IT DELIVERY DEV</v>
          </cell>
          <cell r="P520" t="str">
            <v>Closed</v>
          </cell>
          <cell r="Q520" t="str">
            <v>B00</v>
          </cell>
          <cell r="R520">
            <v>100</v>
          </cell>
          <cell r="S520" t="str">
            <v>GONNERMAN, NA</v>
          </cell>
        </row>
        <row r="521">
          <cell r="N521">
            <v>77</v>
          </cell>
          <cell r="O521" t="str">
            <v>IT PROJECTS</v>
          </cell>
          <cell r="P521" t="str">
            <v>Closed</v>
          </cell>
          <cell r="Q521" t="str">
            <v>B00</v>
          </cell>
          <cell r="R521">
            <v>100</v>
          </cell>
          <cell r="S521" t="str">
            <v>VACANT</v>
          </cell>
        </row>
        <row r="522">
          <cell r="N522">
            <v>83</v>
          </cell>
          <cell r="O522" t="str">
            <v>IT UNIX TECH SVCS</v>
          </cell>
          <cell r="P522" t="str">
            <v>Closed</v>
          </cell>
          <cell r="Q522" t="str">
            <v>B00</v>
          </cell>
          <cell r="R522">
            <v>100</v>
          </cell>
          <cell r="S522" t="str">
            <v>HINDMAN, MS</v>
          </cell>
        </row>
        <row r="523">
          <cell r="N523">
            <v>85</v>
          </cell>
          <cell r="O523" t="str">
            <v>CUSTOMER APPL</v>
          </cell>
          <cell r="P523" t="str">
            <v>Closed</v>
          </cell>
          <cell r="Q523" t="str">
            <v>B40</v>
          </cell>
          <cell r="R523">
            <v>100</v>
          </cell>
          <cell r="S523" t="str">
            <v>JULSON, AR</v>
          </cell>
        </row>
        <row r="524">
          <cell r="N524">
            <v>88</v>
          </cell>
          <cell r="O524" t="str">
            <v>IT TRAINING COORDIN</v>
          </cell>
          <cell r="P524" t="str">
            <v>Closed</v>
          </cell>
          <cell r="Q524" t="str">
            <v>B00</v>
          </cell>
          <cell r="R524">
            <v>100</v>
          </cell>
          <cell r="S524" t="str">
            <v>VACANT</v>
          </cell>
        </row>
        <row r="525">
          <cell r="N525">
            <v>94</v>
          </cell>
          <cell r="O525" t="str">
            <v>FLEET ADMIN</v>
          </cell>
          <cell r="P525" t="str">
            <v>Closed</v>
          </cell>
          <cell r="Q525" t="str">
            <v>B00</v>
          </cell>
          <cell r="R525">
            <v>100</v>
          </cell>
          <cell r="S525" t="str">
            <v>VACANT</v>
          </cell>
        </row>
        <row r="526">
          <cell r="N526">
            <v>95</v>
          </cell>
          <cell r="O526" t="str">
            <v>CORPORATE SAFETY</v>
          </cell>
          <cell r="P526" t="str">
            <v>Closed</v>
          </cell>
          <cell r="Q526" t="str">
            <v>B00</v>
          </cell>
          <cell r="R526">
            <v>100</v>
          </cell>
          <cell r="S526" t="str">
            <v>VARGASON, RW</v>
          </cell>
        </row>
        <row r="527">
          <cell r="N527">
            <v>96</v>
          </cell>
          <cell r="O527" t="str">
            <v>FOOD SERVICE-SC</v>
          </cell>
          <cell r="P527" t="str">
            <v>Closed</v>
          </cell>
          <cell r="Q527" t="str">
            <v>B00</v>
          </cell>
          <cell r="R527">
            <v>100</v>
          </cell>
          <cell r="S527" t="str">
            <v>BOOK, RB</v>
          </cell>
        </row>
        <row r="528">
          <cell r="N528">
            <v>108</v>
          </cell>
          <cell r="O528" t="str">
            <v>FRANCHISE</v>
          </cell>
          <cell r="P528" t="str">
            <v>Closed</v>
          </cell>
          <cell r="Q528" t="str">
            <v>B11</v>
          </cell>
          <cell r="R528">
            <v>100</v>
          </cell>
          <cell r="S528" t="str">
            <v>SEHNERT, JR</v>
          </cell>
        </row>
        <row r="529">
          <cell r="N529">
            <v>120</v>
          </cell>
          <cell r="O529" t="str">
            <v>VP MARKETING &amp; SALES</v>
          </cell>
          <cell r="P529" t="str">
            <v>Closed</v>
          </cell>
          <cell r="Q529" t="str">
            <v>B40</v>
          </cell>
          <cell r="R529">
            <v>100</v>
          </cell>
          <cell r="S529" t="str">
            <v>RABA, TM</v>
          </cell>
        </row>
        <row r="530">
          <cell r="N530">
            <v>125</v>
          </cell>
          <cell r="O530" t="str">
            <v>CONTRACT ADMIN</v>
          </cell>
          <cell r="P530" t="str">
            <v>Closed</v>
          </cell>
          <cell r="Q530" t="str">
            <v>B43</v>
          </cell>
          <cell r="R530">
            <v>100</v>
          </cell>
          <cell r="S530" t="str">
            <v>BOYLE, RA</v>
          </cell>
        </row>
        <row r="531">
          <cell r="N531">
            <v>126</v>
          </cell>
          <cell r="O531" t="str">
            <v>ELE/GAS PRODUCTS</v>
          </cell>
          <cell r="P531" t="str">
            <v>Closed</v>
          </cell>
          <cell r="Q531" t="str">
            <v>B42</v>
          </cell>
          <cell r="R531">
            <v>100</v>
          </cell>
          <cell r="S531" t="str">
            <v>BOYLE, RA</v>
          </cell>
        </row>
        <row r="532">
          <cell r="N532">
            <v>127</v>
          </cell>
          <cell r="O532" t="str">
            <v>DISTRIBUTED GEN</v>
          </cell>
          <cell r="P532" t="str">
            <v>Closed</v>
          </cell>
          <cell r="Q532" t="str">
            <v>B41</v>
          </cell>
          <cell r="R532">
            <v>100</v>
          </cell>
          <cell r="S532" t="str">
            <v>VACANT</v>
          </cell>
        </row>
        <row r="533">
          <cell r="N533">
            <v>128</v>
          </cell>
          <cell r="O533" t="str">
            <v>VP CONSUMER PRODUCTS</v>
          </cell>
          <cell r="P533" t="str">
            <v>Closed</v>
          </cell>
          <cell r="Q533" t="str">
            <v>B41</v>
          </cell>
          <cell r="R533">
            <v>100</v>
          </cell>
          <cell r="S533" t="str">
            <v>VACANT</v>
          </cell>
        </row>
        <row r="534">
          <cell r="N534">
            <v>129</v>
          </cell>
          <cell r="O534" t="str">
            <v>GAS PRODUCTS</v>
          </cell>
          <cell r="P534" t="str">
            <v>Closed</v>
          </cell>
          <cell r="Q534" t="str">
            <v>B43</v>
          </cell>
          <cell r="R534">
            <v>100</v>
          </cell>
          <cell r="S534" t="str">
            <v>BOYLE, RA</v>
          </cell>
        </row>
        <row r="535">
          <cell r="N535">
            <v>130</v>
          </cell>
          <cell r="O535" t="str">
            <v>VP MARKET STRATEGY</v>
          </cell>
          <cell r="P535" t="str">
            <v>Closed</v>
          </cell>
          <cell r="Q535" t="str">
            <v>B41</v>
          </cell>
          <cell r="R535">
            <v>100</v>
          </cell>
          <cell r="S535" t="str">
            <v>SCHILLINGER, SJ</v>
          </cell>
        </row>
        <row r="536">
          <cell r="N536">
            <v>131</v>
          </cell>
          <cell r="O536" t="str">
            <v>MKTG PRODUCT DEV/SUP</v>
          </cell>
          <cell r="P536" t="str">
            <v>Closed</v>
          </cell>
          <cell r="Q536" t="str">
            <v>B41</v>
          </cell>
          <cell r="R536">
            <v>100</v>
          </cell>
          <cell r="S536" t="str">
            <v>VACANT</v>
          </cell>
        </row>
        <row r="537">
          <cell r="N537">
            <v>132</v>
          </cell>
          <cell r="O537" t="str">
            <v>MKTG INTEL/DATABASE</v>
          </cell>
          <cell r="P537" t="str">
            <v>Closed</v>
          </cell>
          <cell r="Q537" t="str">
            <v>B41</v>
          </cell>
          <cell r="R537">
            <v>100</v>
          </cell>
          <cell r="S537" t="str">
            <v>VACANT</v>
          </cell>
        </row>
        <row r="538">
          <cell r="N538">
            <v>133</v>
          </cell>
          <cell r="O538" t="str">
            <v>DIRECT MKTG &amp; COMM</v>
          </cell>
          <cell r="P538" t="str">
            <v>Closed</v>
          </cell>
          <cell r="Q538" t="str">
            <v>B41</v>
          </cell>
          <cell r="R538">
            <v>100</v>
          </cell>
          <cell r="S538" t="str">
            <v>VACANT</v>
          </cell>
        </row>
        <row r="539">
          <cell r="N539">
            <v>134</v>
          </cell>
          <cell r="O539" t="str">
            <v>MKTG PLAN/STRATEGY</v>
          </cell>
          <cell r="P539" t="str">
            <v>Closed</v>
          </cell>
          <cell r="Q539" t="str">
            <v>B41</v>
          </cell>
          <cell r="R539">
            <v>100</v>
          </cell>
          <cell r="S539" t="str">
            <v>CONRAD, CJ</v>
          </cell>
        </row>
        <row r="540">
          <cell r="N540">
            <v>135</v>
          </cell>
          <cell r="O540" t="str">
            <v>MKTG REGULATORY SUPP</v>
          </cell>
          <cell r="P540" t="str">
            <v>Closed</v>
          </cell>
          <cell r="Q540" t="str">
            <v>B41</v>
          </cell>
          <cell r="R540">
            <v>100</v>
          </cell>
          <cell r="S540" t="str">
            <v>VACANT</v>
          </cell>
        </row>
        <row r="541">
          <cell r="N541">
            <v>136</v>
          </cell>
          <cell r="O541" t="str">
            <v>VP SALES</v>
          </cell>
          <cell r="P541" t="str">
            <v>Closed</v>
          </cell>
          <cell r="Q541" t="str">
            <v>B41</v>
          </cell>
          <cell r="R541">
            <v>100</v>
          </cell>
          <cell r="S541" t="str">
            <v>KELLEHER, JP</v>
          </cell>
        </row>
        <row r="542">
          <cell r="N542">
            <v>137</v>
          </cell>
          <cell r="O542" t="str">
            <v>RETAIL CUST ALLIANCE</v>
          </cell>
          <cell r="P542" t="str">
            <v>Closed</v>
          </cell>
          <cell r="Q542" t="str">
            <v>B41</v>
          </cell>
          <cell r="R542">
            <v>100</v>
          </cell>
          <cell r="S542" t="str">
            <v>KELLEHER, JP</v>
          </cell>
        </row>
        <row r="543">
          <cell r="N543">
            <v>138</v>
          </cell>
          <cell r="O543" t="str">
            <v>RETAIL DIRECT MKTG</v>
          </cell>
          <cell r="P543" t="str">
            <v>Closed</v>
          </cell>
          <cell r="Q543" t="str">
            <v>B41</v>
          </cell>
          <cell r="R543">
            <v>100</v>
          </cell>
          <cell r="S543" t="str">
            <v>VACANT</v>
          </cell>
        </row>
        <row r="544">
          <cell r="N544">
            <v>140</v>
          </cell>
          <cell r="O544" t="str">
            <v>DEL CONSULTANT MGR</v>
          </cell>
          <cell r="P544" t="str">
            <v>Closed</v>
          </cell>
          <cell r="Q544" t="str">
            <v>B41</v>
          </cell>
          <cell r="R544">
            <v>100</v>
          </cell>
          <cell r="S544" t="str">
            <v>KELLEHER, JP</v>
          </cell>
        </row>
        <row r="545">
          <cell r="N545">
            <v>141</v>
          </cell>
          <cell r="O545" t="str">
            <v>IOWA FIELD OPERATION</v>
          </cell>
          <cell r="P545" t="str">
            <v>Closed</v>
          </cell>
          <cell r="Q545" t="str">
            <v>B41</v>
          </cell>
          <cell r="R545">
            <v>100</v>
          </cell>
          <cell r="S545" t="str">
            <v>KELLEHER, JP</v>
          </cell>
        </row>
        <row r="546">
          <cell r="N546">
            <v>143</v>
          </cell>
          <cell r="O546" t="str">
            <v>ILL FIELD OPERATIONS</v>
          </cell>
          <cell r="P546" t="str">
            <v>Closed</v>
          </cell>
          <cell r="Q546" t="str">
            <v>B41</v>
          </cell>
          <cell r="R546">
            <v>100</v>
          </cell>
          <cell r="S546" t="str">
            <v>JACOBS, GM</v>
          </cell>
        </row>
        <row r="547">
          <cell r="N547">
            <v>144</v>
          </cell>
          <cell r="O547" t="str">
            <v>OHIO FIELD SALES</v>
          </cell>
          <cell r="P547" t="str">
            <v>Closed</v>
          </cell>
          <cell r="Q547" t="str">
            <v>B44</v>
          </cell>
          <cell r="R547">
            <v>990</v>
          </cell>
          <cell r="S547" t="str">
            <v>VACANT</v>
          </cell>
        </row>
        <row r="548">
          <cell r="N548">
            <v>146</v>
          </cell>
          <cell r="O548" t="str">
            <v>ENERGY EFFICIEN-ADMN</v>
          </cell>
          <cell r="P548" t="str">
            <v>Closed</v>
          </cell>
          <cell r="Q548" t="str">
            <v>B41</v>
          </cell>
          <cell r="R548">
            <v>100</v>
          </cell>
          <cell r="S548" t="str">
            <v>LEUTHAUSER, RA</v>
          </cell>
        </row>
        <row r="549">
          <cell r="N549">
            <v>147</v>
          </cell>
          <cell r="O549" t="str">
            <v>CASHBACK CARD</v>
          </cell>
          <cell r="P549" t="str">
            <v>Closed</v>
          </cell>
          <cell r="Q549" t="str">
            <v>B44</v>
          </cell>
          <cell r="R549">
            <v>100</v>
          </cell>
          <cell r="S549" t="str">
            <v>VACANT</v>
          </cell>
        </row>
        <row r="550">
          <cell r="N550">
            <v>148</v>
          </cell>
          <cell r="O550" t="str">
            <v>ELECTRIC PRODUCTS</v>
          </cell>
          <cell r="P550" t="str">
            <v>Closed</v>
          </cell>
          <cell r="Q550" t="str">
            <v>B42</v>
          </cell>
          <cell r="R550">
            <v>100</v>
          </cell>
          <cell r="S550" t="str">
            <v>MERRILL, DT</v>
          </cell>
        </row>
        <row r="551">
          <cell r="N551">
            <v>149</v>
          </cell>
          <cell r="O551" t="str">
            <v>ELE PRODUCTS OPER</v>
          </cell>
          <cell r="P551" t="str">
            <v>Closed</v>
          </cell>
          <cell r="Q551" t="str">
            <v>B42</v>
          </cell>
          <cell r="R551">
            <v>100</v>
          </cell>
          <cell r="S551" t="str">
            <v>VACANT</v>
          </cell>
        </row>
        <row r="552">
          <cell r="N552">
            <v>150</v>
          </cell>
          <cell r="O552" t="str">
            <v>COMM RELTS-EAST</v>
          </cell>
          <cell r="P552" t="str">
            <v>Closed</v>
          </cell>
          <cell r="Q552" t="str">
            <v>B00</v>
          </cell>
          <cell r="R552">
            <v>100</v>
          </cell>
          <cell r="S552" t="str">
            <v>VACANT</v>
          </cell>
        </row>
        <row r="553">
          <cell r="N553">
            <v>151</v>
          </cell>
          <cell r="O553" t="str">
            <v>COMM RELTS-CNTL</v>
          </cell>
          <cell r="P553" t="str">
            <v>Closed</v>
          </cell>
          <cell r="Q553" t="str">
            <v>B00</v>
          </cell>
          <cell r="R553">
            <v>100</v>
          </cell>
          <cell r="S553" t="str">
            <v>VACANT</v>
          </cell>
        </row>
        <row r="554">
          <cell r="N554">
            <v>152</v>
          </cell>
          <cell r="O554" t="str">
            <v>COMM RELTS-WEST</v>
          </cell>
          <cell r="P554" t="str">
            <v>Closed</v>
          </cell>
          <cell r="Q554" t="str">
            <v>B00</v>
          </cell>
          <cell r="R554">
            <v>100</v>
          </cell>
          <cell r="S554" t="str">
            <v>VACANT</v>
          </cell>
        </row>
        <row r="555">
          <cell r="N555">
            <v>171</v>
          </cell>
          <cell r="O555" t="str">
            <v>ELEC OPERATIONS APPS</v>
          </cell>
          <cell r="P555" t="str">
            <v>Closed</v>
          </cell>
          <cell r="Q555" t="str">
            <v>B10</v>
          </cell>
          <cell r="R555">
            <v>100</v>
          </cell>
          <cell r="S555" t="str">
            <v>DOTY, MJ</v>
          </cell>
        </row>
        <row r="556">
          <cell r="N556">
            <v>178</v>
          </cell>
          <cell r="O556" t="str">
            <v>IT SYS OPTIMIZATION</v>
          </cell>
          <cell r="P556" t="str">
            <v>Closed</v>
          </cell>
          <cell r="Q556" t="str">
            <v>B10</v>
          </cell>
          <cell r="R556">
            <v>100</v>
          </cell>
          <cell r="S556" t="str">
            <v>SCHROEDER, RL</v>
          </cell>
        </row>
        <row r="557">
          <cell r="N557">
            <v>181</v>
          </cell>
          <cell r="O557" t="str">
            <v>IT PRODUCTION CONTRL</v>
          </cell>
          <cell r="P557" t="str">
            <v>Closed</v>
          </cell>
          <cell r="Q557" t="str">
            <v>B00</v>
          </cell>
          <cell r="R557">
            <v>100</v>
          </cell>
          <cell r="S557" t="str">
            <v>WIERSMA, BE</v>
          </cell>
        </row>
        <row r="558">
          <cell r="N558">
            <v>200</v>
          </cell>
          <cell r="O558" t="str">
            <v>SR VP TRANS/ENGY DEL</v>
          </cell>
          <cell r="P558" t="str">
            <v>Closed</v>
          </cell>
          <cell r="Q558" t="str">
            <v>B10</v>
          </cell>
          <cell r="R558">
            <v>100</v>
          </cell>
          <cell r="S558" t="str">
            <v>RABA, TM</v>
          </cell>
        </row>
        <row r="559">
          <cell r="N559">
            <v>205</v>
          </cell>
          <cell r="O559" t="str">
            <v>ENGY DEL REL-SVCS</v>
          </cell>
          <cell r="P559" t="str">
            <v>Closed</v>
          </cell>
          <cell r="Q559" t="str">
            <v>B11</v>
          </cell>
          <cell r="R559">
            <v>100</v>
          </cell>
          <cell r="S559" t="str">
            <v>ELDEN, GB</v>
          </cell>
        </row>
        <row r="560">
          <cell r="N560">
            <v>210</v>
          </cell>
          <cell r="O560" t="str">
            <v>CR OPERATIONS</v>
          </cell>
          <cell r="P560" t="str">
            <v>Closed</v>
          </cell>
          <cell r="Q560" t="str">
            <v>B13</v>
          </cell>
          <cell r="R560">
            <v>200</v>
          </cell>
          <cell r="S560" t="str">
            <v>PADLEY, TH</v>
          </cell>
        </row>
        <row r="561">
          <cell r="N561">
            <v>211</v>
          </cell>
          <cell r="O561" t="str">
            <v>CLRK OPERATIONS</v>
          </cell>
          <cell r="P561" t="str">
            <v>Closed</v>
          </cell>
          <cell r="Q561" t="str">
            <v>B11</v>
          </cell>
          <cell r="R561">
            <v>200</v>
          </cell>
          <cell r="S561" t="str">
            <v>PETRIE, JE</v>
          </cell>
        </row>
        <row r="562">
          <cell r="N562">
            <v>213</v>
          </cell>
          <cell r="O562" t="str">
            <v>IC OPERATIONS</v>
          </cell>
          <cell r="P562" t="str">
            <v>Closed</v>
          </cell>
          <cell r="Q562" t="str">
            <v>B13</v>
          </cell>
          <cell r="R562">
            <v>200</v>
          </cell>
          <cell r="S562" t="str">
            <v>VACANT</v>
          </cell>
        </row>
        <row r="563">
          <cell r="N563">
            <v>215</v>
          </cell>
          <cell r="O563" t="str">
            <v>CR OPERATIONS</v>
          </cell>
          <cell r="P563" t="str">
            <v>Closed</v>
          </cell>
          <cell r="Q563" t="str">
            <v>B13</v>
          </cell>
          <cell r="R563">
            <v>200</v>
          </cell>
          <cell r="S563" t="str">
            <v>PADLEY, TH</v>
          </cell>
        </row>
        <row r="564">
          <cell r="N564">
            <v>218</v>
          </cell>
          <cell r="O564" t="str">
            <v>WAT OPERATIONS</v>
          </cell>
          <cell r="P564" t="str">
            <v>Closed</v>
          </cell>
          <cell r="Q564" t="str">
            <v>B13</v>
          </cell>
          <cell r="R564">
            <v>200</v>
          </cell>
          <cell r="S564" t="str">
            <v>HEMPEL, JJ</v>
          </cell>
        </row>
        <row r="565">
          <cell r="N565">
            <v>220</v>
          </cell>
          <cell r="O565" t="str">
            <v>NONUTIL DELIVERY SVC</v>
          </cell>
          <cell r="P565" t="str">
            <v>Closed</v>
          </cell>
          <cell r="Q565" t="str">
            <v>B14</v>
          </cell>
          <cell r="R565">
            <v>100</v>
          </cell>
          <cell r="S565" t="str">
            <v>TWIFORD, JA</v>
          </cell>
        </row>
        <row r="566">
          <cell r="N566">
            <v>230</v>
          </cell>
          <cell r="O566" t="str">
            <v>DES MOINES DISTRICT</v>
          </cell>
          <cell r="P566" t="str">
            <v>Closed</v>
          </cell>
          <cell r="Q566" t="str">
            <v>B13</v>
          </cell>
          <cell r="R566">
            <v>200</v>
          </cell>
          <cell r="S566" t="str">
            <v>JOHNSON, NR</v>
          </cell>
        </row>
        <row r="567">
          <cell r="N567">
            <v>231</v>
          </cell>
          <cell r="O567" t="str">
            <v>AV CREWS</v>
          </cell>
          <cell r="P567" t="str">
            <v>Closed</v>
          </cell>
          <cell r="Q567" t="str">
            <v>B11</v>
          </cell>
          <cell r="R567">
            <v>200</v>
          </cell>
          <cell r="S567" t="str">
            <v>DOTY, WL</v>
          </cell>
        </row>
        <row r="568">
          <cell r="N568">
            <v>232</v>
          </cell>
          <cell r="O568" t="str">
            <v>SHN CREWS</v>
          </cell>
          <cell r="P568" t="str">
            <v>Closed</v>
          </cell>
          <cell r="Q568" t="str">
            <v>B11</v>
          </cell>
          <cell r="R568">
            <v>200</v>
          </cell>
          <cell r="S568" t="str">
            <v>SIEBELS, RL</v>
          </cell>
        </row>
        <row r="569">
          <cell r="N569">
            <v>234</v>
          </cell>
          <cell r="O569" t="str">
            <v>DM CUST COORDINATION</v>
          </cell>
          <cell r="P569" t="str">
            <v>Closed</v>
          </cell>
          <cell r="Q569" t="str">
            <v>B11</v>
          </cell>
          <cell r="R569">
            <v>200</v>
          </cell>
          <cell r="S569" t="str">
            <v>DELOUIS, FE</v>
          </cell>
        </row>
        <row r="570">
          <cell r="N570">
            <v>235</v>
          </cell>
          <cell r="O570" t="str">
            <v>DM EAST GAS OPER</v>
          </cell>
          <cell r="P570" t="str">
            <v>Closed</v>
          </cell>
          <cell r="Q570" t="str">
            <v>B11</v>
          </cell>
          <cell r="R570">
            <v>200</v>
          </cell>
          <cell r="S570" t="str">
            <v>BOHL, RS</v>
          </cell>
        </row>
        <row r="571">
          <cell r="N571">
            <v>236</v>
          </cell>
          <cell r="O571" t="str">
            <v>DM EAST ELEC OPER</v>
          </cell>
          <cell r="P571" t="str">
            <v>Closed</v>
          </cell>
          <cell r="Q571" t="str">
            <v>B11</v>
          </cell>
          <cell r="R571">
            <v>200</v>
          </cell>
          <cell r="S571" t="str">
            <v>BOHL, RS</v>
          </cell>
        </row>
        <row r="572">
          <cell r="N572">
            <v>237</v>
          </cell>
          <cell r="O572" t="str">
            <v>DM EAST MTR/WELDING</v>
          </cell>
          <cell r="P572" t="str">
            <v>Closed</v>
          </cell>
          <cell r="Q572" t="str">
            <v>B11</v>
          </cell>
          <cell r="R572">
            <v>200</v>
          </cell>
          <cell r="S572" t="str">
            <v>BOHL, RS</v>
          </cell>
        </row>
        <row r="573">
          <cell r="N573">
            <v>238</v>
          </cell>
          <cell r="O573" t="str">
            <v>G-DM CONTRACTING</v>
          </cell>
          <cell r="P573" t="str">
            <v>Closed</v>
          </cell>
          <cell r="Q573" t="str">
            <v>B13</v>
          </cell>
          <cell r="R573">
            <v>200</v>
          </cell>
          <cell r="S573" t="str">
            <v>VACANT</v>
          </cell>
        </row>
        <row r="574">
          <cell r="N574">
            <v>240</v>
          </cell>
          <cell r="O574" t="str">
            <v>DM DIST LOCATES</v>
          </cell>
          <cell r="P574" t="str">
            <v>Closed</v>
          </cell>
          <cell r="Q574" t="str">
            <v>B11</v>
          </cell>
          <cell r="R574">
            <v>200</v>
          </cell>
          <cell r="S574" t="str">
            <v>DELOUIS, FE</v>
          </cell>
        </row>
        <row r="575">
          <cell r="N575">
            <v>241</v>
          </cell>
          <cell r="O575" t="str">
            <v>DM DIST STORES</v>
          </cell>
          <cell r="P575" t="str">
            <v>Closed</v>
          </cell>
          <cell r="Q575" t="str">
            <v>B11</v>
          </cell>
          <cell r="R575">
            <v>200</v>
          </cell>
          <cell r="S575" t="str">
            <v>VACANT</v>
          </cell>
        </row>
        <row r="576">
          <cell r="N576">
            <v>242</v>
          </cell>
          <cell r="O576" t="str">
            <v>DM WEST GAS OPER</v>
          </cell>
          <cell r="P576" t="str">
            <v>Closed</v>
          </cell>
          <cell r="Q576" t="str">
            <v>B11</v>
          </cell>
          <cell r="R576">
            <v>200</v>
          </cell>
          <cell r="S576" t="str">
            <v>ANDERSON, TM</v>
          </cell>
        </row>
        <row r="577">
          <cell r="N577">
            <v>243</v>
          </cell>
          <cell r="O577" t="str">
            <v>DM ELEC SERVICES</v>
          </cell>
          <cell r="P577" t="str">
            <v>Closed</v>
          </cell>
          <cell r="Q577" t="str">
            <v>B11</v>
          </cell>
          <cell r="R577">
            <v>200</v>
          </cell>
          <cell r="S577" t="str">
            <v>DELOUIS, FE</v>
          </cell>
        </row>
        <row r="578">
          <cell r="N578">
            <v>244</v>
          </cell>
          <cell r="O578" t="str">
            <v>DM GAS SERVICES</v>
          </cell>
          <cell r="P578" t="str">
            <v>Closed</v>
          </cell>
          <cell r="Q578" t="str">
            <v>B11</v>
          </cell>
          <cell r="R578">
            <v>200</v>
          </cell>
          <cell r="S578" t="str">
            <v>DELOUIS, FE</v>
          </cell>
        </row>
        <row r="579">
          <cell r="N579">
            <v>245</v>
          </cell>
          <cell r="O579" t="str">
            <v>DM FLEET MAINT</v>
          </cell>
          <cell r="P579" t="str">
            <v>Closed</v>
          </cell>
          <cell r="Q579" t="str">
            <v>B11</v>
          </cell>
          <cell r="R579">
            <v>200</v>
          </cell>
          <cell r="S579" t="str">
            <v>BLAIR, CE</v>
          </cell>
        </row>
        <row r="580">
          <cell r="N580">
            <v>250</v>
          </cell>
          <cell r="O580" t="str">
            <v>QUAD CITIES DISTRICT</v>
          </cell>
          <cell r="P580" t="str">
            <v>Closed</v>
          </cell>
          <cell r="Q580" t="str">
            <v>B13</v>
          </cell>
          <cell r="R580">
            <v>100</v>
          </cell>
          <cell r="S580" t="str">
            <v>NOWELL, WR</v>
          </cell>
        </row>
        <row r="581">
          <cell r="N581">
            <v>251</v>
          </cell>
          <cell r="O581" t="str">
            <v>FM OPERATIONS</v>
          </cell>
          <cell r="P581" t="str">
            <v>Closed</v>
          </cell>
          <cell r="Q581" t="str">
            <v>B13</v>
          </cell>
          <cell r="R581">
            <v>200</v>
          </cell>
          <cell r="S581" t="str">
            <v>SULLIVAN, SC</v>
          </cell>
        </row>
        <row r="582">
          <cell r="N582">
            <v>253</v>
          </cell>
          <cell r="O582" t="str">
            <v>DM SOUTH GAS OPER</v>
          </cell>
          <cell r="P582" t="str">
            <v>Closed</v>
          </cell>
          <cell r="Q582" t="str">
            <v>B11</v>
          </cell>
          <cell r="R582">
            <v>200</v>
          </cell>
          <cell r="S582" t="str">
            <v>SULLIVAN, SC</v>
          </cell>
        </row>
        <row r="583">
          <cell r="N583">
            <v>255</v>
          </cell>
          <cell r="O583" t="str">
            <v>QC IA GAS OPERATIONS</v>
          </cell>
          <cell r="P583" t="str">
            <v>Closed</v>
          </cell>
          <cell r="Q583" t="str">
            <v>B11</v>
          </cell>
          <cell r="R583">
            <v>200</v>
          </cell>
          <cell r="S583" t="str">
            <v>WELVAERT, DP</v>
          </cell>
        </row>
        <row r="584">
          <cell r="N584">
            <v>260</v>
          </cell>
          <cell r="O584" t="str">
            <v>QC IL GAS OPERATIONS</v>
          </cell>
          <cell r="P584" t="str">
            <v>Closed</v>
          </cell>
          <cell r="Q584" t="str">
            <v>B11</v>
          </cell>
          <cell r="R584">
            <v>300</v>
          </cell>
          <cell r="S584" t="str">
            <v>VACANT</v>
          </cell>
        </row>
        <row r="585">
          <cell r="N585">
            <v>270</v>
          </cell>
          <cell r="O585" t="str">
            <v>SIOUXLAND DISTRICT</v>
          </cell>
          <cell r="P585" t="str">
            <v>Closed</v>
          </cell>
          <cell r="Q585" t="str">
            <v>B11</v>
          </cell>
          <cell r="R585">
            <v>100</v>
          </cell>
          <cell r="S585" t="str">
            <v>ELDEN, GB</v>
          </cell>
        </row>
        <row r="586">
          <cell r="N586">
            <v>271</v>
          </cell>
          <cell r="O586" t="str">
            <v>YAN OPERATIONS</v>
          </cell>
          <cell r="P586" t="str">
            <v>Closed</v>
          </cell>
          <cell r="Q586" t="str">
            <v>B13</v>
          </cell>
          <cell r="R586">
            <v>400</v>
          </cell>
          <cell r="S586" t="str">
            <v>BRANNUM, JM</v>
          </cell>
        </row>
        <row r="587">
          <cell r="N587">
            <v>272</v>
          </cell>
          <cell r="O587" t="str">
            <v>LEM OPERATIONS</v>
          </cell>
          <cell r="P587" t="str">
            <v>Closed</v>
          </cell>
          <cell r="Q587" t="str">
            <v>B11</v>
          </cell>
          <cell r="R587">
            <v>200</v>
          </cell>
          <cell r="S587" t="str">
            <v>VACANT</v>
          </cell>
        </row>
        <row r="588">
          <cell r="N588">
            <v>273</v>
          </cell>
          <cell r="O588" t="str">
            <v>SL MET/TRN/RG INST</v>
          </cell>
          <cell r="P588" t="str">
            <v>Closed</v>
          </cell>
          <cell r="Q588" t="str">
            <v>B11</v>
          </cell>
          <cell r="R588">
            <v>100</v>
          </cell>
          <cell r="S588" t="str">
            <v>ELDEN, GB</v>
          </cell>
        </row>
        <row r="589">
          <cell r="N589">
            <v>274</v>
          </cell>
          <cell r="O589" t="str">
            <v>FT DODGE ENGINEERING</v>
          </cell>
          <cell r="P589" t="str">
            <v>Closed</v>
          </cell>
          <cell r="Q589" t="str">
            <v>B11</v>
          </cell>
          <cell r="R589">
            <v>200</v>
          </cell>
          <cell r="S589" t="str">
            <v>OMAN, GL</v>
          </cell>
        </row>
        <row r="590">
          <cell r="N590">
            <v>275</v>
          </cell>
          <cell r="O590" t="str">
            <v>SF OPERATIONS</v>
          </cell>
          <cell r="P590" t="str">
            <v>Closed</v>
          </cell>
          <cell r="Q590" t="str">
            <v>B13</v>
          </cell>
          <cell r="R590">
            <v>400</v>
          </cell>
          <cell r="S590" t="str">
            <v>DAKE, RW</v>
          </cell>
        </row>
        <row r="591">
          <cell r="N591">
            <v>280</v>
          </cell>
          <cell r="O591" t="str">
            <v>SC GAS OPERATIONS</v>
          </cell>
          <cell r="P591" t="str">
            <v>Closed</v>
          </cell>
          <cell r="Q591" t="str">
            <v>B11</v>
          </cell>
          <cell r="R591">
            <v>100</v>
          </cell>
          <cell r="S591" t="str">
            <v>BUDLER, TJ</v>
          </cell>
        </row>
        <row r="592">
          <cell r="N592">
            <v>291</v>
          </cell>
          <cell r="O592" t="str">
            <v>GAS ENGINEERING</v>
          </cell>
          <cell r="P592" t="str">
            <v>Closed</v>
          </cell>
          <cell r="Q592" t="str">
            <v>B13</v>
          </cell>
          <cell r="R592">
            <v>100</v>
          </cell>
          <cell r="S592" t="str">
            <v>VACANT</v>
          </cell>
        </row>
        <row r="593">
          <cell r="N593">
            <v>292</v>
          </cell>
          <cell r="O593" t="str">
            <v>SAFE/COMPLIANCE TRNG</v>
          </cell>
          <cell r="P593" t="str">
            <v>Closed</v>
          </cell>
          <cell r="Q593" t="str">
            <v>B10</v>
          </cell>
          <cell r="R593">
            <v>100</v>
          </cell>
          <cell r="S593" t="str">
            <v>LORENZEN, RN</v>
          </cell>
        </row>
        <row r="594">
          <cell r="N594">
            <v>293</v>
          </cell>
          <cell r="O594" t="str">
            <v>GAS/SERVICE DISPATCH</v>
          </cell>
          <cell r="P594" t="str">
            <v>Closed</v>
          </cell>
          <cell r="Q594" t="str">
            <v>B13</v>
          </cell>
          <cell r="R594">
            <v>100</v>
          </cell>
          <cell r="S594" t="str">
            <v>GATES, AL</v>
          </cell>
        </row>
        <row r="595">
          <cell r="N595">
            <v>294</v>
          </cell>
          <cell r="O595" t="str">
            <v>GAS STANDARDS</v>
          </cell>
          <cell r="P595" t="str">
            <v>Closed</v>
          </cell>
          <cell r="Q595" t="str">
            <v>B13</v>
          </cell>
          <cell r="R595">
            <v>100</v>
          </cell>
          <cell r="S595" t="str">
            <v>RASMUSSEN, SK</v>
          </cell>
        </row>
        <row r="596">
          <cell r="N596">
            <v>300</v>
          </cell>
          <cell r="O596" t="str">
            <v>PEAK PLANT/METERING</v>
          </cell>
          <cell r="P596" t="str">
            <v>Closed</v>
          </cell>
          <cell r="Q596" t="str">
            <v>B11</v>
          </cell>
          <cell r="R596">
            <v>100</v>
          </cell>
          <cell r="S596" t="str">
            <v>HUBERT, WR</v>
          </cell>
        </row>
        <row r="597">
          <cell r="N597">
            <v>303</v>
          </cell>
          <cell r="O597" t="str">
            <v>LNG PLANT-QC</v>
          </cell>
          <cell r="P597" t="str">
            <v>Closed</v>
          </cell>
          <cell r="Q597" t="str">
            <v>B13</v>
          </cell>
          <cell r="R597">
            <v>100</v>
          </cell>
          <cell r="S597" t="str">
            <v>KNOBLOCH, BJ</v>
          </cell>
        </row>
        <row r="598">
          <cell r="N598">
            <v>304</v>
          </cell>
          <cell r="O598" t="str">
            <v>LNG PLANT-DM</v>
          </cell>
          <cell r="P598" t="str">
            <v>Closed</v>
          </cell>
          <cell r="Q598" t="str">
            <v>B13</v>
          </cell>
          <cell r="R598">
            <v>100</v>
          </cell>
          <cell r="S598" t="str">
            <v>BOYDSTON, TR</v>
          </cell>
        </row>
        <row r="599">
          <cell r="N599">
            <v>307</v>
          </cell>
          <cell r="O599" t="str">
            <v>GAS METER SHOP</v>
          </cell>
          <cell r="P599" t="str">
            <v>Closed</v>
          </cell>
          <cell r="Q599" t="str">
            <v>B13</v>
          </cell>
          <cell r="R599">
            <v>100</v>
          </cell>
          <cell r="S599" t="str">
            <v>AMMONS, MR</v>
          </cell>
        </row>
        <row r="600">
          <cell r="N600">
            <v>320</v>
          </cell>
          <cell r="O600" t="str">
            <v>ENGY SERVICES MGR</v>
          </cell>
          <cell r="P600" t="str">
            <v>Closed</v>
          </cell>
          <cell r="Q600" t="str">
            <v>B41</v>
          </cell>
          <cell r="R600">
            <v>100</v>
          </cell>
          <cell r="S600" t="str">
            <v>GRAHAM, DL</v>
          </cell>
        </row>
        <row r="601">
          <cell r="N601">
            <v>321</v>
          </cell>
          <cell r="O601" t="str">
            <v>PRODUCT/SER MGR</v>
          </cell>
          <cell r="P601" t="str">
            <v>Closed</v>
          </cell>
          <cell r="Q601" t="str">
            <v>B41</v>
          </cell>
          <cell r="R601">
            <v>100</v>
          </cell>
          <cell r="S601" t="str">
            <v>VACANT</v>
          </cell>
        </row>
        <row r="602">
          <cell r="N602">
            <v>324</v>
          </cell>
          <cell r="O602" t="str">
            <v>ENGY CONSLT SC</v>
          </cell>
          <cell r="P602" t="str">
            <v>Closed</v>
          </cell>
          <cell r="Q602" t="str">
            <v>B41</v>
          </cell>
          <cell r="R602">
            <v>100</v>
          </cell>
          <cell r="S602" t="str">
            <v>GRAHAM, DL</v>
          </cell>
        </row>
        <row r="603">
          <cell r="N603">
            <v>325</v>
          </cell>
          <cell r="O603" t="str">
            <v>NG VEHICLES</v>
          </cell>
          <cell r="P603" t="str">
            <v>Closed</v>
          </cell>
          <cell r="Q603" t="str">
            <v>B41</v>
          </cell>
          <cell r="R603">
            <v>100</v>
          </cell>
          <cell r="S603" t="str">
            <v>GRAHAM, DL</v>
          </cell>
        </row>
        <row r="604">
          <cell r="N604">
            <v>326</v>
          </cell>
          <cell r="O604" t="str">
            <v>ENGY CONSLT WT</v>
          </cell>
          <cell r="P604" t="str">
            <v>Closed</v>
          </cell>
          <cell r="Q604" t="str">
            <v>B41</v>
          </cell>
          <cell r="R604">
            <v>100</v>
          </cell>
          <cell r="S604" t="str">
            <v>GRAHAM, DL</v>
          </cell>
        </row>
        <row r="605">
          <cell r="N605">
            <v>328</v>
          </cell>
          <cell r="O605" t="str">
            <v>MARKET PLAN MGR</v>
          </cell>
          <cell r="P605" t="str">
            <v>Closed</v>
          </cell>
          <cell r="Q605" t="str">
            <v>B41</v>
          </cell>
          <cell r="R605">
            <v>100</v>
          </cell>
          <cell r="S605" t="str">
            <v>SCHILLINGER, SJ</v>
          </cell>
        </row>
        <row r="606">
          <cell r="N606">
            <v>335</v>
          </cell>
          <cell r="O606" t="str">
            <v>REGULATORY LAW</v>
          </cell>
          <cell r="P606" t="str">
            <v>Closed</v>
          </cell>
          <cell r="Q606" t="str">
            <v>B00</v>
          </cell>
          <cell r="R606">
            <v>100</v>
          </cell>
          <cell r="S606" t="str">
            <v>STEWART, SM</v>
          </cell>
        </row>
        <row r="607">
          <cell r="N607">
            <v>340</v>
          </cell>
          <cell r="O607" t="str">
            <v>GAS SUPPLY</v>
          </cell>
          <cell r="P607" t="str">
            <v>Closed</v>
          </cell>
          <cell r="Q607" t="str">
            <v>B43</v>
          </cell>
          <cell r="R607">
            <v>100</v>
          </cell>
          <cell r="S607" t="str">
            <v>CAMPBELL, B</v>
          </cell>
        </row>
        <row r="608">
          <cell r="N608">
            <v>342</v>
          </cell>
          <cell r="O608" t="str">
            <v>MARKET PLAN &amp; DEV</v>
          </cell>
          <cell r="P608" t="str">
            <v>Closed</v>
          </cell>
          <cell r="Q608" t="str">
            <v>B44</v>
          </cell>
          <cell r="R608">
            <v>100</v>
          </cell>
          <cell r="S608" t="str">
            <v>VACANT</v>
          </cell>
        </row>
        <row r="609">
          <cell r="N609">
            <v>343</v>
          </cell>
          <cell r="O609" t="str">
            <v>G-SUPPLY OPERATIONS</v>
          </cell>
          <cell r="P609" t="str">
            <v>Closed</v>
          </cell>
          <cell r="Q609" t="str">
            <v>B13</v>
          </cell>
          <cell r="R609">
            <v>100</v>
          </cell>
          <cell r="S609" t="str">
            <v>GESELL, TA</v>
          </cell>
        </row>
        <row r="610">
          <cell r="N610">
            <v>344</v>
          </cell>
          <cell r="O610" t="str">
            <v>GAS TRANSPORT MGR</v>
          </cell>
          <cell r="P610" t="str">
            <v>Closed</v>
          </cell>
          <cell r="Q610" t="str">
            <v>B44</v>
          </cell>
          <cell r="R610">
            <v>100</v>
          </cell>
          <cell r="S610" t="str">
            <v>VACANT</v>
          </cell>
        </row>
        <row r="611">
          <cell r="N611">
            <v>345</v>
          </cell>
          <cell r="O611" t="str">
            <v>UNREG TRADING</v>
          </cell>
          <cell r="P611" t="str">
            <v>Closed</v>
          </cell>
          <cell r="Q611" t="str">
            <v>B38</v>
          </cell>
          <cell r="R611">
            <v>100</v>
          </cell>
          <cell r="S611" t="str">
            <v>KELLEHER, JP</v>
          </cell>
        </row>
        <row r="612">
          <cell r="N612">
            <v>347</v>
          </cell>
          <cell r="O612" t="str">
            <v>ADMIN ENERGY DEL</v>
          </cell>
          <cell r="P612" t="str">
            <v>Closed</v>
          </cell>
          <cell r="Q612" t="str">
            <v>B00</v>
          </cell>
          <cell r="R612">
            <v>100</v>
          </cell>
          <cell r="S612" t="str">
            <v>VACANT</v>
          </cell>
        </row>
        <row r="613">
          <cell r="N613">
            <v>349</v>
          </cell>
          <cell r="O613" t="str">
            <v>SAFETY/REGUL COMPL</v>
          </cell>
          <cell r="P613" t="str">
            <v>Closed</v>
          </cell>
          <cell r="Q613" t="str">
            <v>B10</v>
          </cell>
          <cell r="R613">
            <v>100</v>
          </cell>
          <cell r="S613" t="str">
            <v>BUSHBAUM-TEW, JM</v>
          </cell>
        </row>
        <row r="614">
          <cell r="N614">
            <v>350</v>
          </cell>
          <cell r="O614" t="str">
            <v>PROCESS IMPROVEMENT</v>
          </cell>
          <cell r="P614" t="str">
            <v>Closed</v>
          </cell>
          <cell r="Q614" t="str">
            <v>B10</v>
          </cell>
          <cell r="R614">
            <v>100</v>
          </cell>
          <cell r="S614" t="str">
            <v>UNSER, RE</v>
          </cell>
        </row>
        <row r="615">
          <cell r="N615">
            <v>351</v>
          </cell>
          <cell r="O615" t="str">
            <v>G-ACCOUNTING MGR</v>
          </cell>
          <cell r="P615" t="str">
            <v>Closed</v>
          </cell>
          <cell r="Q615" t="str">
            <v>B13</v>
          </cell>
          <cell r="R615">
            <v>100</v>
          </cell>
          <cell r="S615" t="str">
            <v>SMITH, CJ</v>
          </cell>
        </row>
        <row r="616">
          <cell r="N616">
            <v>352</v>
          </cell>
          <cell r="O616" t="str">
            <v>REGULATED PRICING</v>
          </cell>
          <cell r="P616" t="str">
            <v>Closed</v>
          </cell>
          <cell r="Q616" t="str">
            <v>B00</v>
          </cell>
          <cell r="R616">
            <v>100</v>
          </cell>
          <cell r="S616" t="str">
            <v>SCHAEFER, GC</v>
          </cell>
        </row>
        <row r="617">
          <cell r="N617">
            <v>353</v>
          </cell>
          <cell r="O617" t="str">
            <v>WORKERS COMPENSATION</v>
          </cell>
          <cell r="P617" t="str">
            <v>Closed</v>
          </cell>
          <cell r="Q617" t="str">
            <v>B00</v>
          </cell>
          <cell r="R617">
            <v>100</v>
          </cell>
          <cell r="S617" t="str">
            <v>ANHALT, AM</v>
          </cell>
        </row>
        <row r="618">
          <cell r="N618">
            <v>354</v>
          </cell>
          <cell r="O618" t="str">
            <v>CLAIMS</v>
          </cell>
          <cell r="P618" t="str">
            <v>Closed</v>
          </cell>
          <cell r="Q618" t="str">
            <v>B10</v>
          </cell>
          <cell r="R618">
            <v>100</v>
          </cell>
          <cell r="S618" t="str">
            <v>ANHALT, AM</v>
          </cell>
        </row>
        <row r="619">
          <cell r="N619">
            <v>355</v>
          </cell>
          <cell r="O619" t="str">
            <v>SYSTEMS OPTIMIZATION</v>
          </cell>
          <cell r="P619" t="str">
            <v>Closed</v>
          </cell>
          <cell r="Q619" t="str">
            <v>B11</v>
          </cell>
          <cell r="R619">
            <v>100</v>
          </cell>
          <cell r="S619" t="str">
            <v>ANDREWS, RL</v>
          </cell>
        </row>
        <row r="620">
          <cell r="N620">
            <v>400</v>
          </cell>
          <cell r="O620" t="str">
            <v>VP CUST SVC NREG</v>
          </cell>
          <cell r="P620" t="str">
            <v>Closed</v>
          </cell>
          <cell r="Q620" t="str">
            <v>B44</v>
          </cell>
          <cell r="R620">
            <v>100</v>
          </cell>
          <cell r="S620" t="str">
            <v>SCHILLINGER, SJ</v>
          </cell>
        </row>
        <row r="621">
          <cell r="N621">
            <v>402</v>
          </cell>
          <cell r="O621" t="str">
            <v>CUST CHOICE INITIATV</v>
          </cell>
          <cell r="P621" t="str">
            <v>Closed</v>
          </cell>
          <cell r="Q621" t="str">
            <v>B44</v>
          </cell>
          <cell r="R621">
            <v>100</v>
          </cell>
          <cell r="S621" t="str">
            <v>KUTSUNIS, DL</v>
          </cell>
        </row>
        <row r="622">
          <cell r="N622">
            <v>426</v>
          </cell>
          <cell r="O622" t="str">
            <v>VP ELE/GAS PRODUCTS</v>
          </cell>
          <cell r="P622" t="str">
            <v>Closed</v>
          </cell>
          <cell r="Q622" t="str">
            <v>B44</v>
          </cell>
          <cell r="R622">
            <v>100</v>
          </cell>
          <cell r="S622" t="str">
            <v>BOYLE, RA</v>
          </cell>
        </row>
        <row r="623">
          <cell r="N623">
            <v>427</v>
          </cell>
          <cell r="O623" t="str">
            <v>POWER SOLUTIONS</v>
          </cell>
          <cell r="P623" t="str">
            <v>Closed</v>
          </cell>
          <cell r="Q623" t="str">
            <v>B44</v>
          </cell>
          <cell r="R623">
            <v>100</v>
          </cell>
          <cell r="S623" t="str">
            <v>HARMSEN, DE</v>
          </cell>
        </row>
        <row r="624">
          <cell r="N624">
            <v>428</v>
          </cell>
          <cell r="O624" t="str">
            <v>ENERGY MGR-GROUP</v>
          </cell>
          <cell r="P624" t="str">
            <v>Closed</v>
          </cell>
          <cell r="Q624" t="str">
            <v>B44</v>
          </cell>
          <cell r="R624">
            <v>100</v>
          </cell>
          <cell r="S624" t="str">
            <v>HARMSEN, DE</v>
          </cell>
        </row>
        <row r="625">
          <cell r="N625">
            <v>429</v>
          </cell>
          <cell r="O625" t="str">
            <v>ENERGY SOLUTIONS</v>
          </cell>
          <cell r="P625" t="str">
            <v>Closed</v>
          </cell>
          <cell r="Q625" t="str">
            <v>B44</v>
          </cell>
          <cell r="R625">
            <v>100</v>
          </cell>
          <cell r="S625" t="str">
            <v>HARMSEN, DE</v>
          </cell>
        </row>
        <row r="626">
          <cell r="N626">
            <v>430</v>
          </cell>
          <cell r="O626" t="str">
            <v>VP MARKET STRATEGY</v>
          </cell>
          <cell r="P626" t="str">
            <v>Closed</v>
          </cell>
          <cell r="Q626" t="str">
            <v>B44</v>
          </cell>
          <cell r="R626">
            <v>100</v>
          </cell>
          <cell r="S626" t="str">
            <v>SCHILLINGER, SJ</v>
          </cell>
        </row>
        <row r="627">
          <cell r="N627">
            <v>431</v>
          </cell>
          <cell r="O627" t="str">
            <v>MKTG PRODUCT DEV/SUP</v>
          </cell>
          <cell r="P627" t="str">
            <v>Closed</v>
          </cell>
          <cell r="Q627" t="str">
            <v>B44</v>
          </cell>
          <cell r="R627">
            <v>100</v>
          </cell>
          <cell r="S627" t="str">
            <v>CONRAD, CJ</v>
          </cell>
        </row>
        <row r="628">
          <cell r="N628">
            <v>432</v>
          </cell>
          <cell r="O628" t="str">
            <v>MKTG INTEL/DATABASE</v>
          </cell>
          <cell r="P628" t="str">
            <v>Closed</v>
          </cell>
          <cell r="Q628" t="str">
            <v>B44</v>
          </cell>
          <cell r="R628">
            <v>100</v>
          </cell>
          <cell r="S628" t="str">
            <v>KNOEDEL, SJ</v>
          </cell>
        </row>
        <row r="629">
          <cell r="N629">
            <v>433</v>
          </cell>
          <cell r="O629" t="str">
            <v>DIRECT MKTG &amp; COMM</v>
          </cell>
          <cell r="P629" t="str">
            <v>Closed</v>
          </cell>
          <cell r="Q629" t="str">
            <v>B44</v>
          </cell>
          <cell r="R629">
            <v>100</v>
          </cell>
          <cell r="S629" t="str">
            <v>SCHILLINGER, SJ</v>
          </cell>
        </row>
        <row r="630">
          <cell r="N630">
            <v>434</v>
          </cell>
          <cell r="O630" t="str">
            <v>MKTG PLAN/STRATEGY</v>
          </cell>
          <cell r="P630" t="str">
            <v>Closed</v>
          </cell>
          <cell r="Q630" t="str">
            <v>B44</v>
          </cell>
          <cell r="R630">
            <v>100</v>
          </cell>
          <cell r="S630" t="str">
            <v>CONRAD, CJ</v>
          </cell>
        </row>
        <row r="631">
          <cell r="N631">
            <v>435</v>
          </cell>
          <cell r="O631" t="str">
            <v>MKTG REGULATORY SUPP</v>
          </cell>
          <cell r="P631" t="str">
            <v>Closed</v>
          </cell>
          <cell r="Q631" t="str">
            <v>B44</v>
          </cell>
          <cell r="R631">
            <v>100</v>
          </cell>
          <cell r="S631" t="str">
            <v>VACANT</v>
          </cell>
        </row>
        <row r="632">
          <cell r="N632">
            <v>436</v>
          </cell>
          <cell r="O632" t="str">
            <v>THIRD PARTY CONS</v>
          </cell>
          <cell r="P632" t="str">
            <v>Closed</v>
          </cell>
          <cell r="Q632" t="str">
            <v>B44</v>
          </cell>
          <cell r="R632">
            <v>100</v>
          </cell>
          <cell r="S632" t="str">
            <v>VACANT</v>
          </cell>
        </row>
        <row r="633">
          <cell r="N633">
            <v>441</v>
          </cell>
          <cell r="O633" t="str">
            <v>IOWA FIELD OPERATION</v>
          </cell>
          <cell r="P633" t="str">
            <v>Closed</v>
          </cell>
          <cell r="Q633" t="str">
            <v>B44</v>
          </cell>
          <cell r="R633">
            <v>100</v>
          </cell>
          <cell r="S633" t="str">
            <v>KELLEHER, JP</v>
          </cell>
        </row>
        <row r="634">
          <cell r="N634">
            <v>444</v>
          </cell>
          <cell r="O634" t="str">
            <v>SALES OTHER</v>
          </cell>
          <cell r="P634" t="str">
            <v>Closed</v>
          </cell>
          <cell r="Q634" t="str">
            <v>B44</v>
          </cell>
          <cell r="R634">
            <v>990</v>
          </cell>
          <cell r="S634" t="str">
            <v>MARZEN, RJ</v>
          </cell>
        </row>
        <row r="635">
          <cell r="N635">
            <v>449</v>
          </cell>
          <cell r="O635" t="str">
            <v>GAS PRODUCTS</v>
          </cell>
          <cell r="P635" t="str">
            <v>Closed</v>
          </cell>
          <cell r="Q635" t="str">
            <v>B44</v>
          </cell>
          <cell r="R635">
            <v>100</v>
          </cell>
          <cell r="S635" t="str">
            <v>RAMSEY, PL</v>
          </cell>
        </row>
        <row r="636">
          <cell r="N636">
            <v>500</v>
          </cell>
          <cell r="O636" t="str">
            <v>EXEC VP</v>
          </cell>
          <cell r="P636" t="str">
            <v>Closed</v>
          </cell>
          <cell r="Q636" t="str">
            <v>B01</v>
          </cell>
          <cell r="R636">
            <v>100</v>
          </cell>
          <cell r="S636" t="str">
            <v>VACANT</v>
          </cell>
        </row>
        <row r="637">
          <cell r="N637">
            <v>510</v>
          </cell>
          <cell r="O637" t="str">
            <v>CENTRAL DISTRICT</v>
          </cell>
          <cell r="P637" t="str">
            <v>Closed</v>
          </cell>
          <cell r="Q637" t="str">
            <v>B11</v>
          </cell>
          <cell r="R637">
            <v>200</v>
          </cell>
          <cell r="S637" t="str">
            <v>JOHNSON, NR</v>
          </cell>
        </row>
        <row r="638">
          <cell r="N638">
            <v>511</v>
          </cell>
          <cell r="O638" t="str">
            <v>DM SAFETY &amp; TRNG</v>
          </cell>
          <cell r="P638" t="str">
            <v>Closed</v>
          </cell>
          <cell r="Q638" t="str">
            <v>B11</v>
          </cell>
          <cell r="R638">
            <v>200</v>
          </cell>
          <cell r="S638" t="str">
            <v>BUSHBAUM-TEW, JM</v>
          </cell>
        </row>
        <row r="639">
          <cell r="N639">
            <v>512</v>
          </cell>
          <cell r="O639" t="str">
            <v>CENTRAL MET/TRN/RG</v>
          </cell>
          <cell r="P639" t="str">
            <v>Closed</v>
          </cell>
          <cell r="Q639" t="str">
            <v>B11</v>
          </cell>
          <cell r="R639">
            <v>200</v>
          </cell>
          <cell r="S639" t="str">
            <v>JOHNSON, NR</v>
          </cell>
        </row>
        <row r="640">
          <cell r="N640">
            <v>515</v>
          </cell>
          <cell r="O640" t="str">
            <v>ENERGY CONSULT-CNTRL</v>
          </cell>
          <cell r="P640" t="str">
            <v>Closed</v>
          </cell>
          <cell r="Q640" t="str">
            <v>B11</v>
          </cell>
          <cell r="R640">
            <v>100</v>
          </cell>
          <cell r="S640" t="str">
            <v>DUNBAR, DR</v>
          </cell>
        </row>
        <row r="641">
          <cell r="N641">
            <v>518</v>
          </cell>
          <cell r="O641" t="str">
            <v>DM SUBST/NETWK/METER</v>
          </cell>
          <cell r="P641" t="str">
            <v>Closed</v>
          </cell>
          <cell r="Q641" t="str">
            <v>B12</v>
          </cell>
          <cell r="R641">
            <v>200</v>
          </cell>
          <cell r="S641" t="str">
            <v>LINDSTROM, CW</v>
          </cell>
        </row>
        <row r="642">
          <cell r="N642">
            <v>527</v>
          </cell>
          <cell r="O642" t="str">
            <v>DM SOUTH ELEC OPER</v>
          </cell>
          <cell r="P642" t="str">
            <v>Closed</v>
          </cell>
          <cell r="Q642" t="str">
            <v>B11</v>
          </cell>
          <cell r="R642">
            <v>200</v>
          </cell>
          <cell r="S642" t="str">
            <v>SULLIVAN, SC</v>
          </cell>
        </row>
        <row r="643">
          <cell r="N643">
            <v>530</v>
          </cell>
          <cell r="O643" t="str">
            <v>CEDAR VALLEY DIST</v>
          </cell>
          <cell r="P643" t="str">
            <v>Closed</v>
          </cell>
          <cell r="Q643" t="str">
            <v>B11</v>
          </cell>
          <cell r="R643">
            <v>200</v>
          </cell>
          <cell r="S643" t="str">
            <v>VACANT</v>
          </cell>
        </row>
        <row r="644">
          <cell r="N644">
            <v>531</v>
          </cell>
          <cell r="O644" t="str">
            <v>CV OPER SUPPORT</v>
          </cell>
          <cell r="P644" t="str">
            <v>Closed</v>
          </cell>
          <cell r="Q644" t="str">
            <v>B11</v>
          </cell>
          <cell r="R644">
            <v>200</v>
          </cell>
          <cell r="S644" t="str">
            <v>SEHNERT, JR</v>
          </cell>
        </row>
        <row r="645">
          <cell r="N645">
            <v>532</v>
          </cell>
          <cell r="O645" t="str">
            <v>WAT SUBSTN/METERING</v>
          </cell>
          <cell r="P645" t="str">
            <v>Closed</v>
          </cell>
          <cell r="Q645" t="str">
            <v>B12</v>
          </cell>
          <cell r="R645">
            <v>200</v>
          </cell>
          <cell r="S645" t="str">
            <v>NIELSEN, JL</v>
          </cell>
        </row>
        <row r="646">
          <cell r="N646">
            <v>533</v>
          </cell>
          <cell r="O646" t="str">
            <v>WAT METERS</v>
          </cell>
          <cell r="P646" t="str">
            <v>Closed</v>
          </cell>
          <cell r="Q646" t="str">
            <v>B11</v>
          </cell>
          <cell r="R646">
            <v>200</v>
          </cell>
          <cell r="S646" t="str">
            <v>ARENS, DR</v>
          </cell>
        </row>
        <row r="647">
          <cell r="N647">
            <v>534</v>
          </cell>
          <cell r="O647" t="str">
            <v>WATLOO-OUTSIDE AREAS</v>
          </cell>
          <cell r="P647" t="str">
            <v>Closed</v>
          </cell>
          <cell r="Q647" t="str">
            <v>B11</v>
          </cell>
          <cell r="R647">
            <v>200</v>
          </cell>
          <cell r="S647" t="str">
            <v>KLISMITH, DF</v>
          </cell>
        </row>
        <row r="648">
          <cell r="N648">
            <v>535</v>
          </cell>
          <cell r="O648" t="str">
            <v>FD OPERATIONS</v>
          </cell>
          <cell r="P648" t="str">
            <v>Closed</v>
          </cell>
          <cell r="Q648" t="str">
            <v>B11</v>
          </cell>
          <cell r="R648">
            <v>200</v>
          </cell>
          <cell r="S648" t="str">
            <v>BENTZ, JG</v>
          </cell>
        </row>
        <row r="649">
          <cell r="N649">
            <v>536</v>
          </cell>
          <cell r="O649" t="str">
            <v>CHC OPERATIONS</v>
          </cell>
          <cell r="P649" t="str">
            <v>Closed</v>
          </cell>
          <cell r="Q649" t="str">
            <v>B11</v>
          </cell>
          <cell r="R649">
            <v>200</v>
          </cell>
          <cell r="S649" t="str">
            <v>PEEK, GR</v>
          </cell>
        </row>
        <row r="650">
          <cell r="N650">
            <v>537</v>
          </cell>
          <cell r="O650" t="str">
            <v>HAM OPERATIONS</v>
          </cell>
          <cell r="P650" t="str">
            <v>Closed</v>
          </cell>
          <cell r="Q650" t="str">
            <v>B11</v>
          </cell>
          <cell r="R650">
            <v>200</v>
          </cell>
          <cell r="S650" t="str">
            <v>VACANT</v>
          </cell>
        </row>
        <row r="651">
          <cell r="N651">
            <v>540</v>
          </cell>
          <cell r="O651" t="str">
            <v>WAT OPERATIONS</v>
          </cell>
          <cell r="P651" t="str">
            <v>Closed</v>
          </cell>
          <cell r="Q651" t="str">
            <v>B11</v>
          </cell>
          <cell r="R651">
            <v>200</v>
          </cell>
          <cell r="S651" t="str">
            <v>ARENS, DR</v>
          </cell>
        </row>
        <row r="652">
          <cell r="N652">
            <v>550</v>
          </cell>
          <cell r="O652" t="str">
            <v>EAST DISTRICT</v>
          </cell>
          <cell r="P652" t="str">
            <v>Closed</v>
          </cell>
          <cell r="Q652" t="str">
            <v>B11</v>
          </cell>
          <cell r="R652">
            <v>100</v>
          </cell>
          <cell r="S652" t="str">
            <v>NOWELL, WR</v>
          </cell>
        </row>
        <row r="653">
          <cell r="N653">
            <v>551</v>
          </cell>
          <cell r="O653" t="str">
            <v>E-DIST TRANSFORMER</v>
          </cell>
          <cell r="P653" t="str">
            <v>Closed</v>
          </cell>
          <cell r="Q653" t="str">
            <v>B11</v>
          </cell>
          <cell r="R653">
            <v>100</v>
          </cell>
          <cell r="S653" t="str">
            <v>NOWELL, WR</v>
          </cell>
        </row>
        <row r="654">
          <cell r="N654">
            <v>555</v>
          </cell>
          <cell r="O654" t="str">
            <v>OPERATION FLD SVC QC</v>
          </cell>
          <cell r="P654" t="str">
            <v>Closed</v>
          </cell>
          <cell r="Q654" t="str">
            <v>B11</v>
          </cell>
          <cell r="R654">
            <v>100</v>
          </cell>
          <cell r="S654" t="str">
            <v>EMMERT, SL</v>
          </cell>
        </row>
        <row r="655">
          <cell r="N655">
            <v>558</v>
          </cell>
          <cell r="O655" t="str">
            <v>QC IA ELE OPERATIONS</v>
          </cell>
          <cell r="P655" t="str">
            <v>Closed</v>
          </cell>
          <cell r="Q655" t="str">
            <v>B11</v>
          </cell>
          <cell r="R655">
            <v>200</v>
          </cell>
          <cell r="S655" t="str">
            <v>WELVAERT, DP</v>
          </cell>
        </row>
        <row r="656">
          <cell r="N656">
            <v>559</v>
          </cell>
          <cell r="O656" t="str">
            <v>SUB OPER/FOREST SVC</v>
          </cell>
          <cell r="P656" t="str">
            <v>Closed</v>
          </cell>
          <cell r="Q656" t="str">
            <v>B12</v>
          </cell>
          <cell r="R656">
            <v>100</v>
          </cell>
          <cell r="S656" t="str">
            <v>VACANT</v>
          </cell>
        </row>
        <row r="657">
          <cell r="N657">
            <v>560</v>
          </cell>
          <cell r="O657" t="str">
            <v>ENERGY CONSULT-EAST</v>
          </cell>
          <cell r="P657" t="str">
            <v>Closed</v>
          </cell>
          <cell r="Q657" t="str">
            <v>B11</v>
          </cell>
          <cell r="R657">
            <v>100</v>
          </cell>
          <cell r="S657" t="str">
            <v>MORRISON, SL</v>
          </cell>
        </row>
        <row r="658">
          <cell r="N658">
            <v>564</v>
          </cell>
          <cell r="O658" t="str">
            <v>OPERATIONS IL QC</v>
          </cell>
          <cell r="P658" t="str">
            <v>Closed</v>
          </cell>
          <cell r="Q658" t="str">
            <v>B11</v>
          </cell>
          <cell r="R658">
            <v>300</v>
          </cell>
          <cell r="S658" t="str">
            <v>STEIN, RL</v>
          </cell>
        </row>
        <row r="659">
          <cell r="N659">
            <v>565</v>
          </cell>
          <cell r="O659" t="str">
            <v>QC IL OPER SUPPORT</v>
          </cell>
          <cell r="P659" t="str">
            <v>Closed</v>
          </cell>
          <cell r="Q659" t="str">
            <v>B11</v>
          </cell>
          <cell r="R659">
            <v>300</v>
          </cell>
          <cell r="S659" t="str">
            <v>VACANT</v>
          </cell>
        </row>
        <row r="660">
          <cell r="N660">
            <v>566</v>
          </cell>
          <cell r="O660" t="str">
            <v>QC STORES</v>
          </cell>
          <cell r="P660" t="str">
            <v>Closed</v>
          </cell>
          <cell r="Q660" t="str">
            <v>B11</v>
          </cell>
          <cell r="R660">
            <v>100</v>
          </cell>
          <cell r="S660" t="str">
            <v>EMMERT, SL</v>
          </cell>
        </row>
        <row r="661">
          <cell r="N661">
            <v>567</v>
          </cell>
          <cell r="O661" t="str">
            <v>QC FLEET</v>
          </cell>
          <cell r="P661" t="str">
            <v>Closed</v>
          </cell>
          <cell r="Q661" t="str">
            <v>B11</v>
          </cell>
          <cell r="R661">
            <v>100</v>
          </cell>
          <cell r="S661" t="str">
            <v>EMMERT, SL</v>
          </cell>
        </row>
        <row r="662">
          <cell r="N662">
            <v>568</v>
          </cell>
          <cell r="O662" t="str">
            <v>IC OPERATIONS</v>
          </cell>
          <cell r="P662" t="str">
            <v>Closed</v>
          </cell>
          <cell r="Q662" t="str">
            <v>B11</v>
          </cell>
          <cell r="R662">
            <v>200</v>
          </cell>
          <cell r="S662" t="str">
            <v>VACANT</v>
          </cell>
        </row>
        <row r="663">
          <cell r="N663">
            <v>570</v>
          </cell>
          <cell r="O663" t="str">
            <v>SIOUX CITY DISTRICT</v>
          </cell>
          <cell r="P663" t="str">
            <v>Closed</v>
          </cell>
          <cell r="Q663" t="str">
            <v>B11</v>
          </cell>
          <cell r="R663">
            <v>100</v>
          </cell>
          <cell r="S663" t="str">
            <v>VACANT</v>
          </cell>
        </row>
        <row r="664">
          <cell r="N664">
            <v>571</v>
          </cell>
          <cell r="O664" t="str">
            <v>SC SAFETY/TRAINING</v>
          </cell>
          <cell r="P664" t="str">
            <v>Closed</v>
          </cell>
          <cell r="Q664" t="str">
            <v>B11</v>
          </cell>
          <cell r="R664">
            <v>100</v>
          </cell>
          <cell r="S664" t="str">
            <v>BURT, JM</v>
          </cell>
        </row>
        <row r="665">
          <cell r="N665">
            <v>572</v>
          </cell>
          <cell r="O665" t="str">
            <v>SC FLEET MAINTENANCE</v>
          </cell>
          <cell r="P665" t="str">
            <v>Closed</v>
          </cell>
          <cell r="Q665" t="str">
            <v>B11</v>
          </cell>
          <cell r="R665">
            <v>100</v>
          </cell>
          <cell r="S665" t="str">
            <v>VACANT</v>
          </cell>
        </row>
        <row r="666">
          <cell r="N666">
            <v>573</v>
          </cell>
          <cell r="O666" t="str">
            <v>SC MET/TRN/RG INST</v>
          </cell>
          <cell r="P666" t="str">
            <v>Closed</v>
          </cell>
          <cell r="Q666" t="str">
            <v>B11</v>
          </cell>
          <cell r="R666">
            <v>100</v>
          </cell>
          <cell r="S666" t="str">
            <v>VACANT</v>
          </cell>
        </row>
        <row r="667">
          <cell r="N667">
            <v>574</v>
          </cell>
          <cell r="O667" t="str">
            <v>SC SUBST/METERING</v>
          </cell>
          <cell r="P667" t="str">
            <v>Closed</v>
          </cell>
          <cell r="Q667" t="str">
            <v>B12</v>
          </cell>
          <cell r="R667">
            <v>100</v>
          </cell>
          <cell r="S667" t="str">
            <v>SEGGERMAN, RJ</v>
          </cell>
        </row>
        <row r="668">
          <cell r="N668">
            <v>575</v>
          </cell>
          <cell r="O668" t="str">
            <v>SC ENGINEERING</v>
          </cell>
          <cell r="P668" t="str">
            <v>Closed</v>
          </cell>
          <cell r="Q668" t="str">
            <v>B11</v>
          </cell>
          <cell r="R668">
            <v>100</v>
          </cell>
          <cell r="S668" t="str">
            <v>VANHATTEN, RL</v>
          </cell>
        </row>
        <row r="669">
          <cell r="N669">
            <v>576</v>
          </cell>
          <cell r="O669" t="str">
            <v>SC ELECT OPERATIONS</v>
          </cell>
          <cell r="P669" t="str">
            <v>Closed</v>
          </cell>
          <cell r="Q669" t="str">
            <v>B11</v>
          </cell>
          <cell r="R669">
            <v>100</v>
          </cell>
          <cell r="S669" t="str">
            <v>BUDLER, TJ</v>
          </cell>
        </row>
        <row r="670">
          <cell r="N670">
            <v>577</v>
          </cell>
          <cell r="O670" t="str">
            <v>SHE OPERATIONS</v>
          </cell>
          <cell r="P670" t="str">
            <v>Closed</v>
          </cell>
          <cell r="Q670" t="str">
            <v>B11</v>
          </cell>
          <cell r="R670">
            <v>200</v>
          </cell>
          <cell r="S670" t="str">
            <v>MOORE, RE</v>
          </cell>
        </row>
        <row r="671">
          <cell r="N671">
            <v>578</v>
          </cell>
          <cell r="O671" t="str">
            <v>IDA OPERATIONS</v>
          </cell>
          <cell r="P671" t="str">
            <v>Closed</v>
          </cell>
          <cell r="Q671" t="str">
            <v>B11</v>
          </cell>
          <cell r="R671">
            <v>200</v>
          </cell>
          <cell r="S671" t="str">
            <v>GRAY, WT</v>
          </cell>
        </row>
        <row r="672">
          <cell r="N672">
            <v>579</v>
          </cell>
          <cell r="O672" t="str">
            <v>CAR OPERATIONS</v>
          </cell>
          <cell r="P672" t="str">
            <v>Closed</v>
          </cell>
          <cell r="Q672" t="str">
            <v>B11</v>
          </cell>
          <cell r="R672">
            <v>200</v>
          </cell>
          <cell r="S672" t="str">
            <v>KOKENGE, JJ</v>
          </cell>
        </row>
        <row r="673">
          <cell r="N673">
            <v>580</v>
          </cell>
          <cell r="O673" t="str">
            <v>CB OPERATIONS</v>
          </cell>
          <cell r="P673" t="str">
            <v>Closed</v>
          </cell>
          <cell r="Q673" t="str">
            <v>B12</v>
          </cell>
          <cell r="R673">
            <v>200</v>
          </cell>
          <cell r="S673" t="str">
            <v>HEMPEL, JJ</v>
          </cell>
        </row>
        <row r="674">
          <cell r="N674">
            <v>581</v>
          </cell>
          <cell r="O674" t="str">
            <v>AV CREWS</v>
          </cell>
          <cell r="P674" t="str">
            <v>Closed</v>
          </cell>
          <cell r="Q674" t="str">
            <v>B11</v>
          </cell>
          <cell r="R674">
            <v>200</v>
          </cell>
          <cell r="S674" t="str">
            <v>HEMPEL, JJ</v>
          </cell>
        </row>
        <row r="675">
          <cell r="N675">
            <v>582</v>
          </cell>
          <cell r="O675" t="str">
            <v>RO OPERATIONS</v>
          </cell>
          <cell r="P675" t="str">
            <v>Closed</v>
          </cell>
          <cell r="Q675" t="str">
            <v>B11</v>
          </cell>
          <cell r="R675">
            <v>200</v>
          </cell>
          <cell r="S675" t="str">
            <v>VACANT</v>
          </cell>
        </row>
        <row r="676">
          <cell r="N676">
            <v>585</v>
          </cell>
          <cell r="O676" t="str">
            <v>OPERATIONS SUPPORT</v>
          </cell>
          <cell r="P676" t="str">
            <v>Closed</v>
          </cell>
          <cell r="Q676" t="str">
            <v>B11</v>
          </cell>
          <cell r="R676">
            <v>100</v>
          </cell>
          <cell r="S676" t="str">
            <v>GUST, JJ</v>
          </cell>
        </row>
        <row r="677">
          <cell r="N677">
            <v>586</v>
          </cell>
          <cell r="O677" t="str">
            <v>ELEC PLANNING</v>
          </cell>
          <cell r="P677" t="str">
            <v>Closed</v>
          </cell>
          <cell r="Q677" t="str">
            <v>B12</v>
          </cell>
          <cell r="R677">
            <v>100</v>
          </cell>
          <cell r="S677" t="str">
            <v>MIELNIK, TC</v>
          </cell>
        </row>
        <row r="678">
          <cell r="N678">
            <v>587</v>
          </cell>
          <cell r="O678" t="str">
            <v>TREE TRIMMING OPER</v>
          </cell>
          <cell r="P678" t="str">
            <v>Closed</v>
          </cell>
          <cell r="Q678" t="str">
            <v>B12</v>
          </cell>
          <cell r="R678">
            <v>100</v>
          </cell>
          <cell r="S678" t="str">
            <v>PUENTES, JP</v>
          </cell>
        </row>
        <row r="679">
          <cell r="N679">
            <v>588</v>
          </cell>
          <cell r="O679" t="str">
            <v>T &amp; D MAINTENANCE</v>
          </cell>
          <cell r="P679" t="str">
            <v>Closed</v>
          </cell>
          <cell r="Q679" t="str">
            <v>B12</v>
          </cell>
          <cell r="R679">
            <v>100</v>
          </cell>
          <cell r="S679" t="str">
            <v>ROLING, DJ</v>
          </cell>
        </row>
        <row r="680">
          <cell r="N680">
            <v>589</v>
          </cell>
          <cell r="O680" t="str">
            <v>ENGY DEL MAPPING</v>
          </cell>
          <cell r="P680" t="str">
            <v>Closed</v>
          </cell>
          <cell r="Q680" t="str">
            <v>B12</v>
          </cell>
          <cell r="R680">
            <v>100</v>
          </cell>
          <cell r="S680" t="str">
            <v>TEAGER, WF</v>
          </cell>
        </row>
        <row r="681">
          <cell r="N681">
            <v>590</v>
          </cell>
          <cell r="O681" t="str">
            <v>SL OPERATIONS</v>
          </cell>
          <cell r="P681" t="str">
            <v>Closed</v>
          </cell>
          <cell r="Q681" t="str">
            <v>B11</v>
          </cell>
          <cell r="R681">
            <v>200</v>
          </cell>
          <cell r="S681" t="str">
            <v>ARNFELT, DL</v>
          </cell>
        </row>
        <row r="682">
          <cell r="N682">
            <v>591</v>
          </cell>
          <cell r="O682" t="str">
            <v>LEM OPERATIONS</v>
          </cell>
          <cell r="P682" t="str">
            <v>Closed</v>
          </cell>
          <cell r="Q682" t="str">
            <v>B11</v>
          </cell>
          <cell r="R682">
            <v>200</v>
          </cell>
          <cell r="S682" t="str">
            <v>PENNING, LJ</v>
          </cell>
        </row>
        <row r="683">
          <cell r="N683">
            <v>600</v>
          </cell>
          <cell r="O683" t="str">
            <v>CUSTOMER CHOICE</v>
          </cell>
          <cell r="P683" t="str">
            <v>Closed</v>
          </cell>
          <cell r="Q683" t="str">
            <v>B41</v>
          </cell>
          <cell r="R683">
            <v>100</v>
          </cell>
          <cell r="S683" t="str">
            <v>JOHNSTON, AJ</v>
          </cell>
        </row>
        <row r="684">
          <cell r="N684">
            <v>601</v>
          </cell>
          <cell r="O684" t="str">
            <v>CUSTOMER OPERATIONS</v>
          </cell>
          <cell r="P684" t="str">
            <v>Closed</v>
          </cell>
          <cell r="Q684" t="str">
            <v>B11</v>
          </cell>
          <cell r="R684">
            <v>100</v>
          </cell>
          <cell r="S684" t="str">
            <v>VACANT</v>
          </cell>
        </row>
        <row r="685">
          <cell r="N685">
            <v>602</v>
          </cell>
          <cell r="O685" t="str">
            <v>CUST INITIATIVES</v>
          </cell>
          <cell r="P685" t="str">
            <v>Closed</v>
          </cell>
          <cell r="Q685" t="str">
            <v>B41</v>
          </cell>
          <cell r="R685">
            <v>100</v>
          </cell>
          <cell r="S685" t="str">
            <v>VACANT</v>
          </cell>
        </row>
        <row r="686">
          <cell r="N686">
            <v>606</v>
          </cell>
          <cell r="O686" t="str">
            <v>CREDIT SUPV</v>
          </cell>
          <cell r="P686" t="str">
            <v>Closed</v>
          </cell>
          <cell r="Q686" t="str">
            <v>B11</v>
          </cell>
          <cell r="R686">
            <v>100</v>
          </cell>
          <cell r="S686" t="str">
            <v>DESALVO, JA</v>
          </cell>
        </row>
        <row r="687">
          <cell r="N687">
            <v>611</v>
          </cell>
          <cell r="O687" t="str">
            <v>BILLING</v>
          </cell>
          <cell r="P687" t="str">
            <v>Closed</v>
          </cell>
          <cell r="Q687" t="str">
            <v>B11</v>
          </cell>
          <cell r="R687">
            <v>100</v>
          </cell>
          <cell r="S687" t="str">
            <v>MAHER, SL</v>
          </cell>
        </row>
        <row r="688">
          <cell r="N688">
            <v>612</v>
          </cell>
          <cell r="O688" t="str">
            <v>BILLING</v>
          </cell>
          <cell r="P688" t="str">
            <v>Closed</v>
          </cell>
          <cell r="Q688" t="str">
            <v>B11</v>
          </cell>
          <cell r="R688">
            <v>100</v>
          </cell>
          <cell r="S688" t="str">
            <v>GILL, JL</v>
          </cell>
        </row>
        <row r="689">
          <cell r="N689">
            <v>613</v>
          </cell>
          <cell r="O689" t="str">
            <v>CUST OFF/MTR RD/AMR</v>
          </cell>
          <cell r="P689" t="str">
            <v>Closed</v>
          </cell>
          <cell r="Q689" t="str">
            <v>B11</v>
          </cell>
          <cell r="R689">
            <v>100</v>
          </cell>
          <cell r="S689" t="str">
            <v>ALLISON, KJ</v>
          </cell>
        </row>
        <row r="690">
          <cell r="N690">
            <v>616</v>
          </cell>
          <cell r="O690" t="str">
            <v>FLD SVC-DM SO</v>
          </cell>
          <cell r="P690" t="str">
            <v>Closed</v>
          </cell>
          <cell r="Q690" t="str">
            <v>B11</v>
          </cell>
          <cell r="R690">
            <v>200</v>
          </cell>
          <cell r="S690" t="str">
            <v>CRAIN, OE</v>
          </cell>
        </row>
        <row r="691">
          <cell r="N691">
            <v>624</v>
          </cell>
          <cell r="O691" t="str">
            <v>FLD SVC-SF</v>
          </cell>
          <cell r="P691" t="str">
            <v>Closed</v>
          </cell>
          <cell r="Q691" t="str">
            <v>B11</v>
          </cell>
          <cell r="R691">
            <v>400</v>
          </cell>
          <cell r="S691" t="str">
            <v>NIBAUR, ME</v>
          </cell>
        </row>
        <row r="692">
          <cell r="N692">
            <v>627</v>
          </cell>
          <cell r="O692" t="str">
            <v>FLD SVC-RO</v>
          </cell>
          <cell r="P692" t="str">
            <v>Closed</v>
          </cell>
          <cell r="Q692" t="str">
            <v>B11</v>
          </cell>
          <cell r="R692">
            <v>200</v>
          </cell>
          <cell r="S692" t="str">
            <v>NIBAUR, ME</v>
          </cell>
        </row>
        <row r="693">
          <cell r="N693">
            <v>628</v>
          </cell>
          <cell r="O693" t="str">
            <v>FLD SVC-CB</v>
          </cell>
          <cell r="P693" t="str">
            <v>Closed</v>
          </cell>
          <cell r="Q693" t="str">
            <v>B11</v>
          </cell>
          <cell r="R693">
            <v>100</v>
          </cell>
          <cell r="S693" t="str">
            <v>NIBAUR, ME</v>
          </cell>
        </row>
        <row r="694">
          <cell r="N694">
            <v>634</v>
          </cell>
          <cell r="O694" t="str">
            <v>DM E METER READERS</v>
          </cell>
          <cell r="P694" t="str">
            <v>Closed</v>
          </cell>
          <cell r="Q694" t="str">
            <v>B11</v>
          </cell>
          <cell r="R694">
            <v>100</v>
          </cell>
          <cell r="S694" t="str">
            <v>ELLIOTT, GA</v>
          </cell>
        </row>
        <row r="695">
          <cell r="N695">
            <v>635</v>
          </cell>
          <cell r="O695" t="str">
            <v>DAV METER READERS</v>
          </cell>
          <cell r="P695" t="str">
            <v>Closed</v>
          </cell>
          <cell r="Q695" t="str">
            <v>B11</v>
          </cell>
          <cell r="R695">
            <v>100</v>
          </cell>
          <cell r="S695" t="str">
            <v>TAYLOR, WL</v>
          </cell>
        </row>
        <row r="696">
          <cell r="N696">
            <v>650</v>
          </cell>
          <cell r="O696" t="str">
            <v>EXEC VP GEN</v>
          </cell>
          <cell r="P696" t="str">
            <v>Closed</v>
          </cell>
          <cell r="Q696" t="str">
            <v>B16</v>
          </cell>
          <cell r="R696">
            <v>100</v>
          </cell>
          <cell r="S696" t="str">
            <v>VACANT</v>
          </cell>
        </row>
        <row r="697">
          <cell r="N697">
            <v>651</v>
          </cell>
          <cell r="O697" t="str">
            <v>NUCLEAR</v>
          </cell>
          <cell r="P697" t="str">
            <v>Closed</v>
          </cell>
          <cell r="Q697" t="str">
            <v>B16</v>
          </cell>
          <cell r="R697">
            <v>100</v>
          </cell>
          <cell r="S697" t="str">
            <v>PARKER, JC</v>
          </cell>
        </row>
        <row r="698">
          <cell r="N698">
            <v>652</v>
          </cell>
          <cell r="O698" t="str">
            <v>RESOURCE PLANNING</v>
          </cell>
          <cell r="P698" t="str">
            <v>Closed</v>
          </cell>
          <cell r="Q698" t="str">
            <v>B08</v>
          </cell>
          <cell r="R698">
            <v>100</v>
          </cell>
          <cell r="S698" t="str">
            <v>STEVENS, OD</v>
          </cell>
        </row>
        <row r="699">
          <cell r="N699">
            <v>660</v>
          </cell>
          <cell r="O699" t="str">
            <v>ENGINEERING, US OPER</v>
          </cell>
          <cell r="P699" t="str">
            <v>Closed</v>
          </cell>
          <cell r="Q699" t="str">
            <v>B16</v>
          </cell>
          <cell r="R699">
            <v>100</v>
          </cell>
          <cell r="S699" t="str">
            <v>ROCHE, JW</v>
          </cell>
        </row>
        <row r="700">
          <cell r="N700">
            <v>661</v>
          </cell>
          <cell r="O700" t="str">
            <v>CENTRAL STORE</v>
          </cell>
          <cell r="P700" t="str">
            <v>Closed</v>
          </cell>
          <cell r="Q700" t="str">
            <v>B16</v>
          </cell>
          <cell r="R700">
            <v>100</v>
          </cell>
          <cell r="S700" t="str">
            <v>DICKMAN, DD</v>
          </cell>
        </row>
        <row r="701">
          <cell r="N701">
            <v>667</v>
          </cell>
          <cell r="O701" t="str">
            <v>NEAL GEN ENG SUP</v>
          </cell>
          <cell r="P701" t="str">
            <v>Closed</v>
          </cell>
          <cell r="Q701" t="str">
            <v>B16</v>
          </cell>
          <cell r="R701">
            <v>100</v>
          </cell>
          <cell r="S701" t="str">
            <v>GERTSCH, LR</v>
          </cell>
        </row>
        <row r="702">
          <cell r="N702">
            <v>668</v>
          </cell>
          <cell r="O702" t="str">
            <v>CBEC GEN ENG SUP</v>
          </cell>
          <cell r="P702" t="str">
            <v>Closed</v>
          </cell>
          <cell r="Q702" t="str">
            <v>B16</v>
          </cell>
          <cell r="R702">
            <v>100</v>
          </cell>
          <cell r="S702" t="str">
            <v>WHITNEY, WR</v>
          </cell>
        </row>
        <row r="703">
          <cell r="N703">
            <v>669</v>
          </cell>
          <cell r="O703" t="str">
            <v>PLANT CONST MGMT</v>
          </cell>
          <cell r="P703" t="str">
            <v>Closed</v>
          </cell>
          <cell r="Q703" t="str">
            <v>B16</v>
          </cell>
          <cell r="R703">
            <v>100</v>
          </cell>
          <cell r="S703" t="str">
            <v>LYONS, SG</v>
          </cell>
        </row>
        <row r="704">
          <cell r="N704">
            <v>672</v>
          </cell>
          <cell r="O704" t="str">
            <v>NEAL NORTH COAL HNDL</v>
          </cell>
          <cell r="P704" t="str">
            <v>Closed</v>
          </cell>
          <cell r="Q704" t="str">
            <v>B16</v>
          </cell>
          <cell r="R704">
            <v>100</v>
          </cell>
          <cell r="S704" t="str">
            <v>LONGSTRETH, SM</v>
          </cell>
        </row>
        <row r="705">
          <cell r="N705">
            <v>673</v>
          </cell>
          <cell r="O705" t="str">
            <v>NEAL NORTH OPER/COAL</v>
          </cell>
          <cell r="P705" t="str">
            <v>Closed</v>
          </cell>
          <cell r="Q705" t="str">
            <v>B16</v>
          </cell>
          <cell r="R705">
            <v>100</v>
          </cell>
          <cell r="S705" t="str">
            <v>SOEPNEL, RR</v>
          </cell>
        </row>
        <row r="706">
          <cell r="N706">
            <v>674</v>
          </cell>
          <cell r="O706" t="str">
            <v>NEAL NORTH CHEMIST</v>
          </cell>
          <cell r="P706" t="str">
            <v>Closed</v>
          </cell>
          <cell r="Q706" t="str">
            <v>B16</v>
          </cell>
          <cell r="R706">
            <v>100</v>
          </cell>
          <cell r="S706" t="str">
            <v>HAISTON, DH</v>
          </cell>
        </row>
        <row r="707">
          <cell r="N707">
            <v>681</v>
          </cell>
          <cell r="O707" t="str">
            <v>NEAL SOUTH OPERATION</v>
          </cell>
          <cell r="P707" t="str">
            <v>Closed</v>
          </cell>
          <cell r="Q707" t="str">
            <v>B16</v>
          </cell>
          <cell r="R707">
            <v>100</v>
          </cell>
          <cell r="S707" t="str">
            <v>HEFNER, RE</v>
          </cell>
        </row>
        <row r="708">
          <cell r="N708">
            <v>682</v>
          </cell>
          <cell r="O708" t="str">
            <v>NEAL SOUTH COAL HNDL</v>
          </cell>
          <cell r="P708" t="str">
            <v>Closed</v>
          </cell>
          <cell r="Q708" t="str">
            <v>B16</v>
          </cell>
          <cell r="R708">
            <v>100</v>
          </cell>
          <cell r="S708" t="str">
            <v>HEFNER, RE</v>
          </cell>
        </row>
        <row r="709">
          <cell r="N709">
            <v>683</v>
          </cell>
          <cell r="O709" t="str">
            <v>NEAL SOUTH MAINT</v>
          </cell>
          <cell r="P709" t="str">
            <v>Closed</v>
          </cell>
          <cell r="Q709" t="str">
            <v>B16</v>
          </cell>
          <cell r="R709">
            <v>100</v>
          </cell>
          <cell r="S709" t="str">
            <v>HEFNER, RE</v>
          </cell>
        </row>
        <row r="710">
          <cell r="N710">
            <v>684</v>
          </cell>
          <cell r="O710" t="str">
            <v>NEAL SOUTH CHEMIST</v>
          </cell>
          <cell r="P710" t="str">
            <v>Closed</v>
          </cell>
          <cell r="Q710" t="str">
            <v>B16</v>
          </cell>
          <cell r="R710">
            <v>100</v>
          </cell>
          <cell r="S710" t="str">
            <v>VACANT</v>
          </cell>
        </row>
        <row r="711">
          <cell r="N711">
            <v>685</v>
          </cell>
          <cell r="O711" t="str">
            <v>NEAL SOUTH RESULTS</v>
          </cell>
          <cell r="P711" t="str">
            <v>Closed</v>
          </cell>
          <cell r="Q711" t="str">
            <v>B16</v>
          </cell>
          <cell r="R711">
            <v>100</v>
          </cell>
          <cell r="S711" t="str">
            <v>HEFNER, RE</v>
          </cell>
        </row>
        <row r="712">
          <cell r="N712">
            <v>691</v>
          </cell>
          <cell r="O712" t="str">
            <v>CBEC OPERATIONS</v>
          </cell>
          <cell r="P712" t="str">
            <v>Closed</v>
          </cell>
          <cell r="Q712" t="str">
            <v>B16</v>
          </cell>
          <cell r="R712">
            <v>100</v>
          </cell>
          <cell r="S712" t="str">
            <v>VACANT</v>
          </cell>
        </row>
        <row r="713">
          <cell r="N713">
            <v>692</v>
          </cell>
          <cell r="O713" t="str">
            <v>CBEC COAL HANDLING</v>
          </cell>
          <cell r="P713" t="str">
            <v>Closed</v>
          </cell>
          <cell r="Q713" t="str">
            <v>B16</v>
          </cell>
          <cell r="R713">
            <v>100</v>
          </cell>
          <cell r="S713" t="str">
            <v>HORTON, ER</v>
          </cell>
        </row>
        <row r="714">
          <cell r="N714">
            <v>693</v>
          </cell>
          <cell r="O714" t="str">
            <v>CBEC MAINTENANCE</v>
          </cell>
          <cell r="P714" t="str">
            <v>Closed</v>
          </cell>
          <cell r="Q714" t="str">
            <v>B16</v>
          </cell>
          <cell r="R714">
            <v>100</v>
          </cell>
          <cell r="S714" t="str">
            <v>JORDAN, NL</v>
          </cell>
        </row>
        <row r="715">
          <cell r="N715">
            <v>694</v>
          </cell>
          <cell r="O715" t="str">
            <v>CBEC CHEMIST</v>
          </cell>
          <cell r="P715" t="str">
            <v>Closed</v>
          </cell>
          <cell r="Q715" t="str">
            <v>B16</v>
          </cell>
          <cell r="R715">
            <v>100</v>
          </cell>
          <cell r="S715" t="str">
            <v>TALLEY, MR</v>
          </cell>
        </row>
        <row r="716">
          <cell r="N716">
            <v>701</v>
          </cell>
          <cell r="O716" t="str">
            <v>LOUISA OPER SUPT</v>
          </cell>
          <cell r="P716" t="str">
            <v>Closed</v>
          </cell>
          <cell r="Q716" t="str">
            <v>B16</v>
          </cell>
          <cell r="R716">
            <v>100</v>
          </cell>
          <cell r="S716" t="str">
            <v>VACANT</v>
          </cell>
        </row>
        <row r="717">
          <cell r="N717">
            <v>702</v>
          </cell>
          <cell r="O717" t="str">
            <v>LOUISA COAL SUPT</v>
          </cell>
          <cell r="P717" t="str">
            <v>Closed</v>
          </cell>
          <cell r="Q717" t="str">
            <v>B16</v>
          </cell>
          <cell r="R717">
            <v>100</v>
          </cell>
          <cell r="S717" t="str">
            <v>VACANT</v>
          </cell>
        </row>
        <row r="718">
          <cell r="N718">
            <v>703</v>
          </cell>
          <cell r="O718" t="str">
            <v>LOUISA MAINT SUPT</v>
          </cell>
          <cell r="P718" t="str">
            <v>Closed</v>
          </cell>
          <cell r="Q718" t="str">
            <v>B16</v>
          </cell>
          <cell r="R718">
            <v>100</v>
          </cell>
          <cell r="S718" t="str">
            <v>VACANT</v>
          </cell>
        </row>
        <row r="719">
          <cell r="N719">
            <v>704</v>
          </cell>
          <cell r="O719" t="str">
            <v>BUDGET LABOR CR</v>
          </cell>
          <cell r="P719" t="str">
            <v>Closed</v>
          </cell>
          <cell r="Q719" t="str">
            <v>B16</v>
          </cell>
          <cell r="R719">
            <v>100</v>
          </cell>
          <cell r="S719" t="str">
            <v>VACANT</v>
          </cell>
        </row>
        <row r="720">
          <cell r="N720">
            <v>705</v>
          </cell>
          <cell r="O720" t="str">
            <v>TECHNICAL SVC MREC</v>
          </cell>
          <cell r="P720" t="str">
            <v>Closed</v>
          </cell>
          <cell r="Q720" t="str">
            <v>B16</v>
          </cell>
          <cell r="R720">
            <v>100</v>
          </cell>
          <cell r="S720" t="str">
            <v>VACANT</v>
          </cell>
        </row>
        <row r="721">
          <cell r="N721">
            <v>711</v>
          </cell>
          <cell r="O721" t="str">
            <v>QCP OPERATIONS</v>
          </cell>
          <cell r="P721" t="str">
            <v>Closed</v>
          </cell>
          <cell r="Q721" t="str">
            <v>B16</v>
          </cell>
          <cell r="R721">
            <v>100</v>
          </cell>
          <cell r="S721" t="str">
            <v>VACANT</v>
          </cell>
        </row>
        <row r="722">
          <cell r="N722">
            <v>712</v>
          </cell>
          <cell r="O722" t="str">
            <v>QCP MAINTENANCE</v>
          </cell>
          <cell r="P722" t="str">
            <v>Closed</v>
          </cell>
          <cell r="Q722" t="str">
            <v>B16</v>
          </cell>
          <cell r="R722">
            <v>100</v>
          </cell>
          <cell r="S722" t="str">
            <v>CARLSON, JE</v>
          </cell>
        </row>
        <row r="723">
          <cell r="N723">
            <v>713</v>
          </cell>
          <cell r="O723" t="str">
            <v>QCP CHEMIST</v>
          </cell>
          <cell r="P723" t="str">
            <v>Closed</v>
          </cell>
          <cell r="Q723" t="str">
            <v>B16</v>
          </cell>
          <cell r="R723">
            <v>100</v>
          </cell>
          <cell r="S723" t="str">
            <v>ARNOLD, RL</v>
          </cell>
        </row>
        <row r="724">
          <cell r="N724">
            <v>714</v>
          </cell>
          <cell r="O724" t="str">
            <v>QCP ENGINEERING</v>
          </cell>
          <cell r="P724" t="str">
            <v>Closed</v>
          </cell>
          <cell r="Q724" t="str">
            <v>B16</v>
          </cell>
          <cell r="R724">
            <v>100</v>
          </cell>
          <cell r="S724" t="str">
            <v>VACANT</v>
          </cell>
        </row>
        <row r="725">
          <cell r="N725">
            <v>727</v>
          </cell>
          <cell r="O725" t="str">
            <v>COOPER PLANT</v>
          </cell>
          <cell r="P725" t="str">
            <v>Closed</v>
          </cell>
          <cell r="Q725" t="str">
            <v>B16</v>
          </cell>
          <cell r="R725">
            <v>100</v>
          </cell>
          <cell r="S725" t="str">
            <v>TUBBS, DC</v>
          </cell>
        </row>
        <row r="726">
          <cell r="N726">
            <v>740</v>
          </cell>
          <cell r="O726" t="str">
            <v>ELEC ENGINEERING</v>
          </cell>
          <cell r="P726" t="str">
            <v>Closed</v>
          </cell>
          <cell r="Q726" t="str">
            <v>B17</v>
          </cell>
          <cell r="R726">
            <v>100</v>
          </cell>
          <cell r="S726" t="str">
            <v>POLESKY, RW</v>
          </cell>
        </row>
        <row r="727">
          <cell r="N727">
            <v>741</v>
          </cell>
          <cell r="O727" t="str">
            <v>TRANS/DISTR PLANNING</v>
          </cell>
          <cell r="P727" t="str">
            <v>Closed</v>
          </cell>
          <cell r="Q727" t="str">
            <v>B17</v>
          </cell>
          <cell r="R727">
            <v>100</v>
          </cell>
          <cell r="S727" t="str">
            <v>MIELNIK, TC</v>
          </cell>
        </row>
        <row r="728">
          <cell r="N728">
            <v>742</v>
          </cell>
          <cell r="O728" t="str">
            <v>DELIVERY SERVICES</v>
          </cell>
          <cell r="P728" t="str">
            <v>Closed</v>
          </cell>
          <cell r="Q728" t="str">
            <v>B17</v>
          </cell>
          <cell r="R728">
            <v>100</v>
          </cell>
          <cell r="S728" t="str">
            <v>VACANT</v>
          </cell>
        </row>
        <row r="729">
          <cell r="N729">
            <v>743</v>
          </cell>
          <cell r="O729" t="str">
            <v>TRANS ENGINEERING</v>
          </cell>
          <cell r="P729" t="str">
            <v>Closed</v>
          </cell>
          <cell r="Q729" t="str">
            <v>B17</v>
          </cell>
          <cell r="R729">
            <v>100</v>
          </cell>
          <cell r="S729" t="str">
            <v>ALBERTSON, KT</v>
          </cell>
        </row>
        <row r="730">
          <cell r="N730">
            <v>745</v>
          </cell>
          <cell r="O730" t="str">
            <v>SUBSTATN ENGINEERING</v>
          </cell>
          <cell r="P730" t="str">
            <v>Closed</v>
          </cell>
          <cell r="Q730" t="str">
            <v>B17</v>
          </cell>
          <cell r="R730">
            <v>100</v>
          </cell>
          <cell r="S730" t="str">
            <v>HAACKE, SL</v>
          </cell>
        </row>
        <row r="731">
          <cell r="N731">
            <v>746</v>
          </cell>
          <cell r="O731" t="str">
            <v>ELEC STANDARDS</v>
          </cell>
          <cell r="P731" t="str">
            <v>Closed</v>
          </cell>
          <cell r="Q731" t="str">
            <v>B17</v>
          </cell>
          <cell r="R731">
            <v>100</v>
          </cell>
          <cell r="S731" t="str">
            <v>MACK, JE</v>
          </cell>
        </row>
        <row r="732">
          <cell r="N732">
            <v>748</v>
          </cell>
          <cell r="O732" t="str">
            <v>FIELD SERVICES</v>
          </cell>
          <cell r="P732" t="str">
            <v>Closed</v>
          </cell>
          <cell r="Q732" t="str">
            <v>B17</v>
          </cell>
          <cell r="R732">
            <v>100</v>
          </cell>
          <cell r="S732" t="str">
            <v>WAYTENICK, PL</v>
          </cell>
        </row>
        <row r="733">
          <cell r="N733">
            <v>752</v>
          </cell>
          <cell r="O733" t="str">
            <v>E-PROJECT ENGR SC</v>
          </cell>
          <cell r="P733" t="str">
            <v>Closed</v>
          </cell>
          <cell r="Q733" t="str">
            <v>B17</v>
          </cell>
          <cell r="R733">
            <v>100</v>
          </cell>
          <cell r="S733" t="str">
            <v>POLESKY, RW</v>
          </cell>
        </row>
        <row r="734">
          <cell r="N734">
            <v>759</v>
          </cell>
          <cell r="O734" t="str">
            <v>TRS CNST MATERIALS</v>
          </cell>
          <cell r="P734" t="str">
            <v>Closed</v>
          </cell>
          <cell r="Q734" t="str">
            <v>B17</v>
          </cell>
          <cell r="R734">
            <v>100</v>
          </cell>
          <cell r="S734" t="str">
            <v>POLESKY, RW</v>
          </cell>
        </row>
        <row r="735">
          <cell r="N735">
            <v>766</v>
          </cell>
          <cell r="O735" t="str">
            <v>EE EXP GAS</v>
          </cell>
          <cell r="P735" t="str">
            <v>Closed</v>
          </cell>
          <cell r="Q735" t="str">
            <v>B41</v>
          </cell>
          <cell r="R735">
            <v>100</v>
          </cell>
          <cell r="S735" t="str">
            <v>LEUTHAUSER, RA</v>
          </cell>
        </row>
        <row r="736">
          <cell r="N736">
            <v>767</v>
          </cell>
          <cell r="O736" t="str">
            <v>DEERE SR ENERGY CONS</v>
          </cell>
          <cell r="P736" t="str">
            <v>Closed</v>
          </cell>
          <cell r="Q736" t="str">
            <v>B41</v>
          </cell>
          <cell r="R736">
            <v>200</v>
          </cell>
          <cell r="S736" t="str">
            <v>GRAHAM, DL</v>
          </cell>
        </row>
        <row r="737">
          <cell r="N737">
            <v>768</v>
          </cell>
          <cell r="O737" t="str">
            <v>ECONOMIC DEV MGR</v>
          </cell>
          <cell r="P737" t="str">
            <v>Closed</v>
          </cell>
          <cell r="Q737" t="str">
            <v>B41</v>
          </cell>
          <cell r="R737">
            <v>100</v>
          </cell>
          <cell r="S737" t="str">
            <v>GRAHAM, DL</v>
          </cell>
        </row>
        <row r="738">
          <cell r="N738">
            <v>769</v>
          </cell>
          <cell r="O738" t="str">
            <v>EE EXP ELECTRIC</v>
          </cell>
          <cell r="P738" t="str">
            <v>Closed</v>
          </cell>
          <cell r="Q738" t="str">
            <v>B41</v>
          </cell>
          <cell r="R738">
            <v>100</v>
          </cell>
          <cell r="S738" t="str">
            <v>LEUTHAUSER, RA</v>
          </cell>
        </row>
        <row r="739">
          <cell r="N739">
            <v>770</v>
          </cell>
          <cell r="O739" t="str">
            <v>BUSINESS DEV/SUPP</v>
          </cell>
          <cell r="P739" t="str">
            <v>Closed</v>
          </cell>
          <cell r="Q739" t="str">
            <v>B08</v>
          </cell>
          <cell r="R739">
            <v>100</v>
          </cell>
          <cell r="S739" t="str">
            <v>DAFT, TA</v>
          </cell>
        </row>
        <row r="740">
          <cell r="N740">
            <v>771</v>
          </cell>
          <cell r="O740" t="str">
            <v>E-ACCOUNTING</v>
          </cell>
          <cell r="P740" t="str">
            <v>Closed</v>
          </cell>
          <cell r="Q740" t="str">
            <v>B12</v>
          </cell>
          <cell r="R740">
            <v>100</v>
          </cell>
          <cell r="S740" t="str">
            <v>SMITH, CJ</v>
          </cell>
        </row>
        <row r="741">
          <cell r="N741">
            <v>776</v>
          </cell>
          <cell r="O741" t="str">
            <v>IT UTIL COMM</v>
          </cell>
          <cell r="P741" t="str">
            <v>Closed</v>
          </cell>
          <cell r="Q741" t="str">
            <v>B00</v>
          </cell>
          <cell r="R741">
            <v>100</v>
          </cell>
          <cell r="S741" t="str">
            <v>HAMILTON, JE</v>
          </cell>
        </row>
        <row r="742">
          <cell r="N742">
            <v>781</v>
          </cell>
          <cell r="O742" t="str">
            <v>REGULATED PRICING</v>
          </cell>
          <cell r="P742" t="str">
            <v>Closed</v>
          </cell>
          <cell r="Q742" t="str">
            <v>B00</v>
          </cell>
          <cell r="R742">
            <v>100</v>
          </cell>
          <cell r="S742" t="str">
            <v>KUTSUNIS, DL</v>
          </cell>
        </row>
        <row r="743">
          <cell r="N743">
            <v>782</v>
          </cell>
          <cell r="O743" t="str">
            <v>REGULATORY AFFAIRS</v>
          </cell>
          <cell r="P743" t="str">
            <v>Closed</v>
          </cell>
          <cell r="Q743" t="str">
            <v>B00</v>
          </cell>
          <cell r="R743">
            <v>100</v>
          </cell>
          <cell r="S743" t="str">
            <v>WILSON, JE</v>
          </cell>
        </row>
        <row r="744">
          <cell r="N744">
            <v>785</v>
          </cell>
          <cell r="O744" t="str">
            <v>VP REGUL AFFAIRS</v>
          </cell>
          <cell r="P744" t="str">
            <v>Closed</v>
          </cell>
          <cell r="Q744" t="str">
            <v>B00</v>
          </cell>
          <cell r="R744">
            <v>100</v>
          </cell>
          <cell r="S744" t="str">
            <v>CZACHURA, NG</v>
          </cell>
        </row>
        <row r="745">
          <cell r="N745">
            <v>801</v>
          </cell>
          <cell r="O745" t="str">
            <v>ENGY DEL REL SVC</v>
          </cell>
          <cell r="P745" t="str">
            <v>Closed</v>
          </cell>
          <cell r="Q745" t="str">
            <v>B14</v>
          </cell>
          <cell r="R745">
            <v>200</v>
          </cell>
          <cell r="S745" t="str">
            <v>GRAHAM, DL</v>
          </cell>
        </row>
        <row r="746">
          <cell r="N746">
            <v>803</v>
          </cell>
          <cell r="O746" t="str">
            <v>DEL TRNG PROGRM SUPP</v>
          </cell>
          <cell r="P746" t="str">
            <v>Closed</v>
          </cell>
          <cell r="Q746" t="str">
            <v>B11</v>
          </cell>
          <cell r="R746">
            <v>100</v>
          </cell>
          <cell r="S746" t="str">
            <v>LOSE, JI</v>
          </cell>
        </row>
        <row r="747">
          <cell r="N747">
            <v>806</v>
          </cell>
          <cell r="O747" t="str">
            <v>PROGRAM &amp; RISK SUPPT</v>
          </cell>
          <cell r="P747" t="str">
            <v>Closed</v>
          </cell>
          <cell r="Q747" t="str">
            <v>B11</v>
          </cell>
          <cell r="R747">
            <v>100</v>
          </cell>
          <cell r="S747" t="str">
            <v>JOHNSTON, AJ</v>
          </cell>
        </row>
        <row r="748">
          <cell r="N748">
            <v>818</v>
          </cell>
          <cell r="O748" t="str">
            <v>DIST CONST-FD</v>
          </cell>
          <cell r="P748" t="str">
            <v>Closed</v>
          </cell>
          <cell r="Q748" t="str">
            <v>B11</v>
          </cell>
          <cell r="R748">
            <v>200</v>
          </cell>
          <cell r="S748" t="str">
            <v>BUDLER, TJ</v>
          </cell>
        </row>
        <row r="749">
          <cell r="N749">
            <v>819</v>
          </cell>
          <cell r="O749" t="str">
            <v>DIST CONST-CB/RO</v>
          </cell>
          <cell r="P749" t="str">
            <v>Closed</v>
          </cell>
          <cell r="Q749" t="str">
            <v>B11</v>
          </cell>
          <cell r="R749">
            <v>200</v>
          </cell>
          <cell r="S749" t="str">
            <v>BUDLER, TJ</v>
          </cell>
        </row>
        <row r="750">
          <cell r="N750">
            <v>821</v>
          </cell>
          <cell r="O750" t="str">
            <v>DIST CONST-DM SO</v>
          </cell>
          <cell r="P750" t="str">
            <v>Closed</v>
          </cell>
          <cell r="Q750" t="str">
            <v>B11</v>
          </cell>
          <cell r="R750">
            <v>200</v>
          </cell>
          <cell r="S750" t="str">
            <v>WEEKS, MS</v>
          </cell>
        </row>
        <row r="751">
          <cell r="N751">
            <v>823</v>
          </cell>
          <cell r="O751" t="str">
            <v>DIST CONST-WAT</v>
          </cell>
          <cell r="P751" t="str">
            <v>Closed</v>
          </cell>
          <cell r="Q751" t="str">
            <v>B11</v>
          </cell>
          <cell r="R751">
            <v>200</v>
          </cell>
          <cell r="S751" t="str">
            <v>PADLEY, TH</v>
          </cell>
        </row>
        <row r="752">
          <cell r="N752">
            <v>830</v>
          </cell>
          <cell r="O752" t="str">
            <v>DIST OPER</v>
          </cell>
          <cell r="P752" t="str">
            <v>Closed</v>
          </cell>
          <cell r="Q752" t="str">
            <v>B11</v>
          </cell>
          <cell r="R752">
            <v>100</v>
          </cell>
          <cell r="S752" t="str">
            <v>NIBAUR, ME</v>
          </cell>
        </row>
        <row r="753">
          <cell r="N753">
            <v>840</v>
          </cell>
          <cell r="O753" t="str">
            <v>DIST O&amp;M-IC</v>
          </cell>
          <cell r="P753" t="str">
            <v>Closed</v>
          </cell>
          <cell r="Q753" t="str">
            <v>B11</v>
          </cell>
          <cell r="R753">
            <v>200</v>
          </cell>
          <cell r="S753" t="str">
            <v>ARENS, DR</v>
          </cell>
        </row>
        <row r="754">
          <cell r="N754">
            <v>841</v>
          </cell>
          <cell r="O754" t="str">
            <v>DIST O&amp;M-CR</v>
          </cell>
          <cell r="P754" t="str">
            <v>Closed</v>
          </cell>
          <cell r="Q754" t="str">
            <v>B13</v>
          </cell>
          <cell r="R754">
            <v>200</v>
          </cell>
          <cell r="S754" t="str">
            <v>ARENS, DR</v>
          </cell>
        </row>
        <row r="755">
          <cell r="N755">
            <v>855</v>
          </cell>
          <cell r="O755" t="str">
            <v>MEASURE/REG</v>
          </cell>
          <cell r="P755" t="str">
            <v>Closed</v>
          </cell>
          <cell r="Q755" t="str">
            <v>B11</v>
          </cell>
          <cell r="R755">
            <v>100</v>
          </cell>
          <cell r="S755" t="str">
            <v>HUBERT, WR</v>
          </cell>
        </row>
        <row r="756">
          <cell r="N756">
            <v>860</v>
          </cell>
          <cell r="O756" t="str">
            <v>MATRLS/FLEET</v>
          </cell>
          <cell r="P756" t="str">
            <v>Closed</v>
          </cell>
          <cell r="Q756" t="str">
            <v>B11</v>
          </cell>
          <cell r="R756">
            <v>100</v>
          </cell>
          <cell r="S756" t="str">
            <v>VACANT</v>
          </cell>
        </row>
        <row r="757">
          <cell r="N757">
            <v>871</v>
          </cell>
          <cell r="O757" t="str">
            <v>ENERGY CNSLT-DM</v>
          </cell>
          <cell r="P757" t="str">
            <v>Closed</v>
          </cell>
          <cell r="Q757" t="str">
            <v>B11</v>
          </cell>
          <cell r="R757">
            <v>100</v>
          </cell>
          <cell r="S757" t="str">
            <v>MORRISON, SL</v>
          </cell>
        </row>
        <row r="758">
          <cell r="N758">
            <v>881</v>
          </cell>
          <cell r="O758" t="str">
            <v>SUPPLY SAFETY</v>
          </cell>
          <cell r="P758" t="str">
            <v>Closed</v>
          </cell>
          <cell r="Q758" t="str">
            <v>B16</v>
          </cell>
          <cell r="R758">
            <v>100</v>
          </cell>
          <cell r="S758" t="str">
            <v>GEHRINGER, MA</v>
          </cell>
        </row>
        <row r="759">
          <cell r="N759">
            <v>882</v>
          </cell>
          <cell r="O759" t="str">
            <v>DELIVERY SAFETY</v>
          </cell>
          <cell r="P759" t="str">
            <v>Closed</v>
          </cell>
          <cell r="Q759" t="str">
            <v>B10</v>
          </cell>
          <cell r="R759">
            <v>100</v>
          </cell>
          <cell r="S759" t="str">
            <v>GEHRINGER, MA</v>
          </cell>
        </row>
        <row r="760">
          <cell r="N760">
            <v>883</v>
          </cell>
          <cell r="O760" t="str">
            <v>TRAINING &amp; SUPPT</v>
          </cell>
          <cell r="P760" t="str">
            <v>Closed</v>
          </cell>
          <cell r="Q760" t="str">
            <v>B16</v>
          </cell>
          <cell r="R760">
            <v>100</v>
          </cell>
          <cell r="S760" t="str">
            <v>ZEECE, EJ</v>
          </cell>
        </row>
        <row r="761">
          <cell r="N761">
            <v>901</v>
          </cell>
          <cell r="O761" t="str">
            <v>ELECTRIC REVENUE</v>
          </cell>
          <cell r="P761" t="str">
            <v>Closed</v>
          </cell>
          <cell r="Q761" t="str">
            <v>B01</v>
          </cell>
          <cell r="R761">
            <v>100</v>
          </cell>
          <cell r="S761" t="str">
            <v>VACANT</v>
          </cell>
        </row>
        <row r="762">
          <cell r="N762">
            <v>902</v>
          </cell>
          <cell r="O762" t="str">
            <v>E-DISTRIBUTION</v>
          </cell>
          <cell r="P762" t="str">
            <v>Closed</v>
          </cell>
          <cell r="Q762" t="str">
            <v>B42</v>
          </cell>
          <cell r="R762">
            <v>100</v>
          </cell>
          <cell r="S762" t="str">
            <v>VACANT</v>
          </cell>
        </row>
        <row r="763">
          <cell r="N763">
            <v>903</v>
          </cell>
          <cell r="O763" t="str">
            <v>E-SIOUX CITY DIST</v>
          </cell>
          <cell r="P763" t="str">
            <v>Closed</v>
          </cell>
          <cell r="Q763" t="str">
            <v>B42</v>
          </cell>
          <cell r="R763">
            <v>200</v>
          </cell>
          <cell r="S763" t="str">
            <v>VACANT</v>
          </cell>
        </row>
        <row r="764">
          <cell r="N764">
            <v>904</v>
          </cell>
          <cell r="O764" t="str">
            <v>E-DES MOINES DIST</v>
          </cell>
          <cell r="P764" t="str">
            <v>Closed</v>
          </cell>
          <cell r="Q764" t="str">
            <v>B42</v>
          </cell>
          <cell r="R764">
            <v>200</v>
          </cell>
          <cell r="S764" t="str">
            <v>VACANT</v>
          </cell>
        </row>
        <row r="765">
          <cell r="N765">
            <v>905</v>
          </cell>
          <cell r="O765" t="str">
            <v>E-WATERLOO DIST</v>
          </cell>
          <cell r="P765" t="str">
            <v>Closed</v>
          </cell>
          <cell r="Q765" t="str">
            <v>B42</v>
          </cell>
          <cell r="R765">
            <v>200</v>
          </cell>
          <cell r="S765" t="str">
            <v>VACANT</v>
          </cell>
        </row>
        <row r="766">
          <cell r="N766">
            <v>906</v>
          </cell>
          <cell r="O766" t="str">
            <v>E-QUAD CITY DIST</v>
          </cell>
          <cell r="P766" t="str">
            <v>Closed</v>
          </cell>
          <cell r="Q766" t="str">
            <v>B42</v>
          </cell>
          <cell r="R766">
            <v>100</v>
          </cell>
          <cell r="S766" t="str">
            <v>VACANT</v>
          </cell>
        </row>
        <row r="767">
          <cell r="N767">
            <v>908</v>
          </cell>
          <cell r="O767" t="str">
            <v>ENERGY TRADING REV</v>
          </cell>
          <cell r="P767" t="str">
            <v>Closed</v>
          </cell>
          <cell r="Q767" t="str">
            <v>B08</v>
          </cell>
          <cell r="R767">
            <v>100</v>
          </cell>
          <cell r="S767" t="str">
            <v>VACANT</v>
          </cell>
        </row>
        <row r="768">
          <cell r="N768">
            <v>912</v>
          </cell>
          <cell r="O768" t="str">
            <v>ELE ENGY DEL</v>
          </cell>
          <cell r="P768" t="str">
            <v>Closed</v>
          </cell>
          <cell r="Q768" t="str">
            <v>B12</v>
          </cell>
          <cell r="R768">
            <v>100</v>
          </cell>
          <cell r="S768" t="str">
            <v>VACANT</v>
          </cell>
        </row>
        <row r="769">
          <cell r="N769">
            <v>913</v>
          </cell>
          <cell r="O769" t="str">
            <v>GAS ENGY DEL</v>
          </cell>
          <cell r="P769" t="str">
            <v>Closed</v>
          </cell>
          <cell r="Q769" t="str">
            <v>B13</v>
          </cell>
          <cell r="R769">
            <v>100</v>
          </cell>
          <cell r="S769" t="str">
            <v>VACANT</v>
          </cell>
        </row>
        <row r="770">
          <cell r="N770">
            <v>915</v>
          </cell>
          <cell r="O770" t="str">
            <v>E-GEN &amp; TRANS</v>
          </cell>
          <cell r="P770" t="str">
            <v>Closed</v>
          </cell>
          <cell r="Q770" t="str">
            <v>B16</v>
          </cell>
          <cell r="R770">
            <v>100</v>
          </cell>
          <cell r="S770" t="str">
            <v>VACANT</v>
          </cell>
        </row>
        <row r="771">
          <cell r="N771">
            <v>919</v>
          </cell>
          <cell r="O771" t="str">
            <v>E-UNBILLED REVENUE</v>
          </cell>
          <cell r="P771" t="str">
            <v>Closed</v>
          </cell>
          <cell r="Q771" t="str">
            <v>B42</v>
          </cell>
          <cell r="R771">
            <v>100</v>
          </cell>
          <cell r="S771" t="str">
            <v>VACANT</v>
          </cell>
        </row>
        <row r="772">
          <cell r="N772">
            <v>920</v>
          </cell>
          <cell r="O772" t="str">
            <v>G-REVENUE</v>
          </cell>
          <cell r="P772" t="str">
            <v>Closed</v>
          </cell>
          <cell r="Q772" t="str">
            <v>B43</v>
          </cell>
          <cell r="R772">
            <v>100</v>
          </cell>
          <cell r="S772" t="str">
            <v>VACANT</v>
          </cell>
        </row>
        <row r="773">
          <cell r="N773">
            <v>921</v>
          </cell>
          <cell r="O773" t="str">
            <v>G-SIOUXLAND DIST</v>
          </cell>
          <cell r="P773" t="str">
            <v>Closed</v>
          </cell>
          <cell r="Q773" t="str">
            <v>B43</v>
          </cell>
          <cell r="R773">
            <v>100</v>
          </cell>
          <cell r="S773" t="str">
            <v>VACANT</v>
          </cell>
        </row>
        <row r="774">
          <cell r="N774">
            <v>922</v>
          </cell>
          <cell r="O774" t="str">
            <v>G-LOESS HILLS DIST</v>
          </cell>
          <cell r="P774" t="str">
            <v>Closed</v>
          </cell>
          <cell r="Q774" t="str">
            <v>B43</v>
          </cell>
          <cell r="R774">
            <v>200</v>
          </cell>
          <cell r="S774" t="str">
            <v>VACANT</v>
          </cell>
        </row>
        <row r="775">
          <cell r="N775">
            <v>923</v>
          </cell>
          <cell r="O775" t="str">
            <v>G-CED VALLEY DIST</v>
          </cell>
          <cell r="P775" t="str">
            <v>Closed</v>
          </cell>
          <cell r="Q775" t="str">
            <v>B43</v>
          </cell>
          <cell r="R775">
            <v>200</v>
          </cell>
          <cell r="S775" t="str">
            <v>VACANT</v>
          </cell>
        </row>
        <row r="776">
          <cell r="N776">
            <v>924</v>
          </cell>
          <cell r="O776" t="str">
            <v>G-MISS VALLEY DIST</v>
          </cell>
          <cell r="P776" t="str">
            <v>Closed</v>
          </cell>
          <cell r="Q776" t="str">
            <v>B43</v>
          </cell>
          <cell r="R776">
            <v>100</v>
          </cell>
          <cell r="S776" t="str">
            <v>VACANT</v>
          </cell>
        </row>
        <row r="777">
          <cell r="N777">
            <v>929</v>
          </cell>
          <cell r="O777" t="str">
            <v>G-UNBILLED REV</v>
          </cell>
          <cell r="P777" t="str">
            <v>Closed</v>
          </cell>
          <cell r="Q777" t="str">
            <v>B43</v>
          </cell>
          <cell r="R777">
            <v>100</v>
          </cell>
          <cell r="S777" t="str">
            <v>VACANT</v>
          </cell>
        </row>
        <row r="778">
          <cell r="N778">
            <v>930</v>
          </cell>
          <cell r="O778" t="str">
            <v>APPLIANCE SERV REV</v>
          </cell>
          <cell r="P778" t="str">
            <v>Closed</v>
          </cell>
          <cell r="Q778" t="str">
            <v>B30</v>
          </cell>
          <cell r="R778">
            <v>100</v>
          </cell>
          <cell r="S778" t="str">
            <v>VACANT</v>
          </cell>
        </row>
        <row r="779">
          <cell r="N779">
            <v>934</v>
          </cell>
          <cell r="O779" t="str">
            <v>REG ELEC MKT/SALES</v>
          </cell>
          <cell r="P779" t="str">
            <v>Closed</v>
          </cell>
          <cell r="Q779" t="str">
            <v>B34</v>
          </cell>
          <cell r="R779">
            <v>100</v>
          </cell>
          <cell r="S779" t="str">
            <v>KELLEHER, JP</v>
          </cell>
        </row>
        <row r="780">
          <cell r="N780">
            <v>940</v>
          </cell>
          <cell r="O780" t="str">
            <v>RETAIL COMPANY</v>
          </cell>
          <cell r="P780" t="str">
            <v>Closed</v>
          </cell>
          <cell r="Q780" t="str">
            <v>B40</v>
          </cell>
          <cell r="R780">
            <v>100</v>
          </cell>
          <cell r="S780" t="str">
            <v>VACANT</v>
          </cell>
        </row>
        <row r="781">
          <cell r="N781">
            <v>942</v>
          </cell>
          <cell r="O781" t="str">
            <v>ELEC MARKETING</v>
          </cell>
          <cell r="P781" t="str">
            <v>Closed</v>
          </cell>
          <cell r="Q781" t="str">
            <v>B42</v>
          </cell>
          <cell r="R781">
            <v>100</v>
          </cell>
          <cell r="S781" t="str">
            <v>VACANT</v>
          </cell>
        </row>
        <row r="782">
          <cell r="N782">
            <v>943</v>
          </cell>
          <cell r="O782" t="str">
            <v>GAS MARKETING</v>
          </cell>
          <cell r="P782" t="str">
            <v>Closed</v>
          </cell>
          <cell r="Q782" t="str">
            <v>B43</v>
          </cell>
          <cell r="R782">
            <v>100</v>
          </cell>
          <cell r="S782" t="str">
            <v>VACANT</v>
          </cell>
        </row>
        <row r="783">
          <cell r="N783">
            <v>952</v>
          </cell>
          <cell r="O783" t="str">
            <v>GAS FINANCIAL</v>
          </cell>
          <cell r="P783" t="str">
            <v>Closed</v>
          </cell>
          <cell r="Q783" t="str">
            <v>B13</v>
          </cell>
          <cell r="R783">
            <v>100</v>
          </cell>
          <cell r="S783" t="str">
            <v>VACANT</v>
          </cell>
        </row>
        <row r="784">
          <cell r="N784">
            <v>961</v>
          </cell>
          <cell r="O784" t="str">
            <v>E-PROPERTY</v>
          </cell>
          <cell r="P784" t="str">
            <v>Closed</v>
          </cell>
          <cell r="Q784" t="str">
            <v>B01</v>
          </cell>
          <cell r="R784">
            <v>100</v>
          </cell>
          <cell r="S784" t="str">
            <v>VACANT</v>
          </cell>
        </row>
        <row r="785">
          <cell r="N785">
            <v>962</v>
          </cell>
          <cell r="O785" t="str">
            <v>G-PROPERTY</v>
          </cell>
          <cell r="P785" t="str">
            <v>Closed</v>
          </cell>
          <cell r="Q785" t="str">
            <v>B13</v>
          </cell>
          <cell r="R785">
            <v>100</v>
          </cell>
          <cell r="S785" t="str">
            <v>VACANT</v>
          </cell>
        </row>
        <row r="786">
          <cell r="N786">
            <v>970</v>
          </cell>
          <cell r="O786" t="str">
            <v>SIOUXLAND ELECTRIC</v>
          </cell>
          <cell r="P786" t="str">
            <v>Closed</v>
          </cell>
          <cell r="Q786" t="str">
            <v>B42</v>
          </cell>
          <cell r="R786">
            <v>200</v>
          </cell>
          <cell r="S786" t="str">
            <v>VACANT</v>
          </cell>
        </row>
        <row r="787">
          <cell r="N787">
            <v>971</v>
          </cell>
          <cell r="O787" t="str">
            <v>SIOUX CITY ELECTRIC</v>
          </cell>
          <cell r="P787" t="str">
            <v>Closed</v>
          </cell>
          <cell r="Q787" t="str">
            <v>B42</v>
          </cell>
          <cell r="R787">
            <v>200</v>
          </cell>
          <cell r="S787" t="str">
            <v>VACANT</v>
          </cell>
        </row>
        <row r="788">
          <cell r="N788">
            <v>972</v>
          </cell>
          <cell r="O788" t="str">
            <v>DES MOINES ELECTRIC</v>
          </cell>
          <cell r="P788" t="str">
            <v>Closed</v>
          </cell>
          <cell r="Q788" t="str">
            <v>B42</v>
          </cell>
          <cell r="R788">
            <v>200</v>
          </cell>
          <cell r="S788" t="str">
            <v>VACANT</v>
          </cell>
        </row>
        <row r="789">
          <cell r="N789">
            <v>973</v>
          </cell>
          <cell r="O789" t="str">
            <v>CEDAR VALLEY ELECT</v>
          </cell>
          <cell r="P789" t="str">
            <v>Closed</v>
          </cell>
          <cell r="Q789" t="str">
            <v>B42</v>
          </cell>
          <cell r="R789">
            <v>200</v>
          </cell>
          <cell r="S789" t="str">
            <v>VACANT</v>
          </cell>
        </row>
        <row r="790">
          <cell r="N790">
            <v>974</v>
          </cell>
          <cell r="O790" t="str">
            <v>QUAD CITIES ELECTRIC</v>
          </cell>
          <cell r="P790" t="str">
            <v>Closed</v>
          </cell>
          <cell r="Q790" t="str">
            <v>B42</v>
          </cell>
          <cell r="R790">
            <v>300</v>
          </cell>
          <cell r="S790" t="str">
            <v>VACANT</v>
          </cell>
        </row>
        <row r="791">
          <cell r="N791">
            <v>975</v>
          </cell>
          <cell r="O791" t="str">
            <v>SIOUXLAND GAS</v>
          </cell>
          <cell r="P791" t="str">
            <v>Closed</v>
          </cell>
          <cell r="Q791" t="str">
            <v>B43</v>
          </cell>
          <cell r="R791">
            <v>400</v>
          </cell>
          <cell r="S791" t="str">
            <v>VACANT</v>
          </cell>
        </row>
        <row r="792">
          <cell r="N792">
            <v>976</v>
          </cell>
          <cell r="O792" t="str">
            <v>SIOUX CITY GAS</v>
          </cell>
          <cell r="P792" t="str">
            <v>Closed</v>
          </cell>
          <cell r="Q792" t="str">
            <v>B43</v>
          </cell>
          <cell r="R792">
            <v>200</v>
          </cell>
          <cell r="S792" t="str">
            <v>VACANT</v>
          </cell>
        </row>
        <row r="793">
          <cell r="N793">
            <v>977</v>
          </cell>
          <cell r="O793" t="str">
            <v>DES MOINES GAS</v>
          </cell>
          <cell r="P793" t="str">
            <v>Closed</v>
          </cell>
          <cell r="Q793" t="str">
            <v>B43</v>
          </cell>
          <cell r="R793">
            <v>200</v>
          </cell>
          <cell r="S793" t="str">
            <v>VACANT</v>
          </cell>
        </row>
        <row r="794">
          <cell r="N794">
            <v>978</v>
          </cell>
          <cell r="O794" t="str">
            <v>CEDAR VALLEY GAS</v>
          </cell>
          <cell r="P794" t="str">
            <v>Closed</v>
          </cell>
          <cell r="Q794" t="str">
            <v>B43</v>
          </cell>
          <cell r="R794">
            <v>200</v>
          </cell>
          <cell r="S794" t="str">
            <v>VACANT</v>
          </cell>
        </row>
        <row r="795">
          <cell r="N795">
            <v>979</v>
          </cell>
          <cell r="O795" t="str">
            <v>QUAD CITIES GAS</v>
          </cell>
          <cell r="P795" t="str">
            <v>Closed</v>
          </cell>
          <cell r="Q795" t="str">
            <v>B43</v>
          </cell>
          <cell r="R795">
            <v>200</v>
          </cell>
          <cell r="S795" t="str">
            <v>VACANT</v>
          </cell>
        </row>
        <row r="796">
          <cell r="N796">
            <v>990</v>
          </cell>
          <cell r="O796" t="str">
            <v>CORPORATE SVCS</v>
          </cell>
          <cell r="P796" t="str">
            <v>Closed</v>
          </cell>
          <cell r="Q796" t="str">
            <v>B90</v>
          </cell>
          <cell r="R796">
            <v>100</v>
          </cell>
          <cell r="S796" t="str">
            <v>VACANT</v>
          </cell>
        </row>
        <row r="797">
          <cell r="N797">
            <v>992</v>
          </cell>
          <cell r="O797" t="str">
            <v>SC DIST GARAGE</v>
          </cell>
          <cell r="P797" t="str">
            <v>Closed</v>
          </cell>
          <cell r="Q797" t="str">
            <v>B00</v>
          </cell>
          <cell r="R797">
            <v>100</v>
          </cell>
          <cell r="S797" t="str">
            <v>NONE</v>
          </cell>
        </row>
        <row r="798">
          <cell r="N798">
            <v>993</v>
          </cell>
          <cell r="O798" t="str">
            <v>WL DIST GARAGE</v>
          </cell>
          <cell r="P798" t="str">
            <v>Closed</v>
          </cell>
          <cell r="Q798" t="str">
            <v>B00</v>
          </cell>
          <cell r="R798">
            <v>100</v>
          </cell>
          <cell r="S798" t="str">
            <v>NONE</v>
          </cell>
        </row>
        <row r="799">
          <cell r="N799">
            <v>994</v>
          </cell>
          <cell r="O799" t="str">
            <v>QC DIST GARAGE</v>
          </cell>
          <cell r="P799" t="str">
            <v>Closed</v>
          </cell>
          <cell r="Q799" t="str">
            <v>B00</v>
          </cell>
          <cell r="R799">
            <v>100</v>
          </cell>
          <cell r="S799" t="str">
            <v>NONE</v>
          </cell>
        </row>
        <row r="800">
          <cell r="N800">
            <v>995</v>
          </cell>
          <cell r="O800" t="str">
            <v>CED VAL GARAGE</v>
          </cell>
          <cell r="P800" t="str">
            <v>Closed</v>
          </cell>
          <cell r="Q800" t="str">
            <v>B00</v>
          </cell>
          <cell r="R800">
            <v>100</v>
          </cell>
          <cell r="S800" t="str">
            <v>NONE</v>
          </cell>
        </row>
        <row r="801">
          <cell r="N801">
            <v>996</v>
          </cell>
          <cell r="O801" t="str">
            <v>LOESS HILLS GAR</v>
          </cell>
          <cell r="P801" t="str">
            <v>Closed</v>
          </cell>
          <cell r="Q801" t="str">
            <v>B00</v>
          </cell>
          <cell r="R801">
            <v>100</v>
          </cell>
          <cell r="S801" t="str">
            <v>NONE</v>
          </cell>
        </row>
        <row r="802">
          <cell r="N802">
            <v>997</v>
          </cell>
          <cell r="O802" t="str">
            <v>MISS VAL GARAGE</v>
          </cell>
          <cell r="P802" t="str">
            <v>Closed</v>
          </cell>
          <cell r="Q802" t="str">
            <v>B00</v>
          </cell>
          <cell r="R802">
            <v>100</v>
          </cell>
          <cell r="S802" t="str">
            <v>NONE</v>
          </cell>
        </row>
        <row r="803">
          <cell r="N803">
            <v>998</v>
          </cell>
          <cell r="O803" t="str">
            <v>SIOUXLAND GARAGE</v>
          </cell>
          <cell r="P803" t="str">
            <v>Closed</v>
          </cell>
          <cell r="Q803" t="str">
            <v>B00</v>
          </cell>
          <cell r="R803">
            <v>100</v>
          </cell>
          <cell r="S803" t="str">
            <v>NONE</v>
          </cell>
        </row>
      </sheetData>
      <sheetData sheetId="1"/>
      <sheetData sheetId="2"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
      <sheetName val="Page 2"/>
      <sheetName val="Prod Plt Sum"/>
      <sheetName val="PLTSTM"/>
      <sheetName val="Real Estate"/>
      <sheetName val="TRF"/>
      <sheetName val="Retire"/>
      <sheetName val="Comp"/>
      <sheetName val="Uncomplt"/>
      <sheetName val="Sheet3"/>
      <sheetName val="UncomIS(needs preclose)"/>
      <sheetName val="SAP"/>
      <sheetName val="In-Service Amounts"/>
      <sheetName val="390-311"/>
      <sheetName val="x (Pkrs) Non Plant"/>
      <sheetName val="356-362"/>
      <sheetName val="ARCs"/>
      <sheetName val="Documented Changes"/>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O Cover"/>
      <sheetName val="Appendix A"/>
      <sheetName val="WP01 True-Up"/>
      <sheetName val="WP01 TU Support 1"/>
      <sheetName val="WP01 TU Support 2"/>
      <sheetName val="WP02 Support"/>
      <sheetName val="Support to WP02 1"/>
      <sheetName val="Support to WP2 2"/>
      <sheetName val="WP03 W&amp;S"/>
      <sheetName val="WP04 PIS"/>
      <sheetName val="WP04 Support"/>
      <sheetName val="WP05 CapAds"/>
      <sheetName val="WP06 ADIT"/>
      <sheetName val="WP06 ADIT Support 1"/>
      <sheetName val="WP06 Support 2"/>
      <sheetName val="WP07 M&amp;S"/>
      <sheetName val="WP08 Prepay"/>
      <sheetName val="WP09 PHFU"/>
      <sheetName val="WP10 Storm"/>
      <sheetName val="WP11 Credits"/>
      <sheetName val="WP12 PBOP"/>
      <sheetName val="WP13 TOTI"/>
      <sheetName val="WP14 COC"/>
      <sheetName val="WP14 Support"/>
      <sheetName val="WP15 Radials"/>
      <sheetName val="WP16 Interconn"/>
      <sheetName val="WP17 Rev"/>
      <sheetName val="WP17 Rev Support"/>
      <sheetName val="WP18 Deprec"/>
      <sheetName val="WP19 Load"/>
      <sheetName val="WP20 Reserves"/>
      <sheetName val="WP21 Pension"/>
      <sheetName val="WP22 IT Adj"/>
      <sheetName val="WP22 Support 1"/>
      <sheetName val="WP22 Support 2"/>
      <sheetName val="WP AJ1 MISO"/>
      <sheetName val="WP AJ2 ITC"/>
      <sheetName val="WP AJ3 HCM"/>
      <sheetName val="WP AJ4 Ouachita"/>
      <sheetName val="WP AJ5 GPRD"/>
    </sheetNames>
    <sheetDataSet>
      <sheetData sheetId="0">
        <row r="4">
          <cell r="K4" t="str">
            <v>For  the 12 Months Ended 12/31/2017</v>
          </cell>
        </row>
        <row r="193">
          <cell r="I193">
            <v>0.95068405898929886</v>
          </cell>
        </row>
        <row r="201">
          <cell r="I201">
            <v>6.0440429397634873E-2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cenerios"/>
      <sheetName val="Comps vs 5-year plan"/>
      <sheetName val="AMG Comp vs 5-year plan"/>
      <sheetName val="PMG Information"/>
      <sheetName val="PBS Breakout"/>
      <sheetName val="ROE Summary 5-years"/>
      <sheetName val="Free funds flow by business unt"/>
      <sheetName val="ROA Summary 5-years"/>
      <sheetName val="PESCONS Annual"/>
      <sheetName val="PESCONS Monthly"/>
      <sheetName val="PMG Annual"/>
      <sheetName val="PMG Monthly"/>
      <sheetName val="PMG Base Annual"/>
      <sheetName val="PMG Base Monthly"/>
      <sheetName val="PMG Thermal Annual"/>
      <sheetName val="PMG Thermal Monthly"/>
      <sheetName val="PBS Annual"/>
      <sheetName val="PBS Monthly"/>
      <sheetName val="AMGCONS Annual"/>
      <sheetName val="AMGCONS Monthly"/>
      <sheetName val="MM Gas Annual"/>
      <sheetName val="MM Gas Monthly"/>
      <sheetName val="MM Electric Annual"/>
      <sheetName val="MM Electric Monthly"/>
      <sheetName val="C&amp;I Electric Annual"/>
      <sheetName val="C&amp;I Electric Monthly"/>
      <sheetName val="C&amp;I Gas Annual"/>
      <sheetName val="C&amp;I Gas Monthly"/>
      <sheetName val="PPR Annual"/>
      <sheetName val="PPR Monthly"/>
      <sheetName val="PDG Annual"/>
      <sheetName val="PDG Monthly"/>
      <sheetName val="ELIM PPR Annual"/>
      <sheetName val="ELIM PPR Monthly"/>
      <sheetName val="PESCORP Annual"/>
      <sheetName val="PESCORP Monthly"/>
      <sheetName val="Corporate total"/>
      <sheetName val="Corporate Expenses"/>
      <sheetName val="Strategy-Marketing-IT"/>
      <sheetName val="STRATEGY"/>
      <sheetName val="Marketing"/>
      <sheetName val="IT"/>
      <sheetName val="LEGAL"/>
      <sheetName val="HR"/>
      <sheetName val="F&amp;A Total"/>
      <sheetName val="F&amp;A"/>
      <sheetName val="PES Shared Svc-portion"/>
      <sheetName val="Total G&amp;A Break Out"/>
      <sheetName val="Int Allocation 2005 Prel"/>
      <sheetName val="Int Allocation"/>
      <sheetName val="ROE Summary"/>
      <sheetName val="Per retturns"/>
      <sheetName val="Performance Numbers-2005 prel"/>
      <sheetName val="Performance Numbers - 2005"/>
      <sheetName val="Performance Numbers - 2006"/>
      <sheetName val="Performance Numbers - 2007"/>
      <sheetName val="Performance Numbers - 2008"/>
      <sheetName val="ELIM Help"/>
      <sheetName val="Tax Calc"/>
      <sheetName val="Legal I"/>
      <sheetName val="Rates Eff July04 wo OL"/>
      <sheetName val="Dollar Computations By Co"/>
      <sheetName val="deftax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X378"/>
  <sheetViews>
    <sheetView tabSelected="1" zoomScale="75" zoomScaleNormal="75" zoomScaleSheetLayoutView="80" workbookViewId="0">
      <selection activeCell="L1" sqref="L1"/>
    </sheetView>
  </sheetViews>
  <sheetFormatPr defaultColWidth="9.1796875" defaultRowHeight="15.5"/>
  <cols>
    <col min="1" max="1" width="7.453125" style="225" customWidth="1"/>
    <col min="2" max="2" width="5.7265625" style="230" customWidth="1"/>
    <col min="3" max="3" width="64" style="230" customWidth="1"/>
    <col min="4" max="4" width="35.81640625" style="230" customWidth="1"/>
    <col min="5" max="5" width="25.7265625" style="218" customWidth="1"/>
    <col min="6" max="6" width="65.7265625" style="166" customWidth="1"/>
    <col min="7" max="7" width="2.7265625" style="166" customWidth="1"/>
    <col min="8" max="8" width="19.7265625" style="166" customWidth="1"/>
    <col min="9" max="9" width="3.26953125" style="219" customWidth="1"/>
    <col min="10" max="11" width="9.1796875" style="166" customWidth="1"/>
    <col min="12" max="12" width="12.453125" style="166" customWidth="1"/>
    <col min="13" max="16384" width="9.1796875" style="166"/>
  </cols>
  <sheetData>
    <row r="1" spans="1:10" ht="30">
      <c r="A1" s="1"/>
      <c r="C1" s="230" t="s">
        <v>86</v>
      </c>
      <c r="F1" s="865"/>
      <c r="H1" s="269"/>
      <c r="I1" s="867"/>
    </row>
    <row r="2" spans="1:10" ht="36.75" customHeight="1">
      <c r="A2" s="1"/>
      <c r="D2" s="377" t="s">
        <v>1540</v>
      </c>
      <c r="F2" s="378"/>
      <c r="H2" s="269"/>
      <c r="I2" s="867"/>
    </row>
    <row r="3" spans="1:10" s="382" customFormat="1" ht="25.5" customHeight="1" thickBot="1">
      <c r="A3" s="379"/>
      <c r="B3" s="380"/>
      <c r="C3" s="380"/>
      <c r="D3" s="380"/>
      <c r="E3" s="381"/>
    </row>
    <row r="4" spans="1:10" ht="27.75" customHeight="1" thickBot="1">
      <c r="A4" s="383" t="s">
        <v>1541</v>
      </c>
      <c r="B4" s="384"/>
      <c r="C4" s="384"/>
      <c r="D4" s="384"/>
      <c r="E4" s="385"/>
      <c r="F4" s="386"/>
      <c r="H4" s="409"/>
      <c r="I4" s="381"/>
    </row>
    <row r="5" spans="1:10" s="310" customFormat="1" ht="56.25" customHeight="1" thickBot="1">
      <c r="A5" s="387" t="s">
        <v>277</v>
      </c>
      <c r="B5" s="388"/>
      <c r="C5" s="389"/>
      <c r="D5" s="389"/>
      <c r="E5" s="390" t="s">
        <v>278</v>
      </c>
      <c r="F5" s="391" t="s">
        <v>279</v>
      </c>
      <c r="G5" s="392"/>
      <c r="H5" s="393" t="s">
        <v>1818</v>
      </c>
      <c r="I5" s="910"/>
    </row>
    <row r="6" spans="1:10" s="400" customFormat="1" ht="23.25" customHeight="1">
      <c r="A6" s="394" t="s">
        <v>280</v>
      </c>
      <c r="B6" s="395"/>
      <c r="C6" s="396"/>
      <c r="D6" s="396"/>
      <c r="E6" s="397"/>
      <c r="F6" s="398"/>
      <c r="G6" s="399"/>
      <c r="H6" s="398"/>
      <c r="I6" s="398"/>
    </row>
    <row r="7" spans="1:10" s="219" customFormat="1">
      <c r="A7" s="401" t="s">
        <v>281</v>
      </c>
      <c r="B7" s="402"/>
      <c r="C7" s="403"/>
      <c r="D7" s="403"/>
      <c r="E7" s="404"/>
      <c r="F7" s="405"/>
      <c r="G7" s="405"/>
      <c r="H7" s="290"/>
      <c r="I7" s="407"/>
      <c r="J7"/>
    </row>
    <row r="8" spans="1:10" s="219" customFormat="1">
      <c r="A8" s="250"/>
      <c r="B8" s="309"/>
      <c r="C8" s="309"/>
      <c r="D8" s="309"/>
      <c r="E8" s="1413"/>
      <c r="F8" s="406"/>
      <c r="G8" s="406"/>
      <c r="H8" s="407"/>
      <c r="I8" s="407"/>
      <c r="J8"/>
    </row>
    <row r="9" spans="1:10" ht="18" customHeight="1">
      <c r="A9" s="226"/>
      <c r="B9" s="257" t="s">
        <v>282</v>
      </c>
      <c r="E9" s="292"/>
      <c r="F9" s="241"/>
      <c r="G9" s="241"/>
      <c r="H9" s="241"/>
      <c r="I9" s="242"/>
      <c r="J9"/>
    </row>
    <row r="10" spans="1:10">
      <c r="A10" s="234">
        <v>1</v>
      </c>
      <c r="B10" s="234"/>
      <c r="C10" s="406" t="s">
        <v>283</v>
      </c>
      <c r="D10" s="408"/>
      <c r="E10" s="1406"/>
      <c r="F10" s="241" t="s">
        <v>284</v>
      </c>
      <c r="G10" s="230"/>
      <c r="H10" s="410">
        <v>5534573</v>
      </c>
      <c r="I10" s="911"/>
      <c r="J10"/>
    </row>
    <row r="11" spans="1:10">
      <c r="A11" s="218"/>
      <c r="E11" s="1406"/>
      <c r="J11"/>
    </row>
    <row r="12" spans="1:10">
      <c r="A12" s="234">
        <v>2</v>
      </c>
      <c r="B12" s="234"/>
      <c r="C12" s="406" t="s">
        <v>285</v>
      </c>
      <c r="D12" s="406"/>
      <c r="E12" s="1406"/>
      <c r="F12" s="406" t="s">
        <v>286</v>
      </c>
      <c r="G12" s="230"/>
      <c r="H12" s="410">
        <v>37549562</v>
      </c>
      <c r="I12" s="911"/>
      <c r="J12"/>
    </row>
    <row r="13" spans="1:10">
      <c r="A13" s="234">
        <v>3</v>
      </c>
      <c r="B13" s="234"/>
      <c r="C13" s="1586" t="s">
        <v>287</v>
      </c>
      <c r="D13" s="406"/>
      <c r="E13" s="1406"/>
      <c r="F13" s="406" t="s">
        <v>288</v>
      </c>
      <c r="G13" s="230"/>
      <c r="H13" s="411">
        <v>3130282</v>
      </c>
      <c r="I13" s="912"/>
      <c r="J13"/>
    </row>
    <row r="14" spans="1:10">
      <c r="A14" s="234">
        <v>4</v>
      </c>
      <c r="B14" s="234"/>
      <c r="C14" s="412" t="s">
        <v>44</v>
      </c>
      <c r="D14" s="261"/>
      <c r="E14" s="413"/>
      <c r="F14" s="261" t="s">
        <v>812</v>
      </c>
      <c r="G14" s="258"/>
      <c r="H14" s="261">
        <f>H12-H13</f>
        <v>34419280</v>
      </c>
      <c r="I14" s="233"/>
      <c r="J14"/>
    </row>
    <row r="15" spans="1:10">
      <c r="A15" s="234"/>
      <c r="B15" s="234"/>
      <c r="C15" s="245"/>
      <c r="E15" s="292"/>
      <c r="F15" s="230"/>
      <c r="G15" s="230"/>
      <c r="H15" s="241"/>
      <c r="I15" s="242"/>
      <c r="J15"/>
    </row>
    <row r="16" spans="1:10" ht="16" thickBot="1">
      <c r="A16" s="234">
        <v>5</v>
      </c>
      <c r="B16" s="414" t="s">
        <v>264</v>
      </c>
      <c r="C16" s="414"/>
      <c r="D16" s="415"/>
      <c r="E16" s="481"/>
      <c r="F16" s="416" t="s">
        <v>813</v>
      </c>
      <c r="G16" s="417"/>
      <c r="H16" s="418">
        <f>+H10/H14</f>
        <v>0.16079862797827263</v>
      </c>
      <c r="I16" s="908"/>
      <c r="J16"/>
    </row>
    <row r="17" spans="1:10" ht="16" thickTop="1">
      <c r="A17" s="234"/>
      <c r="B17" s="234"/>
      <c r="C17" s="257"/>
      <c r="D17" s="253"/>
      <c r="E17" s="292"/>
      <c r="F17" s="230"/>
      <c r="G17" s="230"/>
      <c r="H17" s="419"/>
      <c r="I17" s="913"/>
      <c r="J17"/>
    </row>
    <row r="18" spans="1:10">
      <c r="A18" s="218"/>
      <c r="B18" s="257" t="s">
        <v>54</v>
      </c>
      <c r="D18" s="166"/>
      <c r="E18" s="1406"/>
      <c r="J18"/>
    </row>
    <row r="19" spans="1:10">
      <c r="A19" s="226">
        <v>6</v>
      </c>
      <c r="B19" s="166"/>
      <c r="C19" s="406" t="s">
        <v>144</v>
      </c>
      <c r="E19" s="499" t="str">
        <f>"(Note "&amp;B$327&amp;")"</f>
        <v>(Note B)</v>
      </c>
      <c r="F19" s="406" t="s">
        <v>787</v>
      </c>
      <c r="H19" s="410">
        <f>'9A - Gross Plant &amp; ARO'!K24</f>
        <v>5050052597.9727917</v>
      </c>
      <c r="I19" s="911"/>
      <c r="J19"/>
    </row>
    <row r="20" spans="1:10">
      <c r="A20" s="226" t="s">
        <v>810</v>
      </c>
      <c r="B20" s="226"/>
      <c r="C20" s="257" t="s">
        <v>762</v>
      </c>
      <c r="D20" s="253"/>
      <c r="E20" s="1406"/>
      <c r="F20" s="242" t="s">
        <v>811</v>
      </c>
      <c r="H20" s="410">
        <f>+'10 - Merger Costs'!C103</f>
        <v>0</v>
      </c>
      <c r="I20" s="911"/>
      <c r="J20"/>
    </row>
    <row r="21" spans="1:10">
      <c r="A21" s="226">
        <v>7</v>
      </c>
      <c r="B21" s="166"/>
      <c r="C21" s="406" t="s">
        <v>289</v>
      </c>
      <c r="E21" s="499"/>
      <c r="F21" s="239" t="str">
        <f>"(Line "&amp;A$53&amp;" - "&amp;A$54&amp;")"</f>
        <v>(Line 24 - 24a)</v>
      </c>
      <c r="H21" s="242">
        <f>H53-H54</f>
        <v>0</v>
      </c>
      <c r="I21" s="242"/>
      <c r="J21"/>
    </row>
    <row r="22" spans="1:10">
      <c r="A22" s="226">
        <v>8</v>
      </c>
      <c r="B22" s="166"/>
      <c r="C22" s="420" t="s">
        <v>290</v>
      </c>
      <c r="D22" s="258"/>
      <c r="E22" s="423"/>
      <c r="F22" s="261" t="str">
        <f>"(Line "&amp;A19&amp;" - "&amp;A20&amp;" +"&amp;A21&amp;")"</f>
        <v>(Line 6 - 6a +7)</v>
      </c>
      <c r="G22" s="421"/>
      <c r="H22" s="256">
        <f>+H19-H20+H21</f>
        <v>5050052597.9727917</v>
      </c>
      <c r="I22" s="233"/>
      <c r="J22"/>
    </row>
    <row r="23" spans="1:10">
      <c r="A23" s="409"/>
      <c r="B23" s="166"/>
      <c r="C23" s="406"/>
      <c r="E23" s="1406"/>
      <c r="F23" s="406"/>
      <c r="H23" s="242"/>
      <c r="I23" s="242"/>
      <c r="J23"/>
    </row>
    <row r="24" spans="1:10">
      <c r="A24" s="226">
        <f>+A22+1</f>
        <v>9</v>
      </c>
      <c r="B24" s="166"/>
      <c r="C24" s="406" t="s">
        <v>145</v>
      </c>
      <c r="E24" s="1406"/>
      <c r="F24" s="406" t="s">
        <v>861</v>
      </c>
      <c r="H24" s="410">
        <f>+'9A - Gross Plant &amp; ARO'!C64</f>
        <v>1060515477.2913634</v>
      </c>
      <c r="I24" s="911"/>
      <c r="J24"/>
    </row>
    <row r="25" spans="1:10">
      <c r="A25" s="226" t="s">
        <v>855</v>
      </c>
      <c r="B25" s="219"/>
      <c r="C25" s="257" t="s">
        <v>762</v>
      </c>
      <c r="D25" s="253"/>
      <c r="E25" s="1406"/>
      <c r="F25" s="242" t="s">
        <v>859</v>
      </c>
      <c r="H25" s="410">
        <f>+'10 - Merger Costs'!C51</f>
        <v>0</v>
      </c>
      <c r="I25" s="911"/>
      <c r="J25"/>
    </row>
    <row r="26" spans="1:10">
      <c r="A26" s="226">
        <f>+A24+1</f>
        <v>10</v>
      </c>
      <c r="B26" s="166"/>
      <c r="C26" s="406" t="s">
        <v>146</v>
      </c>
      <c r="E26" s="499" t="str">
        <f>"(Note "&amp;B$326&amp;")"</f>
        <v>(Note A)</v>
      </c>
      <c r="F26" s="242" t="s">
        <v>862</v>
      </c>
      <c r="H26" s="410">
        <f>+'9 - Rate Base'!I24</f>
        <v>48084815.881441601</v>
      </c>
      <c r="I26" s="911"/>
      <c r="J26"/>
    </row>
    <row r="27" spans="1:10">
      <c r="A27" s="226" t="s">
        <v>856</v>
      </c>
      <c r="B27" s="219"/>
      <c r="C27" s="257" t="s">
        <v>762</v>
      </c>
      <c r="D27" s="253"/>
      <c r="E27" s="1406"/>
      <c r="F27" s="242" t="s">
        <v>886</v>
      </c>
      <c r="H27" s="410">
        <f>+'9 - Rate Base'!I25</f>
        <v>0</v>
      </c>
      <c r="I27" s="911"/>
      <c r="J27"/>
    </row>
    <row r="28" spans="1:10">
      <c r="A28" s="226">
        <f>+A26+1</f>
        <v>11</v>
      </c>
      <c r="B28" s="166"/>
      <c r="C28" s="406" t="s">
        <v>291</v>
      </c>
      <c r="E28" s="499" t="str">
        <f>"(Note "&amp;B$326&amp;")"</f>
        <v>(Note A)</v>
      </c>
      <c r="F28" s="242" t="s">
        <v>863</v>
      </c>
      <c r="H28" s="422">
        <f>+'9 - Rate Base'!J24</f>
        <v>0</v>
      </c>
      <c r="I28" s="242"/>
      <c r="J28"/>
    </row>
    <row r="29" spans="1:10">
      <c r="A29" s="226" t="s">
        <v>866</v>
      </c>
      <c r="B29" s="219"/>
      <c r="C29" s="257" t="s">
        <v>762</v>
      </c>
      <c r="D29" s="253"/>
      <c r="E29" s="1406"/>
      <c r="F29" s="242" t="s">
        <v>864</v>
      </c>
      <c r="H29" s="422">
        <f>+'9 - Rate Base'!J25</f>
        <v>0</v>
      </c>
      <c r="I29" s="242"/>
      <c r="J29"/>
    </row>
    <row r="30" spans="1:10">
      <c r="A30" s="226">
        <f>+A28+1</f>
        <v>12</v>
      </c>
      <c r="C30" s="309" t="s">
        <v>293</v>
      </c>
      <c r="E30" s="499" t="str">
        <f>"(Note "&amp;B$326&amp;")"</f>
        <v>(Note A)</v>
      </c>
      <c r="F30" s="242" t="s">
        <v>865</v>
      </c>
      <c r="H30" s="422">
        <f>+'9 - Rate Base'!H24</f>
        <v>0</v>
      </c>
      <c r="I30" s="242"/>
      <c r="J30"/>
    </row>
    <row r="31" spans="1:10">
      <c r="A31" s="226" t="s">
        <v>867</v>
      </c>
      <c r="B31" s="219"/>
      <c r="C31" s="257" t="s">
        <v>762</v>
      </c>
      <c r="D31" s="253"/>
      <c r="E31" s="1406"/>
      <c r="F31" s="242" t="s">
        <v>885</v>
      </c>
      <c r="H31" s="422">
        <f>+'9 - Rate Base'!H25</f>
        <v>0</v>
      </c>
      <c r="I31" s="242"/>
      <c r="J31"/>
    </row>
    <row r="32" spans="1:10">
      <c r="A32" s="226">
        <v>13</v>
      </c>
      <c r="C32" s="420" t="s">
        <v>294</v>
      </c>
      <c r="D32" s="258"/>
      <c r="E32" s="423"/>
      <c r="F32" s="261" t="str">
        <f>"(Line "&amp;A24&amp;" - "&amp;A25&amp;" + "&amp;A26&amp;" - "&amp;A27&amp;" + "&amp;A28&amp;" - "&amp;A29&amp;" + "&amp;A30&amp;" - "&amp;A31&amp;")"</f>
        <v>(Line 9 - 9a + 10 - 10a + 11 - 11a + 12 - 12a)</v>
      </c>
      <c r="G32" s="421"/>
      <c r="H32" s="256">
        <f>H24-H25+H26-H27+H28-H29+H30-H31</f>
        <v>1108600293.1728051</v>
      </c>
      <c r="I32" s="233"/>
      <c r="J32"/>
    </row>
    <row r="33" spans="1:10" ht="17.25" customHeight="1">
      <c r="A33" s="218"/>
      <c r="C33" s="309"/>
      <c r="E33" s="1406"/>
      <c r="F33" s="241"/>
      <c r="H33" s="424"/>
      <c r="I33" s="426"/>
      <c r="J33"/>
    </row>
    <row r="34" spans="1:10">
      <c r="A34" s="234">
        <v>14</v>
      </c>
      <c r="B34" s="166"/>
      <c r="C34" s="421" t="s">
        <v>295</v>
      </c>
      <c r="D34" s="421"/>
      <c r="E34" s="423"/>
      <c r="F34" s="261" t="s">
        <v>815</v>
      </c>
      <c r="G34" s="421"/>
      <c r="H34" s="261">
        <f>+H22-H32</f>
        <v>3941452304.7999868</v>
      </c>
      <c r="I34" s="233"/>
      <c r="J34"/>
    </row>
    <row r="35" spans="1:10">
      <c r="A35" s="218"/>
      <c r="B35" s="166"/>
      <c r="C35" s="166"/>
      <c r="D35" s="166"/>
      <c r="E35" s="1406"/>
      <c r="J35"/>
    </row>
    <row r="36" spans="1:10">
      <c r="A36" s="226">
        <v>15</v>
      </c>
      <c r="B36" s="166"/>
      <c r="C36" s="166" t="s">
        <v>296</v>
      </c>
      <c r="D36" s="166"/>
      <c r="E36" s="1406"/>
      <c r="F36" s="239" t="s">
        <v>816</v>
      </c>
      <c r="H36" s="424">
        <f>+H61-H59</f>
        <v>1930637454.5764744</v>
      </c>
      <c r="I36" s="426"/>
      <c r="J36"/>
    </row>
    <row r="37" spans="1:10" ht="16" thickBot="1">
      <c r="A37" s="234">
        <v>16</v>
      </c>
      <c r="B37" s="281" t="s">
        <v>237</v>
      </c>
      <c r="C37" s="281"/>
      <c r="D37" s="281"/>
      <c r="E37" s="425"/>
      <c r="F37" s="416" t="s">
        <v>817</v>
      </c>
      <c r="G37" s="281"/>
      <c r="H37" s="418">
        <f>+H36/(H22)</f>
        <v>0.38230046462317585</v>
      </c>
      <c r="I37" s="908"/>
      <c r="J37"/>
    </row>
    <row r="38" spans="1:10" ht="16" thickTop="1">
      <c r="A38" s="218"/>
      <c r="E38" s="1406"/>
      <c r="J38"/>
    </row>
    <row r="39" spans="1:10">
      <c r="A39" s="226">
        <v>17</v>
      </c>
      <c r="B39" s="234"/>
      <c r="C39" s="257" t="s">
        <v>297</v>
      </c>
      <c r="D39" s="253"/>
      <c r="E39" s="292"/>
      <c r="F39" s="239" t="s">
        <v>818</v>
      </c>
      <c r="G39" s="230"/>
      <c r="H39" s="426">
        <f>+H80-H59</f>
        <v>1580341479.5280411</v>
      </c>
      <c r="I39" s="426"/>
      <c r="J39"/>
    </row>
    <row r="40" spans="1:10" ht="16" thickBot="1">
      <c r="A40" s="234">
        <v>18</v>
      </c>
      <c r="B40" s="281" t="s">
        <v>298</v>
      </c>
      <c r="C40" s="281"/>
      <c r="D40" s="281"/>
      <c r="E40" s="425"/>
      <c r="F40" s="416" t="s">
        <v>819</v>
      </c>
      <c r="G40" s="281"/>
      <c r="H40" s="427">
        <f>+H39/H34</f>
        <v>0.40095410455772018</v>
      </c>
      <c r="I40" s="908"/>
      <c r="J40"/>
    </row>
    <row r="41" spans="1:10" ht="16" thickTop="1">
      <c r="A41" s="234"/>
      <c r="B41" s="448"/>
      <c r="C41" s="448"/>
      <c r="D41" s="448"/>
      <c r="E41" s="1406"/>
      <c r="F41" s="232"/>
      <c r="G41" s="448"/>
      <c r="H41" s="908"/>
      <c r="I41" s="908"/>
      <c r="J41"/>
    </row>
    <row r="42" spans="1:10" s="219" customFormat="1">
      <c r="A42" s="428" t="s">
        <v>299</v>
      </c>
      <c r="B42" s="429"/>
      <c r="C42" s="403"/>
      <c r="D42" s="403"/>
      <c r="E42" s="1414"/>
      <c r="F42" s="405"/>
      <c r="G42" s="405"/>
      <c r="H42" s="290"/>
      <c r="I42" s="407"/>
      <c r="J42"/>
    </row>
    <row r="43" spans="1:10" s="219" customFormat="1">
      <c r="A43" s="430"/>
      <c r="B43" s="431"/>
      <c r="C43" s="309"/>
      <c r="D43" s="309"/>
      <c r="E43" s="1415"/>
      <c r="F43" s="406"/>
      <c r="G43" s="406"/>
      <c r="H43" s="407"/>
      <c r="I43" s="407"/>
      <c r="J43"/>
    </row>
    <row r="44" spans="1:10">
      <c r="A44" s="218"/>
      <c r="B44" s="257" t="s">
        <v>56</v>
      </c>
      <c r="E44" s="292"/>
      <c r="F44" s="242"/>
      <c r="G44" s="226"/>
      <c r="H44" s="241"/>
      <c r="I44" s="242"/>
      <c r="J44"/>
    </row>
    <row r="45" spans="1:10">
      <c r="A45" s="226">
        <v>19</v>
      </c>
      <c r="B45" s="234"/>
      <c r="C45" s="245" t="s">
        <v>300</v>
      </c>
      <c r="E45" s="499" t="str">
        <f>"(Note "&amp;B$327&amp;")"</f>
        <v>(Note B)</v>
      </c>
      <c r="F45" s="242" t="s">
        <v>880</v>
      </c>
      <c r="G45" s="230"/>
      <c r="H45" s="410">
        <f>+'9 - Rate Base'!C24</f>
        <v>1877377040.5563006</v>
      </c>
      <c r="I45" s="911"/>
      <c r="J45"/>
    </row>
    <row r="46" spans="1:10">
      <c r="A46" s="226" t="s">
        <v>868</v>
      </c>
      <c r="B46" s="219"/>
      <c r="C46" s="257" t="s">
        <v>762</v>
      </c>
      <c r="D46" s="253"/>
      <c r="E46" s="1406"/>
      <c r="F46" s="242" t="s">
        <v>869</v>
      </c>
      <c r="G46" s="230"/>
      <c r="H46" s="422">
        <f>+'9 - Rate Base'!C25</f>
        <v>0</v>
      </c>
      <c r="I46" s="242"/>
      <c r="J46"/>
    </row>
    <row r="47" spans="1:10">
      <c r="A47" s="226">
        <v>20</v>
      </c>
      <c r="B47" s="226"/>
      <c r="C47" s="257" t="s">
        <v>803</v>
      </c>
      <c r="D47" s="253"/>
      <c r="E47" s="292"/>
      <c r="F47" s="250"/>
      <c r="G47" s="230"/>
      <c r="H47" s="851">
        <v>0</v>
      </c>
      <c r="I47" s="851"/>
      <c r="J47"/>
    </row>
    <row r="48" spans="1:10">
      <c r="A48" s="226">
        <v>21</v>
      </c>
      <c r="B48" s="226"/>
      <c r="C48" s="523" t="s">
        <v>803</v>
      </c>
      <c r="D48" s="475"/>
      <c r="E48" s="432"/>
      <c r="F48" s="303"/>
      <c r="G48" s="236"/>
      <c r="H48" s="852">
        <v>0</v>
      </c>
      <c r="I48" s="851"/>
      <c r="J48"/>
    </row>
    <row r="49" spans="1:10">
      <c r="A49" s="226">
        <v>22</v>
      </c>
      <c r="B49" s="234"/>
      <c r="C49" s="245" t="s">
        <v>302</v>
      </c>
      <c r="E49" s="499"/>
      <c r="F49" s="261" t="str">
        <f>"(Line "&amp;A45&amp;" -"&amp;A46&amp;")"</f>
        <v>(Line 19 -19a)</v>
      </c>
      <c r="G49" s="230"/>
      <c r="H49" s="242">
        <f>H45-H46+H47+H48</f>
        <v>1877377040.5563006</v>
      </c>
      <c r="I49" s="242"/>
      <c r="J49"/>
    </row>
    <row r="50" spans="1:10" s="219" customFormat="1">
      <c r="A50" s="226"/>
      <c r="B50" s="226"/>
      <c r="C50" s="257"/>
      <c r="D50" s="253"/>
      <c r="E50" s="1406"/>
      <c r="F50" s="242"/>
      <c r="G50" s="253"/>
      <c r="H50" s="242"/>
      <c r="I50" s="242"/>
      <c r="J50"/>
    </row>
    <row r="51" spans="1:10">
      <c r="A51" s="226">
        <v>23</v>
      </c>
      <c r="B51" s="234"/>
      <c r="C51" s="245" t="s">
        <v>147</v>
      </c>
      <c r="E51" s="1406"/>
      <c r="F51" s="242" t="s">
        <v>881</v>
      </c>
      <c r="G51" s="230"/>
      <c r="H51" s="422">
        <f>+'9 - Rate Base'!D24</f>
        <v>331224306.387555</v>
      </c>
      <c r="I51" s="242"/>
      <c r="J51"/>
    </row>
    <row r="52" spans="1:10">
      <c r="A52" s="226" t="s">
        <v>870</v>
      </c>
      <c r="B52" s="226"/>
      <c r="C52" s="257" t="s">
        <v>762</v>
      </c>
      <c r="D52" s="253"/>
      <c r="E52" s="1406"/>
      <c r="F52" s="242" t="s">
        <v>871</v>
      </c>
      <c r="G52" s="230"/>
      <c r="H52" s="422">
        <f>+'9 - Rate Base'!D25</f>
        <v>0</v>
      </c>
      <c r="I52" s="242"/>
      <c r="J52"/>
    </row>
    <row r="53" spans="1:10">
      <c r="A53" s="226">
        <v>24</v>
      </c>
      <c r="B53" s="234"/>
      <c r="C53" s="245" t="s">
        <v>303</v>
      </c>
      <c r="E53" s="499" t="str">
        <f>"(Notes "&amp;B$326&amp;" &amp; "&amp;B$327&amp;")"</f>
        <v>(Notes A &amp; B)</v>
      </c>
      <c r="F53" s="233" t="s">
        <v>882</v>
      </c>
      <c r="G53" s="230"/>
      <c r="H53" s="433">
        <f>+'9 - Rate Base'!E24</f>
        <v>0</v>
      </c>
      <c r="I53" s="233"/>
      <c r="J53"/>
    </row>
    <row r="54" spans="1:10">
      <c r="A54" s="226" t="s">
        <v>872</v>
      </c>
      <c r="B54" s="226"/>
      <c r="C54" s="257" t="s">
        <v>762</v>
      </c>
      <c r="D54" s="253"/>
      <c r="E54" s="1406"/>
      <c r="F54" s="248" t="s">
        <v>873</v>
      </c>
      <c r="G54" s="230"/>
      <c r="H54" s="422">
        <f>+'9 - Rate Base'!E25</f>
        <v>0</v>
      </c>
      <c r="I54" s="242"/>
      <c r="J54"/>
    </row>
    <row r="55" spans="1:10">
      <c r="A55" s="226">
        <v>25</v>
      </c>
      <c r="B55" s="234"/>
      <c r="C55" s="412" t="s">
        <v>304</v>
      </c>
      <c r="D55" s="258"/>
      <c r="E55" s="423"/>
      <c r="F55" s="261" t="str">
        <f>"(Line "&amp;A51&amp;" -"&amp;A52&amp;" + "&amp;A53&amp;" - "&amp;A54&amp;")"</f>
        <v>(Line 23 -23a + 24 - 24a)</v>
      </c>
      <c r="G55" s="258"/>
      <c r="H55" s="261">
        <f>H51-H52+H53-H54</f>
        <v>331224306.387555</v>
      </c>
      <c r="I55" s="233"/>
      <c r="J55"/>
    </row>
    <row r="56" spans="1:10">
      <c r="A56" s="226">
        <v>26</v>
      </c>
      <c r="B56" s="234"/>
      <c r="C56" s="1576" t="s">
        <v>305</v>
      </c>
      <c r="D56" s="257"/>
      <c r="E56" s="292"/>
      <c r="F56" s="239" t="str">
        <f>"(Line "&amp;A$16&amp;")"</f>
        <v>(Line 5)</v>
      </c>
      <c r="G56" s="434"/>
      <c r="H56" s="435">
        <f>+H16</f>
        <v>0.16079862797827263</v>
      </c>
      <c r="I56" s="914"/>
      <c r="J56"/>
    </row>
    <row r="57" spans="1:10">
      <c r="A57" s="226">
        <v>27</v>
      </c>
      <c r="B57" s="166"/>
      <c r="C57" s="255" t="s">
        <v>306</v>
      </c>
      <c r="D57" s="420"/>
      <c r="E57" s="413"/>
      <c r="F57" s="232" t="str">
        <f>"(Line "&amp;A55&amp;" * "&amp;A56&amp;")"</f>
        <v>(Line 25 * 26)</v>
      </c>
      <c r="G57" s="421"/>
      <c r="H57" s="261">
        <f>+H56*H55</f>
        <v>53260414.020173848</v>
      </c>
      <c r="I57" s="233"/>
      <c r="J57"/>
    </row>
    <row r="58" spans="1:10">
      <c r="A58" s="409"/>
      <c r="B58" s="166"/>
      <c r="C58" s="257"/>
      <c r="D58" s="219"/>
      <c r="E58" s="432"/>
      <c r="H58" s="232"/>
      <c r="I58" s="233"/>
      <c r="J58"/>
    </row>
    <row r="59" spans="1:10">
      <c r="A59" s="226">
        <v>28</v>
      </c>
      <c r="B59" s="234"/>
      <c r="C59" s="255" t="s">
        <v>307</v>
      </c>
      <c r="D59" s="436"/>
      <c r="E59" s="499" t="str">
        <f>"(Note "&amp;B$332&amp;")"</f>
        <v>(Note C)</v>
      </c>
      <c r="F59" s="256" t="s">
        <v>789</v>
      </c>
      <c r="G59" s="258"/>
      <c r="H59" s="437">
        <f>+'9 - Rate Base'!D47</f>
        <v>782029</v>
      </c>
      <c r="I59" s="233"/>
      <c r="J59"/>
    </row>
    <row r="60" spans="1:10">
      <c r="A60" s="409"/>
      <c r="B60" s="166"/>
      <c r="C60" s="257"/>
      <c r="D60" s="219"/>
      <c r="E60" s="1406"/>
      <c r="H60" s="232"/>
      <c r="I60" s="233"/>
      <c r="J60"/>
    </row>
    <row r="61" spans="1:10" s="310" customFormat="1" ht="16" thickBot="1">
      <c r="A61" s="226">
        <v>29</v>
      </c>
      <c r="B61" s="281" t="s">
        <v>308</v>
      </c>
      <c r="C61" s="281"/>
      <c r="D61" s="281"/>
      <c r="E61" s="425"/>
      <c r="F61" s="416" t="str">
        <f>"(Line "&amp;A49&amp;" + "&amp;A57&amp;" + "&amp;A59&amp;")"</f>
        <v>(Line 22 + 27 + 28)</v>
      </c>
      <c r="G61" s="281"/>
      <c r="H61" s="438">
        <f>SUM(H49,H57,H59)</f>
        <v>1931419483.5764744</v>
      </c>
      <c r="I61" s="522"/>
      <c r="J61"/>
    </row>
    <row r="62" spans="1:10" ht="16" thickTop="1">
      <c r="A62" s="409"/>
      <c r="B62" s="166"/>
      <c r="C62" s="166"/>
      <c r="D62" s="166"/>
      <c r="E62" s="1406"/>
      <c r="J62"/>
    </row>
    <row r="63" spans="1:10">
      <c r="A63" s="226"/>
      <c r="B63" s="257" t="s">
        <v>73</v>
      </c>
      <c r="C63" s="257"/>
      <c r="D63" s="242"/>
      <c r="E63" s="292"/>
      <c r="F63" s="241"/>
      <c r="G63" s="299"/>
      <c r="H63" s="241"/>
      <c r="I63" s="242"/>
      <c r="J63"/>
    </row>
    <row r="64" spans="1:10">
      <c r="A64" s="409"/>
      <c r="B64" s="253"/>
      <c r="C64" s="253"/>
      <c r="D64" s="253"/>
      <c r="E64" s="1406"/>
      <c r="F64" s="241"/>
      <c r="G64" s="241"/>
      <c r="H64" s="241"/>
      <c r="I64" s="242"/>
      <c r="J64"/>
    </row>
    <row r="65" spans="1:10">
      <c r="A65" s="226">
        <v>30</v>
      </c>
      <c r="B65" s="234"/>
      <c r="C65" s="245" t="s">
        <v>309</v>
      </c>
      <c r="E65" s="499" t="str">
        <f>"(Note "&amp;B$327&amp;")"</f>
        <v>(Note B)</v>
      </c>
      <c r="F65" s="242" t="s">
        <v>877</v>
      </c>
      <c r="G65" s="230"/>
      <c r="H65" s="422">
        <f>+'9 - Rate Base'!F24</f>
        <v>331476324.22333103</v>
      </c>
      <c r="I65" s="242"/>
      <c r="J65"/>
    </row>
    <row r="66" spans="1:10">
      <c r="A66" s="226" t="s">
        <v>874</v>
      </c>
      <c r="B66" s="219"/>
      <c r="C66" s="523" t="s">
        <v>762</v>
      </c>
      <c r="D66" s="475"/>
      <c r="E66" s="432"/>
      <c r="F66" s="248" t="s">
        <v>878</v>
      </c>
      <c r="G66" s="236"/>
      <c r="H66" s="498">
        <f>+'9 - Rate Base'!F25</f>
        <v>0</v>
      </c>
      <c r="I66" s="233"/>
      <c r="J66"/>
    </row>
    <row r="67" spans="1:10">
      <c r="A67" s="226" t="s">
        <v>875</v>
      </c>
      <c r="B67" s="219"/>
      <c r="C67" s="257" t="s">
        <v>876</v>
      </c>
      <c r="D67" s="253"/>
      <c r="E67" s="1406"/>
      <c r="F67" s="242" t="str">
        <f>"(Line "&amp;A65&amp;" - "&amp;A66&amp;")"</f>
        <v>(Line 30 - 30a)</v>
      </c>
      <c r="G67" s="230"/>
      <c r="H67" s="422">
        <f>+H65-H66</f>
        <v>331476324.22333103</v>
      </c>
      <c r="I67" s="242"/>
      <c r="J67"/>
    </row>
    <row r="68" spans="1:10" s="219" customFormat="1">
      <c r="A68" s="226"/>
      <c r="B68" s="226"/>
      <c r="C68" s="253"/>
      <c r="D68" s="257"/>
      <c r="E68" s="1406"/>
      <c r="F68" s="242"/>
      <c r="G68" s="253"/>
      <c r="H68" s="242"/>
      <c r="I68" s="242"/>
      <c r="J68"/>
    </row>
    <row r="69" spans="1:10">
      <c r="A69" s="226">
        <v>31</v>
      </c>
      <c r="B69" s="234"/>
      <c r="C69" s="245" t="s">
        <v>151</v>
      </c>
      <c r="E69" s="1406"/>
      <c r="F69" s="242" t="s">
        <v>883</v>
      </c>
      <c r="G69" s="230"/>
      <c r="H69" s="422">
        <f>+'9 - Rate Base'!G24</f>
        <v>68953812.256885797</v>
      </c>
      <c r="I69" s="242"/>
      <c r="J69"/>
    </row>
    <row r="70" spans="1:10">
      <c r="A70" s="226" t="s">
        <v>879</v>
      </c>
      <c r="B70" s="226"/>
      <c r="C70" s="257" t="s">
        <v>762</v>
      </c>
      <c r="D70" s="253"/>
      <c r="E70" s="1406"/>
      <c r="F70" s="242" t="s">
        <v>884</v>
      </c>
      <c r="G70" s="230"/>
      <c r="H70" s="422">
        <f>+'9 - Rate Base'!G25</f>
        <v>0</v>
      </c>
      <c r="I70" s="242"/>
      <c r="J70"/>
    </row>
    <row r="71" spans="1:10">
      <c r="A71" s="226">
        <v>32</v>
      </c>
      <c r="B71" s="234"/>
      <c r="C71" s="245" t="s">
        <v>146</v>
      </c>
      <c r="E71" s="1406"/>
      <c r="F71" s="232" t="str">
        <f>"(Line "&amp;A$26&amp;" - "&amp;A$27&amp;")"</f>
        <v>(Line 10 - 10a)</v>
      </c>
      <c r="G71" s="230"/>
      <c r="H71" s="242">
        <f>+H26-H27</f>
        <v>48084815.881441601</v>
      </c>
      <c r="I71" s="242"/>
      <c r="J71"/>
    </row>
    <row r="72" spans="1:10">
      <c r="A72" s="226">
        <v>33</v>
      </c>
      <c r="B72" s="234"/>
      <c r="C72" s="245" t="s">
        <v>291</v>
      </c>
      <c r="E72" s="499"/>
      <c r="F72" s="232" t="str">
        <f>"(Line "&amp;A$28&amp;" - "&amp;A$29&amp;")"</f>
        <v>(Line 11 - 11a)</v>
      </c>
      <c r="G72" s="230"/>
      <c r="H72" s="242">
        <f>+H28-H29</f>
        <v>0</v>
      </c>
      <c r="I72" s="242"/>
      <c r="J72"/>
    </row>
    <row r="73" spans="1:10">
      <c r="A73" s="226">
        <v>34</v>
      </c>
      <c r="B73" s="234"/>
      <c r="C73" s="271" t="s">
        <v>310</v>
      </c>
      <c r="D73" s="236"/>
      <c r="E73" s="467"/>
      <c r="F73" s="239" t="str">
        <f>"(Line "&amp;A$30&amp;" - "&amp;A$31&amp;")"</f>
        <v>(Line 12 - 12a)</v>
      </c>
      <c r="G73" s="230"/>
      <c r="H73" s="248">
        <f>+H30-H31</f>
        <v>0</v>
      </c>
      <c r="I73" s="233"/>
      <c r="J73"/>
    </row>
    <row r="74" spans="1:10">
      <c r="A74" s="226">
        <v>35</v>
      </c>
      <c r="B74" s="234"/>
      <c r="C74" s="440" t="s">
        <v>294</v>
      </c>
      <c r="D74" s="229"/>
      <c r="E74" s="292"/>
      <c r="F74" s="261" t="str">
        <f>"(Line "&amp;A69&amp;" - "&amp;A70&amp;" + "&amp;A71&amp;" + "&amp;A72&amp;" + "&amp;A73&amp;")"</f>
        <v>(Line 31 - 31a + 32 + 33 + 34)</v>
      </c>
      <c r="G74" s="232"/>
      <c r="H74" s="232">
        <f>H69-H70+H71+H72+H73</f>
        <v>117038628.13832739</v>
      </c>
      <c r="I74" s="233"/>
      <c r="J74"/>
    </row>
    <row r="75" spans="1:10">
      <c r="A75" s="226">
        <v>36</v>
      </c>
      <c r="B75" s="234"/>
      <c r="C75" s="1571" t="s">
        <v>305</v>
      </c>
      <c r="D75" s="229"/>
      <c r="E75" s="292"/>
      <c r="F75" s="239" t="str">
        <f>"(Line "&amp;A$16&amp;")"</f>
        <v>(Line 5)</v>
      </c>
      <c r="G75" s="232"/>
      <c r="H75" s="441">
        <f>+H16</f>
        <v>0.16079862797827263</v>
      </c>
      <c r="I75" s="915"/>
      <c r="J75"/>
    </row>
    <row r="76" spans="1:10">
      <c r="A76" s="226">
        <v>37</v>
      </c>
      <c r="B76" s="166"/>
      <c r="C76" s="412" t="s">
        <v>311</v>
      </c>
      <c r="D76" s="421"/>
      <c r="E76" s="423"/>
      <c r="F76" s="232" t="str">
        <f>"(Line "&amp;A74&amp;" * "&amp;A75&amp;")"</f>
        <v>(Line 35 * 36)</v>
      </c>
      <c r="G76" s="421"/>
      <c r="H76" s="261">
        <f>+H75*H74</f>
        <v>18819650.825102296</v>
      </c>
      <c r="I76" s="233"/>
      <c r="J76"/>
    </row>
    <row r="77" spans="1:10">
      <c r="A77" s="409"/>
      <c r="B77" s="166"/>
      <c r="C77" s="166"/>
      <c r="D77" s="166"/>
      <c r="E77" s="1406"/>
      <c r="J77"/>
    </row>
    <row r="78" spans="1:10" ht="16" thickBot="1">
      <c r="A78" s="226">
        <v>38</v>
      </c>
      <c r="B78" s="281" t="s">
        <v>312</v>
      </c>
      <c r="C78" s="281"/>
      <c r="D78" s="281"/>
      <c r="E78" s="425"/>
      <c r="F78" s="416" t="str">
        <f>"(Line "&amp;A67&amp;" + "&amp;A76&amp;")"</f>
        <v>(Line 30b + 37)</v>
      </c>
      <c r="G78" s="281"/>
      <c r="H78" s="438">
        <f>+H76+H67</f>
        <v>350295975.0484333</v>
      </c>
      <c r="I78" s="522"/>
      <c r="J78"/>
    </row>
    <row r="79" spans="1:10" ht="16" thickTop="1">
      <c r="A79" s="409"/>
      <c r="B79" s="166"/>
      <c r="C79" s="166"/>
      <c r="D79" s="166"/>
      <c r="E79" s="1406"/>
      <c r="J79"/>
    </row>
    <row r="80" spans="1:10" ht="16" thickBot="1">
      <c r="A80" s="226">
        <v>39</v>
      </c>
      <c r="B80" s="281" t="s">
        <v>313</v>
      </c>
      <c r="C80" s="281"/>
      <c r="D80" s="281"/>
      <c r="E80" s="425"/>
      <c r="F80" s="416" t="str">
        <f>"(Line "&amp;A61&amp;" - "&amp;A78&amp;")"</f>
        <v>(Line 29 - 38)</v>
      </c>
      <c r="G80" s="281"/>
      <c r="H80" s="438">
        <f>+H61-H78</f>
        <v>1581123508.5280411</v>
      </c>
      <c r="I80" s="522"/>
      <c r="J80"/>
    </row>
    <row r="81" spans="1:10" ht="16" thickTop="1">
      <c r="A81" s="218"/>
      <c r="B81" s="166"/>
      <c r="C81" s="166"/>
      <c r="D81" s="166"/>
      <c r="E81" s="1406"/>
      <c r="J81"/>
    </row>
    <row r="82" spans="1:10">
      <c r="A82" s="428" t="s">
        <v>314</v>
      </c>
      <c r="B82" s="403"/>
      <c r="C82" s="403"/>
      <c r="D82" s="403"/>
      <c r="E82" s="1414"/>
      <c r="F82" s="405"/>
      <c r="G82" s="405"/>
      <c r="H82" s="223"/>
      <c r="J82"/>
    </row>
    <row r="83" spans="1:10">
      <c r="A83" s="1390"/>
      <c r="B83" s="443"/>
      <c r="C83" s="443"/>
      <c r="D83" s="443"/>
      <c r="E83" s="1406"/>
      <c r="J83"/>
    </row>
    <row r="84" spans="1:10">
      <c r="A84" s="409"/>
      <c r="B84" s="1098" t="s">
        <v>896</v>
      </c>
      <c r="C84" s="1089"/>
      <c r="D84" s="1090"/>
      <c r="E84" s="269"/>
      <c r="F84" s="1090"/>
      <c r="G84" s="1089"/>
      <c r="H84" s="1092"/>
      <c r="J84"/>
    </row>
    <row r="85" spans="1:10">
      <c r="A85" s="409" t="s">
        <v>897</v>
      </c>
      <c r="B85" s="1098"/>
      <c r="C85" s="1091" t="s">
        <v>898</v>
      </c>
      <c r="D85" s="1151" t="str">
        <f>'1A - ADIT Summary'!D177</f>
        <v>Projected Activity</v>
      </c>
      <c r="E85" s="499" t="str">
        <f>"(Note "&amp;B356&amp;")"</f>
        <v>(Note V)</v>
      </c>
      <c r="F85" s="1130" t="str">
        <f>"Attachment 1A - ADIT Summary, Line "&amp;'1A - ADIT Summary'!B38&amp;""</f>
        <v>Attachment 1A - ADIT Summary, Line 23</v>
      </c>
      <c r="G85" s="1089"/>
      <c r="H85" s="1567">
        <f>IF('1A - ADIT Summary'!$D$177="True-Up Adjustment", '1A - ADIT Summary'!R38,'1A - ADIT Summary'!L38)</f>
        <v>15586540.74005558</v>
      </c>
      <c r="J85"/>
    </row>
    <row r="86" spans="1:10">
      <c r="A86" s="409" t="s">
        <v>899</v>
      </c>
      <c r="B86" s="1098"/>
      <c r="C86" s="1091" t="s">
        <v>900</v>
      </c>
      <c r="D86" s="1151" t="str">
        <f>D85</f>
        <v>Projected Activity</v>
      </c>
      <c r="E86" s="499" t="str">
        <f>"(Note "&amp;B356&amp;")"</f>
        <v>(Note V)</v>
      </c>
      <c r="F86" s="1130" t="str">
        <f>"Attachment 1A - ADIT Summary, Line "&amp;'1A - ADIT Summary'!B71&amp;""</f>
        <v>Attachment 1A - ADIT Summary, Line 46</v>
      </c>
      <c r="G86" s="1089"/>
      <c r="H86" s="1567">
        <f>IF('1A - ADIT Summary'!$D$177="True-Up Adjustment", '1A - ADIT Summary'!R71,'1A - ADIT Summary'!L71)</f>
        <v>0</v>
      </c>
      <c r="J86"/>
    </row>
    <row r="87" spans="1:10">
      <c r="A87" s="409" t="s">
        <v>901</v>
      </c>
      <c r="B87" s="1098"/>
      <c r="C87" s="1091" t="s">
        <v>1207</v>
      </c>
      <c r="D87" s="1151" t="str">
        <f>D86</f>
        <v>Projected Activity</v>
      </c>
      <c r="E87" s="499" t="str">
        <f>"(Note "&amp;B356&amp;")"</f>
        <v>(Note V)</v>
      </c>
      <c r="F87" s="1130" t="str">
        <f>"Attachment 1A - ADIT Summary, Line "&amp;'1A - ADIT Summary'!B104&amp;""</f>
        <v>Attachment 1A - ADIT Summary, Line 69</v>
      </c>
      <c r="G87" s="1089"/>
      <c r="H87" s="1567">
        <f>IF('1A - ADIT Summary'!$D$177="True-Up Adjustment", '1A - ADIT Summary'!R104,'1A - ADIT Summary'!L104)</f>
        <v>-302005596.26157671</v>
      </c>
      <c r="J87"/>
    </row>
    <row r="88" spans="1:10">
      <c r="A88" s="409" t="s">
        <v>902</v>
      </c>
      <c r="B88" s="1099"/>
      <c r="C88" s="1091" t="s">
        <v>903</v>
      </c>
      <c r="D88" s="1151" t="str">
        <f>D87</f>
        <v>Projected Activity</v>
      </c>
      <c r="E88" s="499" t="str">
        <f>"(Note "&amp;B356&amp;")"</f>
        <v>(Note V)</v>
      </c>
      <c r="F88" s="1130" t="str">
        <f>"Attachment 1A - ADIT Summary, Line "&amp;'1A - ADIT Summary'!B137&amp;""</f>
        <v>Attachment 1A - ADIT Summary, Line 92</v>
      </c>
      <c r="G88" s="1089"/>
      <c r="H88" s="1567">
        <f>IF('1A - ADIT Summary'!$D$177="True-Up Adjustment", '1A - ADIT Summary'!R137,'1A - ADIT Summary'!L137)</f>
        <v>-1351990.038609047</v>
      </c>
      <c r="J88"/>
    </row>
    <row r="89" spans="1:10">
      <c r="A89" s="409" t="s">
        <v>1208</v>
      </c>
      <c r="B89" s="1090"/>
      <c r="C89" s="1095" t="s">
        <v>904</v>
      </c>
      <c r="D89" s="1151" t="str">
        <f>D88</f>
        <v>Projected Activity</v>
      </c>
      <c r="E89" s="467" t="str">
        <f>"(Note "&amp;B354&amp;")"</f>
        <v>(Note U)</v>
      </c>
      <c r="F89" s="1134" t="str">
        <f>"Attachment 1A - ADIT Summary, Line "&amp;'1A - ADIT Summary'!B170&amp;""</f>
        <v>Attachment 1A - ADIT Summary, Line 115</v>
      </c>
      <c r="G89" s="1094"/>
      <c r="H89" s="1568">
        <f>IF('1A - ADIT Summary'!$D$177="True-Up Adjustment", '1A - ADIT Summary'!R170,'1A - ADIT Summary'!L170)</f>
        <v>0</v>
      </c>
      <c r="J89"/>
    </row>
    <row r="90" spans="1:10">
      <c r="A90" s="409" t="s">
        <v>1209</v>
      </c>
      <c r="B90" s="1090"/>
      <c r="C90" s="1100" t="s">
        <v>318</v>
      </c>
      <c r="D90" s="1097"/>
      <c r="E90" s="423"/>
      <c r="F90" s="1130" t="str">
        <f>"(Line "&amp;A85&amp;" + "&amp;A86&amp;" + "&amp;A87&amp;" + "&amp;A88&amp;" + "&amp;A89&amp;")"</f>
        <v>(Line 40a + 40b + 40c + 40d + 40e)</v>
      </c>
      <c r="G90" s="1097"/>
      <c r="H90" s="1103">
        <f>SUM(H85:H89)</f>
        <v>-287771045.56013018</v>
      </c>
      <c r="J90"/>
    </row>
    <row r="91" spans="1:10">
      <c r="A91" s="409"/>
      <c r="B91" s="1090"/>
      <c r="C91" s="1099"/>
      <c r="D91" s="1096"/>
      <c r="E91" s="1406"/>
      <c r="F91" s="1096"/>
      <c r="G91" s="1101"/>
      <c r="H91" s="1102"/>
      <c r="J91"/>
    </row>
    <row r="92" spans="1:10">
      <c r="A92" s="226"/>
      <c r="B92" s="1090" t="s">
        <v>1730</v>
      </c>
      <c r="C92" s="1098"/>
      <c r="D92" s="1096"/>
      <c r="E92" s="1406"/>
      <c r="F92" s="1124"/>
      <c r="G92" s="1096"/>
      <c r="H92" s="1106"/>
      <c r="J92"/>
    </row>
    <row r="93" spans="1:10">
      <c r="A93" s="226" t="s">
        <v>1210</v>
      </c>
      <c r="B93" s="1090"/>
      <c r="C93" s="1098" t="s">
        <v>1211</v>
      </c>
      <c r="D93" s="1096" t="s">
        <v>1206</v>
      </c>
      <c r="E93" s="499" t="str">
        <f>"(Note "&amp;B366&amp;")"</f>
        <v>(Note W)</v>
      </c>
      <c r="F93" s="1130" t="str">
        <f>"Attachment 1D - ADIT Rate Base Adjustment, Line "&amp;'1D - ADIT Rate Base Adjustment'!B117&amp;""</f>
        <v>Attachment 1D - ADIT Rate Base Adjustment, Line 73</v>
      </c>
      <c r="G93" s="1096"/>
      <c r="H93" s="1107">
        <f>IF('1D - ADIT Rate Base Adjustment'!D237="True-Up Adjustment",'1D - ADIT Rate Base Adjustment'!N117,'1D - ADIT Rate Base Adjustment'!H117)</f>
        <v>-50293110.693233587</v>
      </c>
      <c r="J93"/>
    </row>
    <row r="94" spans="1:10">
      <c r="A94" s="226" t="s">
        <v>1212</v>
      </c>
      <c r="B94" s="1090"/>
      <c r="C94" s="1104" t="s">
        <v>1213</v>
      </c>
      <c r="D94" s="1105" t="s">
        <v>1206</v>
      </c>
      <c r="E94" s="467" t="str">
        <f>"(Note "&amp;B366&amp;")"</f>
        <v>(Note W)</v>
      </c>
      <c r="F94" s="1134" t="str">
        <f>"Attachment 1D - ADIT Rate Base Adjustment, Line "&amp;'1D - ADIT Rate Base Adjustment'!B230&amp;""</f>
        <v>Attachment 1D - ADIT Rate Base Adjustment, Line 146</v>
      </c>
      <c r="G94" s="1105"/>
      <c r="H94" s="1108">
        <f>IF('1D - ADIT Rate Base Adjustment'!D237="True-Up Adjustment",'1D - ADIT Rate Base Adjustment'!N230,'1D - ADIT Rate Base Adjustment'!H230)</f>
        <v>0</v>
      </c>
      <c r="J94"/>
    </row>
    <row r="95" spans="1:10">
      <c r="A95" s="226">
        <v>42</v>
      </c>
      <c r="B95" s="1090"/>
      <c r="C95" s="1098" t="s">
        <v>1214</v>
      </c>
      <c r="D95" s="1096"/>
      <c r="E95" s="1406"/>
      <c r="F95" s="1130" t="str">
        <f>"(Line "&amp;A93&amp;" + "&amp;A94&amp;")"</f>
        <v>(Line 41a + 41b)</v>
      </c>
      <c r="G95" s="1096"/>
      <c r="H95" s="1106">
        <f>H93+H94</f>
        <v>-50293110.693233587</v>
      </c>
      <c r="J95"/>
    </row>
    <row r="96" spans="1:10">
      <c r="A96" s="226"/>
      <c r="B96" s="1090"/>
      <c r="C96" s="1098"/>
      <c r="D96" s="1096"/>
      <c r="E96" s="1406"/>
      <c r="F96" s="1093"/>
      <c r="G96" s="1096"/>
      <c r="H96" s="1106"/>
      <c r="J96"/>
    </row>
    <row r="97" spans="1:10">
      <c r="A97" s="226">
        <v>43</v>
      </c>
      <c r="B97" s="1090"/>
      <c r="C97" s="1100" t="s">
        <v>1215</v>
      </c>
      <c r="D97" s="1097"/>
      <c r="E97" s="423"/>
      <c r="F97" s="1130" t="str">
        <f>"(Line "&amp;A90&amp;" + "&amp;A95&amp;")"</f>
        <v>(Line 40f + 42)</v>
      </c>
      <c r="G97" s="1097"/>
      <c r="H97" s="1109">
        <f>H90+H95</f>
        <v>-338064156.25336379</v>
      </c>
      <c r="J97"/>
    </row>
    <row r="98" spans="1:10">
      <c r="A98" s="442"/>
      <c r="B98" s="443"/>
      <c r="C98" s="443"/>
      <c r="D98" s="443"/>
      <c r="E98" s="1406"/>
      <c r="J98"/>
    </row>
    <row r="99" spans="1:10">
      <c r="A99" s="226" t="s">
        <v>319</v>
      </c>
      <c r="B99" s="444" t="s">
        <v>320</v>
      </c>
      <c r="D99" s="406"/>
      <c r="E99" s="499" t="s">
        <v>321</v>
      </c>
      <c r="F99" s="233" t="s">
        <v>889</v>
      </c>
      <c r="G99" s="406"/>
      <c r="H99" s="450">
        <f>+'9 - Rate Base'!C47</f>
        <v>0</v>
      </c>
      <c r="I99" s="449"/>
      <c r="J99"/>
    </row>
    <row r="100" spans="1:10" ht="15" customHeight="1">
      <c r="A100" s="226"/>
      <c r="B100" s="166"/>
      <c r="D100" s="406"/>
      <c r="E100" s="499"/>
      <c r="F100" s="233"/>
      <c r="G100" s="448"/>
      <c r="H100" s="449"/>
      <c r="I100" s="449"/>
      <c r="J100"/>
    </row>
    <row r="101" spans="1:10" s="219" customFormat="1">
      <c r="A101" s="226"/>
      <c r="B101" s="219" t="s">
        <v>323</v>
      </c>
      <c r="C101" s="445"/>
      <c r="D101" s="406"/>
      <c r="E101" s="1406"/>
      <c r="F101" s="233"/>
      <c r="G101" s="406"/>
      <c r="H101" s="449"/>
      <c r="I101" s="449"/>
      <c r="J101"/>
    </row>
    <row r="102" spans="1:10">
      <c r="A102" s="409">
        <v>44</v>
      </c>
      <c r="B102" s="219"/>
      <c r="C102" s="444" t="s">
        <v>1038</v>
      </c>
      <c r="D102" s="406"/>
      <c r="E102" s="1406" t="s">
        <v>317</v>
      </c>
      <c r="F102" s="868" t="s">
        <v>322</v>
      </c>
      <c r="G102" s="448"/>
      <c r="H102" s="1102">
        <f>+'5 - Cost Support 1'!AC127</f>
        <v>-6398773.6713320632</v>
      </c>
      <c r="I102" s="449"/>
      <c r="J102"/>
    </row>
    <row r="103" spans="1:10">
      <c r="A103" s="226"/>
      <c r="B103" s="451"/>
      <c r="C103" s="253"/>
      <c r="D103" s="253"/>
      <c r="E103" s="1406"/>
      <c r="F103" s="452"/>
      <c r="G103" s="313"/>
      <c r="J103"/>
    </row>
    <row r="104" spans="1:10">
      <c r="A104" s="226"/>
      <c r="B104" s="227" t="s">
        <v>111</v>
      </c>
      <c r="C104" s="227"/>
      <c r="D104" s="253"/>
      <c r="E104" s="1406"/>
      <c r="F104" s="453"/>
      <c r="G104" s="454"/>
      <c r="J104"/>
    </row>
    <row r="105" spans="1:10">
      <c r="A105" s="226">
        <v>45</v>
      </c>
      <c r="B105" s="455"/>
      <c r="C105" s="456" t="s">
        <v>113</v>
      </c>
      <c r="D105" s="439"/>
      <c r="E105" s="467" t="str">
        <f>"(Note "&amp;B$326&amp;")"</f>
        <v>(Note A)</v>
      </c>
      <c r="F105" s="456" t="s">
        <v>790</v>
      </c>
      <c r="G105" s="457"/>
      <c r="H105" s="449">
        <f>+'9 - Rate Base'!G47</f>
        <v>5799870.9158778852</v>
      </c>
      <c r="I105" s="449"/>
      <c r="J105"/>
    </row>
    <row r="106" spans="1:10">
      <c r="A106" s="234">
        <v>46</v>
      </c>
      <c r="B106" s="451"/>
      <c r="C106" s="219" t="s">
        <v>324</v>
      </c>
      <c r="D106" s="258"/>
      <c r="E106" s="423"/>
      <c r="F106" s="233" t="s">
        <v>824</v>
      </c>
      <c r="G106" s="307"/>
      <c r="H106" s="458">
        <f>+H105</f>
        <v>5799870.9158778852</v>
      </c>
      <c r="I106" s="449"/>
      <c r="J106"/>
    </row>
    <row r="107" spans="1:10">
      <c r="A107" s="226"/>
      <c r="B107" s="451"/>
      <c r="C107" s="253"/>
      <c r="E107" s="1406"/>
      <c r="F107" s="313"/>
      <c r="G107" s="313"/>
      <c r="J107"/>
    </row>
    <row r="108" spans="1:10">
      <c r="A108" s="226"/>
      <c r="B108" s="227" t="s">
        <v>58</v>
      </c>
      <c r="C108" s="219"/>
      <c r="D108" s="219"/>
      <c r="E108" s="1416"/>
      <c r="F108" s="457"/>
      <c r="G108" s="454"/>
      <c r="H108" s="459"/>
      <c r="I108" s="916"/>
      <c r="J108"/>
    </row>
    <row r="109" spans="1:10">
      <c r="A109" s="409">
        <v>47</v>
      </c>
      <c r="B109" s="219"/>
      <c r="C109" s="219" t="s">
        <v>325</v>
      </c>
      <c r="D109" s="253"/>
      <c r="E109" s="499" t="str">
        <f>"(Note "&amp;B$326&amp;")"</f>
        <v>(Note A)</v>
      </c>
      <c r="F109" s="227" t="s">
        <v>791</v>
      </c>
      <c r="H109" s="460">
        <f>+'9 - Rate Base'!F47</f>
        <v>0</v>
      </c>
      <c r="I109" s="317"/>
      <c r="J109"/>
    </row>
    <row r="110" spans="1:10" s="219" customFormat="1">
      <c r="A110" s="226">
        <v>48</v>
      </c>
      <c r="B110" s="451"/>
      <c r="C110" s="456" t="s">
        <v>305</v>
      </c>
      <c r="D110" s="303"/>
      <c r="E110" s="432"/>
      <c r="F110" s="239" t="str">
        <f>"(Line "&amp;A$16&amp;")"</f>
        <v>(Line 5)</v>
      </c>
      <c r="G110" s="462"/>
      <c r="H110" s="300">
        <f>+H16</f>
        <v>0.16079862797827263</v>
      </c>
      <c r="I110" s="300"/>
      <c r="J110"/>
    </row>
    <row r="111" spans="1:10">
      <c r="A111" s="226">
        <v>49</v>
      </c>
      <c r="B111" s="451"/>
      <c r="C111" s="227" t="s">
        <v>326</v>
      </c>
      <c r="D111" s="253"/>
      <c r="E111" s="1406"/>
      <c r="F111" s="232" t="str">
        <f>"(Line "&amp;A109&amp;" * "&amp;A110&amp;")"</f>
        <v>(Line 47 * 48)</v>
      </c>
      <c r="G111" s="454"/>
      <c r="H111" s="458">
        <f>+H109*H110</f>
        <v>0</v>
      </c>
      <c r="I111" s="449"/>
      <c r="J111"/>
    </row>
    <row r="112" spans="1:10">
      <c r="A112" s="226">
        <v>50</v>
      </c>
      <c r="B112" s="451"/>
      <c r="C112" s="227" t="s">
        <v>327</v>
      </c>
      <c r="D112" s="253"/>
      <c r="E112" s="467" t="s">
        <v>1216</v>
      </c>
      <c r="F112" s="456" t="s">
        <v>1176</v>
      </c>
      <c r="G112" s="454"/>
      <c r="H112" s="460">
        <f>+'9 - Rate Base'!E47</f>
        <v>5701376.2713604271</v>
      </c>
      <c r="I112" s="317"/>
      <c r="J112"/>
    </row>
    <row r="113" spans="1:10" ht="18" customHeight="1">
      <c r="A113" s="226">
        <v>51</v>
      </c>
      <c r="B113" s="451"/>
      <c r="C113" s="420" t="s">
        <v>328</v>
      </c>
      <c r="D113" s="258"/>
      <c r="E113" s="423"/>
      <c r="F113" s="232" t="str">
        <f>"(Line "&amp;A111&amp;" + "&amp;A112&amp;")"</f>
        <v>(Line 49 + 50)</v>
      </c>
      <c r="G113" s="307"/>
      <c r="H113" s="463">
        <f>SUM(H111:H112)</f>
        <v>5701376.2713604271</v>
      </c>
      <c r="I113" s="522"/>
      <c r="J113"/>
    </row>
    <row r="114" spans="1:10">
      <c r="A114" s="226"/>
      <c r="B114" s="451"/>
      <c r="C114" s="227"/>
      <c r="E114" s="1406"/>
      <c r="F114" s="454"/>
      <c r="G114" s="454"/>
      <c r="J114"/>
    </row>
    <row r="115" spans="1:10">
      <c r="A115" s="226"/>
      <c r="B115" s="227" t="s">
        <v>329</v>
      </c>
      <c r="C115" s="219"/>
      <c r="E115" s="1406"/>
      <c r="F115" s="454"/>
      <c r="G115" s="454"/>
      <c r="J115"/>
    </row>
    <row r="116" spans="1:10">
      <c r="A116" s="226">
        <v>52</v>
      </c>
      <c r="B116" s="451"/>
      <c r="C116" s="227" t="s">
        <v>330</v>
      </c>
      <c r="D116" s="225"/>
      <c r="E116" s="1406"/>
      <c r="F116" s="232" t="str">
        <f>"(Line "&amp;A$167&amp;")"</f>
        <v>(Line 85)</v>
      </c>
      <c r="G116" s="454"/>
      <c r="H116" s="1102">
        <f>+H167</f>
        <v>42739181.721803516</v>
      </c>
      <c r="I116" s="464"/>
      <c r="J116"/>
    </row>
    <row r="117" spans="1:10">
      <c r="A117" s="226">
        <v>53</v>
      </c>
      <c r="B117" s="451"/>
      <c r="C117" s="252" t="s">
        <v>331</v>
      </c>
      <c r="D117" s="225"/>
      <c r="E117" s="1406"/>
      <c r="F117" s="270" t="s">
        <v>332</v>
      </c>
      <c r="H117" s="300">
        <v>0.125</v>
      </c>
      <c r="I117" s="917"/>
      <c r="J117"/>
    </row>
    <row r="118" spans="1:10" s="310" customFormat="1">
      <c r="A118" s="226">
        <v>54</v>
      </c>
      <c r="B118" s="451"/>
      <c r="C118" s="446" t="s">
        <v>333</v>
      </c>
      <c r="D118" s="260"/>
      <c r="E118" s="423"/>
      <c r="F118" s="232" t="str">
        <f>"(Line "&amp;A116&amp;" * "&amp;A117&amp;")"</f>
        <v>(Line 52 * 53)</v>
      </c>
      <c r="G118" s="421"/>
      <c r="H118" s="463">
        <f>+H116*H117</f>
        <v>5342397.7152254395</v>
      </c>
      <c r="I118" s="452"/>
      <c r="J118"/>
    </row>
    <row r="119" spans="1:10" s="310" customFormat="1">
      <c r="A119" s="226"/>
      <c r="B119" s="451"/>
      <c r="C119" s="444"/>
      <c r="D119" s="240"/>
      <c r="E119" s="1406"/>
      <c r="F119" s="232"/>
      <c r="G119" s="448"/>
      <c r="H119" s="313"/>
      <c r="I119" s="452"/>
      <c r="J119"/>
    </row>
    <row r="120" spans="1:10" s="310" customFormat="1">
      <c r="A120" s="166"/>
      <c r="B120" s="444" t="s">
        <v>118</v>
      </c>
      <c r="C120" s="166"/>
      <c r="D120" s="240"/>
      <c r="E120" s="1151"/>
      <c r="F120" s="232"/>
      <c r="G120" s="448"/>
      <c r="H120" s="313"/>
      <c r="I120" s="452"/>
      <c r="J120"/>
    </row>
    <row r="121" spans="1:10">
      <c r="A121" s="226">
        <v>55</v>
      </c>
      <c r="B121" s="166"/>
      <c r="C121" s="166" t="s">
        <v>334</v>
      </c>
      <c r="D121" s="166"/>
      <c r="E121" s="499" t="str">
        <f>"(Note "&amp;B$343&amp;")"</f>
        <v>(Note N)</v>
      </c>
      <c r="F121" s="166" t="s">
        <v>335</v>
      </c>
      <c r="H121" s="465">
        <f>+'5 - Cost Support 1'!G151</f>
        <v>0</v>
      </c>
      <c r="J121"/>
    </row>
    <row r="122" spans="1:10">
      <c r="A122" s="218">
        <v>56</v>
      </c>
      <c r="B122" s="166"/>
      <c r="C122" s="466" t="s">
        <v>336</v>
      </c>
      <c r="D122" s="466"/>
      <c r="E122" s="467" t="str">
        <f>+E121</f>
        <v>(Note N)</v>
      </c>
      <c r="F122" s="468" t="str">
        <f>+F121</f>
        <v>From PJM</v>
      </c>
      <c r="H122" s="469">
        <f>+'5 - Cost Support 1'!G156</f>
        <v>0</v>
      </c>
      <c r="I122" s="406"/>
      <c r="J122"/>
    </row>
    <row r="123" spans="1:10">
      <c r="A123" s="218">
        <v>57</v>
      </c>
      <c r="B123" s="166"/>
      <c r="C123" s="166" t="s">
        <v>337</v>
      </c>
      <c r="D123" s="166"/>
      <c r="E123" s="1406"/>
      <c r="F123" s="232" t="str">
        <f>"(Line "&amp;A121&amp;" - "&amp;A122&amp;")"</f>
        <v>(Line 55 - 56)</v>
      </c>
      <c r="H123" s="166">
        <f>+H121-H122</f>
        <v>0</v>
      </c>
      <c r="J123"/>
    </row>
    <row r="124" spans="1:10">
      <c r="A124" s="218"/>
      <c r="B124" s="166"/>
      <c r="C124" s="166"/>
      <c r="D124" s="166"/>
      <c r="E124" s="1406"/>
      <c r="J124"/>
    </row>
    <row r="125" spans="1:10" ht="16" thickBot="1">
      <c r="A125" s="218">
        <v>58</v>
      </c>
      <c r="B125" s="281" t="s">
        <v>338</v>
      </c>
      <c r="C125" s="281"/>
      <c r="D125" s="281"/>
      <c r="E125" s="425"/>
      <c r="F125" s="438" t="str">
        <f>"(Line "&amp;A97&amp;" + "&amp;A99&amp;" + "&amp;A102&amp;" + "&amp;A106&amp;" + "&amp;A113&amp;" + "&amp;A118&amp;" - "&amp;A123&amp;")"</f>
        <v>(Line 43 + 43a + 44 + 46 + 51 + 54 - 57)</v>
      </c>
      <c r="G125" s="470"/>
      <c r="H125" s="438">
        <f>SUM(H97,H99,H102,H106,H113,H118)-H123</f>
        <v>-327619285.02223206</v>
      </c>
      <c r="I125" s="522"/>
      <c r="J125"/>
    </row>
    <row r="126" spans="1:10" ht="16" thickTop="1">
      <c r="A126" s="218"/>
      <c r="B126" s="166"/>
      <c r="C126" s="166"/>
      <c r="D126" s="166"/>
      <c r="E126" s="1406"/>
      <c r="J126"/>
    </row>
    <row r="127" spans="1:10" ht="16" thickBot="1">
      <c r="A127" s="234">
        <v>59</v>
      </c>
      <c r="B127" s="281" t="s">
        <v>339</v>
      </c>
      <c r="C127" s="281"/>
      <c r="D127" s="281"/>
      <c r="E127" s="425"/>
      <c r="F127" s="416" t="str">
        <f>"(Line "&amp;A80&amp;" + "&amp;A125&amp;")"</f>
        <v>(Line 39 + 58)</v>
      </c>
      <c r="G127" s="281"/>
      <c r="H127" s="438">
        <f>+H80+H125</f>
        <v>1253504223.5058091</v>
      </c>
      <c r="I127" s="522"/>
      <c r="J127"/>
    </row>
    <row r="128" spans="1:10" ht="16" thickTop="1">
      <c r="B128" s="166"/>
      <c r="C128" s="166"/>
      <c r="D128" s="166"/>
      <c r="E128" s="1406"/>
      <c r="J128"/>
    </row>
    <row r="129" spans="1:10" s="219" customFormat="1">
      <c r="A129" s="471" t="s">
        <v>340</v>
      </c>
      <c r="B129" s="472"/>
      <c r="C129" s="473"/>
      <c r="D129" s="288"/>
      <c r="E129" s="1414"/>
      <c r="F129" s="223"/>
      <c r="G129" s="223"/>
      <c r="H129" s="290"/>
      <c r="I129" s="407"/>
      <c r="J129"/>
    </row>
    <row r="130" spans="1:10" s="219" customFormat="1">
      <c r="A130" s="253"/>
      <c r="B130" s="253"/>
      <c r="C130" s="253"/>
      <c r="D130" s="253"/>
      <c r="E130" s="1415"/>
      <c r="H130" s="407"/>
      <c r="I130" s="407"/>
      <c r="J130"/>
    </row>
    <row r="131" spans="1:10">
      <c r="A131" s="234"/>
      <c r="B131" s="257" t="s">
        <v>148</v>
      </c>
      <c r="D131" s="241"/>
      <c r="E131" s="292"/>
      <c r="G131" s="241"/>
      <c r="H131" s="241"/>
      <c r="I131" s="242"/>
      <c r="J131"/>
    </row>
    <row r="132" spans="1:10">
      <c r="A132" s="234">
        <v>60</v>
      </c>
      <c r="B132" s="234"/>
      <c r="C132" s="257" t="s">
        <v>148</v>
      </c>
      <c r="D132" s="253"/>
      <c r="E132" s="1406"/>
      <c r="F132" s="242" t="s">
        <v>1039</v>
      </c>
      <c r="G132" s="226"/>
      <c r="H132" s="422">
        <f>+'11A - O&amp;M'!G38</f>
        <v>28169310</v>
      </c>
      <c r="I132" s="242"/>
      <c r="J132"/>
    </row>
    <row r="133" spans="1:10">
      <c r="A133" s="234">
        <v>61</v>
      </c>
      <c r="B133" s="234"/>
      <c r="C133" s="257" t="s">
        <v>341</v>
      </c>
      <c r="D133" s="253"/>
      <c r="E133" s="1406"/>
      <c r="F133" s="242" t="s">
        <v>322</v>
      </c>
      <c r="G133" s="226"/>
      <c r="H133" s="242">
        <f>'5 - Cost Support 1'!G164</f>
        <v>0</v>
      </c>
      <c r="I133" s="242"/>
      <c r="J133"/>
    </row>
    <row r="134" spans="1:10">
      <c r="A134" s="234">
        <v>62</v>
      </c>
      <c r="B134" s="234"/>
      <c r="C134" s="257" t="s">
        <v>342</v>
      </c>
      <c r="D134" s="253"/>
      <c r="E134" s="1406"/>
      <c r="F134" s="242" t="s">
        <v>322</v>
      </c>
      <c r="G134" s="226"/>
      <c r="H134" s="242">
        <f>'5 - Cost Support 1'!J165</f>
        <v>0</v>
      </c>
      <c r="I134" s="242"/>
      <c r="J134"/>
    </row>
    <row r="135" spans="1:10">
      <c r="A135" s="226">
        <v>63</v>
      </c>
      <c r="B135" s="234"/>
      <c r="C135" s="257" t="s">
        <v>343</v>
      </c>
      <c r="D135" s="253"/>
      <c r="E135" s="1406"/>
      <c r="F135" s="242" t="s">
        <v>344</v>
      </c>
      <c r="G135" s="253"/>
      <c r="H135" s="422">
        <v>0</v>
      </c>
      <c r="I135" s="242"/>
      <c r="J135"/>
    </row>
    <row r="136" spans="1:10">
      <c r="A136" s="226" t="s">
        <v>759</v>
      </c>
      <c r="B136" s="226"/>
      <c r="C136" s="257" t="s">
        <v>760</v>
      </c>
      <c r="D136" s="253"/>
      <c r="E136" s="1406"/>
      <c r="F136" s="242" t="s">
        <v>907</v>
      </c>
      <c r="G136" s="253"/>
      <c r="H136" s="422">
        <f>+'10 - Merger Costs'!G7</f>
        <v>0</v>
      </c>
      <c r="I136" s="242"/>
      <c r="J136"/>
    </row>
    <row r="137" spans="1:10">
      <c r="A137" s="226">
        <v>64</v>
      </c>
      <c r="B137" s="226"/>
      <c r="C137" s="257" t="s">
        <v>345</v>
      </c>
      <c r="D137" s="253"/>
      <c r="E137" s="499" t="str">
        <f>"(Note "&amp;B$346&amp;")"</f>
        <v>(Note O)</v>
      </c>
      <c r="F137" s="242" t="s">
        <v>346</v>
      </c>
      <c r="G137" s="253"/>
      <c r="H137" s="422">
        <v>0</v>
      </c>
      <c r="I137" s="242"/>
      <c r="J137"/>
    </row>
    <row r="138" spans="1:10">
      <c r="A138" s="226">
        <v>65</v>
      </c>
      <c r="B138" s="234"/>
      <c r="C138" s="257" t="s">
        <v>347</v>
      </c>
      <c r="D138" s="242"/>
      <c r="E138" s="467" t="str">
        <f>"(Note "&amp;B$326&amp;")"</f>
        <v>(Note A)</v>
      </c>
      <c r="F138" s="248" t="s">
        <v>348</v>
      </c>
      <c r="G138" s="253"/>
      <c r="H138" s="433">
        <v>0</v>
      </c>
      <c r="I138" s="233"/>
      <c r="J138"/>
    </row>
    <row r="139" spans="1:10">
      <c r="A139" s="226">
        <v>66</v>
      </c>
      <c r="B139" s="253"/>
      <c r="C139" s="255" t="s">
        <v>148</v>
      </c>
      <c r="D139" s="254"/>
      <c r="E139" s="423"/>
      <c r="F139" s="233" t="str">
        <f>"(Lines "&amp;A132&amp;" - "&amp;A133&amp;" + "&amp;A134&amp;" - "&amp;A135&amp;" - "&amp;A136&amp;" + "&amp;A137&amp;" + "&amp;A138&amp;")"</f>
        <v>(Lines 60 - 61 + 62 - 63 - 63a + 64 + 65)</v>
      </c>
      <c r="G139" s="420"/>
      <c r="H139" s="256">
        <f>+H132-H133+H134-H135-H136+H137+H138</f>
        <v>28169310</v>
      </c>
      <c r="I139" s="233"/>
      <c r="J139"/>
    </row>
    <row r="140" spans="1:10">
      <c r="A140" s="226"/>
      <c r="B140" s="226"/>
      <c r="C140" s="257"/>
      <c r="D140" s="253"/>
      <c r="E140" s="292"/>
      <c r="F140" s="253"/>
      <c r="G140" s="253"/>
      <c r="H140" s="419"/>
      <c r="I140" s="913"/>
      <c r="J140"/>
    </row>
    <row r="141" spans="1:10">
      <c r="A141" s="226"/>
      <c r="B141" s="257" t="s">
        <v>59</v>
      </c>
      <c r="C141" s="253"/>
      <c r="D141" s="253"/>
      <c r="E141" s="292"/>
      <c r="F141" s="253"/>
      <c r="G141" s="253"/>
      <c r="H141" s="419"/>
      <c r="I141" s="913"/>
      <c r="J141"/>
    </row>
    <row r="142" spans="1:10">
      <c r="A142" s="226">
        <v>67</v>
      </c>
      <c r="B142" s="226"/>
      <c r="C142" s="257" t="s">
        <v>349</v>
      </c>
      <c r="D142" s="253"/>
      <c r="E142" s="499" t="str">
        <f>"(Note "&amp;B$326&amp;")"</f>
        <v>(Note A)</v>
      </c>
      <c r="F142" s="241" t="s">
        <v>292</v>
      </c>
      <c r="G142" s="253"/>
      <c r="H142" s="422">
        <v>0</v>
      </c>
      <c r="I142" s="242"/>
      <c r="J142"/>
    </row>
    <row r="143" spans="1:10">
      <c r="A143" s="226">
        <v>68</v>
      </c>
      <c r="B143" s="226"/>
      <c r="C143" s="257" t="s">
        <v>149</v>
      </c>
      <c r="D143" s="253"/>
      <c r="E143" s="1406"/>
      <c r="F143" s="242" t="s">
        <v>1040</v>
      </c>
      <c r="G143" s="253"/>
      <c r="H143" s="422">
        <f>+'11B - A&amp;G'!E24</f>
        <v>91434259</v>
      </c>
      <c r="I143" s="242"/>
      <c r="J143"/>
    </row>
    <row r="144" spans="1:10">
      <c r="A144" s="226" t="s">
        <v>350</v>
      </c>
      <c r="B144" s="226"/>
      <c r="C144" s="257" t="s">
        <v>351</v>
      </c>
      <c r="D144" s="253"/>
      <c r="E144" s="499" t="s">
        <v>352</v>
      </c>
      <c r="F144" s="242" t="s">
        <v>322</v>
      </c>
      <c r="G144" s="474"/>
      <c r="H144" s="422">
        <f>+'5 - Cost Support 1'!I231</f>
        <v>-2115717.2799999989</v>
      </c>
      <c r="I144" s="242"/>
      <c r="J144"/>
    </row>
    <row r="145" spans="1:10">
      <c r="A145" s="226" t="s">
        <v>761</v>
      </c>
      <c r="B145" s="226"/>
      <c r="C145" s="257" t="s">
        <v>762</v>
      </c>
      <c r="D145" s="253"/>
      <c r="E145" s="1406"/>
      <c r="F145" s="242" t="s">
        <v>908</v>
      </c>
      <c r="G145" s="253"/>
      <c r="H145" s="422">
        <f>+'10 - Merger Costs'!C8</f>
        <v>13513.75</v>
      </c>
      <c r="I145" s="242"/>
      <c r="J145"/>
    </row>
    <row r="146" spans="1:10">
      <c r="A146" s="226" t="s">
        <v>1198</v>
      </c>
      <c r="B146" s="226"/>
      <c r="C146" s="257" t="s">
        <v>1199</v>
      </c>
      <c r="D146" s="253"/>
      <c r="E146" s="1406"/>
      <c r="F146" s="242" t="s">
        <v>322</v>
      </c>
      <c r="G146" s="253"/>
      <c r="H146" s="422">
        <f>+'5 - Cost Support 1'!K213+'5 - Cost Support 1'!J213+'5 - Cost Support 1'!I213+'5 - Cost Support 1'!L213+'5 - Cost Support 1'!M213+'5 - Cost Support 1'!N213+'5 - Cost Support 1'!O213+'5 - Cost Support 1'!P213+'5 - Cost Support 1'!Q213</f>
        <v>1806521.0584551899</v>
      </c>
      <c r="I146" s="242"/>
      <c r="J146"/>
    </row>
    <row r="147" spans="1:10">
      <c r="A147" s="226">
        <v>69</v>
      </c>
      <c r="B147" s="226"/>
      <c r="C147" s="257" t="s">
        <v>353</v>
      </c>
      <c r="D147" s="242"/>
      <c r="E147" s="1406"/>
      <c r="F147" s="257" t="s">
        <v>354</v>
      </c>
      <c r="G147" s="230"/>
      <c r="H147" s="422">
        <f>+'11B - A&amp;G'!E14</f>
        <v>679946</v>
      </c>
      <c r="I147" s="242"/>
      <c r="J147"/>
    </row>
    <row r="148" spans="1:10">
      <c r="A148" s="226">
        <v>70</v>
      </c>
      <c r="B148" s="226"/>
      <c r="C148" s="257" t="s">
        <v>355</v>
      </c>
      <c r="D148" s="242"/>
      <c r="E148" s="499" t="str">
        <f>"(Note "&amp;B$334&amp;")"</f>
        <v>(Note E)</v>
      </c>
      <c r="F148" s="257" t="s">
        <v>68</v>
      </c>
      <c r="G148" s="230"/>
      <c r="H148" s="422">
        <f>+'11B - A&amp;G'!E18</f>
        <v>1375321</v>
      </c>
      <c r="I148" s="242"/>
      <c r="J148"/>
    </row>
    <row r="149" spans="1:10">
      <c r="A149" s="226">
        <v>71</v>
      </c>
      <c r="B149" s="226"/>
      <c r="C149" s="257" t="s">
        <v>356</v>
      </c>
      <c r="D149" s="242"/>
      <c r="E149" s="1406"/>
      <c r="F149" s="257" t="s">
        <v>357</v>
      </c>
      <c r="G149" s="230"/>
      <c r="H149" s="422">
        <f>+'11B - A&amp;G'!E20</f>
        <v>670077</v>
      </c>
      <c r="I149" s="242"/>
      <c r="J149"/>
    </row>
    <row r="150" spans="1:10">
      <c r="A150" s="226">
        <v>72</v>
      </c>
      <c r="B150" s="226"/>
      <c r="C150" s="257" t="s">
        <v>358</v>
      </c>
      <c r="D150" s="242"/>
      <c r="E150" s="1406"/>
      <c r="F150" s="257" t="s">
        <v>359</v>
      </c>
      <c r="G150" s="230"/>
      <c r="H150" s="422">
        <v>0</v>
      </c>
      <c r="I150" s="242"/>
      <c r="J150"/>
    </row>
    <row r="151" spans="1:10">
      <c r="A151" s="226">
        <v>73</v>
      </c>
      <c r="B151" s="226"/>
      <c r="C151" s="257" t="s">
        <v>360</v>
      </c>
      <c r="D151" s="166"/>
      <c r="E151" s="499" t="str">
        <f>"(Note "&amp;B$333&amp;")"</f>
        <v>(Note D)</v>
      </c>
      <c r="F151" s="248" t="s">
        <v>361</v>
      </c>
      <c r="G151" s="253"/>
      <c r="H151" s="422">
        <v>233274</v>
      </c>
      <c r="I151" s="242"/>
      <c r="J151"/>
    </row>
    <row r="152" spans="1:10">
      <c r="A152" s="226">
        <v>74</v>
      </c>
      <c r="B152" s="226"/>
      <c r="C152" s="255" t="s">
        <v>362</v>
      </c>
      <c r="D152" s="254"/>
      <c r="E152" s="413"/>
      <c r="F152" s="232" t="str">
        <f>"(Lines "&amp;A142&amp;" + "&amp;A143&amp;") -  Sum ("&amp;A145&amp;" to "&amp;A151&amp;")"</f>
        <v>(Lines 67 + 68) -  Sum (68b to 73)</v>
      </c>
      <c r="G152" s="258"/>
      <c r="H152" s="261">
        <f>H142+H143-SUM(H145:H151)</f>
        <v>86655606.191544816</v>
      </c>
      <c r="I152" s="233"/>
      <c r="J152"/>
    </row>
    <row r="153" spans="1:10">
      <c r="A153" s="226">
        <v>75</v>
      </c>
      <c r="B153" s="226"/>
      <c r="C153" s="1576" t="s">
        <v>305</v>
      </c>
      <c r="D153" s="252"/>
      <c r="E153" s="1406"/>
      <c r="F153" s="475" t="s">
        <v>821</v>
      </c>
      <c r="G153" s="454"/>
      <c r="H153" s="459">
        <f>+H16</f>
        <v>0.16079862797827263</v>
      </c>
      <c r="I153" s="916"/>
      <c r="J153"/>
    </row>
    <row r="154" spans="1:10">
      <c r="A154" s="226">
        <v>76</v>
      </c>
      <c r="B154" s="226"/>
      <c r="C154" s="255" t="s">
        <v>363</v>
      </c>
      <c r="D154" s="254"/>
      <c r="E154" s="413"/>
      <c r="F154" s="232" t="s">
        <v>829</v>
      </c>
      <c r="G154" s="258"/>
      <c r="H154" s="261">
        <f>+H153*H152</f>
        <v>13934102.582225913</v>
      </c>
      <c r="I154" s="233"/>
      <c r="J154"/>
    </row>
    <row r="155" spans="1:10">
      <c r="A155" s="226"/>
      <c r="B155" s="226"/>
      <c r="C155" s="263"/>
      <c r="D155" s="309"/>
      <c r="E155" s="292"/>
      <c r="F155" s="229"/>
      <c r="G155" s="229"/>
      <c r="H155" s="232"/>
      <c r="I155" s="233"/>
      <c r="J155"/>
    </row>
    <row r="156" spans="1:10">
      <c r="A156" s="226"/>
      <c r="B156" s="257" t="s">
        <v>65</v>
      </c>
      <c r="C156" s="219"/>
      <c r="D156" s="309"/>
      <c r="E156" s="292"/>
      <c r="F156" s="229"/>
      <c r="G156" s="229"/>
      <c r="H156" s="232"/>
      <c r="I156" s="233"/>
      <c r="J156"/>
    </row>
    <row r="157" spans="1:10">
      <c r="A157" s="226">
        <v>77</v>
      </c>
      <c r="B157" s="451"/>
      <c r="C157" s="227" t="s">
        <v>66</v>
      </c>
      <c r="D157" s="476"/>
      <c r="E157" s="499" t="str">
        <f>"(Note "&amp;B$336&amp;")"</f>
        <v>(Note G)</v>
      </c>
      <c r="F157" s="227" t="s">
        <v>68</v>
      </c>
      <c r="G157" s="219"/>
      <c r="H157" s="460">
        <f>+'11B - A&amp;G'!J18</f>
        <v>363142</v>
      </c>
      <c r="I157" s="317"/>
      <c r="J157"/>
    </row>
    <row r="158" spans="1:10">
      <c r="A158" s="234">
        <v>78</v>
      </c>
      <c r="B158" s="451"/>
      <c r="C158" s="456" t="s">
        <v>364</v>
      </c>
      <c r="D158" s="477"/>
      <c r="E158" s="467" t="str">
        <f>"(Note "&amp;B$340&amp;")"</f>
        <v>(Note K)</v>
      </c>
      <c r="F158" s="456" t="s">
        <v>357</v>
      </c>
      <c r="G158" s="219"/>
      <c r="H158" s="478">
        <f>'5 - Cost Support 1'!H58</f>
        <v>0</v>
      </c>
      <c r="I158" s="449"/>
      <c r="J158"/>
    </row>
    <row r="159" spans="1:10">
      <c r="A159" s="234">
        <v>79</v>
      </c>
      <c r="B159" s="451"/>
      <c r="C159" s="227" t="s">
        <v>365</v>
      </c>
      <c r="D159" s="253"/>
      <c r="E159" s="1416"/>
      <c r="F159" s="232" t="s">
        <v>831</v>
      </c>
      <c r="G159" s="219"/>
      <c r="H159" s="317">
        <f>+H158+H157</f>
        <v>363142</v>
      </c>
      <c r="I159" s="317"/>
      <c r="J159"/>
    </row>
    <row r="160" spans="1:10">
      <c r="A160" s="226"/>
      <c r="B160" s="451"/>
      <c r="C160" s="227"/>
      <c r="D160" s="253"/>
      <c r="E160" s="1416"/>
      <c r="F160" s="227"/>
      <c r="G160" s="219"/>
      <c r="H160" s="457"/>
      <c r="I160" s="457"/>
      <c r="J160"/>
    </row>
    <row r="161" spans="1:10">
      <c r="A161" s="234">
        <v>80</v>
      </c>
      <c r="B161" s="451"/>
      <c r="C161" s="227" t="s">
        <v>366</v>
      </c>
      <c r="D161" s="253"/>
      <c r="E161" s="1406"/>
      <c r="F161" s="227" t="s">
        <v>354</v>
      </c>
      <c r="G161" s="219"/>
      <c r="H161" s="460">
        <f>H147</f>
        <v>679946</v>
      </c>
      <c r="I161" s="317"/>
      <c r="J161"/>
    </row>
    <row r="162" spans="1:10" ht="16" thickBot="1">
      <c r="A162" s="234">
        <v>81</v>
      </c>
      <c r="B162" s="451"/>
      <c r="C162" s="227" t="s">
        <v>364</v>
      </c>
      <c r="D162" s="253"/>
      <c r="E162" s="499" t="str">
        <f>"(Note "&amp;B$335&amp;")"</f>
        <v>(Note F)</v>
      </c>
      <c r="F162" s="456" t="s">
        <v>357</v>
      </c>
      <c r="G162" s="219"/>
      <c r="H162" s="460">
        <f>+'5 - Cost Support 1'!H71</f>
        <v>0</v>
      </c>
      <c r="I162" s="317"/>
      <c r="J162"/>
    </row>
    <row r="163" spans="1:10">
      <c r="A163" s="226">
        <v>82</v>
      </c>
      <c r="B163" s="451"/>
      <c r="C163" s="446" t="s">
        <v>44</v>
      </c>
      <c r="D163" s="254"/>
      <c r="E163" s="423"/>
      <c r="F163" s="232" t="s">
        <v>832</v>
      </c>
      <c r="G163" s="420"/>
      <c r="H163" s="479">
        <f>+H161+H162</f>
        <v>679946</v>
      </c>
      <c r="I163" s="449"/>
      <c r="J163"/>
    </row>
    <row r="164" spans="1:10">
      <c r="A164" s="234">
        <v>83</v>
      </c>
      <c r="B164" s="226"/>
      <c r="C164" s="1098" t="s">
        <v>193</v>
      </c>
      <c r="D164" s="252"/>
      <c r="E164" s="1406"/>
      <c r="F164" s="239" t="s">
        <v>823</v>
      </c>
      <c r="G164" s="454"/>
      <c r="H164" s="480">
        <f>+H40</f>
        <v>0.40095410455772018</v>
      </c>
      <c r="I164" s="300"/>
      <c r="J164"/>
    </row>
    <row r="165" spans="1:10">
      <c r="A165" s="226">
        <v>84</v>
      </c>
      <c r="B165" s="226"/>
      <c r="C165" s="255" t="s">
        <v>367</v>
      </c>
      <c r="D165" s="254"/>
      <c r="E165" s="413"/>
      <c r="F165" s="232" t="s">
        <v>833</v>
      </c>
      <c r="G165" s="258"/>
      <c r="H165" s="447">
        <f>+H164*H163</f>
        <v>272627.13957760361</v>
      </c>
      <c r="I165" s="449"/>
      <c r="J165"/>
    </row>
    <row r="166" spans="1:10">
      <c r="A166" s="234"/>
      <c r="B166" s="234"/>
      <c r="C166" s="257"/>
      <c r="D166" s="253"/>
      <c r="E166" s="292"/>
      <c r="F166" s="230"/>
      <c r="G166" s="230"/>
      <c r="H166" s="232"/>
      <c r="I166" s="233"/>
      <c r="J166"/>
    </row>
    <row r="167" spans="1:10" ht="16" thickBot="1">
      <c r="A167" s="234">
        <v>85</v>
      </c>
      <c r="B167" s="234"/>
      <c r="C167" s="414" t="s">
        <v>368</v>
      </c>
      <c r="D167" s="415"/>
      <c r="E167" s="481"/>
      <c r="F167" s="416" t="s">
        <v>834</v>
      </c>
      <c r="G167" s="417"/>
      <c r="H167" s="416">
        <f>+H139+H154+H159+H165</f>
        <v>42739181.721803516</v>
      </c>
      <c r="I167" s="233"/>
      <c r="J167"/>
    </row>
    <row r="168" spans="1:10" ht="16" thickTop="1">
      <c r="A168" s="234"/>
      <c r="B168" s="234"/>
      <c r="C168" s="263"/>
      <c r="D168" s="309"/>
      <c r="E168" s="292"/>
      <c r="F168" s="232"/>
      <c r="G168" s="229"/>
      <c r="H168" s="232"/>
      <c r="I168" s="233"/>
      <c r="J168"/>
    </row>
    <row r="169" spans="1:10">
      <c r="A169" s="235"/>
      <c r="B169" s="234"/>
      <c r="C169" s="257"/>
      <c r="D169" s="253"/>
      <c r="E169" s="292"/>
      <c r="F169" s="230"/>
      <c r="G169" s="230"/>
      <c r="H169" s="419"/>
      <c r="I169" s="913"/>
      <c r="J169"/>
    </row>
    <row r="170" spans="1:10">
      <c r="A170" s="471" t="s">
        <v>369</v>
      </c>
      <c r="B170" s="472"/>
      <c r="C170" s="473"/>
      <c r="D170" s="288"/>
      <c r="E170" s="1414"/>
      <c r="F170" s="223"/>
      <c r="G170" s="223"/>
      <c r="H170" s="290"/>
      <c r="I170" s="407"/>
      <c r="J170"/>
    </row>
    <row r="171" spans="1:10">
      <c r="A171" s="257"/>
      <c r="B171" s="234"/>
      <c r="C171" s="257"/>
      <c r="D171" s="253"/>
      <c r="E171" s="292"/>
      <c r="F171" s="230"/>
      <c r="G171" s="230"/>
      <c r="H171" s="419"/>
      <c r="I171" s="913"/>
      <c r="J171"/>
    </row>
    <row r="172" spans="1:10">
      <c r="A172" s="218"/>
      <c r="B172" s="235" t="s">
        <v>60</v>
      </c>
      <c r="C172" s="166"/>
      <c r="E172" s="1406"/>
      <c r="F172" s="269"/>
      <c r="G172" s="269"/>
      <c r="H172" s="482"/>
      <c r="I172" s="918"/>
      <c r="J172"/>
    </row>
    <row r="173" spans="1:10">
      <c r="A173" s="234">
        <v>86</v>
      </c>
      <c r="B173" s="434"/>
      <c r="C173" s="227" t="s">
        <v>370</v>
      </c>
      <c r="E173" s="1406"/>
      <c r="F173" s="227" t="s">
        <v>891</v>
      </c>
      <c r="H173" s="460">
        <f>+'5 - Cost Support 1'!I221</f>
        <v>47636002.787615143</v>
      </c>
      <c r="I173" s="317"/>
      <c r="J173"/>
    </row>
    <row r="174" spans="1:10">
      <c r="A174" s="234"/>
      <c r="B174" s="434"/>
      <c r="C174" s="227"/>
      <c r="E174" s="1406"/>
      <c r="F174" s="235"/>
      <c r="H174" s="464"/>
      <c r="I174" s="464"/>
      <c r="J174"/>
    </row>
    <row r="175" spans="1:10">
      <c r="A175" s="234">
        <v>87</v>
      </c>
      <c r="B175" s="434"/>
      <c r="C175" s="444" t="s">
        <v>150</v>
      </c>
      <c r="D175" s="229"/>
      <c r="E175" s="1406"/>
      <c r="F175" s="444" t="s">
        <v>892</v>
      </c>
      <c r="H175" s="460">
        <f>+'5 - Cost Support 1'!G222</f>
        <v>13390842.062579772</v>
      </c>
      <c r="I175" s="317"/>
      <c r="J175"/>
    </row>
    <row r="176" spans="1:10">
      <c r="A176" s="234" t="s">
        <v>807</v>
      </c>
      <c r="B176" s="451"/>
      <c r="C176" s="257" t="s">
        <v>762</v>
      </c>
      <c r="D176" s="253"/>
      <c r="E176" s="1406"/>
      <c r="F176" s="444" t="s">
        <v>890</v>
      </c>
      <c r="H176" s="450">
        <f>+'10 - Merger Costs'!C14</f>
        <v>0</v>
      </c>
      <c r="I176" s="449"/>
      <c r="J176"/>
    </row>
    <row r="177" spans="1:10">
      <c r="A177" s="234">
        <v>88</v>
      </c>
      <c r="B177" s="434"/>
      <c r="C177" s="444" t="s">
        <v>371</v>
      </c>
      <c r="D177" s="229"/>
      <c r="E177" s="499" t="str">
        <f>"(Note "&amp;B$326&amp;")"</f>
        <v>(Note A)</v>
      </c>
      <c r="F177" s="444" t="s">
        <v>893</v>
      </c>
      <c r="H177" s="450">
        <f>+'5 - Cost Support 1'!G223</f>
        <v>19201124.871376108</v>
      </c>
      <c r="I177" s="449"/>
      <c r="J177"/>
    </row>
    <row r="178" spans="1:10">
      <c r="A178" s="234" t="s">
        <v>808</v>
      </c>
      <c r="B178" s="451"/>
      <c r="C178" s="523" t="s">
        <v>762</v>
      </c>
      <c r="D178" s="475"/>
      <c r="E178" s="467"/>
      <c r="F178" s="456" t="s">
        <v>1009</v>
      </c>
      <c r="G178" s="466"/>
      <c r="H178" s="478">
        <f>+'10 - Merger Costs'!C15</f>
        <v>0</v>
      </c>
      <c r="I178" s="449"/>
      <c r="J178"/>
    </row>
    <row r="179" spans="1:10">
      <c r="A179" s="234">
        <v>89</v>
      </c>
      <c r="B179" s="434"/>
      <c r="C179" s="264" t="s">
        <v>44</v>
      </c>
      <c r="D179" s="229"/>
      <c r="E179" s="1406"/>
      <c r="F179" s="233" t="str">
        <f>"(Line "&amp;87&amp;" - "&amp;A176&amp;" + "&amp;88&amp;" - "&amp;A178&amp;")"</f>
        <v>(Line 87 - 87a + 88 - 88a)</v>
      </c>
      <c r="H179" s="447">
        <f>H175-H176+H177-H178</f>
        <v>32591966.933955878</v>
      </c>
      <c r="I179" s="449"/>
      <c r="J179"/>
    </row>
    <row r="180" spans="1:10">
      <c r="A180" s="234">
        <v>90</v>
      </c>
      <c r="B180" s="434"/>
      <c r="C180" s="1577" t="s">
        <v>305</v>
      </c>
      <c r="D180" s="303"/>
      <c r="E180" s="432"/>
      <c r="F180" s="475" t="str">
        <f>"(Line "&amp;A$16&amp;")"</f>
        <v>(Line 5)</v>
      </c>
      <c r="G180" s="462"/>
      <c r="H180" s="483">
        <f>+H16</f>
        <v>0.16079862797827263</v>
      </c>
      <c r="I180" s="919"/>
      <c r="J180"/>
    </row>
    <row r="181" spans="1:10">
      <c r="A181" s="234">
        <v>91</v>
      </c>
      <c r="B181" s="434"/>
      <c r="C181" s="235" t="s">
        <v>372</v>
      </c>
      <c r="E181" s="1406"/>
      <c r="F181" s="232" t="str">
        <f>"(Line "&amp;A179&amp;" * "&amp;A180&amp;")"</f>
        <v>(Line 89 * 90)</v>
      </c>
      <c r="G181" s="454"/>
      <c r="H181" s="447">
        <f>+H179*H180</f>
        <v>5240743.566093334</v>
      </c>
      <c r="I181" s="449"/>
      <c r="J181"/>
    </row>
    <row r="182" spans="1:10">
      <c r="A182" s="226"/>
      <c r="B182" s="451"/>
      <c r="C182" s="227"/>
      <c r="D182" s="253"/>
      <c r="E182" s="1406"/>
      <c r="F182" s="227"/>
      <c r="G182" s="454"/>
      <c r="H182" s="484"/>
      <c r="I182" s="464"/>
      <c r="J182"/>
    </row>
    <row r="183" spans="1:10">
      <c r="A183" s="234">
        <v>92</v>
      </c>
      <c r="B183" s="451"/>
      <c r="C183" s="227" t="s">
        <v>373</v>
      </c>
      <c r="D183" s="253"/>
      <c r="E183" s="499" t="str">
        <f>"(Note "&amp;B$326&amp;")"</f>
        <v>(Note A)</v>
      </c>
      <c r="F183" s="227" t="s">
        <v>894</v>
      </c>
      <c r="H183" s="485">
        <f>+'5 - Cost Support 1'!I224</f>
        <v>0</v>
      </c>
      <c r="I183" s="464"/>
      <c r="J183"/>
    </row>
    <row r="184" spans="1:10">
      <c r="A184" s="226">
        <v>93</v>
      </c>
      <c r="B184" s="451"/>
      <c r="C184" s="456" t="s">
        <v>374</v>
      </c>
      <c r="D184" s="475"/>
      <c r="E184" s="467" t="str">
        <f>"(Note "&amp;B$326&amp;")"</f>
        <v>(Note A)</v>
      </c>
      <c r="F184" s="456" t="s">
        <v>895</v>
      </c>
      <c r="G184" s="466"/>
      <c r="H184" s="486">
        <f>+'5 - Cost Support 1'!I225</f>
        <v>0</v>
      </c>
      <c r="I184" s="452"/>
      <c r="J184"/>
    </row>
    <row r="185" spans="1:10">
      <c r="A185" s="226">
        <v>94</v>
      </c>
      <c r="B185" s="451"/>
      <c r="C185" s="227" t="s">
        <v>44</v>
      </c>
      <c r="D185" s="253"/>
      <c r="E185" s="1406"/>
      <c r="F185" s="232" t="str">
        <f>"(Line "&amp;A183&amp;" + "&amp;A184&amp;")"</f>
        <v>(Line 92 + 93)</v>
      </c>
      <c r="H185" s="464">
        <f>+H184+H183</f>
        <v>0</v>
      </c>
      <c r="I185" s="464"/>
      <c r="J185"/>
    </row>
    <row r="186" spans="1:10">
      <c r="A186" s="234">
        <v>95</v>
      </c>
      <c r="B186" s="451"/>
      <c r="C186" s="1577" t="s">
        <v>305</v>
      </c>
      <c r="D186" s="303"/>
      <c r="E186" s="432"/>
      <c r="F186" s="475" t="str">
        <f>"(Line "&amp;A$16&amp;")"</f>
        <v>(Line 5)</v>
      </c>
      <c r="G186" s="462"/>
      <c r="H186" s="483">
        <f>+H16</f>
        <v>0.16079862797827263</v>
      </c>
      <c r="I186" s="919"/>
      <c r="J186"/>
    </row>
    <row r="187" spans="1:10">
      <c r="A187" s="234">
        <v>96</v>
      </c>
      <c r="B187" s="451"/>
      <c r="C187" s="235" t="s">
        <v>375</v>
      </c>
      <c r="D187" s="253"/>
      <c r="E187" s="1406"/>
      <c r="F187" s="232" t="str">
        <f>"(Line "&amp;A185&amp;" * "&amp;A186&amp;")"</f>
        <v>(Line 94 * 95)</v>
      </c>
      <c r="G187" s="454"/>
      <c r="H187" s="313">
        <f>+H186*H185</f>
        <v>0</v>
      </c>
      <c r="I187" s="452"/>
      <c r="J187"/>
    </row>
    <row r="188" spans="1:10">
      <c r="A188" s="226"/>
      <c r="B188" s="451"/>
      <c r="C188" s="166"/>
      <c r="D188" s="253"/>
      <c r="E188" s="1406"/>
      <c r="F188" s="227"/>
      <c r="G188" s="454"/>
      <c r="H188" s="313"/>
      <c r="I188" s="452"/>
      <c r="J188"/>
    </row>
    <row r="189" spans="1:10">
      <c r="A189" s="487"/>
      <c r="B189" s="488"/>
      <c r="C189" s="227"/>
      <c r="D189" s="253"/>
      <c r="E189" s="1406"/>
      <c r="F189" s="227"/>
      <c r="G189" s="454"/>
      <c r="H189" s="459"/>
      <c r="I189" s="916"/>
      <c r="J189"/>
    </row>
    <row r="190" spans="1:10" s="310" customFormat="1" ht="16" thickBot="1">
      <c r="A190" s="234">
        <v>97</v>
      </c>
      <c r="B190" s="489" t="s">
        <v>376</v>
      </c>
      <c r="C190" s="490"/>
      <c r="D190" s="417"/>
      <c r="E190" s="425"/>
      <c r="F190" s="416" t="str">
        <f>"(Line "&amp;A173&amp;" + "&amp;A181&amp;" + "&amp;A187&amp;")"</f>
        <v>(Line 86 + 91 + 96)</v>
      </c>
      <c r="G190" s="491"/>
      <c r="H190" s="492">
        <f>+H173+H181+H187</f>
        <v>52876746.353708476</v>
      </c>
      <c r="I190" s="449"/>
      <c r="J190"/>
    </row>
    <row r="191" spans="1:10" ht="16" thickTop="1">
      <c r="E191" s="1406"/>
      <c r="J191"/>
    </row>
    <row r="192" spans="1:10">
      <c r="A192" s="471" t="s">
        <v>377</v>
      </c>
      <c r="B192" s="472"/>
      <c r="C192" s="473"/>
      <c r="D192" s="288"/>
      <c r="E192" s="1417"/>
      <c r="F192" s="223"/>
      <c r="G192" s="223"/>
      <c r="H192" s="290"/>
      <c r="I192" s="407"/>
      <c r="J192"/>
    </row>
    <row r="193" spans="1:10">
      <c r="A193" s="442"/>
      <c r="B193" s="234"/>
      <c r="C193" s="257"/>
      <c r="D193" s="253"/>
      <c r="E193" s="292"/>
      <c r="F193" s="230"/>
      <c r="G193" s="230"/>
      <c r="H193" s="419"/>
      <c r="I193" s="913"/>
      <c r="J193"/>
    </row>
    <row r="194" spans="1:10">
      <c r="A194" s="226">
        <v>98</v>
      </c>
      <c r="B194" s="227" t="s">
        <v>378</v>
      </c>
      <c r="C194" s="493"/>
      <c r="E194" s="499"/>
      <c r="F194" s="219" t="s">
        <v>379</v>
      </c>
      <c r="G194" s="219"/>
      <c r="H194" s="494">
        <f>+'2 - Other Tax'!G36</f>
        <v>1308557.7253354082</v>
      </c>
      <c r="I194" s="494"/>
      <c r="J194"/>
    </row>
    <row r="195" spans="1:10">
      <c r="A195" s="409"/>
      <c r="B195" s="253"/>
      <c r="E195" s="1406"/>
      <c r="F195" s="235"/>
      <c r="G195" s="219"/>
      <c r="J195"/>
    </row>
    <row r="196" spans="1:10" ht="16" thickBot="1">
      <c r="A196" s="226">
        <v>99</v>
      </c>
      <c r="B196" s="414" t="s">
        <v>380</v>
      </c>
      <c r="C196" s="414"/>
      <c r="D196" s="417"/>
      <c r="E196" s="425"/>
      <c r="F196" s="416" t="str">
        <f>"(Line "&amp;A194&amp;")"</f>
        <v>(Line 98)</v>
      </c>
      <c r="G196" s="281"/>
      <c r="H196" s="438">
        <f>+H194</f>
        <v>1308557.7253354082</v>
      </c>
      <c r="I196" s="522"/>
      <c r="J196"/>
    </row>
    <row r="197" spans="1:10" ht="16" thickTop="1">
      <c r="A197" s="218"/>
      <c r="E197" s="1406"/>
      <c r="J197"/>
    </row>
    <row r="198" spans="1:10">
      <c r="A198" s="471" t="s">
        <v>381</v>
      </c>
      <c r="B198" s="472"/>
      <c r="C198" s="473"/>
      <c r="D198" s="288"/>
      <c r="E198" s="1414"/>
      <c r="F198" s="223"/>
      <c r="G198" s="223"/>
      <c r="H198" s="290"/>
      <c r="I198" s="407"/>
      <c r="J198"/>
    </row>
    <row r="199" spans="1:10">
      <c r="A199" s="235"/>
      <c r="B199" s="234"/>
      <c r="C199" s="257"/>
      <c r="D199" s="253"/>
      <c r="E199" s="292"/>
      <c r="F199" s="230"/>
      <c r="G199" s="230"/>
      <c r="H199" s="419"/>
      <c r="I199" s="913"/>
      <c r="J199"/>
    </row>
    <row r="200" spans="1:10">
      <c r="A200" s="226"/>
      <c r="B200" s="232" t="s">
        <v>2</v>
      </c>
      <c r="D200" s="229"/>
      <c r="E200" s="292"/>
      <c r="G200" s="232"/>
      <c r="J200"/>
    </row>
    <row r="201" spans="1:10">
      <c r="A201" s="226">
        <v>100</v>
      </c>
      <c r="B201" s="232"/>
      <c r="C201" s="230" t="s">
        <v>2</v>
      </c>
      <c r="D201" s="229"/>
      <c r="E201" s="292"/>
      <c r="F201" s="232" t="s">
        <v>382</v>
      </c>
      <c r="G201" s="232"/>
      <c r="H201" s="1700">
        <f>56028741+1312292+563980+694223</f>
        <v>58599236</v>
      </c>
      <c r="I201" s="233"/>
      <c r="J201"/>
    </row>
    <row r="202" spans="1:10">
      <c r="A202" s="226">
        <v>101</v>
      </c>
      <c r="B202" s="226"/>
      <c r="C202" s="495" t="s">
        <v>383</v>
      </c>
      <c r="D202" s="475"/>
      <c r="E202" s="1418" t="s">
        <v>835</v>
      </c>
      <c r="F202" s="248" t="s">
        <v>384</v>
      </c>
      <c r="G202" s="239"/>
      <c r="H202" s="1701">
        <v>694223</v>
      </c>
      <c r="I202" s="449"/>
      <c r="J202"/>
    </row>
    <row r="203" spans="1:10">
      <c r="A203" s="234">
        <v>102</v>
      </c>
      <c r="B203" s="234"/>
      <c r="C203" s="232" t="s">
        <v>2</v>
      </c>
      <c r="D203" s="229"/>
      <c r="E203" s="1406"/>
      <c r="F203" s="233" t="s">
        <v>385</v>
      </c>
      <c r="G203" s="232"/>
      <c r="H203" s="232">
        <f>+H201-H202</f>
        <v>57905013</v>
      </c>
      <c r="I203" s="233"/>
      <c r="J203"/>
    </row>
    <row r="204" spans="1:10">
      <c r="A204" s="234"/>
      <c r="B204" s="234"/>
      <c r="C204" s="241"/>
      <c r="E204" s="1406"/>
      <c r="F204" s="253"/>
      <c r="G204" s="241"/>
      <c r="H204" s="241"/>
      <c r="I204" s="242"/>
      <c r="J204"/>
    </row>
    <row r="205" spans="1:10">
      <c r="A205" s="234">
        <v>103</v>
      </c>
      <c r="B205" s="241" t="s">
        <v>386</v>
      </c>
      <c r="E205" s="292" t="s">
        <v>387</v>
      </c>
      <c r="F205" s="242" t="s">
        <v>388</v>
      </c>
      <c r="G205" s="241"/>
      <c r="H205" s="497">
        <v>0</v>
      </c>
      <c r="I205" s="920"/>
      <c r="J205"/>
    </row>
    <row r="206" spans="1:10">
      <c r="A206" s="234"/>
      <c r="B206" s="234"/>
      <c r="C206" s="245"/>
      <c r="E206" s="292"/>
      <c r="F206" s="242"/>
      <c r="G206" s="241"/>
      <c r="H206" s="241"/>
      <c r="I206" s="242"/>
      <c r="J206"/>
    </row>
    <row r="207" spans="1:10">
      <c r="A207" s="234"/>
      <c r="B207" s="245" t="s">
        <v>389</v>
      </c>
      <c r="E207" s="292"/>
      <c r="F207" s="242"/>
      <c r="G207" s="241"/>
      <c r="H207" s="241"/>
      <c r="I207" s="242"/>
      <c r="J207"/>
    </row>
    <row r="208" spans="1:10">
      <c r="A208" s="234">
        <v>104</v>
      </c>
      <c r="B208" s="234"/>
      <c r="C208" s="241" t="s">
        <v>390</v>
      </c>
      <c r="D208" s="241"/>
      <c r="E208" s="499"/>
      <c r="F208" s="242" t="s">
        <v>391</v>
      </c>
      <c r="G208" s="241"/>
      <c r="H208" s="1702">
        <v>1554309747.6115386</v>
      </c>
      <c r="I208" s="912"/>
      <c r="J208"/>
    </row>
    <row r="209" spans="1:10">
      <c r="A209" s="226">
        <v>105</v>
      </c>
      <c r="B209" s="226"/>
      <c r="C209" s="242" t="s">
        <v>392</v>
      </c>
      <c r="D209" s="242"/>
      <c r="E209" s="292" t="s">
        <v>192</v>
      </c>
      <c r="F209" s="309" t="str">
        <f>"(Line "&amp;A221&amp;")"</f>
        <v>(Line 114)</v>
      </c>
      <c r="G209" s="241"/>
      <c r="H209" s="242">
        <f>-H221</f>
        <v>0</v>
      </c>
      <c r="I209" s="242"/>
      <c r="J209"/>
    </row>
    <row r="210" spans="1:10">
      <c r="A210" s="234">
        <v>106</v>
      </c>
      <c r="B210" s="226"/>
      <c r="C210" s="233" t="s">
        <v>393</v>
      </c>
      <c r="D210" s="233"/>
      <c r="E210" s="292" t="s">
        <v>192</v>
      </c>
      <c r="F210" s="233" t="s">
        <v>394</v>
      </c>
      <c r="G210" s="232"/>
      <c r="H210" s="433">
        <v>0</v>
      </c>
      <c r="I210" s="233"/>
      <c r="J210"/>
    </row>
    <row r="211" spans="1:10">
      <c r="A211" s="973" t="s">
        <v>1177</v>
      </c>
      <c r="B211" s="973"/>
      <c r="C211" s="1011" t="s">
        <v>1178</v>
      </c>
      <c r="D211" s="1011"/>
      <c r="E211" s="1012" t="s">
        <v>192</v>
      </c>
      <c r="F211" s="1011" t="s">
        <v>1179</v>
      </c>
      <c r="G211" s="239"/>
      <c r="H211" s="498">
        <v>0</v>
      </c>
      <c r="I211" s="233"/>
      <c r="J211"/>
    </row>
    <row r="212" spans="1:10">
      <c r="A212" s="234">
        <v>107</v>
      </c>
      <c r="B212" s="226"/>
      <c r="C212" s="233" t="s">
        <v>389</v>
      </c>
      <c r="D212" s="233"/>
      <c r="E212" s="499" t="s">
        <v>1217</v>
      </c>
      <c r="F212" s="232" t="s">
        <v>1180</v>
      </c>
      <c r="G212" s="251"/>
      <c r="H212" s="241">
        <f>SUM(H208:H211)</f>
        <v>1554309747.6115386</v>
      </c>
      <c r="I212" s="242"/>
      <c r="J212"/>
    </row>
    <row r="213" spans="1:10">
      <c r="A213" s="234"/>
      <c r="B213" s="234"/>
      <c r="C213" s="245"/>
      <c r="E213" s="292"/>
      <c r="F213" s="241"/>
      <c r="G213" s="230"/>
      <c r="H213" s="241"/>
      <c r="I213" s="242"/>
      <c r="J213"/>
    </row>
    <row r="214" spans="1:10">
      <c r="A214" s="234"/>
      <c r="B214" s="245" t="s">
        <v>3</v>
      </c>
      <c r="E214" s="292"/>
      <c r="F214" s="241"/>
      <c r="G214" s="230"/>
      <c r="H214" s="241"/>
      <c r="I214" s="242"/>
      <c r="J214"/>
    </row>
    <row r="215" spans="1:10">
      <c r="A215" s="234">
        <v>108</v>
      </c>
      <c r="B215" s="234"/>
      <c r="C215" s="245" t="s">
        <v>395</v>
      </c>
      <c r="E215" s="499"/>
      <c r="F215" s="245" t="s">
        <v>396</v>
      </c>
      <c r="G215" s="230"/>
      <c r="H215" s="1702">
        <v>1501677768.1061537</v>
      </c>
      <c r="I215" s="242"/>
      <c r="J215"/>
    </row>
    <row r="216" spans="1:10">
      <c r="A216" s="226">
        <v>109</v>
      </c>
      <c r="B216" s="234"/>
      <c r="C216" s="245" t="s">
        <v>397</v>
      </c>
      <c r="E216" s="292" t="str">
        <f>+E210</f>
        <v>enter negative</v>
      </c>
      <c r="F216" s="257" t="s">
        <v>398</v>
      </c>
      <c r="G216" s="230"/>
      <c r="H216" s="1702">
        <v>-3200705.9292307701</v>
      </c>
      <c r="I216" s="242"/>
      <c r="J216"/>
    </row>
    <row r="217" spans="1:10">
      <c r="A217" s="226">
        <v>110</v>
      </c>
      <c r="B217" s="234"/>
      <c r="C217" s="245" t="s">
        <v>399</v>
      </c>
      <c r="E217" s="1406" t="s">
        <v>400</v>
      </c>
      <c r="F217" s="263" t="s">
        <v>401</v>
      </c>
      <c r="G217" s="230"/>
      <c r="H217" s="422">
        <v>0</v>
      </c>
      <c r="I217" s="242"/>
      <c r="J217"/>
    </row>
    <row r="218" spans="1:10">
      <c r="A218" s="226">
        <v>111</v>
      </c>
      <c r="B218" s="226"/>
      <c r="C218" s="257" t="s">
        <v>402</v>
      </c>
      <c r="D218" s="253"/>
      <c r="E218" s="292" t="str">
        <f>IF(H218&gt;0,"enter positive","enter negative")</f>
        <v>enter positive</v>
      </c>
      <c r="F218" s="1130" t="str">
        <f>"Attachment 1B - ADIT EOY, Line "&amp;'1B - ADIT EOY'!B22&amp;""</f>
        <v>Attachment 1B - ADIT EOY, Line 7</v>
      </c>
      <c r="G218" s="253"/>
      <c r="H218" s="1146">
        <f>-'1B - ADIT EOY'!E22</f>
        <v>757409.30202024779</v>
      </c>
      <c r="I218" s="242"/>
      <c r="J218"/>
    </row>
    <row r="219" spans="1:10">
      <c r="A219" s="226">
        <v>112</v>
      </c>
      <c r="B219" s="226"/>
      <c r="C219" s="219" t="s">
        <v>403</v>
      </c>
      <c r="D219" s="496" t="s">
        <v>835</v>
      </c>
      <c r="E219" s="1012" t="s">
        <v>192</v>
      </c>
      <c r="F219" s="248" t="str">
        <f>+F202</f>
        <v>Attachment 8</v>
      </c>
      <c r="G219" s="230"/>
      <c r="H219" s="1702">
        <v>-2251229.6446153801</v>
      </c>
      <c r="I219" s="242"/>
      <c r="J219"/>
    </row>
    <row r="220" spans="1:10">
      <c r="A220" s="226">
        <v>113</v>
      </c>
      <c r="B220" s="226"/>
      <c r="C220" s="255" t="s">
        <v>404</v>
      </c>
      <c r="D220" s="254"/>
      <c r="E220" s="499" t="s">
        <v>1041</v>
      </c>
      <c r="F220" s="233" t="str">
        <f>"(Sum Lines "&amp;A215&amp;" to "&amp;A219&amp;")"</f>
        <v>(Sum Lines 108 to 112)</v>
      </c>
      <c r="G220" s="254"/>
      <c r="H220" s="256">
        <f>SUM(H215:H219)</f>
        <v>1496983241.8343279</v>
      </c>
      <c r="I220" s="233"/>
      <c r="J220"/>
    </row>
    <row r="221" spans="1:10">
      <c r="A221" s="234">
        <v>114</v>
      </c>
      <c r="B221" s="234"/>
      <c r="C221" s="245" t="s">
        <v>405</v>
      </c>
      <c r="E221" s="499" t="s">
        <v>1175</v>
      </c>
      <c r="F221" s="257" t="s">
        <v>406</v>
      </c>
      <c r="G221" s="230"/>
      <c r="H221" s="422">
        <v>0</v>
      </c>
      <c r="I221" s="242"/>
      <c r="J221"/>
    </row>
    <row r="222" spans="1:10">
      <c r="A222" s="234">
        <v>115</v>
      </c>
      <c r="B222" s="234"/>
      <c r="C222" s="245" t="s">
        <v>389</v>
      </c>
      <c r="E222" s="1406"/>
      <c r="F222" s="239" t="str">
        <f>"(Line "&amp;A212&amp;")"</f>
        <v>(Line 107)</v>
      </c>
      <c r="G222" s="230"/>
      <c r="H222" s="232">
        <f>H212</f>
        <v>1554309747.6115386</v>
      </c>
      <c r="I222" s="233"/>
      <c r="J222"/>
    </row>
    <row r="223" spans="1:10">
      <c r="A223" s="234">
        <v>116</v>
      </c>
      <c r="B223" s="234"/>
      <c r="C223" s="255" t="s">
        <v>407</v>
      </c>
      <c r="D223" s="258"/>
      <c r="E223" s="423"/>
      <c r="F223" s="232" t="str">
        <f>"(Sum Lines "&amp;A220&amp;" to "&amp;A222&amp;")"</f>
        <v>(Sum Lines 113 to 115)</v>
      </c>
      <c r="G223" s="261"/>
      <c r="H223" s="261">
        <f>H222+H221+H220</f>
        <v>3051292989.4458666</v>
      </c>
      <c r="I223" s="233"/>
      <c r="J223"/>
    </row>
    <row r="224" spans="1:10">
      <c r="A224" s="234"/>
      <c r="B224" s="234"/>
      <c r="C224" s="245"/>
      <c r="E224" s="1406"/>
      <c r="G224" s="241"/>
      <c r="H224" s="292"/>
      <c r="I224" s="262"/>
      <c r="J224"/>
    </row>
    <row r="225" spans="1:10">
      <c r="A225" s="226">
        <v>117</v>
      </c>
      <c r="B225" s="234"/>
      <c r="C225" s="264" t="s">
        <v>408</v>
      </c>
      <c r="D225" s="263" t="s">
        <v>404</v>
      </c>
      <c r="E225" s="1014" t="s">
        <v>1181</v>
      </c>
      <c r="F225" s="1141" t="str">
        <f>"(Line "&amp;A220&amp;" / "&amp;A223&amp;")"</f>
        <v>(Line 113 / 116)</v>
      </c>
      <c r="G225" s="1141"/>
      <c r="H225" s="1013">
        <v>0.5</v>
      </c>
      <c r="I225" s="921"/>
      <c r="J225"/>
    </row>
    <row r="226" spans="1:10">
      <c r="A226" s="226">
        <v>118</v>
      </c>
      <c r="B226" s="234"/>
      <c r="C226" s="264" t="s">
        <v>409</v>
      </c>
      <c r="D226" s="245" t="s">
        <v>405</v>
      </c>
      <c r="E226" s="1014" t="s">
        <v>1181</v>
      </c>
      <c r="F226" s="1141" t="str">
        <f>"(Line "&amp;A221&amp;" / "&amp;A223&amp;")"</f>
        <v>(Line 114 / 116)</v>
      </c>
      <c r="G226" s="1141"/>
      <c r="H226" s="1013">
        <v>0</v>
      </c>
      <c r="I226" s="921"/>
      <c r="J226"/>
    </row>
    <row r="227" spans="1:10">
      <c r="A227" s="226">
        <v>119</v>
      </c>
      <c r="B227" s="234"/>
      <c r="C227" s="264" t="s">
        <v>410</v>
      </c>
      <c r="D227" s="245" t="s">
        <v>389</v>
      </c>
      <c r="E227" s="1014" t="s">
        <v>1181</v>
      </c>
      <c r="F227" s="1141" t="str">
        <f>"(Line "&amp;A222&amp;" / "&amp;A223&amp;")"</f>
        <v>(Line 115 / 116)</v>
      </c>
      <c r="G227" s="1141"/>
      <c r="H227" s="1013">
        <v>0.5</v>
      </c>
      <c r="I227" s="921"/>
      <c r="J227"/>
    </row>
    <row r="228" spans="1:10">
      <c r="A228" s="226"/>
      <c r="B228" s="234"/>
      <c r="C228" s="244"/>
      <c r="E228" s="1406"/>
      <c r="F228" s="241"/>
      <c r="G228" s="241"/>
      <c r="H228" s="856"/>
      <c r="I228" s="922"/>
      <c r="J228"/>
    </row>
    <row r="229" spans="1:10">
      <c r="A229" s="226">
        <v>120</v>
      </c>
      <c r="B229" s="234"/>
      <c r="C229" s="244" t="s">
        <v>411</v>
      </c>
      <c r="D229" s="263" t="s">
        <v>404</v>
      </c>
      <c r="E229" s="1150"/>
      <c r="F229" s="232" t="str">
        <f>"(Line "&amp;A203&amp;" / "&amp;A220&amp;")"</f>
        <v>(Line 102 / 113)</v>
      </c>
      <c r="G229" s="241"/>
      <c r="H229" s="268">
        <f>IF(H220&gt;0,H203/H220,0)</f>
        <v>3.8681136422773918E-2</v>
      </c>
      <c r="I229" s="265"/>
      <c r="J229"/>
    </row>
    <row r="230" spans="1:10">
      <c r="A230" s="226">
        <v>121</v>
      </c>
      <c r="B230" s="234"/>
      <c r="C230" s="244" t="s">
        <v>412</v>
      </c>
      <c r="D230" s="245" t="s">
        <v>405</v>
      </c>
      <c r="E230" s="1406"/>
      <c r="F230" s="232" t="str">
        <f>"(Line "&amp;A205&amp;" / "&amp;A221&amp;")"</f>
        <v>(Line 103 / 114)</v>
      </c>
      <c r="G230" s="241"/>
      <c r="H230" s="268">
        <f>IF(H221&gt;0,H205/H221,0)</f>
        <v>0</v>
      </c>
      <c r="I230" s="265"/>
      <c r="J230"/>
    </row>
    <row r="231" spans="1:10">
      <c r="A231" s="226">
        <v>122</v>
      </c>
      <c r="B231" s="234"/>
      <c r="C231" s="244" t="s">
        <v>413</v>
      </c>
      <c r="D231" s="245" t="s">
        <v>389</v>
      </c>
      <c r="E231" s="499" t="str">
        <f>"(Note "&amp;B$339&amp;")"</f>
        <v>(Note J)</v>
      </c>
      <c r="F231" s="242" t="s">
        <v>414</v>
      </c>
      <c r="G231" s="241"/>
      <c r="H231" s="500">
        <v>0.105</v>
      </c>
      <c r="I231" s="265"/>
      <c r="J231"/>
    </row>
    <row r="232" spans="1:10">
      <c r="A232" s="226"/>
      <c r="B232" s="234"/>
      <c r="C232" s="244"/>
      <c r="E232" s="1406"/>
      <c r="F232" s="241"/>
      <c r="G232" s="241"/>
      <c r="H232" s="230"/>
      <c r="I232" s="253"/>
      <c r="J232"/>
    </row>
    <row r="233" spans="1:10">
      <c r="A233" s="226">
        <v>123</v>
      </c>
      <c r="B233" s="234"/>
      <c r="C233" s="264" t="s">
        <v>415</v>
      </c>
      <c r="D233" s="263" t="s">
        <v>416</v>
      </c>
      <c r="E233" s="1406"/>
      <c r="F233" s="232" t="str">
        <f>"(Line "&amp;A225&amp;" * "&amp;A229&amp;")"</f>
        <v>(Line 117 * 120)</v>
      </c>
      <c r="G233" s="267"/>
      <c r="H233" s="268">
        <f>H229*H225</f>
        <v>1.9340568211386959E-2</v>
      </c>
      <c r="I233" s="265"/>
      <c r="J233"/>
    </row>
    <row r="234" spans="1:10">
      <c r="A234" s="226">
        <v>124</v>
      </c>
      <c r="B234" s="234"/>
      <c r="C234" s="264" t="s">
        <v>417</v>
      </c>
      <c r="D234" s="245" t="s">
        <v>405</v>
      </c>
      <c r="E234" s="1406"/>
      <c r="F234" s="232" t="str">
        <f>"(Line "&amp;A226&amp;" * "&amp;A230&amp;")"</f>
        <v>(Line 118 * 121)</v>
      </c>
      <c r="G234" s="269"/>
      <c r="H234" s="268">
        <f>H230*H226</f>
        <v>0</v>
      </c>
      <c r="I234" s="265"/>
      <c r="J234"/>
    </row>
    <row r="235" spans="1:10">
      <c r="A235" s="226">
        <v>125</v>
      </c>
      <c r="B235" s="304"/>
      <c r="C235" s="270" t="s">
        <v>418</v>
      </c>
      <c r="D235" s="271" t="s">
        <v>389</v>
      </c>
      <c r="E235" s="432"/>
      <c r="F235" s="239" t="str">
        <f>"(Line "&amp;A227&amp;" * "&amp;A231&amp;")"</f>
        <v>(Line 119 * 122)</v>
      </c>
      <c r="G235" s="272"/>
      <c r="H235" s="273">
        <f>H231*H227</f>
        <v>5.2499999999999998E-2</v>
      </c>
      <c r="I235" s="923"/>
      <c r="J235"/>
    </row>
    <row r="236" spans="1:10" s="310" customFormat="1">
      <c r="A236" s="234">
        <v>126</v>
      </c>
      <c r="B236" s="440" t="s">
        <v>419</v>
      </c>
      <c r="C236" s="440"/>
      <c r="D236" s="229"/>
      <c r="E236" s="1406"/>
      <c r="F236" s="232" t="str">
        <f>"(Sum Lines "&amp;A233&amp;" to "&amp;A235&amp;")"</f>
        <v>(Sum Lines 123 to 125)</v>
      </c>
      <c r="G236" s="501"/>
      <c r="H236" s="268">
        <f>SUM(H233:H235)</f>
        <v>7.1840568211386957E-2</v>
      </c>
      <c r="I236" s="265"/>
      <c r="J236"/>
    </row>
    <row r="237" spans="1:10" s="310" customFormat="1">
      <c r="A237" s="234"/>
      <c r="B237" s="234"/>
      <c r="C237" s="440"/>
      <c r="D237" s="229"/>
      <c r="E237" s="1406"/>
      <c r="F237" s="232"/>
      <c r="G237" s="501"/>
      <c r="H237" s="268"/>
      <c r="I237" s="265"/>
      <c r="J237"/>
    </row>
    <row r="238" spans="1:10" ht="16" thickBot="1">
      <c r="A238" s="234">
        <v>127</v>
      </c>
      <c r="B238" s="502" t="s">
        <v>420</v>
      </c>
      <c r="C238" s="281"/>
      <c r="D238" s="417"/>
      <c r="E238" s="481"/>
      <c r="F238" s="416" t="str">
        <f>"(Line "&amp;A127&amp;" * "&amp;A236&amp;")"</f>
        <v>(Line 59 * 126)</v>
      </c>
      <c r="G238" s="503"/>
      <c r="H238" s="416">
        <f>+H127*H236</f>
        <v>90052455.672030717</v>
      </c>
      <c r="I238" s="233"/>
      <c r="J238"/>
    </row>
    <row r="239" spans="1:10" ht="16" thickTop="1">
      <c r="A239" s="234"/>
      <c r="B239" s="234"/>
      <c r="C239" s="245"/>
      <c r="E239" s="1406"/>
      <c r="F239" s="241"/>
      <c r="G239" s="241"/>
      <c r="H239" s="268"/>
      <c r="I239" s="265"/>
      <c r="J239"/>
    </row>
    <row r="240" spans="1:10">
      <c r="A240" s="471" t="s">
        <v>421</v>
      </c>
      <c r="B240" s="472"/>
      <c r="C240" s="473"/>
      <c r="D240" s="288"/>
      <c r="E240" s="1417"/>
      <c r="F240" s="223"/>
      <c r="G240" s="223"/>
      <c r="H240" s="290"/>
      <c r="I240" s="407"/>
      <c r="J240"/>
    </row>
    <row r="241" spans="1:10">
      <c r="A241" s="227"/>
      <c r="B241" s="234"/>
      <c r="C241" s="257"/>
      <c r="D241" s="253"/>
      <c r="E241" s="292"/>
      <c r="F241" s="230"/>
      <c r="G241" s="230"/>
      <c r="H241" s="419"/>
      <c r="I241" s="913"/>
      <c r="J241"/>
    </row>
    <row r="242" spans="1:10">
      <c r="A242" s="234" t="s">
        <v>86</v>
      </c>
      <c r="B242" s="504" t="s">
        <v>87</v>
      </c>
      <c r="E242" s="292"/>
      <c r="F242" s="241"/>
      <c r="G242" s="294"/>
      <c r="H242" s="230"/>
      <c r="I242" s="253"/>
      <c r="J242"/>
    </row>
    <row r="243" spans="1:10">
      <c r="A243" s="234">
        <v>128</v>
      </c>
      <c r="B243" s="234"/>
      <c r="C243" s="230" t="s">
        <v>186</v>
      </c>
      <c r="E243" s="499" t="str">
        <f>"(Note "&amp;B337&amp;")"</f>
        <v>(Note I)</v>
      </c>
      <c r="F243" s="230"/>
      <c r="G243" s="295"/>
      <c r="H243" s="505">
        <v>0.21</v>
      </c>
      <c r="I243" s="296"/>
      <c r="J243"/>
    </row>
    <row r="244" spans="1:10">
      <c r="A244" s="234">
        <v>129</v>
      </c>
      <c r="B244" s="234"/>
      <c r="C244" s="295" t="s">
        <v>187</v>
      </c>
      <c r="D244" s="297"/>
      <c r="E244" s="499" t="str">
        <f>"(Note "&amp;B$337&amp;")"</f>
        <v>(Note I)</v>
      </c>
      <c r="F244" s="230"/>
      <c r="G244" s="295"/>
      <c r="H244" s="505">
        <f>'5 - Cost Support 1'!F65</f>
        <v>0.09</v>
      </c>
      <c r="I244" s="296"/>
      <c r="J244"/>
    </row>
    <row r="245" spans="1:10">
      <c r="A245" s="234">
        <v>130</v>
      </c>
      <c r="B245" s="234"/>
      <c r="C245" s="295" t="s">
        <v>481</v>
      </c>
      <c r="D245" s="295" t="s">
        <v>1767</v>
      </c>
      <c r="E245" s="1406"/>
      <c r="F245" s="230"/>
      <c r="G245" s="295"/>
      <c r="H245" s="505">
        <v>0</v>
      </c>
      <c r="I245" s="296"/>
      <c r="J245"/>
    </row>
    <row r="246" spans="1:10">
      <c r="A246" s="234">
        <v>131</v>
      </c>
      <c r="B246" s="234"/>
      <c r="C246" s="295" t="s">
        <v>188</v>
      </c>
      <c r="D246" s="298" t="s">
        <v>1768</v>
      </c>
      <c r="E246" s="1406"/>
      <c r="F246" s="230"/>
      <c r="G246" s="295"/>
      <c r="H246" s="300">
        <f>IF(H243&gt;0,1-(((1-H244)*(1-H243))/(1-H244*H243*H245)),0)</f>
        <v>0.28109999999999991</v>
      </c>
      <c r="I246" s="300"/>
      <c r="J246"/>
    </row>
    <row r="247" spans="1:10">
      <c r="A247" s="226" t="s">
        <v>1219</v>
      </c>
      <c r="B247" s="234"/>
      <c r="C247" s="295" t="s">
        <v>190</v>
      </c>
      <c r="D247" s="297"/>
      <c r="E247" s="1406"/>
      <c r="F247" s="230"/>
      <c r="G247" s="295"/>
      <c r="H247" s="296">
        <f>+H246/(1-H246)</f>
        <v>0.39101404924189714</v>
      </c>
      <c r="I247" s="296"/>
      <c r="J247"/>
    </row>
    <row r="248" spans="1:10" s="1111" customFormat="1">
      <c r="A248" s="226" t="s">
        <v>1220</v>
      </c>
      <c r="B248" s="1113"/>
      <c r="C248" s="1116" t="s">
        <v>1221</v>
      </c>
      <c r="D248" s="1117" t="s">
        <v>1222</v>
      </c>
      <c r="E248" s="1406"/>
      <c r="F248" s="1112"/>
      <c r="G248" s="1114"/>
      <c r="H248" s="1118">
        <f>1*1/(1-H246)</f>
        <v>1.3910140492418972</v>
      </c>
      <c r="I248" s="1115"/>
      <c r="J248" s="1110"/>
    </row>
    <row r="249" spans="1:10">
      <c r="A249" s="226"/>
      <c r="B249" s="234"/>
      <c r="E249" s="299"/>
      <c r="F249" s="298"/>
      <c r="G249" s="294"/>
      <c r="H249" s="300"/>
      <c r="I249" s="300"/>
      <c r="J249"/>
    </row>
    <row r="250" spans="1:10">
      <c r="A250" s="226"/>
      <c r="B250" s="504" t="s">
        <v>191</v>
      </c>
      <c r="C250" s="245"/>
      <c r="E250" s="499" t="str">
        <f>"(Note "&amp;B$354&amp;")"</f>
        <v>(Note U)</v>
      </c>
      <c r="F250" s="241"/>
      <c r="G250" s="294"/>
      <c r="H250" s="506"/>
      <c r="I250" s="301"/>
      <c r="J250"/>
    </row>
    <row r="251" spans="1:10">
      <c r="A251" s="226">
        <v>133</v>
      </c>
      <c r="B251" s="234"/>
      <c r="C251" s="1120" t="s">
        <v>1224</v>
      </c>
      <c r="E251" s="292" t="s">
        <v>192</v>
      </c>
      <c r="F251" s="1119" t="s">
        <v>1223</v>
      </c>
      <c r="G251" s="294"/>
      <c r="H251" s="1146">
        <f>-+'1B - ADIT EOY'!E308</f>
        <v>-108260.92737577604</v>
      </c>
      <c r="I251" s="242"/>
      <c r="J251"/>
    </row>
    <row r="252" spans="1:10">
      <c r="A252" s="226">
        <v>134</v>
      </c>
      <c r="B252" s="234"/>
      <c r="C252" s="1137" t="s">
        <v>1221</v>
      </c>
      <c r="D252" s="1133"/>
      <c r="E252" s="432"/>
      <c r="F252" s="1134" t="str">
        <f>"(Line "&amp;A248&amp;")"</f>
        <v>(Line 132b)</v>
      </c>
      <c r="G252" s="1154"/>
      <c r="H252" s="1155">
        <f>+H248</f>
        <v>1.3910140492418972</v>
      </c>
      <c r="I252" s="301"/>
      <c r="J252"/>
    </row>
    <row r="253" spans="1:10">
      <c r="A253" s="226">
        <v>135</v>
      </c>
      <c r="B253" s="234"/>
      <c r="C253" s="507" t="s">
        <v>194</v>
      </c>
      <c r="D253" s="254"/>
      <c r="E253" s="499"/>
      <c r="F253" s="1130" t="str">
        <f>"(Line "&amp;A251&amp;" * "&amp;A252&amp;")"</f>
        <v>(Line 133 * 134)</v>
      </c>
      <c r="G253" s="307"/>
      <c r="H253" s="256">
        <f>+H251*H252</f>
        <v>-150592.47096366118</v>
      </c>
      <c r="I253" s="233"/>
      <c r="J253"/>
    </row>
    <row r="254" spans="1:10">
      <c r="A254" s="226"/>
      <c r="B254" s="234"/>
      <c r="C254" s="264"/>
      <c r="D254" s="309"/>
      <c r="E254" s="499"/>
      <c r="F254" s="1129"/>
      <c r="G254" s="305"/>
      <c r="H254" s="233"/>
      <c r="I254" s="233"/>
      <c r="J254"/>
    </row>
    <row r="255" spans="1:10" s="1122" customFormat="1">
      <c r="A255" s="226"/>
      <c r="B255" s="1132" t="s">
        <v>1033</v>
      </c>
      <c r="C255" s="1135"/>
      <c r="D255" s="1138"/>
      <c r="E255" s="1416"/>
      <c r="F255" s="1130"/>
      <c r="G255" s="1144"/>
      <c r="H255" s="1145"/>
      <c r="I255" s="1124"/>
      <c r="J255" s="1121"/>
    </row>
    <row r="256" spans="1:10" s="1122" customFormat="1">
      <c r="A256" s="226" t="s">
        <v>1034</v>
      </c>
      <c r="B256" s="1132"/>
      <c r="C256" s="1135" t="s">
        <v>1225</v>
      </c>
      <c r="D256" s="1138"/>
      <c r="E256" s="499" t="str">
        <f>"(Note "&amp;B$353&amp;")"</f>
        <v>(Note T)</v>
      </c>
      <c r="F256" s="1130" t="str">
        <f>"Attachment 5, Line "&amp;'5 - Cost Support 1'!A254&amp;""</f>
        <v>Attachment 5, Line 136a</v>
      </c>
      <c r="G256" s="1144"/>
      <c r="H256" s="1146">
        <f>+'5 - Cost Support 1'!L254</f>
        <v>88666.901855437769</v>
      </c>
      <c r="I256" s="1124"/>
      <c r="J256" s="1121"/>
    </row>
    <row r="257" spans="1:10" s="1122" customFormat="1">
      <c r="A257" s="226" t="s">
        <v>1035</v>
      </c>
      <c r="B257" s="1132"/>
      <c r="C257" s="1135" t="s">
        <v>1226</v>
      </c>
      <c r="D257" s="1138"/>
      <c r="E257" s="499" t="str">
        <f>"(Note "&amp;B$353&amp;")"</f>
        <v>(Note T)</v>
      </c>
      <c r="F257" s="1130" t="str">
        <f>"Attachment 5, Line "&amp;'5 - Cost Support 1'!A256&amp;""</f>
        <v>Attachment 5, Line 136b</v>
      </c>
      <c r="G257" s="1144"/>
      <c r="H257" s="1146">
        <f>+'5 - Cost Support 1'!L256</f>
        <v>-11469428.573990885</v>
      </c>
      <c r="I257" s="1124"/>
      <c r="J257" s="1121"/>
    </row>
    <row r="258" spans="1:10" s="1122" customFormat="1">
      <c r="A258" s="226" t="s">
        <v>1036</v>
      </c>
      <c r="B258" s="1132"/>
      <c r="C258" s="1135" t="s">
        <v>1228</v>
      </c>
      <c r="D258" s="1138"/>
      <c r="E258" s="499" t="str">
        <f>"(Note "&amp;B$353&amp;")"</f>
        <v>(Note T)</v>
      </c>
      <c r="F258" s="1130" t="str">
        <f>"Attachment 5, Line "&amp;'5 - Cost Support 1'!A257&amp;""</f>
        <v>Attachment 5, Line 136c</v>
      </c>
      <c r="G258" s="1144"/>
      <c r="H258" s="1146">
        <f>+'5 - Cost Support 1'!L257</f>
        <v>0</v>
      </c>
      <c r="I258" s="1124"/>
      <c r="J258" s="1121"/>
    </row>
    <row r="259" spans="1:10" s="1122" customFormat="1">
      <c r="A259" s="226" t="s">
        <v>1227</v>
      </c>
      <c r="B259" s="1132"/>
      <c r="C259" s="1136" t="s">
        <v>1230</v>
      </c>
      <c r="D259" s="1143"/>
      <c r="E259" s="467" t="str">
        <f>"(Note "&amp;B$353&amp;")"</f>
        <v>(Note T)</v>
      </c>
      <c r="F259" s="1134" t="str">
        <f>"Attachment 5, Line "&amp;'5 - Cost Support 1'!A258&amp;""</f>
        <v>Attachment 5, Line 136d</v>
      </c>
      <c r="G259" s="1147"/>
      <c r="H259" s="1148">
        <f>+'5 - Cost Support 1'!L258</f>
        <v>0</v>
      </c>
      <c r="I259" s="1124"/>
      <c r="J259" s="1121"/>
    </row>
    <row r="260" spans="1:10" s="1122" customFormat="1">
      <c r="A260" s="226" t="s">
        <v>1229</v>
      </c>
      <c r="B260" s="1132"/>
      <c r="C260" s="1135" t="s">
        <v>1232</v>
      </c>
      <c r="D260" s="1138"/>
      <c r="E260" s="499"/>
      <c r="F260" s="1130" t="str">
        <f>"(Line "&amp;A256&amp;" + "&amp;A257&amp;" + "&amp;A258&amp;" + "&amp;A259&amp;")"</f>
        <v>(Line 136a + 136b + 136c + 136d)</v>
      </c>
      <c r="G260" s="1144"/>
      <c r="H260" s="1141">
        <f>H256+H257+H258+H259</f>
        <v>-11380761.672135448</v>
      </c>
      <c r="I260" s="1124"/>
      <c r="J260" s="1121"/>
    </row>
    <row r="261" spans="1:10" s="1122" customFormat="1">
      <c r="A261" s="226" t="s">
        <v>1231</v>
      </c>
      <c r="B261" s="1131"/>
      <c r="C261" s="1137" t="s">
        <v>1221</v>
      </c>
      <c r="D261" s="1143"/>
      <c r="E261" s="1419"/>
      <c r="F261" s="1134" t="str">
        <f>"(Line "&amp;A248&amp;")"</f>
        <v>(Line 132b)</v>
      </c>
      <c r="G261" s="1147"/>
      <c r="H261" s="1149">
        <f>+H248</f>
        <v>1.3910140492418972</v>
      </c>
      <c r="I261" s="1124"/>
      <c r="J261" s="1121"/>
    </row>
    <row r="262" spans="1:10" s="1122" customFormat="1">
      <c r="A262" s="226" t="s">
        <v>1233</v>
      </c>
      <c r="B262" s="1131"/>
      <c r="C262" s="1135" t="s">
        <v>1033</v>
      </c>
      <c r="D262" s="1138"/>
      <c r="E262" s="1416" t="s">
        <v>86</v>
      </c>
      <c r="F262" s="1130" t="str">
        <f>"(Line "&amp;A260&amp;" * "&amp;A261&amp;")"</f>
        <v>(Line 136e * 136f)</v>
      </c>
      <c r="G262" s="1144"/>
      <c r="H262" s="1142">
        <f>H260*H261</f>
        <v>-15830799.377014114</v>
      </c>
      <c r="I262" s="1124"/>
      <c r="J262" s="1121"/>
    </row>
    <row r="263" spans="1:10" s="1122" customFormat="1">
      <c r="A263" s="226"/>
      <c r="B263" s="1125"/>
      <c r="C263" s="1126"/>
      <c r="D263" s="1128"/>
      <c r="E263" s="499"/>
      <c r="F263" s="1123"/>
      <c r="G263" s="1127"/>
      <c r="H263" s="1124"/>
      <c r="I263" s="1124"/>
      <c r="J263" s="1121"/>
    </row>
    <row r="264" spans="1:10">
      <c r="A264" s="234">
        <v>137</v>
      </c>
      <c r="B264" s="166" t="s">
        <v>195</v>
      </c>
      <c r="C264" s="166"/>
      <c r="D264" s="230" t="s">
        <v>196</v>
      </c>
      <c r="E264" s="292"/>
      <c r="F264" s="232" t="str">
        <f>"(Line "&amp;A247&amp;" * "&amp;A238&amp;" * (1-("&amp;A233&amp;" / "&amp;A236&amp;")))"</f>
        <v>(Line 132a * 127 * (1-(123 / 126)))</v>
      </c>
      <c r="G264" s="230"/>
      <c r="H264" s="311">
        <f>+H247*(1-H233/H236)*H238</f>
        <v>25732232.514178392</v>
      </c>
      <c r="I264" s="311"/>
      <c r="J264"/>
    </row>
    <row r="265" spans="1:10">
      <c r="A265" s="234"/>
      <c r="B265" s="234"/>
      <c r="C265" s="264"/>
      <c r="D265" s="309"/>
      <c r="E265" s="1406"/>
      <c r="F265" s="305"/>
      <c r="G265" s="305"/>
      <c r="H265" s="313"/>
      <c r="I265" s="452"/>
      <c r="J265"/>
    </row>
    <row r="266" spans="1:10" ht="16" thickBot="1">
      <c r="A266" s="234">
        <v>138</v>
      </c>
      <c r="B266" s="502" t="s">
        <v>197</v>
      </c>
      <c r="C266" s="502"/>
      <c r="D266" s="417"/>
      <c r="E266" s="425"/>
      <c r="F266" s="438" t="str">
        <f>"(Line "&amp;A253&amp;" + "&amp;A262&amp;" +"&amp;A264&amp;")"</f>
        <v>(Line 135 + 136g +137)</v>
      </c>
      <c r="G266" s="508"/>
      <c r="H266" s="1399">
        <f>+H264+H262+H253</f>
        <v>9750840.6662006173</v>
      </c>
      <c r="I266" s="909"/>
      <c r="J266"/>
    </row>
    <row r="267" spans="1:10" ht="16" thickTop="1">
      <c r="A267" s="234"/>
      <c r="B267" s="234"/>
      <c r="C267" s="298"/>
      <c r="E267" s="1406"/>
      <c r="F267" s="317"/>
      <c r="G267" s="318"/>
      <c r="H267" s="319"/>
      <c r="I267" s="319"/>
      <c r="J267"/>
    </row>
    <row r="268" spans="1:10">
      <c r="A268" s="471" t="s">
        <v>422</v>
      </c>
      <c r="B268" s="472"/>
      <c r="C268" s="473"/>
      <c r="D268" s="288"/>
      <c r="E268" s="1414"/>
      <c r="F268" s="223"/>
      <c r="G268" s="223"/>
      <c r="H268" s="290"/>
      <c r="I268" s="407"/>
      <c r="J268"/>
    </row>
    <row r="269" spans="1:10">
      <c r="A269" s="218"/>
      <c r="B269" s="166"/>
      <c r="C269" s="166"/>
      <c r="D269" s="166"/>
      <c r="E269" s="1406"/>
      <c r="J269"/>
    </row>
    <row r="270" spans="1:10">
      <c r="A270" s="218"/>
      <c r="B270" s="166" t="s">
        <v>423</v>
      </c>
      <c r="C270" s="448"/>
      <c r="D270" s="448"/>
      <c r="E270" s="1406"/>
      <c r="J270"/>
    </row>
    <row r="271" spans="1:10">
      <c r="A271" s="218">
        <v>139</v>
      </c>
      <c r="B271" s="166"/>
      <c r="C271" s="448" t="s">
        <v>424</v>
      </c>
      <c r="D271" s="448"/>
      <c r="E271" s="1406"/>
      <c r="F271" s="232" t="str">
        <f>"(Line "&amp;A80&amp;")"</f>
        <v>(Line 39)</v>
      </c>
      <c r="H271" s="424">
        <f>+H80</f>
        <v>1581123508.5280411</v>
      </c>
      <c r="I271" s="426"/>
      <c r="J271"/>
    </row>
    <row r="272" spans="1:10">
      <c r="A272" s="234">
        <v>140</v>
      </c>
      <c r="B272" s="166"/>
      <c r="C272" s="448" t="s">
        <v>425</v>
      </c>
      <c r="D272" s="448"/>
      <c r="E272" s="1406"/>
      <c r="F272" s="239" t="str">
        <f>"(Line "&amp;A125&amp;")"</f>
        <v>(Line 58)</v>
      </c>
      <c r="H272" s="424">
        <f>+H125</f>
        <v>-327619285.02223206</v>
      </c>
      <c r="I272" s="426"/>
      <c r="J272"/>
    </row>
    <row r="273" spans="1:11">
      <c r="A273" s="234">
        <v>141</v>
      </c>
      <c r="B273" s="234"/>
      <c r="C273" s="421" t="s">
        <v>339</v>
      </c>
      <c r="D273" s="254"/>
      <c r="E273" s="413"/>
      <c r="F273" s="232" t="str">
        <f>"(Line "&amp;A127&amp;")"</f>
        <v>(Line 59)</v>
      </c>
      <c r="G273" s="258"/>
      <c r="H273" s="463">
        <f>+H127</f>
        <v>1253504223.5058091</v>
      </c>
      <c r="I273" s="522"/>
      <c r="J273"/>
    </row>
    <row r="274" spans="1:11">
      <c r="A274" s="234"/>
      <c r="B274" s="234"/>
      <c r="C274" s="263"/>
      <c r="D274" s="309"/>
      <c r="E274" s="292"/>
      <c r="F274" s="230"/>
      <c r="G274" s="230"/>
      <c r="H274" s="424"/>
      <c r="I274" s="426"/>
      <c r="J274"/>
    </row>
    <row r="275" spans="1:11">
      <c r="A275" s="234">
        <v>142</v>
      </c>
      <c r="C275" s="263" t="s">
        <v>340</v>
      </c>
      <c r="D275" s="229"/>
      <c r="E275" s="1406"/>
      <c r="F275" s="232" t="str">
        <f>"(Line "&amp;A167&amp;")"</f>
        <v>(Line 85)</v>
      </c>
      <c r="H275" s="424">
        <f>+H167</f>
        <v>42739181.721803516</v>
      </c>
      <c r="I275" s="426"/>
      <c r="J275"/>
    </row>
    <row r="276" spans="1:11">
      <c r="A276" s="234">
        <v>143</v>
      </c>
      <c r="C276" s="264" t="s">
        <v>426</v>
      </c>
      <c r="D276" s="229"/>
      <c r="E276" s="1406"/>
      <c r="F276" s="232" t="str">
        <f>"(Line "&amp;A190&amp;")"</f>
        <v>(Line 97)</v>
      </c>
      <c r="H276" s="424">
        <f>+H190</f>
        <v>52876746.353708476</v>
      </c>
      <c r="I276" s="426"/>
      <c r="J276"/>
    </row>
    <row r="277" spans="1:11">
      <c r="A277" s="234">
        <v>144</v>
      </c>
      <c r="B277" s="234"/>
      <c r="C277" s="263" t="s">
        <v>378</v>
      </c>
      <c r="D277" s="309"/>
      <c r="E277" s="292"/>
      <c r="F277" s="232" t="str">
        <f>"(Line "&amp;A196&amp;")"</f>
        <v>(Line 99)</v>
      </c>
      <c r="G277" s="230"/>
      <c r="H277" s="424">
        <f>+H196</f>
        <v>1308557.7253354082</v>
      </c>
      <c r="I277" s="426"/>
      <c r="J277"/>
      <c r="K277" s="448"/>
    </row>
    <row r="278" spans="1:11">
      <c r="A278" s="234">
        <v>145</v>
      </c>
      <c r="B278" s="234"/>
      <c r="C278" s="504" t="s">
        <v>427</v>
      </c>
      <c r="D278" s="309"/>
      <c r="E278" s="292"/>
      <c r="F278" s="232" t="str">
        <f>"(Line "&amp;A238&amp;")"</f>
        <v>(Line 127)</v>
      </c>
      <c r="G278" s="230"/>
      <c r="H278" s="424">
        <f>+H238</f>
        <v>90052455.672030717</v>
      </c>
      <c r="I278" s="426"/>
      <c r="J278"/>
    </row>
    <row r="279" spans="1:11">
      <c r="A279" s="234">
        <v>146</v>
      </c>
      <c r="B279" s="234"/>
      <c r="C279" s="504" t="s">
        <v>428</v>
      </c>
      <c r="D279" s="309"/>
      <c r="E279" s="292"/>
      <c r="F279" s="232" t="str">
        <f>"(Line "&amp;A266&amp;")"</f>
        <v>(Line 138)</v>
      </c>
      <c r="G279" s="230"/>
      <c r="H279" s="424">
        <f>+H266</f>
        <v>9750840.6662006173</v>
      </c>
      <c r="I279" s="426"/>
      <c r="J279"/>
    </row>
    <row r="280" spans="1:11" ht="16" thickBot="1">
      <c r="A280" s="234"/>
      <c r="B280" s="234"/>
      <c r="C280" s="504"/>
      <c r="D280" s="309"/>
      <c r="E280" s="292"/>
      <c r="F280" s="230"/>
      <c r="G280" s="230"/>
      <c r="H280" s="424"/>
      <c r="I280" s="426"/>
      <c r="J280"/>
    </row>
    <row r="281" spans="1:11" ht="18" thickBot="1">
      <c r="A281" s="509">
        <v>147</v>
      </c>
      <c r="B281" s="510"/>
      <c r="C281" s="511" t="s">
        <v>429</v>
      </c>
      <c r="D281" s="512"/>
      <c r="E281" s="513"/>
      <c r="F281" s="514" t="str">
        <f>"(Sum Lines "&amp;A275&amp;" to "&amp;A279&amp;")"</f>
        <v>(Sum Lines 142 to 146)</v>
      </c>
      <c r="G281" s="515"/>
      <c r="H281" s="516">
        <f>SUM(H279,H278,H277,H276,H275)</f>
        <v>196727782.13907874</v>
      </c>
      <c r="I281" s="522"/>
      <c r="J281"/>
    </row>
    <row r="282" spans="1:11" ht="17.5">
      <c r="A282" s="517"/>
      <c r="B282" s="517"/>
      <c r="C282" s="518"/>
      <c r="D282" s="519"/>
      <c r="E282" s="1420"/>
      <c r="F282" s="232"/>
      <c r="G282" s="520"/>
      <c r="H282" s="521"/>
      <c r="I282" s="522"/>
      <c r="J282"/>
    </row>
    <row r="283" spans="1:11" ht="17.5">
      <c r="A283" s="517"/>
      <c r="B283" s="264" t="s">
        <v>94</v>
      </c>
      <c r="C283" s="518"/>
      <c r="D283" s="519"/>
      <c r="E283" s="1420"/>
      <c r="F283" s="232"/>
      <c r="G283" s="520"/>
      <c r="H283" s="521"/>
      <c r="I283" s="522"/>
      <c r="J283"/>
    </row>
    <row r="284" spans="1:11" ht="17.5">
      <c r="A284" s="312">
        <v>148</v>
      </c>
      <c r="B284" s="312"/>
      <c r="C284" s="263" t="s">
        <v>300</v>
      </c>
      <c r="D284" s="519"/>
      <c r="E284" s="1420"/>
      <c r="F284" s="232" t="str">
        <f>"(Line "&amp;A45&amp;")"</f>
        <v>(Line 19)</v>
      </c>
      <c r="G284" s="520"/>
      <c r="H284" s="522">
        <f>+H45</f>
        <v>1877377040.5563006</v>
      </c>
      <c r="I284" s="522"/>
      <c r="J284"/>
    </row>
    <row r="285" spans="1:11" ht="17.5">
      <c r="A285" s="312">
        <v>149</v>
      </c>
      <c r="B285" s="312"/>
      <c r="C285" s="523" t="s">
        <v>430</v>
      </c>
      <c r="D285" s="524"/>
      <c r="E285" s="467" t="str">
        <f>"(Note "&amp;B$342&amp;")"</f>
        <v>(Note M)</v>
      </c>
      <c r="F285" s="248" t="s">
        <v>322</v>
      </c>
      <c r="G285" s="520"/>
      <c r="H285" s="525">
        <f>+'5 - Cost Support 1'!G80</f>
        <v>0</v>
      </c>
      <c r="I285" s="522"/>
      <c r="J285"/>
    </row>
    <row r="286" spans="1:11" ht="17.5">
      <c r="A286" s="312">
        <v>150</v>
      </c>
      <c r="B286" s="312"/>
      <c r="C286" s="263" t="s">
        <v>431</v>
      </c>
      <c r="D286" s="519"/>
      <c r="E286" s="1420"/>
      <c r="F286" s="233" t="str">
        <f>"(Line "&amp;A284&amp;" - "&amp;A285&amp;")"</f>
        <v>(Line 148 - 149)</v>
      </c>
      <c r="G286" s="520"/>
      <c r="H286" s="522">
        <f>+H284-H285</f>
        <v>1877377040.5563006</v>
      </c>
      <c r="I286" s="522"/>
      <c r="J286"/>
    </row>
    <row r="287" spans="1:11" ht="17.5">
      <c r="A287" s="312">
        <v>151</v>
      </c>
      <c r="B287" s="312"/>
      <c r="C287" s="263" t="s">
        <v>432</v>
      </c>
      <c r="D287" s="519"/>
      <c r="E287" s="1420"/>
      <c r="F287" s="233" t="str">
        <f>"(Line "&amp;A286&amp;" / "&amp;A284&amp;")"</f>
        <v>(Line 150 / 148)</v>
      </c>
      <c r="G287" s="520"/>
      <c r="H287" s="526">
        <f>+H286/H284</f>
        <v>1</v>
      </c>
      <c r="I287" s="526"/>
      <c r="J287"/>
    </row>
    <row r="288" spans="1:11" ht="17.5">
      <c r="A288" s="312">
        <v>152</v>
      </c>
      <c r="B288" s="312"/>
      <c r="C288" s="523" t="s">
        <v>429</v>
      </c>
      <c r="D288" s="524"/>
      <c r="E288" s="527"/>
      <c r="F288" s="248" t="str">
        <f>"(Line "&amp;A281&amp;")"</f>
        <v>(Line 147)</v>
      </c>
      <c r="G288" s="520"/>
      <c r="H288" s="525">
        <f>+H281</f>
        <v>196727782.13907874</v>
      </c>
      <c r="I288" s="522"/>
      <c r="J288"/>
    </row>
    <row r="289" spans="1:10" ht="17.5">
      <c r="A289" s="312">
        <v>153</v>
      </c>
      <c r="B289" s="312"/>
      <c r="C289" s="263" t="s">
        <v>433</v>
      </c>
      <c r="D289" s="519"/>
      <c r="E289" s="1420"/>
      <c r="F289" s="233" t="str">
        <f>"(Line "&amp;A287&amp;" * "&amp;A288&amp;")"</f>
        <v>(Line 151 * 152)</v>
      </c>
      <c r="G289" s="520"/>
      <c r="H289" s="522">
        <f>+H288*H287</f>
        <v>196727782.13907874</v>
      </c>
      <c r="I289" s="522"/>
      <c r="J289"/>
    </row>
    <row r="290" spans="1:10">
      <c r="A290" s="442"/>
      <c r="B290" s="234"/>
      <c r="C290" s="263"/>
      <c r="D290" s="309"/>
      <c r="E290" s="292"/>
      <c r="F290" s="230"/>
      <c r="G290" s="230"/>
      <c r="H290" s="419"/>
      <c r="I290" s="913"/>
      <c r="J290"/>
    </row>
    <row r="291" spans="1:10">
      <c r="A291" s="442"/>
      <c r="B291" s="235" t="s">
        <v>434</v>
      </c>
      <c r="C291" s="263"/>
      <c r="D291" s="309"/>
      <c r="E291" s="292"/>
      <c r="F291" s="230"/>
      <c r="G291" s="230"/>
      <c r="H291" s="419"/>
      <c r="I291" s="913"/>
      <c r="J291"/>
    </row>
    <row r="292" spans="1:10">
      <c r="A292" s="226">
        <v>154</v>
      </c>
      <c r="B292" s="166"/>
      <c r="C292" s="235" t="s">
        <v>435</v>
      </c>
      <c r="D292" s="309"/>
      <c r="E292" s="292"/>
      <c r="F292" s="230" t="s">
        <v>436</v>
      </c>
      <c r="G292" s="230"/>
      <c r="H292" s="311">
        <f>+'3 - Revenue Credits'!G25</f>
        <v>4392861.5987431994</v>
      </c>
      <c r="I292" s="311"/>
      <c r="J292"/>
    </row>
    <row r="293" spans="1:10">
      <c r="A293" s="226">
        <v>155</v>
      </c>
      <c r="B293" s="166"/>
      <c r="C293" s="235" t="s">
        <v>437</v>
      </c>
      <c r="D293" s="309"/>
      <c r="E293" s="499" t="str">
        <f>"(Note "&amp;B$343&amp;")"</f>
        <v>(Note N)</v>
      </c>
      <c r="F293" s="230" t="s">
        <v>346</v>
      </c>
      <c r="G293" s="230"/>
      <c r="H293" s="528">
        <f>+'5 - Cost Support 1'!G171</f>
        <v>0</v>
      </c>
      <c r="I293" s="311"/>
      <c r="J293"/>
    </row>
    <row r="294" spans="1:10" ht="16" thickBot="1">
      <c r="A294" s="234"/>
      <c r="B294" s="234"/>
      <c r="C294" s="406"/>
      <c r="D294" s="406"/>
      <c r="E294" s="1406"/>
      <c r="F294" s="230"/>
      <c r="G294" s="230"/>
      <c r="H294" s="419"/>
      <c r="I294" s="913"/>
      <c r="J294"/>
    </row>
    <row r="295" spans="1:10" s="310" customFormat="1" ht="18" thickBot="1">
      <c r="A295" s="509">
        <v>156</v>
      </c>
      <c r="B295" s="529"/>
      <c r="C295" s="530" t="s">
        <v>438</v>
      </c>
      <c r="D295" s="531"/>
      <c r="E295" s="532"/>
      <c r="F295" s="514" t="str">
        <f>"(Line "&amp;A289&amp;" - "&amp;A292&amp;" + "&amp;A293&amp;")"</f>
        <v>(Line 153 - 154 + 155)</v>
      </c>
      <c r="G295" s="515"/>
      <c r="H295" s="516">
        <f>+H289-H292+H293</f>
        <v>192334920.54033554</v>
      </c>
      <c r="I295" s="522"/>
      <c r="J295"/>
    </row>
    <row r="296" spans="1:10">
      <c r="A296" s="442"/>
      <c r="B296" s="234"/>
      <c r="C296" s="406"/>
      <c r="D296" s="406"/>
      <c r="E296" s="1406"/>
      <c r="F296" s="230"/>
      <c r="G296" s="230"/>
      <c r="H296" s="419"/>
      <c r="I296" s="913"/>
      <c r="J296"/>
    </row>
    <row r="297" spans="1:10">
      <c r="A297" s="226"/>
      <c r="B297" s="406" t="s">
        <v>439</v>
      </c>
      <c r="C297" s="219"/>
      <c r="D297" s="406"/>
      <c r="E297" s="1406"/>
      <c r="F297" s="230"/>
      <c r="G297" s="230"/>
      <c r="H297" s="419"/>
      <c r="I297" s="913"/>
      <c r="J297"/>
    </row>
    <row r="298" spans="1:10">
      <c r="A298" s="226">
        <v>157</v>
      </c>
      <c r="B298" s="226"/>
      <c r="C298" s="406" t="s">
        <v>438</v>
      </c>
      <c r="D298" s="406"/>
      <c r="E298" s="1406"/>
      <c r="F298" s="230" t="str">
        <f>"(Line "&amp;A295&amp;")"</f>
        <v>(Line 156)</v>
      </c>
      <c r="G298" s="230"/>
      <c r="H298" s="533">
        <f>+H295</f>
        <v>192334920.54033554</v>
      </c>
      <c r="I298" s="311"/>
      <c r="J298"/>
    </row>
    <row r="299" spans="1:10">
      <c r="A299" s="226">
        <v>158</v>
      </c>
      <c r="B299" s="226"/>
      <c r="C299" s="406" t="s">
        <v>440</v>
      </c>
      <c r="D299" s="406"/>
      <c r="E299" s="1406"/>
      <c r="F299" s="230" t="str">
        <f>"(Line "&amp;A45&amp;" - "&amp;A65&amp;")"</f>
        <v>(Line 19 - 30)</v>
      </c>
      <c r="G299" s="230"/>
      <c r="H299" s="533">
        <f>+H45-H65</f>
        <v>1545900716.3329697</v>
      </c>
      <c r="I299" s="311"/>
      <c r="J299"/>
    </row>
    <row r="300" spans="1:10">
      <c r="A300" s="226">
        <v>159</v>
      </c>
      <c r="B300" s="226"/>
      <c r="C300" s="406" t="s">
        <v>441</v>
      </c>
      <c r="D300" s="406"/>
      <c r="E300" s="1406"/>
      <c r="F300" s="230" t="str">
        <f>"(Line "&amp;A298&amp;" / "&amp;A299&amp;")"</f>
        <v>(Line 157 / 158)</v>
      </c>
      <c r="G300" s="230"/>
      <c r="H300" s="419">
        <f>+H298/H299</f>
        <v>0.12441608863250488</v>
      </c>
      <c r="I300" s="913"/>
      <c r="J300"/>
    </row>
    <row r="301" spans="1:10">
      <c r="A301" s="226">
        <v>160</v>
      </c>
      <c r="B301" s="226"/>
      <c r="C301" s="406" t="s">
        <v>442</v>
      </c>
      <c r="D301" s="406"/>
      <c r="E301" s="1406"/>
      <c r="F301" s="230" t="str">
        <f>"(Line "&amp;A298&amp;" - "&amp;A173&amp;") / "&amp;A299</f>
        <v>(Line 157 - 86) / 158</v>
      </c>
      <c r="G301" s="230"/>
      <c r="H301" s="419">
        <f>(H298-H173)/H299</f>
        <v>9.3601688791477261E-2</v>
      </c>
      <c r="I301" s="913"/>
      <c r="J301"/>
    </row>
    <row r="302" spans="1:10">
      <c r="A302" s="226">
        <v>161</v>
      </c>
      <c r="B302" s="226"/>
      <c r="C302" s="406" t="s">
        <v>443</v>
      </c>
      <c r="D302" s="406"/>
      <c r="E302" s="1406"/>
      <c r="F302" s="253" t="str">
        <f>"(Line "&amp;A298&amp;" - "&amp;A173&amp;" - "&amp;A238&amp;" - "&amp;A266&amp;") / "&amp;A299</f>
        <v>(Line 157 - 86 - 127 - 138) / 158</v>
      </c>
      <c r="G302" s="230"/>
      <c r="H302" s="419">
        <f>(H298-H173-H238-H266)/H299</f>
        <v>2.9041723663202599E-2</v>
      </c>
      <c r="I302" s="913"/>
      <c r="J302"/>
    </row>
    <row r="303" spans="1:10">
      <c r="A303" s="226"/>
      <c r="B303" s="226"/>
      <c r="C303" s="406"/>
      <c r="D303" s="406"/>
      <c r="E303" s="1406"/>
      <c r="F303" s="230"/>
      <c r="G303" s="230"/>
      <c r="H303" s="419"/>
      <c r="I303" s="913"/>
      <c r="J303"/>
    </row>
    <row r="304" spans="1:10">
      <c r="A304" s="226"/>
      <c r="B304" s="226"/>
      <c r="C304" s="406"/>
      <c r="D304" s="406"/>
      <c r="E304" s="1406"/>
      <c r="F304" s="230"/>
      <c r="G304" s="230"/>
      <c r="H304" s="534"/>
      <c r="I304" s="924"/>
      <c r="J304"/>
    </row>
    <row r="305" spans="1:180">
      <c r="A305" s="226"/>
      <c r="B305" s="406" t="s">
        <v>444</v>
      </c>
      <c r="C305" s="406"/>
      <c r="D305" s="406"/>
      <c r="E305" s="1406"/>
      <c r="F305" s="230"/>
      <c r="G305" s="230"/>
      <c r="H305" s="419"/>
      <c r="I305" s="913"/>
      <c r="J305"/>
    </row>
    <row r="306" spans="1:180">
      <c r="A306" s="226">
        <v>162</v>
      </c>
      <c r="B306" s="226"/>
      <c r="C306" s="406" t="s">
        <v>445</v>
      </c>
      <c r="D306" s="406"/>
      <c r="E306" s="1406"/>
      <c r="F306" s="253" t="str">
        <f>"(Line "&amp;A295&amp;" - "&amp;A278&amp;" - "&amp;A279&amp;")"</f>
        <v>(Line 156 - 145 - 146)</v>
      </c>
      <c r="G306" s="230"/>
      <c r="H306" s="533">
        <f>+H295-H278-H279</f>
        <v>92531624.202104196</v>
      </c>
      <c r="I306" s="311"/>
      <c r="J306"/>
    </row>
    <row r="307" spans="1:180">
      <c r="A307" s="226">
        <v>163</v>
      </c>
      <c r="B307" s="226"/>
      <c r="C307" s="406" t="s">
        <v>446</v>
      </c>
      <c r="D307" s="406"/>
      <c r="E307" s="1406"/>
      <c r="F307" s="253" t="s">
        <v>447</v>
      </c>
      <c r="G307" s="230"/>
      <c r="H307" s="311">
        <f>+'4 - 100 Basis Pt ROE'!I9</f>
        <v>108521506.26663451</v>
      </c>
      <c r="I307" s="311"/>
      <c r="J307"/>
    </row>
    <row r="308" spans="1:180">
      <c r="A308" s="226">
        <v>164</v>
      </c>
      <c r="B308" s="226"/>
      <c r="C308" s="406" t="s">
        <v>448</v>
      </c>
      <c r="D308" s="406"/>
      <c r="E308" s="1406"/>
      <c r="F308" s="253" t="str">
        <f>"(Line "&amp;A306&amp;" + "&amp;A307&amp;")"</f>
        <v>(Line 162 + 163)</v>
      </c>
      <c r="G308" s="230"/>
      <c r="H308" s="533">
        <f>+H307+H306</f>
        <v>201053130.4687387</v>
      </c>
      <c r="I308" s="311"/>
      <c r="J308"/>
    </row>
    <row r="309" spans="1:180">
      <c r="A309" s="226">
        <v>165</v>
      </c>
      <c r="B309" s="226"/>
      <c r="C309" s="406" t="s">
        <v>440</v>
      </c>
      <c r="D309" s="406"/>
      <c r="E309" s="1406"/>
      <c r="F309" s="230" t="str">
        <f>"(Line "&amp;A45&amp;" - "&amp;A65&amp;")"</f>
        <v>(Line 19 - 30)</v>
      </c>
      <c r="G309" s="230"/>
      <c r="H309" s="533">
        <f>+H299</f>
        <v>1545900716.3329697</v>
      </c>
      <c r="I309" s="311"/>
      <c r="J309"/>
    </row>
    <row r="310" spans="1:180">
      <c r="A310" s="226">
        <v>166</v>
      </c>
      <c r="B310" s="226"/>
      <c r="C310" s="406" t="s">
        <v>449</v>
      </c>
      <c r="D310" s="406"/>
      <c r="E310" s="1406"/>
      <c r="F310" s="230" t="str">
        <f>"(Line "&amp;A308&amp;" / "&amp;A309&amp;")"</f>
        <v>(Line 164 / 165)</v>
      </c>
      <c r="G310" s="230"/>
      <c r="H310" s="419">
        <f>+H308/H309</f>
        <v>0.13005565515595124</v>
      </c>
      <c r="I310" s="913"/>
      <c r="J310"/>
    </row>
    <row r="311" spans="1:180">
      <c r="A311" s="226">
        <v>167</v>
      </c>
      <c r="B311" s="226"/>
      <c r="C311" s="406" t="s">
        <v>450</v>
      </c>
      <c r="D311" s="406"/>
      <c r="E311" s="1406"/>
      <c r="F311" s="230" t="str">
        <f>"(Line "&amp;A308&amp;" - "&amp;A173&amp;") / "&amp;A309</f>
        <v>(Line 164 - 86) / 165</v>
      </c>
      <c r="G311" s="230"/>
      <c r="H311" s="419">
        <f>(H308-H173)/H309</f>
        <v>9.9241255314923615E-2</v>
      </c>
      <c r="I311" s="913"/>
      <c r="J311"/>
    </row>
    <row r="312" spans="1:180">
      <c r="A312" s="226"/>
      <c r="B312" s="226"/>
      <c r="C312" s="406"/>
      <c r="D312" s="406"/>
      <c r="E312" s="535"/>
      <c r="F312" s="230"/>
      <c r="G312" s="230"/>
      <c r="H312" s="419"/>
      <c r="I312" s="913"/>
      <c r="J312"/>
    </row>
    <row r="313" spans="1:180">
      <c r="A313" s="226">
        <v>168</v>
      </c>
      <c r="B313" s="226"/>
      <c r="C313" s="406" t="s">
        <v>438</v>
      </c>
      <c r="D313" s="406"/>
      <c r="E313" s="1406"/>
      <c r="F313" s="230" t="str">
        <f>"(Line "&amp;A295&amp;")"</f>
        <v>(Line 156)</v>
      </c>
      <c r="G313" s="230"/>
      <c r="H313" s="533">
        <f>+H295</f>
        <v>192334920.54033554</v>
      </c>
      <c r="I313" s="311"/>
      <c r="J313"/>
    </row>
    <row r="314" spans="1:180">
      <c r="A314" s="226">
        <v>169</v>
      </c>
      <c r="B314" s="226"/>
      <c r="C314" s="406" t="s">
        <v>451</v>
      </c>
      <c r="D314" s="406"/>
      <c r="E314" s="292"/>
      <c r="F314" s="252" t="s">
        <v>792</v>
      </c>
      <c r="G314" s="1129"/>
      <c r="H314" s="311">
        <f>'6A-Project True-up'!K46</f>
        <v>17534730.287996963</v>
      </c>
      <c r="I314" s="311"/>
      <c r="J314"/>
    </row>
    <row r="315" spans="1:180">
      <c r="A315" s="226">
        <v>170</v>
      </c>
      <c r="B315" s="226"/>
      <c r="C315" s="406" t="s">
        <v>452</v>
      </c>
      <c r="D315" s="406"/>
      <c r="E315" s="292"/>
      <c r="F315" s="252" t="s">
        <v>909</v>
      </c>
      <c r="G315" s="1129"/>
      <c r="H315" s="311">
        <f>+'7 - Cap Add WS'!AX65-'7 - Cap Add WS'!AY64</f>
        <v>283417.6022005938</v>
      </c>
      <c r="I315" s="311"/>
      <c r="J315"/>
    </row>
    <row r="316" spans="1:180">
      <c r="A316" s="226">
        <v>171</v>
      </c>
      <c r="B316" s="226"/>
      <c r="C316" s="309" t="s">
        <v>453</v>
      </c>
      <c r="D316" s="536"/>
      <c r="E316" s="499"/>
      <c r="F316" s="1138" t="s">
        <v>454</v>
      </c>
      <c r="G316" s="1129"/>
      <c r="H316" s="537">
        <f>+'5 - Cost Support 1'!G180</f>
        <v>0</v>
      </c>
      <c r="I316" s="537"/>
      <c r="J316"/>
      <c r="FX316" s="166">
        <v>171</v>
      </c>
    </row>
    <row r="317" spans="1:180">
      <c r="A317" s="226">
        <v>172</v>
      </c>
      <c r="B317" s="226"/>
      <c r="C317" s="406" t="s">
        <v>455</v>
      </c>
      <c r="D317" s="536"/>
      <c r="E317" s="1406"/>
      <c r="F317" s="1129" t="str">
        <f>"(Line "&amp;A313&amp;" + "&amp;A314&amp;" + "&amp;170&amp;" + "&amp;A316&amp;")"</f>
        <v>(Line 168 + 169 + 170 + 171)</v>
      </c>
      <c r="G317" s="1129"/>
      <c r="H317" s="533">
        <f>SUM(H313:H316)</f>
        <v>210153068.43053308</v>
      </c>
      <c r="I317" s="311"/>
      <c r="J317"/>
    </row>
    <row r="318" spans="1:180">
      <c r="A318" s="226"/>
      <c r="B318" s="234"/>
      <c r="C318" s="406"/>
      <c r="D318" s="406"/>
      <c r="E318" s="1406"/>
      <c r="F318" s="1129"/>
      <c r="G318" s="1129"/>
      <c r="H318" s="538"/>
      <c r="I318" s="795"/>
      <c r="J318"/>
    </row>
    <row r="319" spans="1:180">
      <c r="A319" s="226"/>
      <c r="B319" s="235" t="s">
        <v>129</v>
      </c>
      <c r="C319" s="406"/>
      <c r="D319" s="406"/>
      <c r="E319" s="1406"/>
      <c r="F319" s="1129"/>
      <c r="G319" s="1129"/>
      <c r="H319" s="419"/>
      <c r="I319" s="913"/>
      <c r="J319"/>
    </row>
    <row r="320" spans="1:180">
      <c r="A320" s="226">
        <v>173</v>
      </c>
      <c r="B320" s="234"/>
      <c r="C320" s="230" t="s">
        <v>456</v>
      </c>
      <c r="D320" s="539"/>
      <c r="E320" s="499" t="str">
        <f>"(Note "&amp;B$341&amp;")"</f>
        <v>(Note L)</v>
      </c>
      <c r="F320" s="1096" t="s">
        <v>346</v>
      </c>
      <c r="G320" s="1096"/>
      <c r="H320" s="1400">
        <f>+'5 - Cost Support 1'!G188</f>
        <v>2631</v>
      </c>
      <c r="I320" s="925"/>
      <c r="J320"/>
    </row>
    <row r="321" spans="1:10">
      <c r="A321" s="226">
        <v>174</v>
      </c>
      <c r="B321" s="234"/>
      <c r="C321" s="230" t="s">
        <v>457</v>
      </c>
      <c r="D321" s="540"/>
      <c r="E321" s="541"/>
      <c r="F321" s="1130" t="str">
        <f>"(Line "&amp;A317&amp;" / "&amp;A320&amp;")"</f>
        <v>(Line 172 / 173)</v>
      </c>
      <c r="G321" s="1391"/>
      <c r="H321" s="1401">
        <f>+H317/H320</f>
        <v>79875.738666109115</v>
      </c>
      <c r="I321" s="926"/>
      <c r="J321"/>
    </row>
    <row r="322" spans="1:10" ht="16" thickBot="1">
      <c r="A322" s="234"/>
      <c r="B322" s="234"/>
      <c r="C322" s="539"/>
      <c r="D322" s="539"/>
      <c r="E322" s="544"/>
      <c r="F322" s="542"/>
      <c r="G322" s="542"/>
      <c r="H322" s="543"/>
      <c r="I322" s="926"/>
      <c r="J322"/>
    </row>
    <row r="323" spans="1:10" s="448" customFormat="1" ht="18" thickBot="1">
      <c r="A323" s="509">
        <v>175</v>
      </c>
      <c r="B323" s="510"/>
      <c r="C323" s="530" t="s">
        <v>458</v>
      </c>
      <c r="D323" s="510"/>
      <c r="E323" s="510"/>
      <c r="F323" s="510" t="s">
        <v>851</v>
      </c>
      <c r="G323" s="510"/>
      <c r="H323" s="545">
        <f>+H321</f>
        <v>79875.738666109115</v>
      </c>
      <c r="I323" s="927"/>
      <c r="J323"/>
    </row>
    <row r="324" spans="1:10" s="448" customFormat="1">
      <c r="A324" s="546"/>
      <c r="B324" s="302"/>
      <c r="C324" s="547"/>
      <c r="D324" s="547"/>
      <c r="E324" s="548"/>
      <c r="F324" s="542"/>
      <c r="G324" s="542"/>
      <c r="H324" s="549"/>
      <c r="I324" s="928"/>
      <c r="J324"/>
    </row>
    <row r="325" spans="1:10" s="448" customFormat="1" ht="18">
      <c r="A325" s="550"/>
      <c r="B325" s="308" t="s">
        <v>278</v>
      </c>
      <c r="C325" s="547"/>
      <c r="D325" s="547"/>
      <c r="E325" s="548"/>
      <c r="F325" s="542"/>
      <c r="G325" s="542"/>
      <c r="H325" s="549"/>
      <c r="I325" s="928"/>
      <c r="J325"/>
    </row>
    <row r="326" spans="1:10" s="448" customFormat="1">
      <c r="A326" s="551"/>
      <c r="B326" s="1406" t="s">
        <v>9</v>
      </c>
      <c r="C326" s="1151" t="s">
        <v>459</v>
      </c>
      <c r="D326" s="1151"/>
      <c r="E326" s="1408"/>
      <c r="F326" s="1409"/>
      <c r="G326" s="1391"/>
      <c r="H326" s="1392"/>
      <c r="I326" s="928"/>
      <c r="J326"/>
    </row>
    <row r="327" spans="1:10" s="448" customFormat="1">
      <c r="A327" s="552"/>
      <c r="B327" s="1406" t="s">
        <v>10</v>
      </c>
      <c r="C327" s="225" t="s">
        <v>460</v>
      </c>
      <c r="D327" s="1151"/>
      <c r="E327" s="1408"/>
      <c r="F327" s="1409"/>
      <c r="G327" s="1391"/>
      <c r="H327" s="1392"/>
      <c r="I327" s="928"/>
      <c r="J327"/>
    </row>
    <row r="328" spans="1:10" s="448" customFormat="1">
      <c r="A328" s="552"/>
      <c r="B328" s="1406"/>
      <c r="C328" s="225" t="s">
        <v>461</v>
      </c>
      <c r="D328" s="1151"/>
      <c r="E328" s="1408"/>
      <c r="F328" s="1409"/>
      <c r="G328" s="1391"/>
      <c r="H328" s="553"/>
      <c r="I328" s="911"/>
      <c r="J328"/>
    </row>
    <row r="329" spans="1:10" s="448" customFormat="1">
      <c r="A329" s="552"/>
      <c r="B329" s="1406"/>
      <c r="C329" s="225" t="s">
        <v>906</v>
      </c>
      <c r="D329" s="1151"/>
      <c r="E329" s="1408"/>
      <c r="F329" s="1409"/>
      <c r="G329" s="1391"/>
      <c r="H329" s="1392"/>
      <c r="I329" s="928"/>
      <c r="J329"/>
    </row>
    <row r="330" spans="1:10" s="448" customFormat="1">
      <c r="A330" s="552"/>
      <c r="B330" s="1406"/>
      <c r="C330" s="225" t="s">
        <v>462</v>
      </c>
      <c r="D330" s="1151"/>
      <c r="E330" s="1408"/>
      <c r="F330" s="1409"/>
      <c r="G330" s="1391"/>
      <c r="H330" s="1392"/>
      <c r="I330" s="928"/>
      <c r="J330"/>
    </row>
    <row r="331" spans="1:10" s="448" customFormat="1">
      <c r="A331" s="552"/>
      <c r="B331" s="1406"/>
      <c r="C331" s="225" t="s">
        <v>463</v>
      </c>
      <c r="D331" s="1151"/>
      <c r="E331" s="1408"/>
      <c r="F331" s="1409"/>
      <c r="G331" s="1391"/>
      <c r="H331" s="1392"/>
      <c r="I331" s="928"/>
      <c r="J331"/>
    </row>
    <row r="332" spans="1:10" s="448" customFormat="1">
      <c r="A332" s="552"/>
      <c r="B332" s="1406" t="s">
        <v>11</v>
      </c>
      <c r="C332" s="225" t="s">
        <v>464</v>
      </c>
      <c r="D332" s="1151"/>
      <c r="E332" s="1408"/>
      <c r="F332" s="1409"/>
      <c r="G332" s="1391"/>
      <c r="H332" s="1392"/>
      <c r="I332" s="928"/>
      <c r="J332"/>
    </row>
    <row r="333" spans="1:10" s="448" customFormat="1">
      <c r="A333" s="552"/>
      <c r="B333" s="1406" t="s">
        <v>14</v>
      </c>
      <c r="C333" s="1151" t="s">
        <v>465</v>
      </c>
      <c r="D333" s="1151"/>
      <c r="E333" s="1408"/>
      <c r="F333" s="1409"/>
      <c r="G333" s="1391"/>
      <c r="H333" s="1392"/>
      <c r="I333" s="928"/>
      <c r="J333"/>
    </row>
    <row r="334" spans="1:10" s="448" customFormat="1">
      <c r="A334" s="552"/>
      <c r="B334" s="1406" t="s">
        <v>138</v>
      </c>
      <c r="C334" s="1151" t="s">
        <v>466</v>
      </c>
      <c r="D334" s="1151"/>
      <c r="E334" s="1408"/>
      <c r="F334" s="1409"/>
      <c r="G334" s="1391"/>
      <c r="H334" s="1392"/>
      <c r="I334" s="928"/>
      <c r="J334"/>
    </row>
    <row r="335" spans="1:10" s="448" customFormat="1">
      <c r="A335" s="552"/>
      <c r="B335" s="1406" t="s">
        <v>139</v>
      </c>
      <c r="C335" s="1151" t="s">
        <v>467</v>
      </c>
      <c r="D335" s="1151"/>
      <c r="E335" s="1408"/>
      <c r="F335" s="1409"/>
      <c r="G335" s="1391"/>
      <c r="H335" s="1392"/>
      <c r="I335" s="928"/>
      <c r="J335"/>
    </row>
    <row r="336" spans="1:10" s="448" customFormat="1">
      <c r="A336" s="552"/>
      <c r="B336" s="1406" t="s">
        <v>140</v>
      </c>
      <c r="C336" s="1151" t="s">
        <v>468</v>
      </c>
      <c r="D336" s="1151"/>
      <c r="E336" s="1408"/>
      <c r="F336" s="1409"/>
      <c r="G336" s="1391"/>
      <c r="H336" s="1392"/>
      <c r="I336" s="928"/>
      <c r="J336"/>
    </row>
    <row r="337" spans="1:10" s="448" customFormat="1" ht="15.75" customHeight="1">
      <c r="A337" s="552"/>
      <c r="B337" s="1406" t="s">
        <v>469</v>
      </c>
      <c r="C337" s="1740" t="s">
        <v>1504</v>
      </c>
      <c r="D337" s="1740"/>
      <c r="E337" s="1740"/>
      <c r="F337" s="1740"/>
      <c r="G337" s="1391"/>
      <c r="H337" s="1392"/>
      <c r="I337" s="928"/>
      <c r="J337"/>
    </row>
    <row r="338" spans="1:10" s="448" customFormat="1">
      <c r="A338" s="552"/>
      <c r="B338" s="1406"/>
      <c r="C338" s="1740"/>
      <c r="D338" s="1740"/>
      <c r="E338" s="1740"/>
      <c r="F338" s="1740"/>
      <c r="G338" s="1391"/>
      <c r="H338" s="1392"/>
      <c r="I338" s="928"/>
      <c r="J338"/>
    </row>
    <row r="339" spans="1:10" s="448" customFormat="1" ht="15.75" customHeight="1">
      <c r="A339" s="552"/>
      <c r="B339" s="1407" t="s">
        <v>470</v>
      </c>
      <c r="C339" s="1742" t="s">
        <v>17</v>
      </c>
      <c r="D339" s="1743"/>
      <c r="E339" s="1743"/>
      <c r="F339" s="1743"/>
      <c r="G339" s="1391"/>
      <c r="H339" s="1392"/>
      <c r="I339" s="928"/>
      <c r="J339"/>
    </row>
    <row r="340" spans="1:10" s="448" customFormat="1">
      <c r="A340" s="552"/>
      <c r="B340" s="1406" t="s">
        <v>471</v>
      </c>
      <c r="C340" s="1151" t="s">
        <v>472</v>
      </c>
      <c r="D340" s="1151"/>
      <c r="E340" s="1408"/>
      <c r="F340" s="1409"/>
      <c r="G340" s="1391"/>
      <c r="H340" s="1392"/>
      <c r="I340" s="928"/>
      <c r="J340"/>
    </row>
    <row r="341" spans="1:10">
      <c r="A341" s="554"/>
      <c r="B341" s="1406" t="s">
        <v>473</v>
      </c>
      <c r="C341" s="1151" t="s">
        <v>474</v>
      </c>
      <c r="D341" s="1151"/>
      <c r="E341" s="1408"/>
      <c r="F341" s="1409"/>
      <c r="G341" s="1391"/>
      <c r="H341" s="1392"/>
      <c r="I341" s="928"/>
      <c r="J341"/>
    </row>
    <row r="342" spans="1:10">
      <c r="A342" s="554"/>
      <c r="B342" s="1406" t="s">
        <v>475</v>
      </c>
      <c r="C342" s="1151" t="s">
        <v>476</v>
      </c>
      <c r="D342" s="1151"/>
      <c r="E342" s="1408"/>
      <c r="F342" s="1409"/>
      <c r="G342" s="1391"/>
      <c r="H342" s="1392"/>
      <c r="I342" s="928"/>
      <c r="J342"/>
    </row>
    <row r="343" spans="1:10">
      <c r="A343" s="554"/>
      <c r="B343" s="1406" t="s">
        <v>477</v>
      </c>
      <c r="C343" s="1410" t="s">
        <v>478</v>
      </c>
      <c r="D343" s="1151"/>
      <c r="E343" s="1408"/>
      <c r="F343" s="1409"/>
      <c r="G343" s="1391"/>
      <c r="H343" s="1392"/>
      <c r="I343" s="928"/>
      <c r="J343"/>
    </row>
    <row r="344" spans="1:10">
      <c r="A344" s="554"/>
      <c r="B344" s="1406"/>
      <c r="C344" s="1410" t="s">
        <v>479</v>
      </c>
      <c r="D344" s="1151"/>
      <c r="E344" s="1408"/>
      <c r="F344" s="1409"/>
      <c r="G344" s="1391"/>
      <c r="H344" s="1392"/>
      <c r="I344" s="928"/>
      <c r="J344"/>
    </row>
    <row r="345" spans="1:10">
      <c r="A345" s="554"/>
      <c r="B345" s="1406"/>
      <c r="C345" s="1410" t="str">
        <f>"  Interest on the Network Credits as booked each year is added to the revenue requirement to make the Transmisision Owner whole on Line "&amp;A293&amp;"."</f>
        <v xml:space="preserve">  Interest on the Network Credits as booked each year is added to the revenue requirement to make the Transmisision Owner whole on Line 155.</v>
      </c>
      <c r="D345" s="1151"/>
      <c r="E345" s="1408"/>
      <c r="F345" s="1409"/>
      <c r="G345" s="1391"/>
      <c r="H345" s="1392"/>
      <c r="I345" s="928"/>
      <c r="J345"/>
    </row>
    <row r="346" spans="1:10">
      <c r="A346" s="554"/>
      <c r="B346" s="1406" t="s">
        <v>480</v>
      </c>
      <c r="C346" s="1410" t="str">
        <f>"Payments made under Schedule 12 of the PJM OATT that are not directly assessed to load in the Zone under Schedule 12 are included in Transmission O&amp;M."</f>
        <v>Payments made under Schedule 12 of the PJM OATT that are not directly assessed to load in the Zone under Schedule 12 are included in Transmission O&amp;M.</v>
      </c>
      <c r="D346" s="1151"/>
      <c r="E346" s="1408"/>
      <c r="F346" s="1409"/>
      <c r="G346" s="1391"/>
      <c r="H346" s="1392"/>
      <c r="I346" s="928"/>
      <c r="J346"/>
    </row>
    <row r="347" spans="1:10" s="448" customFormat="1">
      <c r="A347" s="555"/>
      <c r="B347" s="1406"/>
      <c r="C347" s="1410" t="str">
        <f>"  If they are booked to Acct 565, they are included in on line "&amp;A137&amp;""</f>
        <v xml:space="preserve">  If they are booked to Acct 565, they are included in on line 64</v>
      </c>
      <c r="D347" s="1151"/>
      <c r="E347" s="1408"/>
      <c r="F347" s="1409"/>
      <c r="G347" s="556"/>
      <c r="H347" s="556"/>
      <c r="I347" s="929"/>
      <c r="J347"/>
    </row>
    <row r="348" spans="1:10" ht="17.5">
      <c r="A348" s="86"/>
      <c r="B348" s="1406" t="s">
        <v>481</v>
      </c>
      <c r="C348" s="1410" t="s">
        <v>482</v>
      </c>
      <c r="D348" s="1411"/>
      <c r="E348" s="1411"/>
      <c r="F348" s="1411"/>
      <c r="G348" s="1391"/>
      <c r="H348" s="1392"/>
      <c r="I348" s="928"/>
      <c r="J348"/>
    </row>
    <row r="349" spans="1:10">
      <c r="A349" s="312"/>
      <c r="B349" s="1406" t="s">
        <v>483</v>
      </c>
      <c r="C349" s="1520" t="s">
        <v>1616</v>
      </c>
      <c r="D349" s="1151"/>
      <c r="E349" s="1408"/>
      <c r="F349" s="1409"/>
      <c r="G349" s="1391"/>
      <c r="H349" s="1392"/>
      <c r="I349" s="928"/>
      <c r="J349"/>
    </row>
    <row r="350" spans="1:10">
      <c r="A350" s="312"/>
      <c r="B350" s="1406" t="s">
        <v>484</v>
      </c>
      <c r="C350" s="1151" t="s">
        <v>485</v>
      </c>
      <c r="D350" s="1151"/>
      <c r="E350" s="1408"/>
      <c r="F350" s="1409"/>
      <c r="G350" s="1391"/>
      <c r="H350" s="1392"/>
      <c r="I350" s="928"/>
      <c r="J350"/>
    </row>
    <row r="351" spans="1:10">
      <c r="A351" s="312"/>
      <c r="B351" s="1412"/>
      <c r="C351" s="1151" t="s">
        <v>486</v>
      </c>
      <c r="D351" s="1151"/>
      <c r="E351" s="1408"/>
      <c r="F351" s="1409"/>
      <c r="G351" s="1391"/>
      <c r="H351" s="1392"/>
      <c r="I351" s="928"/>
      <c r="J351"/>
    </row>
    <row r="352" spans="1:10" s="1151" customFormat="1">
      <c r="A352" s="1152"/>
      <c r="B352" s="1406" t="s">
        <v>487</v>
      </c>
      <c r="C352" s="1151" t="s">
        <v>488</v>
      </c>
      <c r="E352" s="1408"/>
      <c r="F352" s="1409"/>
      <c r="G352" s="1391"/>
      <c r="H352" s="1392"/>
      <c r="I352" s="928"/>
      <c r="J352" s="1150"/>
    </row>
    <row r="353" spans="1:10">
      <c r="A353" s="312"/>
      <c r="B353" s="1406" t="s">
        <v>188</v>
      </c>
      <c r="C353" s="1151" t="s">
        <v>1234</v>
      </c>
      <c r="D353" s="1151"/>
      <c r="E353" s="1408"/>
      <c r="F353" s="1409"/>
      <c r="G353" s="1391"/>
      <c r="H353" s="1392"/>
      <c r="I353" s="928"/>
      <c r="J353"/>
    </row>
    <row r="354" spans="1:10" s="1151" customFormat="1" ht="15.75" customHeight="1">
      <c r="A354" s="1152"/>
      <c r="B354" s="1406" t="s">
        <v>905</v>
      </c>
      <c r="C354" s="1740" t="s">
        <v>1731</v>
      </c>
      <c r="D354" s="1740"/>
      <c r="E354" s="1740"/>
      <c r="F354" s="1740"/>
      <c r="G354" s="1391"/>
      <c r="H354" s="1392"/>
      <c r="I354" s="928"/>
      <c r="J354" s="1150"/>
    </row>
    <row r="355" spans="1:10" ht="15.75" customHeight="1">
      <c r="A355" s="312"/>
      <c r="B355" s="1406"/>
      <c r="C355" s="1740"/>
      <c r="D355" s="1740"/>
      <c r="E355" s="1740"/>
      <c r="F355" s="1740"/>
      <c r="G355" s="1391"/>
      <c r="H355" s="1392"/>
      <c r="I355" s="928"/>
      <c r="J355"/>
    </row>
    <row r="356" spans="1:10" s="1151" customFormat="1">
      <c r="A356" s="1152"/>
      <c r="B356" s="1407" t="s">
        <v>1042</v>
      </c>
      <c r="C356" s="1739" t="s">
        <v>1235</v>
      </c>
      <c r="D356" s="1739"/>
      <c r="E356" s="1739"/>
      <c r="F356" s="1739"/>
      <c r="G356" s="1391"/>
      <c r="H356" s="1392"/>
      <c r="I356" s="928"/>
      <c r="J356" s="1150"/>
    </row>
    <row r="357" spans="1:10" s="1151" customFormat="1">
      <c r="A357" s="1152"/>
      <c r="B357" s="1407"/>
      <c r="C357" s="1739"/>
      <c r="D357" s="1739"/>
      <c r="E357" s="1739"/>
      <c r="F357" s="1739"/>
      <c r="G357" s="1391"/>
      <c r="H357" s="1392"/>
      <c r="I357" s="928"/>
      <c r="J357" s="1150"/>
    </row>
    <row r="358" spans="1:10" s="1151" customFormat="1">
      <c r="A358" s="1152"/>
      <c r="B358" s="1407"/>
      <c r="C358" s="1739"/>
      <c r="D358" s="1739"/>
      <c r="E358" s="1739"/>
      <c r="F358" s="1739"/>
      <c r="G358" s="1391"/>
      <c r="H358" s="1392"/>
      <c r="I358" s="928"/>
      <c r="J358" s="1150"/>
    </row>
    <row r="359" spans="1:10" s="1151" customFormat="1">
      <c r="A359" s="1152"/>
      <c r="B359" s="1407"/>
      <c r="C359" s="1739"/>
      <c r="D359" s="1739"/>
      <c r="E359" s="1739"/>
      <c r="F359" s="1739"/>
      <c r="G359" s="1391"/>
      <c r="H359" s="1392"/>
      <c r="I359" s="928"/>
      <c r="J359" s="1150"/>
    </row>
    <row r="360" spans="1:10" s="1151" customFormat="1">
      <c r="A360" s="1152"/>
      <c r="B360" s="1407"/>
      <c r="C360" s="1739"/>
      <c r="D360" s="1739"/>
      <c r="E360" s="1739"/>
      <c r="F360" s="1739"/>
      <c r="G360" s="1391"/>
      <c r="H360" s="1392"/>
      <c r="I360" s="928"/>
      <c r="J360" s="1150"/>
    </row>
    <row r="361" spans="1:10" s="1151" customFormat="1">
      <c r="A361" s="1152"/>
      <c r="B361" s="1407"/>
      <c r="C361" s="1739"/>
      <c r="D361" s="1739"/>
      <c r="E361" s="1739"/>
      <c r="F361" s="1739"/>
      <c r="G361" s="1391"/>
      <c r="H361" s="1392"/>
      <c r="I361" s="928"/>
      <c r="J361" s="1150"/>
    </row>
    <row r="362" spans="1:10" s="1151" customFormat="1">
      <c r="A362" s="1152"/>
      <c r="B362" s="1407"/>
      <c r="C362" s="1739"/>
      <c r="D362" s="1739"/>
      <c r="E362" s="1739"/>
      <c r="F362" s="1739"/>
      <c r="G362" s="1391"/>
      <c r="H362" s="1392"/>
      <c r="I362" s="928"/>
      <c r="J362" s="1150"/>
    </row>
    <row r="363" spans="1:10" s="1151" customFormat="1">
      <c r="A363" s="1152"/>
      <c r="B363" s="1407"/>
      <c r="C363" s="1739"/>
      <c r="D363" s="1739"/>
      <c r="E363" s="1739"/>
      <c r="F363" s="1739"/>
      <c r="G363" s="1391"/>
      <c r="H363" s="1392"/>
      <c r="I363" s="928"/>
      <c r="J363" s="1150"/>
    </row>
    <row r="364" spans="1:10" s="1151" customFormat="1">
      <c r="A364" s="1152"/>
      <c r="B364" s="1407"/>
      <c r="C364" s="1739"/>
      <c r="D364" s="1739"/>
      <c r="E364" s="1739"/>
      <c r="F364" s="1739"/>
      <c r="G364" s="1391"/>
      <c r="H364" s="1392"/>
      <c r="I364" s="928"/>
      <c r="J364" s="1150"/>
    </row>
    <row r="365" spans="1:10" ht="15.75" customHeight="1">
      <c r="A365" s="312"/>
      <c r="B365" s="1407"/>
      <c r="C365" s="1739"/>
      <c r="D365" s="1739"/>
      <c r="E365" s="1739"/>
      <c r="F365" s="1739"/>
      <c r="G365" s="1391"/>
      <c r="H365" s="1392"/>
      <c r="I365" s="928"/>
      <c r="J365"/>
    </row>
    <row r="366" spans="1:10" s="1151" customFormat="1" ht="15.75" customHeight="1">
      <c r="A366" s="1152"/>
      <c r="B366" s="1407" t="s">
        <v>1043</v>
      </c>
      <c r="C366" s="1740" t="s">
        <v>1236</v>
      </c>
      <c r="D366" s="1740"/>
      <c r="E366" s="1740"/>
      <c r="F366" s="1740"/>
      <c r="G366" s="1391"/>
      <c r="H366" s="1392"/>
      <c r="I366" s="928"/>
      <c r="J366" s="1150"/>
    </row>
    <row r="367" spans="1:10" s="1151" customFormat="1">
      <c r="A367" s="1152"/>
      <c r="B367" s="1407"/>
      <c r="C367" s="1740"/>
      <c r="D367" s="1740"/>
      <c r="E367" s="1740"/>
      <c r="F367" s="1740"/>
      <c r="G367" s="1391"/>
      <c r="H367" s="1392"/>
      <c r="I367" s="928"/>
      <c r="J367" s="1150"/>
    </row>
    <row r="368" spans="1:10" s="1151" customFormat="1">
      <c r="A368" s="1152"/>
      <c r="B368" s="1407"/>
      <c r="C368" s="1740"/>
      <c r="D368" s="1740"/>
      <c r="E368" s="1740"/>
      <c r="F368" s="1740"/>
      <c r="G368" s="1391"/>
      <c r="H368" s="1392"/>
      <c r="I368" s="928"/>
      <c r="J368" s="1150"/>
    </row>
    <row r="369" spans="1:9">
      <c r="A369" s="312"/>
      <c r="B369" s="1407"/>
      <c r="C369" s="1740"/>
      <c r="D369" s="1740"/>
      <c r="E369" s="1740"/>
      <c r="F369" s="1740"/>
      <c r="G369" s="1391"/>
      <c r="H369" s="1392"/>
      <c r="I369" s="928"/>
    </row>
    <row r="370" spans="1:9" ht="34.5" customHeight="1">
      <c r="A370" s="312"/>
      <c r="B370" s="1407" t="s">
        <v>1044</v>
      </c>
      <c r="C370" s="1741" t="s">
        <v>1591</v>
      </c>
      <c r="D370" s="1741"/>
      <c r="E370" s="1741"/>
      <c r="F370" s="1741"/>
      <c r="G370" s="1391"/>
      <c r="H370" s="1392"/>
      <c r="I370" s="928"/>
    </row>
    <row r="371" spans="1:9" ht="33" customHeight="1">
      <c r="A371" s="312"/>
      <c r="B371" s="1407" t="s">
        <v>1182</v>
      </c>
      <c r="C371" s="1741" t="s">
        <v>1592</v>
      </c>
      <c r="D371" s="1741"/>
      <c r="E371" s="1741"/>
      <c r="F371" s="1741"/>
      <c r="G371" s="1391"/>
      <c r="H371" s="1392"/>
      <c r="I371" s="928"/>
    </row>
    <row r="372" spans="1:9" ht="33.75" customHeight="1">
      <c r="A372" s="312"/>
      <c r="B372" s="1407" t="s">
        <v>1237</v>
      </c>
      <c r="C372" s="1741" t="s">
        <v>1593</v>
      </c>
      <c r="D372" s="1741"/>
      <c r="E372" s="1741"/>
      <c r="F372" s="1741"/>
      <c r="G372" s="1391"/>
      <c r="H372" s="1392"/>
      <c r="I372" s="928"/>
    </row>
    <row r="373" spans="1:9" ht="15.75" customHeight="1">
      <c r="A373" s="235"/>
      <c r="B373" s="1407" t="s">
        <v>1238</v>
      </c>
      <c r="C373" s="1739" t="s">
        <v>1594</v>
      </c>
      <c r="D373" s="1739"/>
      <c r="E373" s="1739"/>
      <c r="F373" s="1739"/>
      <c r="G373" s="1129"/>
      <c r="H373" s="293"/>
      <c r="I373" s="930"/>
    </row>
    <row r="374" spans="1:9">
      <c r="A374" s="557" t="s">
        <v>489</v>
      </c>
      <c r="B374" s="558"/>
      <c r="C374" s="223"/>
      <c r="D374" s="288"/>
      <c r="E374" s="559"/>
      <c r="F374" s="288"/>
      <c r="G374" s="288"/>
      <c r="H374" s="223"/>
    </row>
    <row r="375" spans="1:9">
      <c r="A375" s="235"/>
      <c r="B375" s="1131"/>
      <c r="C375" s="1151"/>
      <c r="D375" s="1151"/>
      <c r="E375" s="1210"/>
      <c r="F375" s="1151"/>
      <c r="G375" s="1151"/>
      <c r="H375" s="1151"/>
    </row>
    <row r="376" spans="1:9">
      <c r="B376" s="1129"/>
      <c r="C376" s="1129"/>
      <c r="D376" s="1129"/>
      <c r="E376" s="1210"/>
      <c r="F376" s="1151"/>
      <c r="G376" s="1151"/>
      <c r="H376" s="560"/>
      <c r="I376" s="891"/>
    </row>
    <row r="377" spans="1:9">
      <c r="B377" s="1129"/>
      <c r="C377" s="1129"/>
      <c r="D377" s="1129"/>
      <c r="E377" s="1210"/>
      <c r="F377" s="1151"/>
      <c r="G377" s="1151"/>
      <c r="H377" s="561"/>
      <c r="I377" s="931"/>
    </row>
    <row r="378" spans="1:9">
      <c r="H378" s="562"/>
      <c r="I378" s="932"/>
    </row>
  </sheetData>
  <customSheetViews>
    <customSheetView guid="{E6D9E970-926F-4F3B-8D36-41EB74ECFD6A}" scale="75" fitToPage="1" topLeftCell="A157">
      <selection activeCell="F165" sqref="F165"/>
      <rowBreaks count="3" manualBreakCount="3">
        <brk id="121" max="7" man="1"/>
        <brk id="234" max="7" man="1"/>
        <brk id="312" max="7" man="1"/>
      </rowBreaks>
      <pageMargins left="0.5" right="0.5" top="0.75" bottom="0.5" header="0.5" footer="0.5"/>
      <pageSetup scale="10" fitToHeight="3" orientation="portrait" r:id="rId1"/>
    </customSheetView>
  </customSheetViews>
  <mergeCells count="9">
    <mergeCell ref="C373:F373"/>
    <mergeCell ref="C337:F338"/>
    <mergeCell ref="C370:F370"/>
    <mergeCell ref="C372:F372"/>
    <mergeCell ref="C371:F371"/>
    <mergeCell ref="C339:F339"/>
    <mergeCell ref="C354:F355"/>
    <mergeCell ref="C356:F365"/>
    <mergeCell ref="C366:F369"/>
  </mergeCells>
  <pageMargins left="0.5" right="0.5" top="0.5" bottom="0.5" header="0.5" footer="0.5"/>
  <pageSetup scale="37" fitToHeight="3" orientation="portrait" r:id="rId2"/>
  <rowBreaks count="3" manualBreakCount="3">
    <brk id="118" max="7" man="1"/>
    <brk id="238" max="7" man="1"/>
    <brk id="32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AD2C5-34B5-4C85-B93E-A44B015521D5}">
  <dimension ref="A1:S204"/>
  <sheetViews>
    <sheetView zoomScale="68" zoomScaleNormal="68" workbookViewId="0">
      <selection activeCell="U111" sqref="U111"/>
    </sheetView>
  </sheetViews>
  <sheetFormatPr defaultColWidth="9.1796875" defaultRowHeight="12.5"/>
  <cols>
    <col min="1" max="1" width="5.7265625" style="943" customWidth="1"/>
    <col min="2" max="2" width="9.453125" style="1219" customWidth="1"/>
    <col min="3" max="3" width="5.7265625" style="943" customWidth="1"/>
    <col min="4" max="4" width="32.1796875" style="943" customWidth="1"/>
    <col min="5" max="5" width="14.453125" style="943" customWidth="1"/>
    <col min="6" max="6" width="21.81640625" style="943" customWidth="1"/>
    <col min="7" max="7" width="15.1796875" style="943" customWidth="1"/>
    <col min="8" max="8" width="22.7265625" style="943" customWidth="1"/>
    <col min="9" max="9" width="3.81640625" style="943" customWidth="1"/>
    <col min="10" max="10" width="23.1796875" style="943" customWidth="1"/>
    <col min="11" max="11" width="21.81640625" style="943" customWidth="1"/>
    <col min="12" max="12" width="24.54296875" style="943" customWidth="1"/>
    <col min="13" max="13" width="3.81640625" style="943" customWidth="1"/>
    <col min="14" max="14" width="19.7265625" style="943" customWidth="1"/>
    <col min="15" max="15" width="25.453125" style="943" customWidth="1"/>
    <col min="16" max="16" width="24.7265625" style="943" customWidth="1"/>
    <col min="17" max="17" width="25" style="943" customWidth="1"/>
    <col min="18" max="18" width="26.54296875" style="943" customWidth="1"/>
    <col min="19" max="19" width="3.81640625" style="943" customWidth="1"/>
    <col min="20" max="16384" width="9.1796875" style="943"/>
  </cols>
  <sheetData>
    <row r="1" spans="1:19" ht="15.5">
      <c r="A1" s="1754" t="s">
        <v>1542</v>
      </c>
      <c r="B1" s="1754"/>
      <c r="C1" s="1754"/>
      <c r="D1" s="1754"/>
      <c r="E1" s="1754"/>
      <c r="F1" s="1754"/>
      <c r="G1" s="1754"/>
      <c r="H1" s="1754"/>
      <c r="I1" s="1754"/>
      <c r="J1" s="1754"/>
      <c r="K1" s="1754"/>
      <c r="L1" s="1754"/>
      <c r="M1" s="1754"/>
      <c r="N1" s="1754"/>
      <c r="O1" s="1754"/>
      <c r="P1" s="1754"/>
      <c r="Q1" s="1754"/>
      <c r="R1" s="1754"/>
      <c r="S1" s="1216"/>
    </row>
    <row r="2" spans="1:19" ht="15.5">
      <c r="A2" s="1754" t="s">
        <v>1290</v>
      </c>
      <c r="B2" s="1754"/>
      <c r="C2" s="1754"/>
      <c r="D2" s="1754"/>
      <c r="E2" s="1754"/>
      <c r="F2" s="1754"/>
      <c r="G2" s="1754"/>
      <c r="H2" s="1754"/>
      <c r="I2" s="1754"/>
      <c r="J2" s="1754"/>
      <c r="K2" s="1754"/>
      <c r="L2" s="1754"/>
      <c r="M2" s="1754"/>
      <c r="N2" s="1754"/>
      <c r="O2" s="1754"/>
      <c r="P2" s="1754"/>
      <c r="Q2" s="1754"/>
      <c r="R2" s="1754"/>
      <c r="S2" s="1216"/>
    </row>
    <row r="3" spans="1:19" ht="15.5">
      <c r="A3" s="1754" t="s">
        <v>1291</v>
      </c>
      <c r="B3" s="1754"/>
      <c r="C3" s="1754"/>
      <c r="D3" s="1754"/>
      <c r="E3" s="1754"/>
      <c r="F3" s="1754"/>
      <c r="G3" s="1754"/>
      <c r="H3" s="1754"/>
      <c r="I3" s="1754"/>
      <c r="J3" s="1754"/>
      <c r="K3" s="1754"/>
      <c r="L3" s="1754"/>
      <c r="M3" s="1754"/>
      <c r="N3" s="1754"/>
      <c r="O3" s="1754"/>
      <c r="P3" s="1754"/>
      <c r="Q3" s="1754"/>
      <c r="R3" s="1754"/>
      <c r="S3" s="1216"/>
    </row>
    <row r="4" spans="1:19" ht="13">
      <c r="A4" s="1216"/>
      <c r="B4" s="1217"/>
      <c r="C4" s="1216"/>
    </row>
    <row r="5" spans="1:19" s="857" customFormat="1" ht="15.5">
      <c r="B5" s="1218"/>
      <c r="D5" s="857" t="s">
        <v>910</v>
      </c>
      <c r="E5" s="859" t="s">
        <v>1815</v>
      </c>
      <c r="F5" s="860"/>
      <c r="G5" s="860"/>
      <c r="H5" s="860"/>
    </row>
    <row r="6" spans="1:19" ht="13">
      <c r="D6" s="1216"/>
    </row>
    <row r="7" spans="1:19" ht="13">
      <c r="D7" s="1216" t="s">
        <v>911</v>
      </c>
      <c r="J7" s="1746"/>
      <c r="K7" s="1746"/>
      <c r="L7" s="1746"/>
      <c r="N7" s="1746"/>
      <c r="O7" s="1746"/>
      <c r="P7" s="1746"/>
      <c r="Q7" s="1746"/>
      <c r="R7" s="1746"/>
    </row>
    <row r="8" spans="1:19" ht="13">
      <c r="D8" s="1747" t="s">
        <v>912</v>
      </c>
      <c r="E8" s="1748"/>
      <c r="F8" s="1748"/>
      <c r="G8" s="1748"/>
      <c r="H8" s="1749"/>
      <c r="I8" s="1220"/>
      <c r="J8" s="1750" t="s">
        <v>1292</v>
      </c>
      <c r="K8" s="1751"/>
      <c r="L8" s="1752"/>
      <c r="M8" s="1220"/>
      <c r="N8" s="1750" t="s">
        <v>1293</v>
      </c>
      <c r="O8" s="1751"/>
      <c r="P8" s="1751"/>
      <c r="Q8" s="1751"/>
      <c r="R8" s="1752"/>
      <c r="S8" s="1220"/>
    </row>
    <row r="9" spans="1:19" ht="13">
      <c r="D9" s="1221" t="s">
        <v>174</v>
      </c>
      <c r="E9" s="1221" t="s">
        <v>175</v>
      </c>
      <c r="F9" s="1221" t="s">
        <v>1294</v>
      </c>
      <c r="G9" s="1221" t="s">
        <v>1295</v>
      </c>
      <c r="H9" s="1221" t="s">
        <v>1296</v>
      </c>
      <c r="I9" s="1220"/>
      <c r="J9" s="1221" t="s">
        <v>1297</v>
      </c>
      <c r="K9" s="1221" t="s">
        <v>1298</v>
      </c>
      <c r="L9" s="1221" t="s">
        <v>1299</v>
      </c>
      <c r="M9" s="1220"/>
      <c r="N9" s="1221" t="s">
        <v>1300</v>
      </c>
      <c r="O9" s="1221" t="s">
        <v>1301</v>
      </c>
      <c r="P9" s="1221" t="s">
        <v>1302</v>
      </c>
      <c r="Q9" s="1221" t="s">
        <v>1303</v>
      </c>
      <c r="R9" s="1221" t="s">
        <v>1304</v>
      </c>
      <c r="S9" s="1220"/>
    </row>
    <row r="10" spans="1:19" ht="63" customHeight="1">
      <c r="B10" s="1222" t="s">
        <v>1305</v>
      </c>
      <c r="D10" s="1223" t="s">
        <v>169</v>
      </c>
      <c r="E10" s="1223" t="s">
        <v>913</v>
      </c>
      <c r="F10" s="1223" t="s">
        <v>1005</v>
      </c>
      <c r="G10" s="1223" t="s">
        <v>1004</v>
      </c>
      <c r="H10" s="1223" t="s">
        <v>1306</v>
      </c>
      <c r="I10" s="1528"/>
      <c r="J10" s="1223" t="s">
        <v>916</v>
      </c>
      <c r="K10" s="1223" t="s">
        <v>1307</v>
      </c>
      <c r="L10" s="1223" t="s">
        <v>1308</v>
      </c>
      <c r="M10" s="1528"/>
      <c r="N10" s="1223" t="s">
        <v>1003</v>
      </c>
      <c r="O10" s="1223" t="s">
        <v>1309</v>
      </c>
      <c r="P10" s="1223" t="s">
        <v>1310</v>
      </c>
      <c r="Q10" s="1223" t="s">
        <v>1311</v>
      </c>
      <c r="R10" s="1223" t="s">
        <v>1312</v>
      </c>
      <c r="S10" s="1528"/>
    </row>
    <row r="11" spans="1:19">
      <c r="E11" s="1528"/>
      <c r="F11" s="1528"/>
      <c r="G11" s="1528"/>
      <c r="H11" s="1528"/>
      <c r="I11" s="1528"/>
      <c r="J11" s="1528"/>
      <c r="K11" s="1528"/>
      <c r="L11" s="1528"/>
      <c r="M11" s="1528"/>
      <c r="N11" s="1528"/>
      <c r="O11" s="1528"/>
      <c r="P11" s="1528"/>
      <c r="Q11" s="1528"/>
      <c r="R11" s="1528"/>
      <c r="S11" s="1528"/>
    </row>
    <row r="12" spans="1:19">
      <c r="B12" s="1219">
        <v>1</v>
      </c>
      <c r="D12" s="943" t="s">
        <v>1002</v>
      </c>
      <c r="E12" s="1528"/>
      <c r="F12" s="1528"/>
      <c r="G12" s="1528"/>
      <c r="H12" s="1528"/>
      <c r="I12" s="1528"/>
      <c r="J12" s="1224" t="s">
        <v>1816</v>
      </c>
      <c r="K12" s="1528"/>
      <c r="L12" s="1224">
        <v>0</v>
      </c>
      <c r="M12" s="1528"/>
      <c r="N12" s="1224"/>
      <c r="O12" s="1528"/>
      <c r="P12" s="1528"/>
      <c r="Q12" s="1528"/>
      <c r="R12" s="1224">
        <v>0</v>
      </c>
      <c r="S12" s="1528"/>
    </row>
    <row r="13" spans="1:19">
      <c r="E13" s="1528"/>
      <c r="F13" s="1528"/>
      <c r="G13" s="1528"/>
      <c r="H13" s="1528"/>
      <c r="I13" s="1528"/>
      <c r="J13" s="1528"/>
      <c r="K13" s="1528"/>
      <c r="L13" s="1528"/>
      <c r="M13" s="1528"/>
      <c r="N13" s="1528"/>
      <c r="O13" s="1528"/>
      <c r="P13" s="1528"/>
      <c r="Q13" s="1528"/>
      <c r="R13" s="1528"/>
      <c r="S13" s="1528"/>
    </row>
    <row r="14" spans="1:19">
      <c r="B14" s="1219">
        <f>B12+1</f>
        <v>2</v>
      </c>
      <c r="D14" s="1225" t="s">
        <v>525</v>
      </c>
      <c r="E14" s="1224">
        <v>31</v>
      </c>
      <c r="F14" s="1226">
        <v>0</v>
      </c>
      <c r="G14" s="1226">
        <v>214</v>
      </c>
      <c r="H14" s="1227">
        <f t="shared" ref="H14:H25" si="0">IF(F14=0,0.5,F14/G14)</f>
        <v>0.5</v>
      </c>
      <c r="I14" s="1228"/>
      <c r="J14" s="1224">
        <v>0</v>
      </c>
      <c r="K14" s="1229">
        <f t="shared" ref="K14:K25" si="1">+J14*H14</f>
        <v>0</v>
      </c>
      <c r="L14" s="1229">
        <f>+K14+L12</f>
        <v>0</v>
      </c>
      <c r="M14" s="1228"/>
      <c r="N14" s="1224">
        <v>0</v>
      </c>
      <c r="O14" s="1229">
        <f>IF($D$177="True-Up Adjustment",N14-J14,0)</f>
        <v>0</v>
      </c>
      <c r="P14" s="1229">
        <f>IF($D$177="True-Up Adjustment",IF(AND(J14&gt;=0,N14&gt;=0),IF(O14&gt;=0,K14+O14,N14/J14*K14),IF(AND(J14&lt;0,N14&lt;0),IF(O14&lt;0,K14+O14,N14/J14*K14),0)),0)</f>
        <v>0</v>
      </c>
      <c r="Q14" s="1229">
        <f t="shared" ref="Q14:Q25" si="2">IF(AND(J14&gt;=0,N14&lt;0),N14,IF(AND(J14&lt;0,N14&gt;=0),N14,0))</f>
        <v>0</v>
      </c>
      <c r="R14" s="1229">
        <f>+Q14+R12</f>
        <v>0</v>
      </c>
      <c r="S14" s="1228"/>
    </row>
    <row r="15" spans="1:19">
      <c r="B15" s="1219">
        <f t="shared" ref="B15:B26" si="3">+B14+1</f>
        <v>3</v>
      </c>
      <c r="D15" s="1225" t="s">
        <v>526</v>
      </c>
      <c r="E15" s="1224">
        <v>28</v>
      </c>
      <c r="F15" s="1226">
        <v>0</v>
      </c>
      <c r="G15" s="1226">
        <f t="shared" ref="G15:G25" si="4">G14</f>
        <v>214</v>
      </c>
      <c r="H15" s="1227">
        <f t="shared" si="0"/>
        <v>0.5</v>
      </c>
      <c r="I15" s="1228"/>
      <c r="J15" s="1224">
        <v>0</v>
      </c>
      <c r="K15" s="1229">
        <f>+J15*H15</f>
        <v>0</v>
      </c>
      <c r="L15" s="1229">
        <f t="shared" ref="L15:L25" si="5">+K15+L14</f>
        <v>0</v>
      </c>
      <c r="M15" s="1228"/>
      <c r="N15" s="1224">
        <v>0</v>
      </c>
      <c r="O15" s="1229">
        <f t="shared" ref="O15:O25" si="6">IF($D$177="True-Up Adjustment",N15-J15,0)</f>
        <v>0</v>
      </c>
      <c r="P15" s="1229">
        <f t="shared" ref="P15:P25" si="7">IF($D$177="True-Up Adjustment",IF(AND(J15&gt;=0,N15&gt;=0),IF(O15&gt;=0,K15+O15,N15/J15*K15),IF(AND(J15&lt;0,N15&lt;0),IF(O15&lt;0,K15+O15,N15/J15*K15),0)),0)</f>
        <v>0</v>
      </c>
      <c r="Q15" s="1229">
        <f t="shared" si="2"/>
        <v>0</v>
      </c>
      <c r="R15" s="1229">
        <f t="shared" ref="R15:R25" si="8">R14+P15+Q15</f>
        <v>0</v>
      </c>
      <c r="S15" s="1228"/>
    </row>
    <row r="16" spans="1:19">
      <c r="B16" s="1219">
        <f t="shared" si="3"/>
        <v>4</v>
      </c>
      <c r="D16" s="1225" t="s">
        <v>545</v>
      </c>
      <c r="E16" s="1224">
        <v>31</v>
      </c>
      <c r="F16" s="1226">
        <v>0</v>
      </c>
      <c r="G16" s="1226">
        <f t="shared" si="4"/>
        <v>214</v>
      </c>
      <c r="H16" s="1227">
        <f t="shared" si="0"/>
        <v>0.5</v>
      </c>
      <c r="I16" s="1228"/>
      <c r="J16" s="1224">
        <v>0</v>
      </c>
      <c r="K16" s="1229">
        <f t="shared" si="1"/>
        <v>0</v>
      </c>
      <c r="L16" s="1229">
        <f t="shared" si="5"/>
        <v>0</v>
      </c>
      <c r="M16" s="1228"/>
      <c r="N16" s="1224">
        <v>0</v>
      </c>
      <c r="O16" s="1229">
        <f t="shared" si="6"/>
        <v>0</v>
      </c>
      <c r="P16" s="1229">
        <f t="shared" si="7"/>
        <v>0</v>
      </c>
      <c r="Q16" s="1229">
        <f t="shared" si="2"/>
        <v>0</v>
      </c>
      <c r="R16" s="1229">
        <f t="shared" si="8"/>
        <v>0</v>
      </c>
      <c r="S16" s="1228"/>
    </row>
    <row r="17" spans="2:19">
      <c r="B17" s="1219">
        <f t="shared" si="3"/>
        <v>5</v>
      </c>
      <c r="D17" s="1225" t="s">
        <v>171</v>
      </c>
      <c r="E17" s="1224">
        <v>30</v>
      </c>
      <c r="F17" s="1226">
        <v>0</v>
      </c>
      <c r="G17" s="1226">
        <f t="shared" si="4"/>
        <v>214</v>
      </c>
      <c r="H17" s="1227">
        <f t="shared" si="0"/>
        <v>0.5</v>
      </c>
      <c r="I17" s="1228"/>
      <c r="J17" s="1224">
        <v>0</v>
      </c>
      <c r="K17" s="1229">
        <f t="shared" si="1"/>
        <v>0</v>
      </c>
      <c r="L17" s="1229">
        <f t="shared" si="5"/>
        <v>0</v>
      </c>
      <c r="M17" s="1228"/>
      <c r="N17" s="1224">
        <v>0</v>
      </c>
      <c r="O17" s="1229">
        <f t="shared" si="6"/>
        <v>0</v>
      </c>
      <c r="P17" s="1229">
        <f t="shared" si="7"/>
        <v>0</v>
      </c>
      <c r="Q17" s="1229">
        <f t="shared" si="2"/>
        <v>0</v>
      </c>
      <c r="R17" s="1229">
        <f t="shared" si="8"/>
        <v>0</v>
      </c>
      <c r="S17" s="1228"/>
    </row>
    <row r="18" spans="2:19">
      <c r="B18" s="1219">
        <f t="shared" si="3"/>
        <v>6</v>
      </c>
      <c r="D18" s="1225" t="s">
        <v>172</v>
      </c>
      <c r="E18" s="1224">
        <v>31</v>
      </c>
      <c r="F18" s="1226">
        <v>0</v>
      </c>
      <c r="G18" s="1226">
        <f t="shared" si="4"/>
        <v>214</v>
      </c>
      <c r="H18" s="1227">
        <f t="shared" si="0"/>
        <v>0.5</v>
      </c>
      <c r="I18" s="1228"/>
      <c r="J18" s="1224">
        <v>0</v>
      </c>
      <c r="K18" s="1229">
        <f t="shared" si="1"/>
        <v>0</v>
      </c>
      <c r="L18" s="1229">
        <f t="shared" si="5"/>
        <v>0</v>
      </c>
      <c r="M18" s="1228"/>
      <c r="N18" s="1224">
        <v>0</v>
      </c>
      <c r="O18" s="1229">
        <f t="shared" si="6"/>
        <v>0</v>
      </c>
      <c r="P18" s="1229">
        <f t="shared" si="7"/>
        <v>0</v>
      </c>
      <c r="Q18" s="1229">
        <f t="shared" si="2"/>
        <v>0</v>
      </c>
      <c r="R18" s="1229">
        <f t="shared" si="8"/>
        <v>0</v>
      </c>
      <c r="S18" s="1228"/>
    </row>
    <row r="19" spans="2:19">
      <c r="B19" s="1219">
        <f t="shared" si="3"/>
        <v>7</v>
      </c>
      <c r="D19" s="1225" t="s">
        <v>173</v>
      </c>
      <c r="E19" s="1224">
        <v>30</v>
      </c>
      <c r="F19" s="1226">
        <f t="shared" ref="F19:F24" si="9">E20+F20</f>
        <v>185</v>
      </c>
      <c r="G19" s="1226">
        <f t="shared" si="4"/>
        <v>214</v>
      </c>
      <c r="H19" s="1227">
        <f t="shared" si="0"/>
        <v>0.86448598130841126</v>
      </c>
      <c r="I19" s="1228"/>
      <c r="J19" s="1224">
        <v>0</v>
      </c>
      <c r="K19" s="1229">
        <f t="shared" si="1"/>
        <v>0</v>
      </c>
      <c r="L19" s="1229">
        <f t="shared" si="5"/>
        <v>0</v>
      </c>
      <c r="M19" s="1228"/>
      <c r="N19" s="1224">
        <v>0</v>
      </c>
      <c r="O19" s="1229">
        <f t="shared" si="6"/>
        <v>0</v>
      </c>
      <c r="P19" s="1229">
        <f t="shared" si="7"/>
        <v>0</v>
      </c>
      <c r="Q19" s="1229">
        <f t="shared" si="2"/>
        <v>0</v>
      </c>
      <c r="R19" s="1229">
        <f t="shared" si="8"/>
        <v>0</v>
      </c>
      <c r="S19" s="1228"/>
    </row>
    <row r="20" spans="2:19">
      <c r="B20" s="1219">
        <f t="shared" si="3"/>
        <v>8</v>
      </c>
      <c r="D20" s="1225" t="s">
        <v>528</v>
      </c>
      <c r="E20" s="1224">
        <v>31</v>
      </c>
      <c r="F20" s="1226">
        <f t="shared" si="9"/>
        <v>154</v>
      </c>
      <c r="G20" s="1226">
        <f t="shared" si="4"/>
        <v>214</v>
      </c>
      <c r="H20" s="1227">
        <f t="shared" si="0"/>
        <v>0.71962616822429903</v>
      </c>
      <c r="I20" s="1228"/>
      <c r="J20" s="1224">
        <v>0</v>
      </c>
      <c r="K20" s="1229">
        <f t="shared" si="1"/>
        <v>0</v>
      </c>
      <c r="L20" s="1229">
        <f t="shared" si="5"/>
        <v>0</v>
      </c>
      <c r="M20" s="1228"/>
      <c r="N20" s="1224">
        <v>0</v>
      </c>
      <c r="O20" s="1229">
        <f t="shared" si="6"/>
        <v>0</v>
      </c>
      <c r="P20" s="1229">
        <f t="shared" si="7"/>
        <v>0</v>
      </c>
      <c r="Q20" s="1229">
        <f t="shared" si="2"/>
        <v>0</v>
      </c>
      <c r="R20" s="1229">
        <f t="shared" si="8"/>
        <v>0</v>
      </c>
      <c r="S20" s="1228"/>
    </row>
    <row r="21" spans="2:19">
      <c r="B21" s="1219">
        <f t="shared" si="3"/>
        <v>9</v>
      </c>
      <c r="D21" s="1225" t="s">
        <v>546</v>
      </c>
      <c r="E21" s="1224">
        <v>31</v>
      </c>
      <c r="F21" s="1226">
        <f t="shared" si="9"/>
        <v>123</v>
      </c>
      <c r="G21" s="1226">
        <f t="shared" si="4"/>
        <v>214</v>
      </c>
      <c r="H21" s="1227">
        <f t="shared" si="0"/>
        <v>0.57476635514018692</v>
      </c>
      <c r="I21" s="1228"/>
      <c r="J21" s="1224">
        <v>0</v>
      </c>
      <c r="K21" s="1229">
        <f t="shared" si="1"/>
        <v>0</v>
      </c>
      <c r="L21" s="1229">
        <f t="shared" si="5"/>
        <v>0</v>
      </c>
      <c r="M21" s="1228"/>
      <c r="N21" s="1224">
        <v>0</v>
      </c>
      <c r="O21" s="1229">
        <f t="shared" si="6"/>
        <v>0</v>
      </c>
      <c r="P21" s="1229">
        <f t="shared" si="7"/>
        <v>0</v>
      </c>
      <c r="Q21" s="1229">
        <f t="shared" si="2"/>
        <v>0</v>
      </c>
      <c r="R21" s="1229">
        <f t="shared" si="8"/>
        <v>0</v>
      </c>
      <c r="S21" s="1228"/>
    </row>
    <row r="22" spans="2:19">
      <c r="B22" s="1219">
        <f t="shared" si="3"/>
        <v>10</v>
      </c>
      <c r="D22" s="1225" t="s">
        <v>530</v>
      </c>
      <c r="E22" s="1224">
        <v>30</v>
      </c>
      <c r="F22" s="1226">
        <f t="shared" si="9"/>
        <v>93</v>
      </c>
      <c r="G22" s="1226">
        <f t="shared" si="4"/>
        <v>214</v>
      </c>
      <c r="H22" s="1227">
        <f t="shared" si="0"/>
        <v>0.43457943925233644</v>
      </c>
      <c r="I22" s="1228"/>
      <c r="J22" s="1224">
        <v>0</v>
      </c>
      <c r="K22" s="1229">
        <f t="shared" si="1"/>
        <v>0</v>
      </c>
      <c r="L22" s="1229">
        <f t="shared" si="5"/>
        <v>0</v>
      </c>
      <c r="M22" s="1228"/>
      <c r="N22" s="1224">
        <v>0</v>
      </c>
      <c r="O22" s="1229">
        <f t="shared" si="6"/>
        <v>0</v>
      </c>
      <c r="P22" s="1229">
        <f t="shared" si="7"/>
        <v>0</v>
      </c>
      <c r="Q22" s="1229">
        <f t="shared" si="2"/>
        <v>0</v>
      </c>
      <c r="R22" s="1229">
        <f t="shared" si="8"/>
        <v>0</v>
      </c>
      <c r="S22" s="1228"/>
    </row>
    <row r="23" spans="2:19">
      <c r="B23" s="1219">
        <f t="shared" si="3"/>
        <v>11</v>
      </c>
      <c r="D23" s="1225" t="s">
        <v>531</v>
      </c>
      <c r="E23" s="1224">
        <v>31</v>
      </c>
      <c r="F23" s="1226">
        <f t="shared" si="9"/>
        <v>62</v>
      </c>
      <c r="G23" s="1226">
        <f t="shared" si="4"/>
        <v>214</v>
      </c>
      <c r="H23" s="1227">
        <f t="shared" si="0"/>
        <v>0.28971962616822428</v>
      </c>
      <c r="I23" s="1228"/>
      <c r="J23" s="1224">
        <v>0</v>
      </c>
      <c r="K23" s="1229">
        <f t="shared" si="1"/>
        <v>0</v>
      </c>
      <c r="L23" s="1229">
        <f t="shared" si="5"/>
        <v>0</v>
      </c>
      <c r="M23" s="1228"/>
      <c r="N23" s="1224">
        <v>0</v>
      </c>
      <c r="O23" s="1229">
        <f t="shared" si="6"/>
        <v>0</v>
      </c>
      <c r="P23" s="1229">
        <f t="shared" si="7"/>
        <v>0</v>
      </c>
      <c r="Q23" s="1229">
        <f t="shared" si="2"/>
        <v>0</v>
      </c>
      <c r="R23" s="1229">
        <f t="shared" si="8"/>
        <v>0</v>
      </c>
      <c r="S23" s="1228"/>
    </row>
    <row r="24" spans="2:19">
      <c r="B24" s="1219">
        <f t="shared" si="3"/>
        <v>12</v>
      </c>
      <c r="D24" s="1225" t="s">
        <v>532</v>
      </c>
      <c r="E24" s="1224">
        <v>30</v>
      </c>
      <c r="F24" s="1226">
        <f t="shared" si="9"/>
        <v>32</v>
      </c>
      <c r="G24" s="1226">
        <f t="shared" si="4"/>
        <v>214</v>
      </c>
      <c r="H24" s="1227">
        <f t="shared" si="0"/>
        <v>0.14953271028037382</v>
      </c>
      <c r="I24" s="1228"/>
      <c r="J24" s="1224">
        <v>0</v>
      </c>
      <c r="K24" s="1229">
        <f t="shared" si="1"/>
        <v>0</v>
      </c>
      <c r="L24" s="1229">
        <f t="shared" si="5"/>
        <v>0</v>
      </c>
      <c r="M24" s="1228"/>
      <c r="N24" s="1224">
        <v>0</v>
      </c>
      <c r="O24" s="1229">
        <f t="shared" si="6"/>
        <v>0</v>
      </c>
      <c r="P24" s="1229">
        <f t="shared" si="7"/>
        <v>0</v>
      </c>
      <c r="Q24" s="1229">
        <f t="shared" si="2"/>
        <v>0</v>
      </c>
      <c r="R24" s="1229">
        <f t="shared" si="8"/>
        <v>0</v>
      </c>
      <c r="S24" s="1228"/>
    </row>
    <row r="25" spans="2:19">
      <c r="B25" s="1219">
        <f t="shared" si="3"/>
        <v>13</v>
      </c>
      <c r="D25" s="1230" t="s">
        <v>749</v>
      </c>
      <c r="E25" s="1224">
        <v>31</v>
      </c>
      <c r="F25" s="1231">
        <v>1</v>
      </c>
      <c r="G25" s="1226">
        <f t="shared" si="4"/>
        <v>214</v>
      </c>
      <c r="H25" s="1227">
        <f t="shared" si="0"/>
        <v>4.6728971962616819E-3</v>
      </c>
      <c r="I25" s="1228"/>
      <c r="J25" s="1224">
        <v>0</v>
      </c>
      <c r="K25" s="1229">
        <f t="shared" si="1"/>
        <v>0</v>
      </c>
      <c r="L25" s="1229">
        <f t="shared" si="5"/>
        <v>0</v>
      </c>
      <c r="M25" s="1228"/>
      <c r="N25" s="1224">
        <v>0</v>
      </c>
      <c r="O25" s="1229">
        <f t="shared" si="6"/>
        <v>0</v>
      </c>
      <c r="P25" s="1229">
        <f t="shared" si="7"/>
        <v>0</v>
      </c>
      <c r="Q25" s="1229">
        <f t="shared" si="2"/>
        <v>0</v>
      </c>
      <c r="R25" s="1229">
        <f t="shared" si="8"/>
        <v>0</v>
      </c>
      <c r="S25" s="1228"/>
    </row>
    <row r="26" spans="2:19">
      <c r="B26" s="1219">
        <f t="shared" si="3"/>
        <v>14</v>
      </c>
      <c r="D26" s="1232" t="str">
        <f>"Total (Sum of Lines "&amp;B14&amp;" - "&amp;B25&amp;")"</f>
        <v>Total (Sum of Lines 2 - 13)</v>
      </c>
      <c r="E26" s="1233">
        <f>SUM(E14:E25)</f>
        <v>365</v>
      </c>
      <c r="F26" s="1234"/>
      <c r="G26" s="1234"/>
      <c r="H26" s="1235"/>
      <c r="I26" s="1236"/>
      <c r="J26" s="1233">
        <f>SUM(J14:J25)</f>
        <v>0</v>
      </c>
      <c r="K26" s="1233">
        <f>SUM(K14:K25)</f>
        <v>0</v>
      </c>
      <c r="L26" s="1237"/>
      <c r="M26" s="1236"/>
      <c r="N26" s="1233">
        <f>SUM(N14:N25)</f>
        <v>0</v>
      </c>
      <c r="O26" s="1233">
        <f>SUM(O14:O25)</f>
        <v>0</v>
      </c>
      <c r="P26" s="1233">
        <f>SUM(P14:P25)</f>
        <v>0</v>
      </c>
      <c r="Q26" s="1233">
        <f>SUM(Q14:Q25)</f>
        <v>0</v>
      </c>
      <c r="R26" s="1237"/>
      <c r="S26" s="1236"/>
    </row>
    <row r="27" spans="2:19">
      <c r="D27" s="1238"/>
      <c r="E27" s="1238"/>
      <c r="F27" s="1238"/>
      <c r="G27" s="1238"/>
      <c r="H27" s="1239"/>
      <c r="I27" s="1239"/>
      <c r="K27" s="1240"/>
      <c r="L27" s="1239"/>
      <c r="M27" s="1239"/>
      <c r="O27" s="1240"/>
      <c r="P27" s="1240"/>
      <c r="Q27" s="1240"/>
      <c r="R27" s="1239"/>
      <c r="S27" s="1239"/>
    </row>
    <row r="28" spans="2:19">
      <c r="B28" s="1219">
        <f>B26+1</f>
        <v>15</v>
      </c>
      <c r="D28" s="943" t="s">
        <v>917</v>
      </c>
      <c r="I28" s="1239"/>
      <c r="J28" s="1224" t="s">
        <v>1816</v>
      </c>
      <c r="L28" s="1224">
        <f>'1C - ADIT BOY'!E11</f>
        <v>14636713.98957618</v>
      </c>
      <c r="M28" s="1241"/>
      <c r="N28" s="1224"/>
      <c r="R28" s="1224">
        <v>0</v>
      </c>
    </row>
    <row r="29" spans="2:19">
      <c r="B29" s="1219">
        <f>B28+1</f>
        <v>16</v>
      </c>
      <c r="D29" s="943" t="s">
        <v>1764</v>
      </c>
      <c r="I29" s="1239"/>
      <c r="J29" s="1242" t="s">
        <v>639</v>
      </c>
      <c r="L29" s="1243">
        <v>0</v>
      </c>
      <c r="M29" s="1244"/>
      <c r="N29" s="1242"/>
      <c r="R29" s="1243">
        <v>0</v>
      </c>
    </row>
    <row r="30" spans="2:19">
      <c r="B30" s="1219">
        <f>B29+1</f>
        <v>17</v>
      </c>
      <c r="D30" s="943" t="s">
        <v>918</v>
      </c>
      <c r="I30" s="1239"/>
      <c r="J30" s="1232" t="str">
        <f>"(Col. "&amp;L9&amp;", Line "&amp;B28&amp;" + Line "&amp;B29&amp;")"</f>
        <v>(Col. (H), Line 15 + Line 16)</v>
      </c>
      <c r="L30" s="1245">
        <f>L28+L29</f>
        <v>14636713.98957618</v>
      </c>
      <c r="M30" s="1239"/>
      <c r="N30" s="1232" t="str">
        <f>"(Col. "&amp;R9&amp;", Line "&amp;B28&amp;" + Line "&amp;B29&amp;")"</f>
        <v>(Col. (M), Line 15 + Line 16)</v>
      </c>
      <c r="R30" s="1245">
        <f>R28+R29</f>
        <v>0</v>
      </c>
    </row>
    <row r="31" spans="2:19">
      <c r="I31" s="1239"/>
      <c r="L31" s="1245"/>
      <c r="M31" s="1239"/>
      <c r="R31" s="1245"/>
    </row>
    <row r="32" spans="2:19">
      <c r="B32" s="1219">
        <f>B30+1</f>
        <v>18</v>
      </c>
      <c r="D32" s="943" t="s">
        <v>919</v>
      </c>
      <c r="I32" s="1239"/>
      <c r="J32" s="1224" t="s">
        <v>1817</v>
      </c>
      <c r="L32" s="1224">
        <f>'1B - ADIT EOY'!E11</f>
        <v>16536367.490534978</v>
      </c>
      <c r="M32" s="1241"/>
      <c r="N32" s="1224"/>
      <c r="R32" s="1224">
        <v>0</v>
      </c>
    </row>
    <row r="33" spans="2:19">
      <c r="B33" s="1219">
        <f>B32+1</f>
        <v>19</v>
      </c>
      <c r="D33" s="943" t="s">
        <v>1763</v>
      </c>
      <c r="I33" s="1239"/>
      <c r="J33" s="1242" t="s">
        <v>639</v>
      </c>
      <c r="L33" s="1243">
        <v>0</v>
      </c>
      <c r="M33" s="1239"/>
      <c r="N33" s="1242"/>
      <c r="R33" s="1243">
        <v>0</v>
      </c>
    </row>
    <row r="34" spans="2:19">
      <c r="B34" s="1219">
        <f>B33+1</f>
        <v>20</v>
      </c>
      <c r="D34" s="943" t="s">
        <v>923</v>
      </c>
      <c r="G34" s="1232"/>
      <c r="I34" s="1239"/>
      <c r="J34" s="1232" t="str">
        <f>"(Col. "&amp;L9&amp;", Line "&amp;B32&amp;" + Line "&amp;B33&amp;")"</f>
        <v>(Col. (H), Line 18 + Line 19)</v>
      </c>
      <c r="L34" s="1245">
        <f>L32+L33</f>
        <v>16536367.490534978</v>
      </c>
      <c r="M34" s="1239"/>
      <c r="N34" s="1232" t="str">
        <f>"(Col. "&amp;R9&amp;", Line "&amp;B32&amp;" + Line "&amp;B33&amp;")"</f>
        <v>(Col. (M), Line 18 + Line 19)</v>
      </c>
      <c r="R34" s="1245">
        <f>R32+R33</f>
        <v>0</v>
      </c>
    </row>
    <row r="35" spans="2:19">
      <c r="I35" s="1239"/>
      <c r="L35" s="1245"/>
      <c r="M35" s="1239"/>
      <c r="R35" s="1245"/>
    </row>
    <row r="36" spans="2:19">
      <c r="B36" s="1219">
        <f>B34+1</f>
        <v>21</v>
      </c>
      <c r="D36" s="943" t="s">
        <v>1000</v>
      </c>
      <c r="I36" s="1239"/>
      <c r="J36" s="1232" t="str">
        <f>"([Col. "&amp;L9&amp;", Line "&amp;B30&amp;" + Line "&amp;B34&amp;"] /2)"</f>
        <v>([Col. (H), Line 17 + Line 20] /2)</v>
      </c>
      <c r="L36" s="1229">
        <f>(L30+L34)/2</f>
        <v>15586540.74005558</v>
      </c>
      <c r="M36" s="1239"/>
      <c r="N36" s="1232" t="str">
        <f>"([Col. "&amp;R9&amp;", Line "&amp;B30&amp;" + Line "&amp;B34&amp;"] /2)"</f>
        <v>([Col. (M), Line 17 + Line 20] /2)</v>
      </c>
      <c r="R36" s="1229">
        <f>(R30+R34)/2</f>
        <v>0</v>
      </c>
    </row>
    <row r="37" spans="2:19">
      <c r="B37" s="1219">
        <f>B36+1</f>
        <v>22</v>
      </c>
      <c r="D37" s="1238" t="s">
        <v>999</v>
      </c>
      <c r="E37" s="1238"/>
      <c r="F37" s="1238"/>
      <c r="G37" s="1238"/>
      <c r="H37" s="1239"/>
      <c r="I37" s="1239"/>
      <c r="J37" s="1232" t="str">
        <f>"(Col. "&amp;L9&amp;", Line "&amp;B25&amp;" )"</f>
        <v>(Col. (H), Line 13 )</v>
      </c>
      <c r="K37" s="1240"/>
      <c r="L37" s="1229">
        <f>L25</f>
        <v>0</v>
      </c>
      <c r="M37" s="1239"/>
      <c r="N37" s="1232" t="str">
        <f>"(Col. "&amp;R9&amp;", Line "&amp;B25&amp;" )"</f>
        <v>(Col. (M), Line 13 )</v>
      </c>
      <c r="R37" s="1229">
        <f>R25</f>
        <v>0</v>
      </c>
    </row>
    <row r="38" spans="2:19" ht="13.5" thickBot="1">
      <c r="B38" s="1219">
        <f>B37+1</f>
        <v>23</v>
      </c>
      <c r="D38" s="1246" t="s">
        <v>1742</v>
      </c>
      <c r="E38" s="1238"/>
      <c r="F38" s="1238"/>
      <c r="G38" s="1238"/>
      <c r="H38" s="1239"/>
      <c r="I38" s="1239"/>
      <c r="J38" s="1232" t="str">
        <f>"(Col. "&amp;L9&amp;", Line "&amp;B36&amp;" + Line "&amp;B37&amp;")"</f>
        <v>(Col. (H), Line 21 + Line 22)</v>
      </c>
      <c r="K38" s="1240"/>
      <c r="L38" s="1247">
        <f>L36+L37</f>
        <v>15586540.74005558</v>
      </c>
      <c r="M38" s="1239"/>
      <c r="N38" s="1232" t="str">
        <f>"(Col. "&amp;R9&amp;", Line "&amp;B36&amp;" + Line "&amp;B37&amp;")"</f>
        <v>(Col. (M), Line 21 + Line 22)</v>
      </c>
      <c r="R38" s="1247">
        <f>R36+R37</f>
        <v>0</v>
      </c>
    </row>
    <row r="39" spans="2:19">
      <c r="I39" s="1239"/>
      <c r="L39" s="1229"/>
      <c r="M39" s="1239"/>
      <c r="R39" s="1229"/>
      <c r="S39" s="1239"/>
    </row>
    <row r="40" spans="2:19" ht="13">
      <c r="D40" s="1216" t="s">
        <v>1313</v>
      </c>
      <c r="J40" s="1248"/>
      <c r="K40" s="1249"/>
      <c r="L40" s="1249"/>
      <c r="N40" s="1249"/>
      <c r="O40" s="1249"/>
      <c r="P40" s="1249"/>
      <c r="Q40" s="1249"/>
      <c r="R40" s="1249"/>
    </row>
    <row r="41" spans="2:19" ht="13">
      <c r="D41" s="1747" t="s">
        <v>912</v>
      </c>
      <c r="E41" s="1748"/>
      <c r="F41" s="1748"/>
      <c r="G41" s="1748"/>
      <c r="H41" s="1749"/>
      <c r="I41" s="1220"/>
      <c r="J41" s="1750" t="s">
        <v>1292</v>
      </c>
      <c r="K41" s="1751"/>
      <c r="L41" s="1752"/>
      <c r="M41" s="1220"/>
      <c r="N41" s="1750" t="s">
        <v>1293</v>
      </c>
      <c r="O41" s="1751"/>
      <c r="P41" s="1751"/>
      <c r="Q41" s="1751"/>
      <c r="R41" s="1752"/>
      <c r="S41" s="1220"/>
    </row>
    <row r="42" spans="2:19" ht="13">
      <c r="D42" s="1221" t="s">
        <v>174</v>
      </c>
      <c r="E42" s="1221" t="s">
        <v>175</v>
      </c>
      <c r="F42" s="1221" t="s">
        <v>1294</v>
      </c>
      <c r="G42" s="1221" t="s">
        <v>1295</v>
      </c>
      <c r="H42" s="1221" t="s">
        <v>1296</v>
      </c>
      <c r="I42" s="1220"/>
      <c r="J42" s="1221" t="s">
        <v>1297</v>
      </c>
      <c r="K42" s="1221" t="s">
        <v>1298</v>
      </c>
      <c r="L42" s="1221" t="s">
        <v>1299</v>
      </c>
      <c r="M42" s="1220"/>
      <c r="N42" s="1221" t="s">
        <v>1300</v>
      </c>
      <c r="O42" s="1221" t="s">
        <v>1301</v>
      </c>
      <c r="P42" s="1221" t="s">
        <v>1302</v>
      </c>
      <c r="Q42" s="1221" t="s">
        <v>1303</v>
      </c>
      <c r="R42" s="1221" t="s">
        <v>1304</v>
      </c>
      <c r="S42" s="1220"/>
    </row>
    <row r="43" spans="2:19" ht="50">
      <c r="B43" s="1222" t="s">
        <v>1305</v>
      </c>
      <c r="D43" s="1223" t="s">
        <v>169</v>
      </c>
      <c r="E43" s="1223" t="s">
        <v>913</v>
      </c>
      <c r="F43" s="1223" t="s">
        <v>914</v>
      </c>
      <c r="G43" s="1223" t="s">
        <v>915</v>
      </c>
      <c r="H43" s="1223" t="s">
        <v>1306</v>
      </c>
      <c r="I43" s="1528"/>
      <c r="J43" s="1223" t="s">
        <v>916</v>
      </c>
      <c r="K43" s="1223" t="s">
        <v>1307</v>
      </c>
      <c r="L43" s="1223" t="s">
        <v>1308</v>
      </c>
      <c r="M43" s="1528"/>
      <c r="N43" s="1223" t="s">
        <v>1003</v>
      </c>
      <c r="O43" s="1223" t="s">
        <v>1309</v>
      </c>
      <c r="P43" s="1223" t="s">
        <v>1310</v>
      </c>
      <c r="Q43" s="1223" t="s">
        <v>1311</v>
      </c>
      <c r="R43" s="1223" t="s">
        <v>1312</v>
      </c>
      <c r="S43" s="1528"/>
    </row>
    <row r="44" spans="2:19">
      <c r="E44" s="1528"/>
      <c r="F44" s="1528"/>
      <c r="G44" s="1528"/>
      <c r="H44" s="1528"/>
      <c r="I44" s="1528"/>
      <c r="J44" s="1528"/>
      <c r="K44" s="1528"/>
      <c r="L44" s="1528"/>
      <c r="M44" s="1528"/>
      <c r="N44" s="1528"/>
      <c r="O44" s="1528"/>
      <c r="P44" s="1528"/>
      <c r="Q44" s="1528"/>
      <c r="R44" s="1528"/>
      <c r="S44" s="1528"/>
    </row>
    <row r="45" spans="2:19">
      <c r="B45" s="1219">
        <f>B38+1</f>
        <v>24</v>
      </c>
      <c r="D45" s="943" t="s">
        <v>1002</v>
      </c>
      <c r="E45" s="1528"/>
      <c r="F45" s="1528"/>
      <c r="G45" s="1528"/>
      <c r="H45" s="1528"/>
      <c r="I45" s="1528"/>
      <c r="J45" s="1224" t="s">
        <v>1816</v>
      </c>
      <c r="K45" s="1528"/>
      <c r="L45" s="1224">
        <v>0</v>
      </c>
      <c r="M45" s="1528"/>
      <c r="N45" s="1224"/>
      <c r="O45" s="1528"/>
      <c r="P45" s="1528"/>
      <c r="Q45" s="1528"/>
      <c r="R45" s="1224">
        <v>0</v>
      </c>
      <c r="S45" s="1528"/>
    </row>
    <row r="46" spans="2:19">
      <c r="E46" s="1528"/>
      <c r="F46" s="1528"/>
      <c r="G46" s="1528"/>
      <c r="H46" s="1528"/>
      <c r="I46" s="1528"/>
      <c r="J46" s="1528"/>
      <c r="K46" s="1528"/>
      <c r="L46" s="1528"/>
      <c r="M46" s="1528"/>
      <c r="N46" s="1528"/>
      <c r="O46" s="1528"/>
      <c r="P46" s="1528"/>
      <c r="Q46" s="1528"/>
      <c r="R46" s="1528"/>
      <c r="S46" s="1528"/>
    </row>
    <row r="47" spans="2:19">
      <c r="B47" s="1219">
        <f>B45+1</f>
        <v>25</v>
      </c>
      <c r="D47" s="1225" t="s">
        <v>525</v>
      </c>
      <c r="E47" s="1224">
        <v>31</v>
      </c>
      <c r="F47" s="1226">
        <v>0</v>
      </c>
      <c r="G47" s="1226">
        <v>214</v>
      </c>
      <c r="H47" s="1227">
        <f t="shared" ref="H47:H58" si="10">IF(F47=0,0.5,F47/G47)</f>
        <v>0.5</v>
      </c>
      <c r="I47" s="1228"/>
      <c r="J47" s="1224"/>
      <c r="K47" s="1229">
        <f t="shared" ref="K47" si="11">+J47*H47</f>
        <v>0</v>
      </c>
      <c r="L47" s="1229">
        <f>+K47+L45</f>
        <v>0</v>
      </c>
      <c r="M47" s="1228"/>
      <c r="N47" s="1224">
        <v>0</v>
      </c>
      <c r="O47" s="1229">
        <f>IF($D$177="True-Up Adjustment",N47-J47,0)</f>
        <v>0</v>
      </c>
      <c r="P47" s="1229">
        <f>IF($D$177="True-Up Adjustment",IF(AND(J47&gt;=0,N47&gt;=0),IF(O47&gt;=0,K47+O47,N47/J47*K47),IF(AND(J47&lt;0,N47&lt;0),IF(O47&lt;0,K47+O47,N47/J47*K47),0)),0)</f>
        <v>0</v>
      </c>
      <c r="Q47" s="1229">
        <f t="shared" ref="Q47:Q58" si="12">IF(AND(J47&gt;=0,N47&lt;0),N47,IF(AND(J47&lt;0,N47&gt;=0),N47,0))</f>
        <v>0</v>
      </c>
      <c r="R47" s="1229">
        <f>R45+P47+Q47</f>
        <v>0</v>
      </c>
      <c r="S47" s="1228"/>
    </row>
    <row r="48" spans="2:19">
      <c r="B48" s="1219">
        <f t="shared" ref="B48:B59" si="13">+B47+1</f>
        <v>26</v>
      </c>
      <c r="D48" s="1225" t="s">
        <v>526</v>
      </c>
      <c r="E48" s="1224">
        <v>28</v>
      </c>
      <c r="F48" s="1226">
        <v>0</v>
      </c>
      <c r="G48" s="1226">
        <f t="shared" ref="G48:G58" si="14">G47</f>
        <v>214</v>
      </c>
      <c r="H48" s="1227">
        <f t="shared" si="10"/>
        <v>0.5</v>
      </c>
      <c r="I48" s="1228"/>
      <c r="J48" s="1224"/>
      <c r="K48" s="1229">
        <f>+J48*H48</f>
        <v>0</v>
      </c>
      <c r="L48" s="1229">
        <f t="shared" ref="L48:L58" si="15">+K48+L47</f>
        <v>0</v>
      </c>
      <c r="M48" s="1228"/>
      <c r="N48" s="1224">
        <v>0</v>
      </c>
      <c r="O48" s="1229">
        <f t="shared" ref="O48:O58" si="16">IF($D$177="True-Up Adjustment",N48-J48,0)</f>
        <v>0</v>
      </c>
      <c r="P48" s="1229">
        <f t="shared" ref="P48:P58" si="17">IF($D$177="True-Up Adjustment",IF(AND(J48&gt;=0,N48&gt;=0),IF(O48&gt;=0,K48+O48,N48/J48*K48),IF(AND(J48&lt;0,N48&lt;0),IF(O48&lt;0,K48+O48,N48/J48*K48),0)),0)</f>
        <v>0</v>
      </c>
      <c r="Q48" s="1229">
        <f t="shared" si="12"/>
        <v>0</v>
      </c>
      <c r="R48" s="1229">
        <f t="shared" ref="R48:R58" si="18">R47+P48+Q48</f>
        <v>0</v>
      </c>
      <c r="S48" s="1228"/>
    </row>
    <row r="49" spans="2:19">
      <c r="B49" s="1219">
        <f t="shared" si="13"/>
        <v>27</v>
      </c>
      <c r="D49" s="1225" t="s">
        <v>545</v>
      </c>
      <c r="E49" s="1224">
        <v>31</v>
      </c>
      <c r="F49" s="1226">
        <v>0</v>
      </c>
      <c r="G49" s="1226">
        <f t="shared" si="14"/>
        <v>214</v>
      </c>
      <c r="H49" s="1227">
        <f t="shared" si="10"/>
        <v>0.5</v>
      </c>
      <c r="I49" s="1228"/>
      <c r="J49" s="1224"/>
      <c r="K49" s="1229">
        <f t="shared" ref="K49:K58" si="19">+J49*H49</f>
        <v>0</v>
      </c>
      <c r="L49" s="1229">
        <f t="shared" si="15"/>
        <v>0</v>
      </c>
      <c r="M49" s="1228"/>
      <c r="N49" s="1224">
        <v>0</v>
      </c>
      <c r="O49" s="1229">
        <f t="shared" si="16"/>
        <v>0</v>
      </c>
      <c r="P49" s="1229">
        <f t="shared" si="17"/>
        <v>0</v>
      </c>
      <c r="Q49" s="1229">
        <f t="shared" si="12"/>
        <v>0</v>
      </c>
      <c r="R49" s="1229">
        <f t="shared" si="18"/>
        <v>0</v>
      </c>
      <c r="S49" s="1228"/>
    </row>
    <row r="50" spans="2:19">
      <c r="B50" s="1219">
        <f t="shared" si="13"/>
        <v>28</v>
      </c>
      <c r="D50" s="1225" t="s">
        <v>171</v>
      </c>
      <c r="E50" s="1224">
        <v>30</v>
      </c>
      <c r="F50" s="1226">
        <v>0</v>
      </c>
      <c r="G50" s="1226">
        <f t="shared" si="14"/>
        <v>214</v>
      </c>
      <c r="H50" s="1227">
        <f t="shared" si="10"/>
        <v>0.5</v>
      </c>
      <c r="I50" s="1228"/>
      <c r="J50" s="1224"/>
      <c r="K50" s="1229">
        <f t="shared" si="19"/>
        <v>0</v>
      </c>
      <c r="L50" s="1229">
        <f t="shared" si="15"/>
        <v>0</v>
      </c>
      <c r="M50" s="1228"/>
      <c r="N50" s="1224">
        <v>0</v>
      </c>
      <c r="O50" s="1229">
        <f t="shared" si="16"/>
        <v>0</v>
      </c>
      <c r="P50" s="1229">
        <f t="shared" si="17"/>
        <v>0</v>
      </c>
      <c r="Q50" s="1229">
        <f t="shared" si="12"/>
        <v>0</v>
      </c>
      <c r="R50" s="1229">
        <f t="shared" si="18"/>
        <v>0</v>
      </c>
      <c r="S50" s="1228"/>
    </row>
    <row r="51" spans="2:19">
      <c r="B51" s="1219">
        <f t="shared" si="13"/>
        <v>29</v>
      </c>
      <c r="D51" s="1225" t="s">
        <v>172</v>
      </c>
      <c r="E51" s="1224">
        <v>31</v>
      </c>
      <c r="F51" s="1226">
        <v>0</v>
      </c>
      <c r="G51" s="1226">
        <f t="shared" si="14"/>
        <v>214</v>
      </c>
      <c r="H51" s="1227">
        <f t="shared" si="10"/>
        <v>0.5</v>
      </c>
      <c r="I51" s="1228"/>
      <c r="J51" s="1224"/>
      <c r="K51" s="1229">
        <f t="shared" si="19"/>
        <v>0</v>
      </c>
      <c r="L51" s="1229">
        <f t="shared" si="15"/>
        <v>0</v>
      </c>
      <c r="M51" s="1228"/>
      <c r="N51" s="1224">
        <v>0</v>
      </c>
      <c r="O51" s="1229">
        <f t="shared" si="16"/>
        <v>0</v>
      </c>
      <c r="P51" s="1229">
        <f t="shared" si="17"/>
        <v>0</v>
      </c>
      <c r="Q51" s="1229">
        <f t="shared" si="12"/>
        <v>0</v>
      </c>
      <c r="R51" s="1229">
        <f t="shared" si="18"/>
        <v>0</v>
      </c>
      <c r="S51" s="1228"/>
    </row>
    <row r="52" spans="2:19">
      <c r="B52" s="1219">
        <f t="shared" si="13"/>
        <v>30</v>
      </c>
      <c r="D52" s="1225" t="s">
        <v>173</v>
      </c>
      <c r="E52" s="1224">
        <v>30</v>
      </c>
      <c r="F52" s="1226">
        <f t="shared" ref="F52:F57" si="20">E53+F53</f>
        <v>185</v>
      </c>
      <c r="G52" s="1226">
        <f t="shared" si="14"/>
        <v>214</v>
      </c>
      <c r="H52" s="1227">
        <f t="shared" si="10"/>
        <v>0.86448598130841126</v>
      </c>
      <c r="I52" s="1228"/>
      <c r="J52" s="1224"/>
      <c r="K52" s="1229">
        <f t="shared" si="19"/>
        <v>0</v>
      </c>
      <c r="L52" s="1229">
        <f t="shared" si="15"/>
        <v>0</v>
      </c>
      <c r="M52" s="1228"/>
      <c r="N52" s="1224">
        <v>0</v>
      </c>
      <c r="O52" s="1229">
        <f t="shared" si="16"/>
        <v>0</v>
      </c>
      <c r="P52" s="1229">
        <f t="shared" si="17"/>
        <v>0</v>
      </c>
      <c r="Q52" s="1229">
        <f t="shared" si="12"/>
        <v>0</v>
      </c>
      <c r="R52" s="1229">
        <f t="shared" si="18"/>
        <v>0</v>
      </c>
      <c r="S52" s="1228"/>
    </row>
    <row r="53" spans="2:19">
      <c r="B53" s="1219">
        <f t="shared" si="13"/>
        <v>31</v>
      </c>
      <c r="D53" s="1225" t="s">
        <v>528</v>
      </c>
      <c r="E53" s="1224">
        <v>31</v>
      </c>
      <c r="F53" s="1226">
        <f t="shared" si="20"/>
        <v>154</v>
      </c>
      <c r="G53" s="1226">
        <f t="shared" si="14"/>
        <v>214</v>
      </c>
      <c r="H53" s="1227">
        <f t="shared" si="10"/>
        <v>0.71962616822429903</v>
      </c>
      <c r="I53" s="1228"/>
      <c r="J53" s="1224"/>
      <c r="K53" s="1229">
        <f t="shared" si="19"/>
        <v>0</v>
      </c>
      <c r="L53" s="1229">
        <f t="shared" si="15"/>
        <v>0</v>
      </c>
      <c r="M53" s="1228"/>
      <c r="N53" s="1224">
        <v>0</v>
      </c>
      <c r="O53" s="1229">
        <f t="shared" si="16"/>
        <v>0</v>
      </c>
      <c r="P53" s="1229">
        <f t="shared" si="17"/>
        <v>0</v>
      </c>
      <c r="Q53" s="1229">
        <f t="shared" si="12"/>
        <v>0</v>
      </c>
      <c r="R53" s="1229">
        <f t="shared" si="18"/>
        <v>0</v>
      </c>
      <c r="S53" s="1228"/>
    </row>
    <row r="54" spans="2:19">
      <c r="B54" s="1219">
        <f t="shared" si="13"/>
        <v>32</v>
      </c>
      <c r="D54" s="1225" t="s">
        <v>546</v>
      </c>
      <c r="E54" s="1224">
        <v>31</v>
      </c>
      <c r="F54" s="1226">
        <f t="shared" si="20"/>
        <v>123</v>
      </c>
      <c r="G54" s="1226">
        <f t="shared" si="14"/>
        <v>214</v>
      </c>
      <c r="H54" s="1227">
        <f t="shared" si="10"/>
        <v>0.57476635514018692</v>
      </c>
      <c r="I54" s="1228"/>
      <c r="J54" s="1224"/>
      <c r="K54" s="1229">
        <f t="shared" si="19"/>
        <v>0</v>
      </c>
      <c r="L54" s="1229">
        <f t="shared" si="15"/>
        <v>0</v>
      </c>
      <c r="M54" s="1228"/>
      <c r="N54" s="1224">
        <v>0</v>
      </c>
      <c r="O54" s="1229">
        <f t="shared" si="16"/>
        <v>0</v>
      </c>
      <c r="P54" s="1229">
        <f t="shared" si="17"/>
        <v>0</v>
      </c>
      <c r="Q54" s="1229">
        <f t="shared" si="12"/>
        <v>0</v>
      </c>
      <c r="R54" s="1229">
        <f t="shared" si="18"/>
        <v>0</v>
      </c>
      <c r="S54" s="1228"/>
    </row>
    <row r="55" spans="2:19">
      <c r="B55" s="1219">
        <f t="shared" si="13"/>
        <v>33</v>
      </c>
      <c r="D55" s="1225" t="s">
        <v>530</v>
      </c>
      <c r="E55" s="1224">
        <v>30</v>
      </c>
      <c r="F55" s="1226">
        <f t="shared" si="20"/>
        <v>93</v>
      </c>
      <c r="G55" s="1226">
        <f t="shared" si="14"/>
        <v>214</v>
      </c>
      <c r="H55" s="1227">
        <f t="shared" si="10"/>
        <v>0.43457943925233644</v>
      </c>
      <c r="I55" s="1228"/>
      <c r="J55" s="1224"/>
      <c r="K55" s="1229">
        <f t="shared" si="19"/>
        <v>0</v>
      </c>
      <c r="L55" s="1229">
        <f t="shared" si="15"/>
        <v>0</v>
      </c>
      <c r="M55" s="1228"/>
      <c r="N55" s="1224">
        <v>0</v>
      </c>
      <c r="O55" s="1229">
        <f t="shared" si="16"/>
        <v>0</v>
      </c>
      <c r="P55" s="1229">
        <f t="shared" si="17"/>
        <v>0</v>
      </c>
      <c r="Q55" s="1229">
        <f t="shared" si="12"/>
        <v>0</v>
      </c>
      <c r="R55" s="1229">
        <f t="shared" si="18"/>
        <v>0</v>
      </c>
      <c r="S55" s="1228"/>
    </row>
    <row r="56" spans="2:19">
      <c r="B56" s="1219">
        <f t="shared" si="13"/>
        <v>34</v>
      </c>
      <c r="D56" s="1225" t="s">
        <v>531</v>
      </c>
      <c r="E56" s="1224">
        <v>31</v>
      </c>
      <c r="F56" s="1226">
        <f t="shared" si="20"/>
        <v>62</v>
      </c>
      <c r="G56" s="1226">
        <f t="shared" si="14"/>
        <v>214</v>
      </c>
      <c r="H56" s="1227">
        <f t="shared" si="10"/>
        <v>0.28971962616822428</v>
      </c>
      <c r="I56" s="1228"/>
      <c r="J56" s="1224"/>
      <c r="K56" s="1229">
        <f t="shared" si="19"/>
        <v>0</v>
      </c>
      <c r="L56" s="1229">
        <f t="shared" si="15"/>
        <v>0</v>
      </c>
      <c r="M56" s="1228"/>
      <c r="N56" s="1224">
        <v>0</v>
      </c>
      <c r="O56" s="1229">
        <f t="shared" si="16"/>
        <v>0</v>
      </c>
      <c r="P56" s="1229">
        <f t="shared" si="17"/>
        <v>0</v>
      </c>
      <c r="Q56" s="1229">
        <f t="shared" si="12"/>
        <v>0</v>
      </c>
      <c r="R56" s="1229">
        <f t="shared" si="18"/>
        <v>0</v>
      </c>
      <c r="S56" s="1228"/>
    </row>
    <row r="57" spans="2:19">
      <c r="B57" s="1219">
        <f t="shared" si="13"/>
        <v>35</v>
      </c>
      <c r="D57" s="1225" t="s">
        <v>532</v>
      </c>
      <c r="E57" s="1224">
        <v>30</v>
      </c>
      <c r="F57" s="1226">
        <f t="shared" si="20"/>
        <v>32</v>
      </c>
      <c r="G57" s="1226">
        <f t="shared" si="14"/>
        <v>214</v>
      </c>
      <c r="H57" s="1227">
        <f t="shared" si="10"/>
        <v>0.14953271028037382</v>
      </c>
      <c r="I57" s="1228"/>
      <c r="J57" s="1224"/>
      <c r="K57" s="1229">
        <f t="shared" si="19"/>
        <v>0</v>
      </c>
      <c r="L57" s="1229">
        <f t="shared" si="15"/>
        <v>0</v>
      </c>
      <c r="M57" s="1228"/>
      <c r="N57" s="1224">
        <v>0</v>
      </c>
      <c r="O57" s="1229">
        <f t="shared" si="16"/>
        <v>0</v>
      </c>
      <c r="P57" s="1229">
        <f t="shared" si="17"/>
        <v>0</v>
      </c>
      <c r="Q57" s="1229">
        <f t="shared" si="12"/>
        <v>0</v>
      </c>
      <c r="R57" s="1229">
        <f t="shared" si="18"/>
        <v>0</v>
      </c>
      <c r="S57" s="1228"/>
    </row>
    <row r="58" spans="2:19">
      <c r="B58" s="1219">
        <f t="shared" si="13"/>
        <v>36</v>
      </c>
      <c r="D58" s="1230" t="s">
        <v>749</v>
      </c>
      <c r="E58" s="1224">
        <v>31</v>
      </c>
      <c r="F58" s="1231">
        <v>1</v>
      </c>
      <c r="G58" s="1226">
        <f t="shared" si="14"/>
        <v>214</v>
      </c>
      <c r="H58" s="1227">
        <f t="shared" si="10"/>
        <v>4.6728971962616819E-3</v>
      </c>
      <c r="I58" s="1228"/>
      <c r="J58" s="1224"/>
      <c r="K58" s="1229">
        <f t="shared" si="19"/>
        <v>0</v>
      </c>
      <c r="L58" s="1229">
        <f t="shared" si="15"/>
        <v>0</v>
      </c>
      <c r="M58" s="1228"/>
      <c r="N58" s="1224">
        <v>0</v>
      </c>
      <c r="O58" s="1229">
        <f t="shared" si="16"/>
        <v>0</v>
      </c>
      <c r="P58" s="1229">
        <f t="shared" si="17"/>
        <v>0</v>
      </c>
      <c r="Q58" s="1229">
        <f t="shared" si="12"/>
        <v>0</v>
      </c>
      <c r="R58" s="1229">
        <f t="shared" si="18"/>
        <v>0</v>
      </c>
      <c r="S58" s="1228"/>
    </row>
    <row r="59" spans="2:19">
      <c r="B59" s="1219">
        <f t="shared" si="13"/>
        <v>37</v>
      </c>
      <c r="D59" s="1232" t="str">
        <f>"Total (Sum of Lines "&amp;B47&amp;" - "&amp;B58&amp;")"</f>
        <v>Total (Sum of Lines 25 - 36)</v>
      </c>
      <c r="E59" s="1233">
        <f>SUM(E47:E58)</f>
        <v>365</v>
      </c>
      <c r="F59" s="1234"/>
      <c r="G59" s="1234"/>
      <c r="H59" s="1235"/>
      <c r="I59" s="1236"/>
      <c r="J59" s="1233">
        <f>SUM(J47:J58)</f>
        <v>0</v>
      </c>
      <c r="K59" s="1233">
        <f>SUM(K47:K58)</f>
        <v>0</v>
      </c>
      <c r="L59" s="1233">
        <f>SUM(L47:L58)</f>
        <v>0</v>
      </c>
      <c r="M59" s="1236"/>
      <c r="N59" s="1233">
        <f>SUM(N47:N58)</f>
        <v>0</v>
      </c>
      <c r="O59" s="1233">
        <f>SUM(O47:O58)</f>
        <v>0</v>
      </c>
      <c r="P59" s="1233">
        <f>SUM(P47:P58)</f>
        <v>0</v>
      </c>
      <c r="Q59" s="1233">
        <f>SUM(Q47:Q58)</f>
        <v>0</v>
      </c>
      <c r="R59" s="1237"/>
      <c r="S59" s="1236"/>
    </row>
    <row r="60" spans="2:19">
      <c r="D60" s="1238"/>
      <c r="E60" s="1238"/>
      <c r="F60" s="1238"/>
      <c r="G60" s="1238"/>
      <c r="H60" s="1239"/>
      <c r="I60" s="1239"/>
      <c r="K60" s="1240"/>
      <c r="L60" s="1239"/>
      <c r="M60" s="1239"/>
      <c r="N60" s="1250"/>
      <c r="O60" s="1240"/>
      <c r="P60" s="1240"/>
      <c r="Q60" s="1240"/>
      <c r="R60" s="1239"/>
      <c r="S60" s="1239"/>
    </row>
    <row r="61" spans="2:19" ht="15" customHeight="1">
      <c r="B61" s="1219">
        <f>B59+1</f>
        <v>38</v>
      </c>
      <c r="D61" s="943" t="s">
        <v>917</v>
      </c>
      <c r="I61" s="1239"/>
      <c r="J61" s="1224" t="s">
        <v>1816</v>
      </c>
      <c r="L61" s="1224">
        <v>0</v>
      </c>
      <c r="M61" s="1241"/>
      <c r="N61" s="1224"/>
      <c r="R61" s="1224">
        <v>0</v>
      </c>
    </row>
    <row r="62" spans="2:19">
      <c r="B62" s="1219">
        <f>B61+1</f>
        <v>39</v>
      </c>
      <c r="D62" s="943" t="s">
        <v>1764</v>
      </c>
      <c r="I62" s="1239"/>
      <c r="J62" s="1242" t="s">
        <v>639</v>
      </c>
      <c r="L62" s="1243">
        <v>0</v>
      </c>
      <c r="M62" s="1244"/>
      <c r="N62" s="1242"/>
      <c r="R62" s="1243">
        <v>0</v>
      </c>
    </row>
    <row r="63" spans="2:19">
      <c r="B63" s="1219">
        <f>B62+1</f>
        <v>40</v>
      </c>
      <c r="D63" s="943" t="s">
        <v>918</v>
      </c>
      <c r="I63" s="1239"/>
      <c r="J63" s="1232" t="str">
        <f>"(Col. "&amp;L42&amp;", Line "&amp;B61&amp;" + Line "&amp;B62&amp;")"</f>
        <v>(Col. (H), Line 38 + Line 39)</v>
      </c>
      <c r="L63" s="1245">
        <f>L61+L62</f>
        <v>0</v>
      </c>
      <c r="M63" s="1239"/>
      <c r="N63" s="1232" t="str">
        <f>"(Col. "&amp;R42&amp;", Line "&amp;B61&amp;" + Line "&amp;B62&amp;")"</f>
        <v>(Col. (M), Line 38 + Line 39)</v>
      </c>
      <c r="R63" s="1245">
        <f>R61+R62</f>
        <v>0</v>
      </c>
    </row>
    <row r="64" spans="2:19">
      <c r="I64" s="1239"/>
      <c r="L64" s="1245"/>
      <c r="M64" s="1239"/>
      <c r="R64" s="1245"/>
    </row>
    <row r="65" spans="2:19">
      <c r="B65" s="1219">
        <f>B63+1</f>
        <v>41</v>
      </c>
      <c r="D65" s="943" t="s">
        <v>1001</v>
      </c>
      <c r="I65" s="1239"/>
      <c r="J65" s="1224" t="s">
        <v>1817</v>
      </c>
      <c r="L65" s="1224">
        <v>0</v>
      </c>
      <c r="M65" s="1241"/>
      <c r="N65" s="1224"/>
      <c r="R65" s="1224">
        <v>0</v>
      </c>
    </row>
    <row r="66" spans="2:19">
      <c r="B66" s="1219">
        <f>B65+1</f>
        <v>42</v>
      </c>
      <c r="D66" s="943" t="s">
        <v>1763</v>
      </c>
      <c r="I66" s="1239"/>
      <c r="J66" s="1242" t="s">
        <v>639</v>
      </c>
      <c r="L66" s="1243">
        <v>0</v>
      </c>
      <c r="M66" s="1239"/>
      <c r="N66" s="1242"/>
      <c r="R66" s="1243">
        <v>0</v>
      </c>
    </row>
    <row r="67" spans="2:19">
      <c r="B67" s="1219">
        <f>B66+1</f>
        <v>43</v>
      </c>
      <c r="D67" s="943" t="s">
        <v>923</v>
      </c>
      <c r="I67" s="1239"/>
      <c r="J67" s="1232" t="str">
        <f>"(Col. "&amp;L42&amp;", Line "&amp;B65&amp;" + Line "&amp;B66&amp;")"</f>
        <v>(Col. (H), Line 41 + Line 42)</v>
      </c>
      <c r="L67" s="1245">
        <f>L65+L66</f>
        <v>0</v>
      </c>
      <c r="M67" s="1239"/>
      <c r="N67" s="1232" t="str">
        <f>"(Col. "&amp;R42&amp;", Line "&amp;B65&amp;" + Line "&amp;B66&amp;")"</f>
        <v>(Col. (M), Line 41 + Line 42)</v>
      </c>
      <c r="R67" s="1245">
        <f>R65+R66</f>
        <v>0</v>
      </c>
    </row>
    <row r="68" spans="2:19">
      <c r="I68" s="1239"/>
      <c r="L68" s="1245"/>
      <c r="M68" s="1239"/>
      <c r="R68" s="1245"/>
    </row>
    <row r="69" spans="2:19">
      <c r="B69" s="1219">
        <f>B67+1</f>
        <v>44</v>
      </c>
      <c r="D69" s="943" t="s">
        <v>1000</v>
      </c>
      <c r="I69" s="1239"/>
      <c r="J69" s="1232" t="str">
        <f>"([Col. "&amp;L42&amp;", Line "&amp;B63&amp;" + Line "&amp;B67&amp;"] /2)"</f>
        <v>([Col. (H), Line 40 + Line 43] /2)</v>
      </c>
      <c r="L69" s="1229">
        <f>(L63+L67)/2</f>
        <v>0</v>
      </c>
      <c r="M69" s="1239"/>
      <c r="N69" s="1232" t="str">
        <f>"([Col. "&amp;R42&amp;", Line "&amp;B63&amp;" + Line "&amp;B67&amp;"] /2)"</f>
        <v>([Col. (M), Line 40 + Line 43] /2)</v>
      </c>
      <c r="R69" s="1229">
        <f>(R63+R67)/2</f>
        <v>0</v>
      </c>
    </row>
    <row r="70" spans="2:19">
      <c r="B70" s="1219">
        <f>B69+1</f>
        <v>45</v>
      </c>
      <c r="D70" s="1238" t="s">
        <v>999</v>
      </c>
      <c r="E70" s="1238"/>
      <c r="F70" s="1238"/>
      <c r="G70" s="1238"/>
      <c r="H70" s="1239"/>
      <c r="I70" s="1239"/>
      <c r="J70" s="1232" t="str">
        <f>"(Col. "&amp;L42&amp;", Line "&amp;B58&amp;" )"</f>
        <v>(Col. (H), Line 36 )</v>
      </c>
      <c r="K70" s="1240"/>
      <c r="L70" s="1229">
        <f>L58</f>
        <v>0</v>
      </c>
      <c r="M70" s="1239"/>
      <c r="N70" s="1232" t="str">
        <f>"(Col. "&amp;R42&amp;", Line "&amp;B58&amp;" )"</f>
        <v>(Col. (M), Line 36 )</v>
      </c>
      <c r="R70" s="1229">
        <f>R58</f>
        <v>0</v>
      </c>
    </row>
    <row r="71" spans="2:19" ht="13.5" thickBot="1">
      <c r="B71" s="1219">
        <f>B70+1</f>
        <v>46</v>
      </c>
      <c r="D71" s="1246" t="s">
        <v>1743</v>
      </c>
      <c r="E71" s="1238"/>
      <c r="F71" s="1238"/>
      <c r="G71" s="1238"/>
      <c r="H71" s="1239"/>
      <c r="I71" s="1239"/>
      <c r="J71" s="1232" t="str">
        <f>"(Col. "&amp;L42&amp;", Line "&amp;B69&amp;" + Line "&amp;B70&amp;")"</f>
        <v>(Col. (H), Line 44 + Line 45)</v>
      </c>
      <c r="K71" s="1240"/>
      <c r="L71" s="1247">
        <f>L69+L70</f>
        <v>0</v>
      </c>
      <c r="M71" s="1239"/>
      <c r="N71" s="1232" t="str">
        <f>"(Col. "&amp;R42&amp;", Line "&amp;B69&amp;" + Line "&amp;B70&amp;")"</f>
        <v>(Col. (M), Line 44 + Line 45)</v>
      </c>
      <c r="R71" s="1247">
        <f>R69+R70</f>
        <v>0</v>
      </c>
    </row>
    <row r="72" spans="2:19" ht="13">
      <c r="D72" s="1216"/>
    </row>
    <row r="73" spans="2:19" ht="13">
      <c r="D73" s="1216" t="s">
        <v>920</v>
      </c>
      <c r="J73" s="1248"/>
      <c r="K73" s="1249"/>
      <c r="L73" s="1249"/>
      <c r="N73" s="1249"/>
      <c r="O73" s="1249"/>
      <c r="P73" s="1249"/>
      <c r="Q73" s="1249"/>
      <c r="R73" s="1249"/>
    </row>
    <row r="74" spans="2:19" ht="13">
      <c r="D74" s="1747" t="s">
        <v>912</v>
      </c>
      <c r="E74" s="1748"/>
      <c r="F74" s="1748"/>
      <c r="G74" s="1748"/>
      <c r="H74" s="1749"/>
      <c r="I74" s="1220"/>
      <c r="J74" s="1750" t="s">
        <v>1292</v>
      </c>
      <c r="K74" s="1751"/>
      <c r="L74" s="1752"/>
      <c r="M74" s="1220"/>
      <c r="N74" s="1750" t="s">
        <v>1293</v>
      </c>
      <c r="O74" s="1751"/>
      <c r="P74" s="1751"/>
      <c r="Q74" s="1751"/>
      <c r="R74" s="1752"/>
      <c r="S74" s="1220"/>
    </row>
    <row r="75" spans="2:19" ht="13">
      <c r="D75" s="1221" t="s">
        <v>174</v>
      </c>
      <c r="E75" s="1221" t="s">
        <v>175</v>
      </c>
      <c r="F75" s="1221" t="s">
        <v>1294</v>
      </c>
      <c r="G75" s="1221" t="s">
        <v>1295</v>
      </c>
      <c r="H75" s="1221" t="s">
        <v>1296</v>
      </c>
      <c r="I75" s="1220"/>
      <c r="J75" s="1221" t="s">
        <v>1297</v>
      </c>
      <c r="K75" s="1221" t="s">
        <v>1298</v>
      </c>
      <c r="L75" s="1221" t="s">
        <v>1299</v>
      </c>
      <c r="M75" s="1220"/>
      <c r="N75" s="1221" t="s">
        <v>1300</v>
      </c>
      <c r="O75" s="1221" t="s">
        <v>1301</v>
      </c>
      <c r="P75" s="1221" t="s">
        <v>1302</v>
      </c>
      <c r="Q75" s="1221" t="s">
        <v>1303</v>
      </c>
      <c r="R75" s="1221" t="s">
        <v>1304</v>
      </c>
      <c r="S75" s="1220"/>
    </row>
    <row r="76" spans="2:19" ht="50">
      <c r="B76" s="1222" t="s">
        <v>1305</v>
      </c>
      <c r="D76" s="1223" t="s">
        <v>169</v>
      </c>
      <c r="E76" s="1223" t="s">
        <v>913</v>
      </c>
      <c r="F76" s="1223" t="s">
        <v>914</v>
      </c>
      <c r="G76" s="1223" t="s">
        <v>915</v>
      </c>
      <c r="H76" s="1223" t="s">
        <v>1306</v>
      </c>
      <c r="I76" s="1528"/>
      <c r="J76" s="1223" t="s">
        <v>916</v>
      </c>
      <c r="K76" s="1223" t="s">
        <v>1307</v>
      </c>
      <c r="L76" s="1223" t="s">
        <v>1308</v>
      </c>
      <c r="M76" s="1528"/>
      <c r="N76" s="1223" t="s">
        <v>1003</v>
      </c>
      <c r="O76" s="1223" t="s">
        <v>1309</v>
      </c>
      <c r="P76" s="1223" t="s">
        <v>1310</v>
      </c>
      <c r="Q76" s="1223" t="s">
        <v>1311</v>
      </c>
      <c r="R76" s="1223" t="s">
        <v>1312</v>
      </c>
      <c r="S76" s="1528"/>
    </row>
    <row r="77" spans="2:19">
      <c r="E77" s="1528"/>
      <c r="F77" s="1528"/>
      <c r="G77" s="1528"/>
      <c r="H77" s="1528"/>
      <c r="I77" s="1528"/>
      <c r="J77" s="1528"/>
      <c r="K77" s="1528"/>
      <c r="L77" s="1528"/>
      <c r="M77" s="1528"/>
      <c r="N77" s="1528"/>
      <c r="O77" s="1528"/>
      <c r="P77" s="1528"/>
      <c r="Q77" s="1528"/>
      <c r="R77" s="1528"/>
      <c r="S77" s="1528"/>
    </row>
    <row r="78" spans="2:19">
      <c r="B78" s="1219">
        <f>B71+1</f>
        <v>47</v>
      </c>
      <c r="D78" s="943" t="s">
        <v>1002</v>
      </c>
      <c r="E78" s="1528"/>
      <c r="F78" s="1528"/>
      <c r="G78" s="1528"/>
      <c r="H78" s="1528"/>
      <c r="I78" s="1528"/>
      <c r="J78" s="1224" t="s">
        <v>1816</v>
      </c>
      <c r="K78" s="1528"/>
      <c r="L78" s="1224">
        <f>'1C - ADIT BOY'!H167</f>
        <v>-93090686.356660053</v>
      </c>
      <c r="M78" s="1528"/>
      <c r="N78" s="1224"/>
      <c r="O78" s="1528"/>
      <c r="P78" s="1528"/>
      <c r="Q78" s="1528"/>
      <c r="R78" s="1224">
        <v>0</v>
      </c>
      <c r="S78" s="1528"/>
    </row>
    <row r="79" spans="2:19">
      <c r="E79" s="1528"/>
      <c r="F79" s="1528"/>
      <c r="G79" s="1528"/>
      <c r="H79" s="1528"/>
      <c r="I79" s="1528"/>
      <c r="J79" s="1528"/>
      <c r="K79" s="1528"/>
      <c r="L79" s="1528"/>
      <c r="M79" s="1528"/>
      <c r="N79" s="1528"/>
      <c r="O79" s="1528"/>
      <c r="P79" s="1528"/>
      <c r="Q79" s="1528"/>
      <c r="R79" s="1528"/>
      <c r="S79" s="1528"/>
    </row>
    <row r="80" spans="2:19">
      <c r="B80" s="1219">
        <f>B78+1</f>
        <v>48</v>
      </c>
      <c r="D80" s="1225" t="s">
        <v>525</v>
      </c>
      <c r="E80" s="1224">
        <v>31</v>
      </c>
      <c r="F80" s="1226">
        <v>0</v>
      </c>
      <c r="G80" s="1226">
        <v>214</v>
      </c>
      <c r="H80" s="1227">
        <f t="shared" ref="H80:H91" si="21">IF(F80=0,0.5,F80/G80)</f>
        <v>0.5</v>
      </c>
      <c r="I80" s="1228"/>
      <c r="J80" s="1224">
        <v>-376689.72426599485</v>
      </c>
      <c r="K80" s="1229">
        <f>+J80*H80</f>
        <v>-188344.86213299743</v>
      </c>
      <c r="L80" s="1229">
        <f>+K80+L78</f>
        <v>-93279031.218793049</v>
      </c>
      <c r="M80" s="1228"/>
      <c r="N80" s="1224"/>
      <c r="O80" s="1229">
        <f>IF($D$177="True-Up Adjustment",N80-J80,0)</f>
        <v>0</v>
      </c>
      <c r="P80" s="1229">
        <f>IF($D$177="True-Up Adjustment",IF(AND(J80&gt;=0,N80&gt;=0),IF(O80&gt;=0,K80+O80,N80/J80*K80),IF(AND(J80&lt;0,N80&lt;0),IF(O80&lt;0,K80+O80,N80/J80*K80),0)),0)</f>
        <v>0</v>
      </c>
      <c r="Q80" s="1229">
        <f t="shared" ref="Q80:Q91" si="22">IF(AND(J80&gt;=0,N80&lt;0),N80,IF(AND(J80&lt;0,N80&gt;=0),N80,0))</f>
        <v>0</v>
      </c>
      <c r="R80" s="1229">
        <f>R78+P80+Q80</f>
        <v>0</v>
      </c>
      <c r="S80" s="1228"/>
    </row>
    <row r="81" spans="2:19">
      <c r="B81" s="1219">
        <f t="shared" ref="B81:B92" si="23">+B80+1</f>
        <v>49</v>
      </c>
      <c r="D81" s="1225" t="s">
        <v>526</v>
      </c>
      <c r="E81" s="1224">
        <v>28</v>
      </c>
      <c r="F81" s="1226">
        <v>0</v>
      </c>
      <c r="G81" s="1226">
        <v>214</v>
      </c>
      <c r="H81" s="1227">
        <f t="shared" si="21"/>
        <v>0.5</v>
      </c>
      <c r="I81" s="1228"/>
      <c r="J81" s="1224">
        <v>-369134.8710124605</v>
      </c>
      <c r="K81" s="1229">
        <f>+J81*H81</f>
        <v>-184567.43550623025</v>
      </c>
      <c r="L81" s="1229">
        <f t="shared" ref="L81:L91" si="24">+K81+L80</f>
        <v>-93463598.654299274</v>
      </c>
      <c r="M81" s="1228"/>
      <c r="N81" s="1224"/>
      <c r="O81" s="1229">
        <f t="shared" ref="O81:O91" si="25">IF($D$177="True-Up Adjustment",N81-J81,0)</f>
        <v>0</v>
      </c>
      <c r="P81" s="1229">
        <f t="shared" ref="P81:P91" si="26">IF($D$177="True-Up Adjustment",IF(AND(J81&gt;=0,N81&gt;=0),IF(O81&gt;=0,K81+O81,N81/J81*K81),IF(AND(J81&lt;0,N81&lt;0),IF(O81&lt;0,K81+O81,N81/J81*K81),0)),0)</f>
        <v>0</v>
      </c>
      <c r="Q81" s="1229">
        <f t="shared" si="22"/>
        <v>0</v>
      </c>
      <c r="R81" s="1229">
        <f t="shared" ref="R81:R91" si="27">R80+P81+Q81</f>
        <v>0</v>
      </c>
      <c r="S81" s="1228"/>
    </row>
    <row r="82" spans="2:19">
      <c r="B82" s="1219">
        <f t="shared" si="23"/>
        <v>50</v>
      </c>
      <c r="D82" s="1225" t="s">
        <v>545</v>
      </c>
      <c r="E82" s="1224">
        <v>31</v>
      </c>
      <c r="F82" s="1226">
        <v>0</v>
      </c>
      <c r="G82" s="1226">
        <v>214</v>
      </c>
      <c r="H82" s="1227">
        <f t="shared" si="21"/>
        <v>0.5</v>
      </c>
      <c r="I82" s="1228"/>
      <c r="J82" s="1224">
        <v>-138139.06587904631</v>
      </c>
      <c r="K82" s="1229">
        <f t="shared" ref="K82:K91" si="28">+J82*H82</f>
        <v>-69069.532939523153</v>
      </c>
      <c r="L82" s="1229">
        <f t="shared" si="24"/>
        <v>-93532668.187238798</v>
      </c>
      <c r="M82" s="1228"/>
      <c r="N82" s="1224"/>
      <c r="O82" s="1229">
        <f t="shared" si="25"/>
        <v>0</v>
      </c>
      <c r="P82" s="1229">
        <f t="shared" si="26"/>
        <v>0</v>
      </c>
      <c r="Q82" s="1229">
        <f t="shared" si="22"/>
        <v>0</v>
      </c>
      <c r="R82" s="1229">
        <f t="shared" si="27"/>
        <v>0</v>
      </c>
      <c r="S82" s="1228"/>
    </row>
    <row r="83" spans="2:19">
      <c r="B83" s="1219">
        <f t="shared" si="23"/>
        <v>51</v>
      </c>
      <c r="D83" s="1225" t="s">
        <v>171</v>
      </c>
      <c r="E83" s="1224">
        <v>30</v>
      </c>
      <c r="F83" s="1226">
        <v>0</v>
      </c>
      <c r="G83" s="1226">
        <v>214</v>
      </c>
      <c r="H83" s="1227">
        <f t="shared" si="21"/>
        <v>0.5</v>
      </c>
      <c r="I83" s="1228"/>
      <c r="J83" s="1224">
        <v>-70231.133980696352</v>
      </c>
      <c r="K83" s="1229">
        <f t="shared" si="28"/>
        <v>-35115.566990348176</v>
      </c>
      <c r="L83" s="1229">
        <f t="shared" si="24"/>
        <v>-93567783.754229143</v>
      </c>
      <c r="M83" s="1228"/>
      <c r="N83" s="1224"/>
      <c r="O83" s="1229">
        <f t="shared" si="25"/>
        <v>0</v>
      </c>
      <c r="P83" s="1229">
        <f t="shared" si="26"/>
        <v>0</v>
      </c>
      <c r="Q83" s="1229">
        <f t="shared" si="22"/>
        <v>0</v>
      </c>
      <c r="R83" s="1229">
        <f t="shared" si="27"/>
        <v>0</v>
      </c>
      <c r="S83" s="1228"/>
    </row>
    <row r="84" spans="2:19">
      <c r="B84" s="1219">
        <f t="shared" si="23"/>
        <v>52</v>
      </c>
      <c r="D84" s="1225" t="s">
        <v>172</v>
      </c>
      <c r="E84" s="1224">
        <v>31</v>
      </c>
      <c r="F84" s="1226">
        <v>0</v>
      </c>
      <c r="G84" s="1226">
        <v>214</v>
      </c>
      <c r="H84" s="1227">
        <f t="shared" si="21"/>
        <v>0.5</v>
      </c>
      <c r="I84" s="1228"/>
      <c r="J84" s="1224">
        <v>-43342.382939315306</v>
      </c>
      <c r="K84" s="1229">
        <f t="shared" si="28"/>
        <v>-21671.191469657653</v>
      </c>
      <c r="L84" s="1229">
        <f t="shared" si="24"/>
        <v>-93589454.945698798</v>
      </c>
      <c r="M84" s="1228"/>
      <c r="N84" s="1224"/>
      <c r="O84" s="1229">
        <f t="shared" si="25"/>
        <v>0</v>
      </c>
      <c r="P84" s="1229">
        <f t="shared" si="26"/>
        <v>0</v>
      </c>
      <c r="Q84" s="1229">
        <f t="shared" si="22"/>
        <v>0</v>
      </c>
      <c r="R84" s="1229">
        <f t="shared" si="27"/>
        <v>0</v>
      </c>
      <c r="S84" s="1228"/>
    </row>
    <row r="85" spans="2:19">
      <c r="B85" s="1219">
        <f t="shared" si="23"/>
        <v>53</v>
      </c>
      <c r="D85" s="1225" t="s">
        <v>173</v>
      </c>
      <c r="E85" s="1224">
        <v>30</v>
      </c>
      <c r="F85" s="1226">
        <v>185</v>
      </c>
      <c r="G85" s="1226">
        <v>214</v>
      </c>
      <c r="H85" s="1227">
        <f t="shared" si="21"/>
        <v>0.86448598130841126</v>
      </c>
      <c r="I85" s="1228"/>
      <c r="J85" s="1224">
        <v>-69343.026934337788</v>
      </c>
      <c r="K85" s="1229">
        <f t="shared" si="28"/>
        <v>-59946.074686226595</v>
      </c>
      <c r="L85" s="1229">
        <f t="shared" si="24"/>
        <v>-93649401.020385027</v>
      </c>
      <c r="M85" s="1228"/>
      <c r="N85" s="1224"/>
      <c r="O85" s="1229">
        <f t="shared" si="25"/>
        <v>0</v>
      </c>
      <c r="P85" s="1229">
        <f t="shared" si="26"/>
        <v>0</v>
      </c>
      <c r="Q85" s="1229">
        <f t="shared" si="22"/>
        <v>0</v>
      </c>
      <c r="R85" s="1229">
        <f t="shared" si="27"/>
        <v>0</v>
      </c>
      <c r="S85" s="1228"/>
    </row>
    <row r="86" spans="2:19">
      <c r="B86" s="1219">
        <f t="shared" si="23"/>
        <v>54</v>
      </c>
      <c r="D86" s="1225" t="s">
        <v>528</v>
      </c>
      <c r="E86" s="1224">
        <v>31</v>
      </c>
      <c r="F86" s="1226">
        <v>154</v>
      </c>
      <c r="G86" s="1226">
        <v>214</v>
      </c>
      <c r="H86" s="1227">
        <f t="shared" si="21"/>
        <v>0.71962616822429903</v>
      </c>
      <c r="I86" s="1228"/>
      <c r="J86" s="1224">
        <v>-9790.5707389601303</v>
      </c>
      <c r="K86" s="1229">
        <f t="shared" si="28"/>
        <v>-7045.5509056068222</v>
      </c>
      <c r="L86" s="1229">
        <f t="shared" si="24"/>
        <v>-93656446.571290627</v>
      </c>
      <c r="M86" s="1228"/>
      <c r="N86" s="1224"/>
      <c r="O86" s="1229">
        <f t="shared" si="25"/>
        <v>0</v>
      </c>
      <c r="P86" s="1229">
        <f t="shared" si="26"/>
        <v>0</v>
      </c>
      <c r="Q86" s="1229">
        <f t="shared" si="22"/>
        <v>0</v>
      </c>
      <c r="R86" s="1229">
        <f t="shared" si="27"/>
        <v>0</v>
      </c>
      <c r="S86" s="1228"/>
    </row>
    <row r="87" spans="2:19">
      <c r="B87" s="1219">
        <f t="shared" si="23"/>
        <v>55</v>
      </c>
      <c r="D87" s="1225" t="s">
        <v>546</v>
      </c>
      <c r="E87" s="1224">
        <v>31</v>
      </c>
      <c r="F87" s="1226">
        <v>123</v>
      </c>
      <c r="G87" s="1226">
        <v>214</v>
      </c>
      <c r="H87" s="1227">
        <f t="shared" si="21"/>
        <v>0.57476635514018692</v>
      </c>
      <c r="I87" s="1228"/>
      <c r="J87" s="1224">
        <v>-3188.1966098278622</v>
      </c>
      <c r="K87" s="1229">
        <f t="shared" si="28"/>
        <v>-1832.4681449010609</v>
      </c>
      <c r="L87" s="1229">
        <f t="shared" si="24"/>
        <v>-93658279.039435521</v>
      </c>
      <c r="M87" s="1228"/>
      <c r="N87" s="1224"/>
      <c r="O87" s="1229">
        <f t="shared" si="25"/>
        <v>0</v>
      </c>
      <c r="P87" s="1229">
        <f t="shared" si="26"/>
        <v>0</v>
      </c>
      <c r="Q87" s="1229">
        <f t="shared" si="22"/>
        <v>0</v>
      </c>
      <c r="R87" s="1229">
        <f t="shared" si="27"/>
        <v>0</v>
      </c>
      <c r="S87" s="1228"/>
    </row>
    <row r="88" spans="2:19">
      <c r="B88" s="1219">
        <f t="shared" si="23"/>
        <v>56</v>
      </c>
      <c r="D88" s="1225" t="s">
        <v>530</v>
      </c>
      <c r="E88" s="1224">
        <v>30</v>
      </c>
      <c r="F88" s="1226">
        <v>93</v>
      </c>
      <c r="G88" s="1226">
        <v>214</v>
      </c>
      <c r="H88" s="1227">
        <f t="shared" si="21"/>
        <v>0.43457943925233644</v>
      </c>
      <c r="I88" s="1228"/>
      <c r="J88" s="1224">
        <v>-40890.930256547843</v>
      </c>
      <c r="K88" s="1229">
        <f t="shared" si="28"/>
        <v>-17770.357541396959</v>
      </c>
      <c r="L88" s="1229">
        <f t="shared" si="24"/>
        <v>-93676049.396976918</v>
      </c>
      <c r="M88" s="1228"/>
      <c r="N88" s="1224"/>
      <c r="O88" s="1229">
        <f t="shared" si="25"/>
        <v>0</v>
      </c>
      <c r="P88" s="1229">
        <f t="shared" si="26"/>
        <v>0</v>
      </c>
      <c r="Q88" s="1229">
        <f t="shared" si="22"/>
        <v>0</v>
      </c>
      <c r="R88" s="1229">
        <f t="shared" si="27"/>
        <v>0</v>
      </c>
      <c r="S88" s="1228"/>
    </row>
    <row r="89" spans="2:19">
      <c r="B89" s="1219">
        <f t="shared" si="23"/>
        <v>57</v>
      </c>
      <c r="D89" s="1225" t="s">
        <v>531</v>
      </c>
      <c r="E89" s="1224">
        <v>31</v>
      </c>
      <c r="F89" s="1226">
        <v>62</v>
      </c>
      <c r="G89" s="1226">
        <v>214</v>
      </c>
      <c r="H89" s="1227">
        <f t="shared" si="21"/>
        <v>0.28971962616822428</v>
      </c>
      <c r="I89" s="1228"/>
      <c r="J89" s="1224">
        <v>35347.450904486461</v>
      </c>
      <c r="K89" s="1229">
        <f t="shared" si="28"/>
        <v>10240.850262047479</v>
      </c>
      <c r="L89" s="1229">
        <f t="shared" si="24"/>
        <v>-93665808.546714872</v>
      </c>
      <c r="M89" s="1228"/>
      <c r="N89" s="1224"/>
      <c r="O89" s="1229">
        <f t="shared" si="25"/>
        <v>0</v>
      </c>
      <c r="P89" s="1229">
        <f t="shared" si="26"/>
        <v>0</v>
      </c>
      <c r="Q89" s="1229">
        <f t="shared" si="22"/>
        <v>0</v>
      </c>
      <c r="R89" s="1229">
        <f t="shared" si="27"/>
        <v>0</v>
      </c>
      <c r="S89" s="1228"/>
    </row>
    <row r="90" spans="2:19">
      <c r="B90" s="1219">
        <f t="shared" si="23"/>
        <v>58</v>
      </c>
      <c r="D90" s="1225" t="s">
        <v>532</v>
      </c>
      <c r="E90" s="1224">
        <v>30</v>
      </c>
      <c r="F90" s="1226">
        <v>32</v>
      </c>
      <c r="G90" s="1226">
        <v>214</v>
      </c>
      <c r="H90" s="1227">
        <f t="shared" si="21"/>
        <v>0.14953271028037382</v>
      </c>
      <c r="I90" s="1228"/>
      <c r="J90" s="1224">
        <v>53470.609180967716</v>
      </c>
      <c r="K90" s="1229">
        <f t="shared" si="28"/>
        <v>7995.605111172742</v>
      </c>
      <c r="L90" s="1229">
        <f t="shared" si="24"/>
        <v>-93657812.941603705</v>
      </c>
      <c r="M90" s="1228"/>
      <c r="N90" s="1224"/>
      <c r="O90" s="1229">
        <f t="shared" si="25"/>
        <v>0</v>
      </c>
      <c r="P90" s="1229">
        <f t="shared" si="26"/>
        <v>0</v>
      </c>
      <c r="Q90" s="1229">
        <f t="shared" si="22"/>
        <v>0</v>
      </c>
      <c r="R90" s="1229">
        <f t="shared" si="27"/>
        <v>0</v>
      </c>
      <c r="S90" s="1228"/>
    </row>
    <row r="91" spans="2:19">
      <c r="B91" s="1219">
        <f t="shared" si="23"/>
        <v>59</v>
      </c>
      <c r="D91" s="1230" t="s">
        <v>749</v>
      </c>
      <c r="E91" s="1224">
        <v>31</v>
      </c>
      <c r="F91" s="1231">
        <v>1</v>
      </c>
      <c r="G91" s="1226">
        <v>214</v>
      </c>
      <c r="H91" s="1227">
        <f t="shared" si="21"/>
        <v>4.6728971962616819E-3</v>
      </c>
      <c r="I91" s="1228"/>
      <c r="J91" s="1224">
        <v>14110.522733516604</v>
      </c>
      <c r="K91" s="1229">
        <f t="shared" si="28"/>
        <v>65.93702211923646</v>
      </c>
      <c r="L91" s="1229">
        <f t="shared" si="24"/>
        <v>-93657747.004581586</v>
      </c>
      <c r="M91" s="1228"/>
      <c r="N91" s="1224"/>
      <c r="O91" s="1229">
        <f t="shared" si="25"/>
        <v>0</v>
      </c>
      <c r="P91" s="1229">
        <f t="shared" si="26"/>
        <v>0</v>
      </c>
      <c r="Q91" s="1229">
        <f t="shared" si="22"/>
        <v>0</v>
      </c>
      <c r="R91" s="1229">
        <f t="shared" si="27"/>
        <v>0</v>
      </c>
      <c r="S91" s="1228"/>
    </row>
    <row r="92" spans="2:19">
      <c r="B92" s="1219">
        <f t="shared" si="23"/>
        <v>60</v>
      </c>
      <c r="D92" s="1232" t="str">
        <f>"Total (Sum of Lines "&amp;B80&amp;" - "&amp;B91&amp;")"</f>
        <v>Total (Sum of Lines 48 - 59)</v>
      </c>
      <c r="E92" s="1233">
        <f>SUM(E80:E91)</f>
        <v>365</v>
      </c>
      <c r="F92" s="1234"/>
      <c r="G92" s="1234"/>
      <c r="H92" s="1235"/>
      <c r="I92" s="1236"/>
      <c r="J92" s="1233">
        <f>SUM(J80:J91)</f>
        <v>-1017821.3197982162</v>
      </c>
      <c r="K92" s="1233">
        <f>SUM(K80:K91)</f>
        <v>-567060.64792154869</v>
      </c>
      <c r="L92" s="1233"/>
      <c r="M92" s="1236"/>
      <c r="N92" s="1233">
        <f>SUM(N80:N91)</f>
        <v>0</v>
      </c>
      <c r="O92" s="1233">
        <f>SUM(O80:O91)</f>
        <v>0</v>
      </c>
      <c r="P92" s="1233">
        <f>SUM(P80:P91)</f>
        <v>0</v>
      </c>
      <c r="Q92" s="1233">
        <f>SUM(Q80:Q91)</f>
        <v>0</v>
      </c>
      <c r="R92" s="1237"/>
      <c r="S92" s="1236"/>
    </row>
    <row r="93" spans="2:19">
      <c r="D93" s="1238"/>
      <c r="E93" s="1238"/>
      <c r="F93" s="1238"/>
      <c r="G93" s="1238"/>
      <c r="H93" s="1239"/>
      <c r="I93" s="1239"/>
      <c r="K93" s="1240"/>
      <c r="L93" s="1239"/>
      <c r="M93" s="1239"/>
      <c r="N93" s="1250"/>
      <c r="O93" s="1240"/>
      <c r="P93" s="1240"/>
      <c r="Q93" s="1240"/>
      <c r="R93" s="1239"/>
      <c r="S93" s="1239"/>
    </row>
    <row r="94" spans="2:19" ht="15" customHeight="1">
      <c r="B94" s="1219">
        <f>B92+1</f>
        <v>61</v>
      </c>
      <c r="D94" s="943" t="s">
        <v>917</v>
      </c>
      <c r="I94" s="1239"/>
      <c r="J94" s="1224" t="s">
        <v>1816</v>
      </c>
      <c r="L94" s="1224">
        <f>+'1C - ADIT BOY'!E13</f>
        <v>-199881683.22338182</v>
      </c>
      <c r="M94" s="1241"/>
      <c r="N94" s="1224"/>
      <c r="R94" s="1224">
        <v>0</v>
      </c>
    </row>
    <row r="95" spans="2:19">
      <c r="B95" s="1219">
        <f>B94+1</f>
        <v>62</v>
      </c>
      <c r="D95" s="943" t="s">
        <v>921</v>
      </c>
      <c r="I95" s="1239"/>
      <c r="J95" s="1242" t="s">
        <v>639</v>
      </c>
      <c r="L95" s="1243">
        <v>0</v>
      </c>
      <c r="M95" s="1244"/>
      <c r="N95" s="1242"/>
      <c r="R95" s="1243">
        <v>0</v>
      </c>
    </row>
    <row r="96" spans="2:19">
      <c r="B96" s="1219">
        <f>B95+1</f>
        <v>63</v>
      </c>
      <c r="D96" s="943" t="s">
        <v>918</v>
      </c>
      <c r="I96" s="1239"/>
      <c r="J96" s="1232" t="str">
        <f>"(Col. "&amp;L75&amp;", Line "&amp;B94&amp;" + Line "&amp;B95&amp;")"</f>
        <v>(Col. (H), Line 61 + Line 62)</v>
      </c>
      <c r="L96" s="1245">
        <f>L94+L95</f>
        <v>-199881683.22338182</v>
      </c>
      <c r="M96" s="1239"/>
      <c r="N96" s="1232" t="str">
        <f>"(Col. "&amp;R75&amp;", Line "&amp;B94&amp;" + Line "&amp;B95&amp;")"</f>
        <v>(Col. (M), Line 61 + Line 62)</v>
      </c>
      <c r="R96" s="1245">
        <f>R94+R95</f>
        <v>0</v>
      </c>
    </row>
    <row r="97" spans="2:19">
      <c r="I97" s="1239"/>
      <c r="L97" s="1245"/>
      <c r="M97" s="1239"/>
      <c r="R97" s="1245"/>
    </row>
    <row r="98" spans="2:19">
      <c r="B98" s="1219">
        <f>B96+1</f>
        <v>64</v>
      </c>
      <c r="D98" s="943" t="s">
        <v>1001</v>
      </c>
      <c r="I98" s="1239"/>
      <c r="J98" s="1224" t="s">
        <v>1817</v>
      </c>
      <c r="L98" s="1224">
        <f>'1B - ADIT EOY'!E13</f>
        <v>-216814015.2906085</v>
      </c>
      <c r="M98" s="1241"/>
      <c r="N98" s="1224"/>
      <c r="R98" s="1224">
        <v>0</v>
      </c>
    </row>
    <row r="99" spans="2:19">
      <c r="B99" s="1219">
        <f>B98+1</f>
        <v>65</v>
      </c>
      <c r="D99" s="943" t="s">
        <v>922</v>
      </c>
      <c r="I99" s="1239"/>
      <c r="J99" s="1242" t="s">
        <v>639</v>
      </c>
      <c r="L99" s="1243">
        <v>0</v>
      </c>
      <c r="M99" s="1239"/>
      <c r="N99" s="1242"/>
      <c r="R99" s="1243">
        <v>0</v>
      </c>
    </row>
    <row r="100" spans="2:19">
      <c r="B100" s="1219">
        <f>B99+1</f>
        <v>66</v>
      </c>
      <c r="D100" s="943" t="s">
        <v>923</v>
      </c>
      <c r="I100" s="1239"/>
      <c r="J100" s="1232" t="str">
        <f>"(Col. "&amp;L75&amp;", Line "&amp;B98&amp;" + Line "&amp;B99&amp;")"</f>
        <v>(Col. (H), Line 64 + Line 65)</v>
      </c>
      <c r="L100" s="1245">
        <f>L98+L99</f>
        <v>-216814015.2906085</v>
      </c>
      <c r="M100" s="1239"/>
      <c r="N100" s="1232" t="str">
        <f>"(Col. "&amp;R75&amp;", Line "&amp;B98&amp;" + Line "&amp;B99&amp;")"</f>
        <v>(Col. (M), Line 64 + Line 65)</v>
      </c>
      <c r="R100" s="1245">
        <f>R98+R99</f>
        <v>0</v>
      </c>
    </row>
    <row r="101" spans="2:19">
      <c r="I101" s="1239"/>
      <c r="L101" s="1245"/>
      <c r="M101" s="1239"/>
      <c r="R101" s="1245"/>
    </row>
    <row r="102" spans="2:19">
      <c r="B102" s="1219">
        <f>B100+1</f>
        <v>67</v>
      </c>
      <c r="D102" s="943" t="s">
        <v>1000</v>
      </c>
      <c r="I102" s="1239"/>
      <c r="J102" s="1232" t="str">
        <f>"([Col. "&amp;L75&amp;", Line "&amp;B96&amp;" + Line "&amp;B100&amp;"] /2)"</f>
        <v>([Col. (H), Line 63 + Line 66] /2)</v>
      </c>
      <c r="L102" s="1229">
        <f>(L96+L100)/2</f>
        <v>-208347849.25699514</v>
      </c>
      <c r="M102" s="1239"/>
      <c r="N102" s="1232" t="str">
        <f>"([Col. "&amp;R75&amp;", Line "&amp;B96&amp;" + Line "&amp;B100&amp;"] /2)"</f>
        <v>([Col. (M), Line 63 + Line 66] /2)</v>
      </c>
      <c r="R102" s="1229">
        <f>(R96+R100)/2</f>
        <v>0</v>
      </c>
    </row>
    <row r="103" spans="2:19">
      <c r="B103" s="1219">
        <f>B102+1</f>
        <v>68</v>
      </c>
      <c r="D103" s="1238" t="s">
        <v>999</v>
      </c>
      <c r="E103" s="1238"/>
      <c r="F103" s="1238"/>
      <c r="G103" s="1238"/>
      <c r="H103" s="1239"/>
      <c r="I103" s="1239"/>
      <c r="J103" s="1232" t="str">
        <f>"(Col. "&amp;L75&amp;", Line "&amp;B91&amp;" )"</f>
        <v>(Col. (H), Line 59 )</v>
      </c>
      <c r="K103" s="1240"/>
      <c r="L103" s="1229">
        <f>L91</f>
        <v>-93657747.004581586</v>
      </c>
      <c r="M103" s="1239"/>
      <c r="N103" s="1232" t="str">
        <f>"(Col. "&amp;R75&amp;", Line "&amp;B91&amp;" )"</f>
        <v>(Col. (M), Line 59 )</v>
      </c>
      <c r="R103" s="1229">
        <f>R91</f>
        <v>0</v>
      </c>
    </row>
    <row r="104" spans="2:19" ht="13.5" thickBot="1">
      <c r="B104" s="1219">
        <f>B103+1</f>
        <v>69</v>
      </c>
      <c r="D104" s="1246" t="s">
        <v>1744</v>
      </c>
      <c r="E104" s="1238"/>
      <c r="F104" s="1238"/>
      <c r="G104" s="1238"/>
      <c r="H104" s="1239"/>
      <c r="I104" s="1239"/>
      <c r="J104" s="1232" t="str">
        <f>"(Col. "&amp;L75&amp;", Line "&amp;B102&amp;" + Line "&amp;B103&amp;")"</f>
        <v>(Col. (H), Line 67 + Line 68)</v>
      </c>
      <c r="K104" s="1240"/>
      <c r="L104" s="1247">
        <f>L102+L103</f>
        <v>-302005596.26157671</v>
      </c>
      <c r="M104" s="1239"/>
      <c r="N104" s="1232" t="str">
        <f>"(Col. "&amp;R75&amp;", Line "&amp;B102&amp;" + Line "&amp;B103&amp;")"</f>
        <v>(Col. (M), Line 67 + Line 68)</v>
      </c>
      <c r="R104" s="1247">
        <f>R102+R103</f>
        <v>0</v>
      </c>
    </row>
    <row r="105" spans="2:19" ht="13">
      <c r="D105" s="1216"/>
    </row>
    <row r="106" spans="2:19" ht="13">
      <c r="D106" s="1216" t="s">
        <v>924</v>
      </c>
      <c r="J106" s="1746"/>
      <c r="K106" s="1746"/>
      <c r="L106" s="1746"/>
      <c r="N106" s="1746"/>
      <c r="O106" s="1746"/>
      <c r="P106" s="1746"/>
      <c r="Q106" s="1746"/>
      <c r="R106" s="1746"/>
    </row>
    <row r="107" spans="2:19" ht="13">
      <c r="D107" s="1747" t="s">
        <v>912</v>
      </c>
      <c r="E107" s="1748"/>
      <c r="F107" s="1748"/>
      <c r="G107" s="1748"/>
      <c r="H107" s="1749"/>
      <c r="I107" s="1220"/>
      <c r="J107" s="1750" t="s">
        <v>1292</v>
      </c>
      <c r="K107" s="1751"/>
      <c r="L107" s="1752"/>
      <c r="M107" s="1220"/>
      <c r="N107" s="1750" t="s">
        <v>1293</v>
      </c>
      <c r="O107" s="1751"/>
      <c r="P107" s="1751"/>
      <c r="Q107" s="1751"/>
      <c r="R107" s="1752"/>
      <c r="S107" s="1220"/>
    </row>
    <row r="108" spans="2:19" ht="13">
      <c r="D108" s="1221" t="s">
        <v>174</v>
      </c>
      <c r="E108" s="1221" t="s">
        <v>175</v>
      </c>
      <c r="F108" s="1221" t="s">
        <v>1294</v>
      </c>
      <c r="G108" s="1221" t="s">
        <v>1295</v>
      </c>
      <c r="H108" s="1221" t="s">
        <v>1296</v>
      </c>
      <c r="I108" s="1220"/>
      <c r="J108" s="1221" t="s">
        <v>1297</v>
      </c>
      <c r="K108" s="1221" t="s">
        <v>1298</v>
      </c>
      <c r="L108" s="1221" t="s">
        <v>1299</v>
      </c>
      <c r="M108" s="1220"/>
      <c r="N108" s="1221" t="s">
        <v>1300</v>
      </c>
      <c r="O108" s="1221" t="s">
        <v>1301</v>
      </c>
      <c r="P108" s="1221" t="s">
        <v>1302</v>
      </c>
      <c r="Q108" s="1221" t="s">
        <v>1303</v>
      </c>
      <c r="R108" s="1221" t="s">
        <v>1304</v>
      </c>
      <c r="S108" s="1220"/>
    </row>
    <row r="109" spans="2:19" ht="50">
      <c r="B109" s="1222" t="s">
        <v>1305</v>
      </c>
      <c r="D109" s="1223" t="s">
        <v>169</v>
      </c>
      <c r="E109" s="1223" t="s">
        <v>913</v>
      </c>
      <c r="F109" s="1223" t="s">
        <v>914</v>
      </c>
      <c r="G109" s="1223" t="s">
        <v>915</v>
      </c>
      <c r="H109" s="1223" t="s">
        <v>1306</v>
      </c>
      <c r="I109" s="1528"/>
      <c r="J109" s="1223" t="s">
        <v>916</v>
      </c>
      <c r="K109" s="1223" t="s">
        <v>1307</v>
      </c>
      <c r="L109" s="1223" t="s">
        <v>1308</v>
      </c>
      <c r="M109" s="1528"/>
      <c r="N109" s="1223" t="s">
        <v>1003</v>
      </c>
      <c r="O109" s="1223" t="s">
        <v>1309</v>
      </c>
      <c r="P109" s="1223" t="s">
        <v>1310</v>
      </c>
      <c r="Q109" s="1223" t="s">
        <v>1311</v>
      </c>
      <c r="R109" s="1223" t="s">
        <v>1312</v>
      </c>
      <c r="S109" s="1528"/>
    </row>
    <row r="110" spans="2:19">
      <c r="E110" s="1528"/>
      <c r="F110" s="1528"/>
      <c r="G110" s="1528"/>
      <c r="H110" s="1528"/>
      <c r="I110" s="1528"/>
      <c r="J110" s="1528"/>
      <c r="K110" s="1528"/>
      <c r="L110" s="1528"/>
      <c r="M110" s="1528"/>
      <c r="N110" s="1528"/>
      <c r="O110" s="1528"/>
      <c r="P110" s="1528"/>
      <c r="Q110" s="1528"/>
      <c r="R110" s="1528"/>
      <c r="S110" s="1528"/>
    </row>
    <row r="111" spans="2:19">
      <c r="B111" s="1219">
        <f>B104+1</f>
        <v>70</v>
      </c>
      <c r="D111" s="943" t="s">
        <v>1002</v>
      </c>
      <c r="E111" s="1528"/>
      <c r="F111" s="1528"/>
      <c r="G111" s="1528"/>
      <c r="H111" s="1528"/>
      <c r="I111" s="1528"/>
      <c r="J111" s="1224" t="s">
        <v>1816</v>
      </c>
      <c r="K111" s="1528"/>
      <c r="L111" s="1224">
        <v>0</v>
      </c>
      <c r="M111" s="1528"/>
      <c r="N111" s="1224"/>
      <c r="O111" s="1528"/>
      <c r="P111" s="1528"/>
      <c r="Q111" s="1528"/>
      <c r="R111" s="1224">
        <v>0</v>
      </c>
      <c r="S111" s="1528"/>
    </row>
    <row r="112" spans="2:19">
      <c r="E112" s="1528"/>
      <c r="F112" s="1528"/>
      <c r="G112" s="1528"/>
      <c r="H112" s="1528"/>
      <c r="I112" s="1528"/>
      <c r="J112" s="1528"/>
      <c r="K112" s="1528"/>
      <c r="L112" s="1528"/>
      <c r="M112" s="1528"/>
      <c r="N112" s="1528"/>
      <c r="O112" s="1528"/>
      <c r="P112" s="1528"/>
      <c r="Q112" s="1528"/>
      <c r="R112" s="1528"/>
      <c r="S112" s="1528"/>
    </row>
    <row r="113" spans="2:19">
      <c r="B113" s="1219">
        <f>B111+1</f>
        <v>71</v>
      </c>
      <c r="D113" s="1225" t="s">
        <v>525</v>
      </c>
      <c r="E113" s="1224">
        <v>31</v>
      </c>
      <c r="F113" s="1226">
        <v>0</v>
      </c>
      <c r="G113" s="1226">
        <v>214</v>
      </c>
      <c r="H113" s="1227">
        <f t="shared" ref="H113:H124" si="29">IF(F113=0,0.5,F113/G113)</f>
        <v>0.5</v>
      </c>
      <c r="I113" s="1228"/>
      <c r="J113" s="1224">
        <v>0</v>
      </c>
      <c r="K113" s="1229">
        <f t="shared" ref="K113:K124" si="30">+J113*H113</f>
        <v>0</v>
      </c>
      <c r="L113" s="1229">
        <f>+K113</f>
        <v>0</v>
      </c>
      <c r="M113" s="1228"/>
      <c r="N113" s="1224">
        <v>0</v>
      </c>
      <c r="O113" s="1229">
        <f>IF($D$177="True-Up Adjustment",N113-J113,0)</f>
        <v>0</v>
      </c>
      <c r="P113" s="1229">
        <f>IF($D$177="True-Up Adjustment",IF(AND(J113&gt;=0,N113&gt;=0),IF(O113&gt;=0,K113+O113,N113/J113*K113),IF(AND(J113&lt;0,N113&lt;0),IF(O113&lt;0,K113+O113,N113/J113*K113),0)),0)</f>
        <v>0</v>
      </c>
      <c r="Q113" s="1229">
        <f t="shared" ref="Q113:Q124" si="31">IF(AND(J113&gt;=0,N113&lt;0),N113,IF(AND(J113&lt;0,N113&gt;=0),N113,0))</f>
        <v>0</v>
      </c>
      <c r="R113" s="1229">
        <f>+P113+Q113</f>
        <v>0</v>
      </c>
      <c r="S113" s="1228"/>
    </row>
    <row r="114" spans="2:19">
      <c r="B114" s="1219">
        <f t="shared" ref="B114:B125" si="32">+B113+1</f>
        <v>72</v>
      </c>
      <c r="D114" s="1225" t="s">
        <v>526</v>
      </c>
      <c r="E114" s="1224">
        <v>28</v>
      </c>
      <c r="F114" s="1226">
        <v>0</v>
      </c>
      <c r="G114" s="1226">
        <v>214</v>
      </c>
      <c r="H114" s="1227">
        <f t="shared" si="29"/>
        <v>0.5</v>
      </c>
      <c r="I114" s="1228"/>
      <c r="J114" s="1224">
        <v>0</v>
      </c>
      <c r="K114" s="1229">
        <f t="shared" si="30"/>
        <v>0</v>
      </c>
      <c r="L114" s="1229">
        <f t="shared" ref="L114:L124" si="33">+K114+L113</f>
        <v>0</v>
      </c>
      <c r="M114" s="1228"/>
      <c r="N114" s="1224">
        <v>0</v>
      </c>
      <c r="O114" s="1229">
        <f t="shared" ref="O114:O124" si="34">IF($D$177="True-Up Adjustment",N114-J114,0)</f>
        <v>0</v>
      </c>
      <c r="P114" s="1229">
        <f t="shared" ref="P114:P124" si="35">IF($D$177="True-Up Adjustment",IF(AND(J114&gt;=0,N114&gt;=0),IF(O114&gt;=0,K114+O114,N114/J114*K114),IF(AND(J114&lt;0,N114&lt;0),IF(O114&lt;0,K114+O114,N114/J114*K114),0)),0)</f>
        <v>0</v>
      </c>
      <c r="Q114" s="1229">
        <f t="shared" si="31"/>
        <v>0</v>
      </c>
      <c r="R114" s="1229">
        <f t="shared" ref="R114:R124" si="36">R113+P114+Q114</f>
        <v>0</v>
      </c>
      <c r="S114" s="1228"/>
    </row>
    <row r="115" spans="2:19">
      <c r="B115" s="1219">
        <f t="shared" si="32"/>
        <v>73</v>
      </c>
      <c r="D115" s="1225" t="s">
        <v>545</v>
      </c>
      <c r="E115" s="1224">
        <v>31</v>
      </c>
      <c r="F115" s="1226">
        <v>0</v>
      </c>
      <c r="G115" s="1226">
        <v>214</v>
      </c>
      <c r="H115" s="1227">
        <f t="shared" si="29"/>
        <v>0.5</v>
      </c>
      <c r="I115" s="1228"/>
      <c r="J115" s="1224">
        <v>0</v>
      </c>
      <c r="K115" s="1229">
        <f t="shared" si="30"/>
        <v>0</v>
      </c>
      <c r="L115" s="1229">
        <f t="shared" si="33"/>
        <v>0</v>
      </c>
      <c r="M115" s="1228"/>
      <c r="N115" s="1224">
        <v>0</v>
      </c>
      <c r="O115" s="1229">
        <f t="shared" si="34"/>
        <v>0</v>
      </c>
      <c r="P115" s="1229">
        <f t="shared" si="35"/>
        <v>0</v>
      </c>
      <c r="Q115" s="1229">
        <f t="shared" si="31"/>
        <v>0</v>
      </c>
      <c r="R115" s="1229">
        <f t="shared" si="36"/>
        <v>0</v>
      </c>
      <c r="S115" s="1228"/>
    </row>
    <row r="116" spans="2:19">
      <c r="B116" s="1219">
        <f t="shared" si="32"/>
        <v>74</v>
      </c>
      <c r="D116" s="1225" t="s">
        <v>171</v>
      </c>
      <c r="E116" s="1224">
        <v>30</v>
      </c>
      <c r="F116" s="1226">
        <v>0</v>
      </c>
      <c r="G116" s="1226">
        <v>214</v>
      </c>
      <c r="H116" s="1227">
        <f t="shared" si="29"/>
        <v>0.5</v>
      </c>
      <c r="I116" s="1228"/>
      <c r="J116" s="1224">
        <v>0</v>
      </c>
      <c r="K116" s="1229">
        <f t="shared" si="30"/>
        <v>0</v>
      </c>
      <c r="L116" s="1229">
        <f t="shared" si="33"/>
        <v>0</v>
      </c>
      <c r="M116" s="1228"/>
      <c r="N116" s="1224">
        <v>0</v>
      </c>
      <c r="O116" s="1229">
        <f t="shared" si="34"/>
        <v>0</v>
      </c>
      <c r="P116" s="1229">
        <f t="shared" si="35"/>
        <v>0</v>
      </c>
      <c r="Q116" s="1229">
        <f t="shared" si="31"/>
        <v>0</v>
      </c>
      <c r="R116" s="1229">
        <f t="shared" si="36"/>
        <v>0</v>
      </c>
      <c r="S116" s="1228"/>
    </row>
    <row r="117" spans="2:19">
      <c r="B117" s="1219">
        <f t="shared" si="32"/>
        <v>75</v>
      </c>
      <c r="D117" s="1225" t="s">
        <v>172</v>
      </c>
      <c r="E117" s="1224">
        <v>31</v>
      </c>
      <c r="F117" s="1226">
        <v>0</v>
      </c>
      <c r="G117" s="1226">
        <v>214</v>
      </c>
      <c r="H117" s="1227">
        <f t="shared" si="29"/>
        <v>0.5</v>
      </c>
      <c r="I117" s="1228"/>
      <c r="J117" s="1224">
        <v>0</v>
      </c>
      <c r="K117" s="1229">
        <f t="shared" si="30"/>
        <v>0</v>
      </c>
      <c r="L117" s="1229">
        <f t="shared" si="33"/>
        <v>0</v>
      </c>
      <c r="M117" s="1228"/>
      <c r="N117" s="1224">
        <v>0</v>
      </c>
      <c r="O117" s="1229">
        <f t="shared" si="34"/>
        <v>0</v>
      </c>
      <c r="P117" s="1229">
        <f t="shared" si="35"/>
        <v>0</v>
      </c>
      <c r="Q117" s="1229">
        <f t="shared" si="31"/>
        <v>0</v>
      </c>
      <c r="R117" s="1229">
        <f t="shared" si="36"/>
        <v>0</v>
      </c>
      <c r="S117" s="1228"/>
    </row>
    <row r="118" spans="2:19">
      <c r="B118" s="1219">
        <f t="shared" si="32"/>
        <v>76</v>
      </c>
      <c r="D118" s="1225" t="s">
        <v>173</v>
      </c>
      <c r="E118" s="1224">
        <v>30</v>
      </c>
      <c r="F118" s="1226">
        <v>185</v>
      </c>
      <c r="G118" s="1226">
        <v>214</v>
      </c>
      <c r="H118" s="1227">
        <f t="shared" si="29"/>
        <v>0.86448598130841126</v>
      </c>
      <c r="I118" s="1228"/>
      <c r="J118" s="1224">
        <v>0</v>
      </c>
      <c r="K118" s="1229">
        <f t="shared" si="30"/>
        <v>0</v>
      </c>
      <c r="L118" s="1229">
        <f t="shared" si="33"/>
        <v>0</v>
      </c>
      <c r="M118" s="1228"/>
      <c r="N118" s="1224">
        <v>0</v>
      </c>
      <c r="O118" s="1229">
        <f t="shared" si="34"/>
        <v>0</v>
      </c>
      <c r="P118" s="1229">
        <f t="shared" si="35"/>
        <v>0</v>
      </c>
      <c r="Q118" s="1229">
        <f t="shared" si="31"/>
        <v>0</v>
      </c>
      <c r="R118" s="1229">
        <f t="shared" si="36"/>
        <v>0</v>
      </c>
      <c r="S118" s="1228"/>
    </row>
    <row r="119" spans="2:19">
      <c r="B119" s="1219">
        <f t="shared" si="32"/>
        <v>77</v>
      </c>
      <c r="D119" s="1225" t="s">
        <v>528</v>
      </c>
      <c r="E119" s="1224">
        <v>31</v>
      </c>
      <c r="F119" s="1226">
        <v>154</v>
      </c>
      <c r="G119" s="1226">
        <v>214</v>
      </c>
      <c r="H119" s="1227">
        <f t="shared" si="29"/>
        <v>0.71962616822429903</v>
      </c>
      <c r="I119" s="1228"/>
      <c r="J119" s="1224">
        <v>0</v>
      </c>
      <c r="K119" s="1229">
        <f t="shared" si="30"/>
        <v>0</v>
      </c>
      <c r="L119" s="1229">
        <f t="shared" si="33"/>
        <v>0</v>
      </c>
      <c r="M119" s="1228"/>
      <c r="N119" s="1224">
        <v>0</v>
      </c>
      <c r="O119" s="1229">
        <f t="shared" si="34"/>
        <v>0</v>
      </c>
      <c r="P119" s="1229">
        <f t="shared" si="35"/>
        <v>0</v>
      </c>
      <c r="Q119" s="1229">
        <f t="shared" si="31"/>
        <v>0</v>
      </c>
      <c r="R119" s="1229">
        <f t="shared" si="36"/>
        <v>0</v>
      </c>
      <c r="S119" s="1228"/>
    </row>
    <row r="120" spans="2:19">
      <c r="B120" s="1219">
        <f t="shared" si="32"/>
        <v>78</v>
      </c>
      <c r="D120" s="1225" t="s">
        <v>546</v>
      </c>
      <c r="E120" s="1224">
        <v>31</v>
      </c>
      <c r="F120" s="1226">
        <v>123</v>
      </c>
      <c r="G120" s="1226">
        <v>214</v>
      </c>
      <c r="H120" s="1227">
        <f t="shared" si="29"/>
        <v>0.57476635514018692</v>
      </c>
      <c r="I120" s="1228"/>
      <c r="J120" s="1224">
        <v>0</v>
      </c>
      <c r="K120" s="1229">
        <f t="shared" si="30"/>
        <v>0</v>
      </c>
      <c r="L120" s="1229">
        <f t="shared" si="33"/>
        <v>0</v>
      </c>
      <c r="M120" s="1228"/>
      <c r="N120" s="1224">
        <v>0</v>
      </c>
      <c r="O120" s="1229">
        <f t="shared" si="34"/>
        <v>0</v>
      </c>
      <c r="P120" s="1229">
        <f t="shared" si="35"/>
        <v>0</v>
      </c>
      <c r="Q120" s="1229">
        <f t="shared" si="31"/>
        <v>0</v>
      </c>
      <c r="R120" s="1229">
        <f t="shared" si="36"/>
        <v>0</v>
      </c>
      <c r="S120" s="1228"/>
    </row>
    <row r="121" spans="2:19">
      <c r="B121" s="1219">
        <f t="shared" si="32"/>
        <v>79</v>
      </c>
      <c r="D121" s="1225" t="s">
        <v>530</v>
      </c>
      <c r="E121" s="1224">
        <v>30</v>
      </c>
      <c r="F121" s="1226">
        <v>93</v>
      </c>
      <c r="G121" s="1226">
        <v>214</v>
      </c>
      <c r="H121" s="1227">
        <f t="shared" si="29"/>
        <v>0.43457943925233644</v>
      </c>
      <c r="I121" s="1228"/>
      <c r="J121" s="1224">
        <v>0</v>
      </c>
      <c r="K121" s="1229">
        <f t="shared" si="30"/>
        <v>0</v>
      </c>
      <c r="L121" s="1229">
        <f t="shared" si="33"/>
        <v>0</v>
      </c>
      <c r="M121" s="1228"/>
      <c r="N121" s="1224">
        <v>0</v>
      </c>
      <c r="O121" s="1229">
        <f t="shared" si="34"/>
        <v>0</v>
      </c>
      <c r="P121" s="1229">
        <f t="shared" si="35"/>
        <v>0</v>
      </c>
      <c r="Q121" s="1229">
        <f t="shared" si="31"/>
        <v>0</v>
      </c>
      <c r="R121" s="1229">
        <f t="shared" si="36"/>
        <v>0</v>
      </c>
      <c r="S121" s="1228"/>
    </row>
    <row r="122" spans="2:19">
      <c r="B122" s="1219">
        <f t="shared" si="32"/>
        <v>80</v>
      </c>
      <c r="D122" s="1225" t="s">
        <v>531</v>
      </c>
      <c r="E122" s="1224">
        <v>31</v>
      </c>
      <c r="F122" s="1226">
        <v>62</v>
      </c>
      <c r="G122" s="1226">
        <v>214</v>
      </c>
      <c r="H122" s="1227">
        <f t="shared" si="29"/>
        <v>0.28971962616822428</v>
      </c>
      <c r="I122" s="1228"/>
      <c r="J122" s="1224">
        <v>0</v>
      </c>
      <c r="K122" s="1229">
        <f t="shared" si="30"/>
        <v>0</v>
      </c>
      <c r="L122" s="1229">
        <f t="shared" si="33"/>
        <v>0</v>
      </c>
      <c r="M122" s="1228"/>
      <c r="N122" s="1224">
        <v>0</v>
      </c>
      <c r="O122" s="1229">
        <f t="shared" si="34"/>
        <v>0</v>
      </c>
      <c r="P122" s="1229">
        <f t="shared" si="35"/>
        <v>0</v>
      </c>
      <c r="Q122" s="1229">
        <f t="shared" si="31"/>
        <v>0</v>
      </c>
      <c r="R122" s="1229">
        <f t="shared" si="36"/>
        <v>0</v>
      </c>
      <c r="S122" s="1228"/>
    </row>
    <row r="123" spans="2:19">
      <c r="B123" s="1219">
        <f t="shared" si="32"/>
        <v>81</v>
      </c>
      <c r="D123" s="1225" t="s">
        <v>532</v>
      </c>
      <c r="E123" s="1224">
        <v>30</v>
      </c>
      <c r="F123" s="1226">
        <v>32</v>
      </c>
      <c r="G123" s="1226">
        <v>214</v>
      </c>
      <c r="H123" s="1227">
        <f t="shared" si="29"/>
        <v>0.14953271028037382</v>
      </c>
      <c r="I123" s="1228"/>
      <c r="J123" s="1224">
        <v>0</v>
      </c>
      <c r="K123" s="1229">
        <f t="shared" si="30"/>
        <v>0</v>
      </c>
      <c r="L123" s="1229">
        <f t="shared" si="33"/>
        <v>0</v>
      </c>
      <c r="M123" s="1228"/>
      <c r="N123" s="1224">
        <v>0</v>
      </c>
      <c r="O123" s="1229">
        <f t="shared" si="34"/>
        <v>0</v>
      </c>
      <c r="P123" s="1229">
        <f t="shared" si="35"/>
        <v>0</v>
      </c>
      <c r="Q123" s="1229">
        <f t="shared" si="31"/>
        <v>0</v>
      </c>
      <c r="R123" s="1229">
        <f t="shared" si="36"/>
        <v>0</v>
      </c>
      <c r="S123" s="1228"/>
    </row>
    <row r="124" spans="2:19">
      <c r="B124" s="1219">
        <f t="shared" si="32"/>
        <v>82</v>
      </c>
      <c r="D124" s="1230" t="s">
        <v>749</v>
      </c>
      <c r="E124" s="1224">
        <v>31</v>
      </c>
      <c r="F124" s="1231">
        <v>1</v>
      </c>
      <c r="G124" s="1226">
        <v>214</v>
      </c>
      <c r="H124" s="1227">
        <f t="shared" si="29"/>
        <v>4.6728971962616819E-3</v>
      </c>
      <c r="I124" s="1228"/>
      <c r="J124" s="1224">
        <v>0</v>
      </c>
      <c r="K124" s="1229">
        <f t="shared" si="30"/>
        <v>0</v>
      </c>
      <c r="L124" s="1229">
        <f t="shared" si="33"/>
        <v>0</v>
      </c>
      <c r="M124" s="1228"/>
      <c r="N124" s="1224">
        <v>0</v>
      </c>
      <c r="O124" s="1229">
        <f t="shared" si="34"/>
        <v>0</v>
      </c>
      <c r="P124" s="1229">
        <f t="shared" si="35"/>
        <v>0</v>
      </c>
      <c r="Q124" s="1229">
        <f t="shared" si="31"/>
        <v>0</v>
      </c>
      <c r="R124" s="1229">
        <f t="shared" si="36"/>
        <v>0</v>
      </c>
      <c r="S124" s="1228"/>
    </row>
    <row r="125" spans="2:19">
      <c r="B125" s="1219">
        <f t="shared" si="32"/>
        <v>83</v>
      </c>
      <c r="D125" s="1232" t="str">
        <f>"Total (Sum of Lines "&amp;B113&amp;" - "&amp;B124&amp;")"</f>
        <v>Total (Sum of Lines 71 - 82)</v>
      </c>
      <c r="E125" s="1233">
        <f>SUM(E113:E124)</f>
        <v>365</v>
      </c>
      <c r="F125" s="1234"/>
      <c r="G125" s="1234"/>
      <c r="H125" s="1235"/>
      <c r="I125" s="1236"/>
      <c r="J125" s="1233">
        <f>SUM(J113:J124)</f>
        <v>0</v>
      </c>
      <c r="K125" s="1233">
        <f>SUM(K113:K124)</f>
        <v>0</v>
      </c>
      <c r="L125" s="1237"/>
      <c r="M125" s="1236"/>
      <c r="N125" s="1233">
        <f>SUM(N113:N124)</f>
        <v>0</v>
      </c>
      <c r="O125" s="1233">
        <f>SUM(O113:O124)</f>
        <v>0</v>
      </c>
      <c r="P125" s="1233">
        <f>SUM(P113:P124)</f>
        <v>0</v>
      </c>
      <c r="Q125" s="1233">
        <f>SUM(Q113:Q124)</f>
        <v>0</v>
      </c>
      <c r="R125" s="1237"/>
      <c r="S125" s="1236"/>
    </row>
    <row r="126" spans="2:19">
      <c r="D126" s="1238"/>
      <c r="E126" s="1238"/>
      <c r="F126" s="1238"/>
      <c r="G126" s="1238"/>
      <c r="H126" s="1239"/>
      <c r="I126" s="1239"/>
      <c r="K126" s="1240"/>
      <c r="L126" s="1239"/>
      <c r="M126" s="1239"/>
      <c r="N126" s="1250"/>
      <c r="O126" s="1240"/>
      <c r="P126" s="1240"/>
      <c r="Q126" s="1240"/>
      <c r="R126" s="1239"/>
      <c r="S126" s="1239"/>
    </row>
    <row r="127" spans="2:19">
      <c r="B127" s="1219">
        <f>B125+1</f>
        <v>84</v>
      </c>
      <c r="D127" s="943" t="s">
        <v>917</v>
      </c>
      <c r="I127" s="1239"/>
      <c r="J127" s="1224" t="s">
        <v>1816</v>
      </c>
      <c r="L127" s="1224">
        <f>+'1C - ADIT BOY'!E14</f>
        <v>-1717051.0089914787</v>
      </c>
      <c r="M127" s="1241"/>
      <c r="N127" s="1224"/>
      <c r="R127" s="1224">
        <v>0</v>
      </c>
    </row>
    <row r="128" spans="2:19">
      <c r="B128" s="1219">
        <f>B127+1</f>
        <v>85</v>
      </c>
      <c r="D128" s="943" t="s">
        <v>1764</v>
      </c>
      <c r="I128" s="1239"/>
      <c r="J128" s="1242" t="s">
        <v>639</v>
      </c>
      <c r="L128" s="1243">
        <v>0</v>
      </c>
      <c r="M128" s="1244"/>
      <c r="N128" s="1242"/>
      <c r="R128" s="1243">
        <v>0</v>
      </c>
    </row>
    <row r="129" spans="2:19">
      <c r="B129" s="1219">
        <f>B128+1</f>
        <v>86</v>
      </c>
      <c r="D129" s="943" t="s">
        <v>918</v>
      </c>
      <c r="I129" s="1239"/>
      <c r="J129" s="1232" t="str">
        <f>"(Col. "&amp;L108&amp;", Line "&amp;B127&amp;" + Line "&amp;B128&amp;")"</f>
        <v>(Col. (H), Line 84 + Line 85)</v>
      </c>
      <c r="L129" s="1245">
        <f>L127+L128</f>
        <v>-1717051.0089914787</v>
      </c>
      <c r="M129" s="1239"/>
      <c r="N129" s="1232" t="str">
        <f>"(Col. "&amp;R108&amp;", Line "&amp;B127&amp;" + Line "&amp;B128&amp;")"</f>
        <v>(Col. (M), Line 84 + Line 85)</v>
      </c>
      <c r="R129" s="1245">
        <f>R127+R128</f>
        <v>0</v>
      </c>
    </row>
    <row r="130" spans="2:19">
      <c r="I130" s="1239"/>
      <c r="L130" s="1245"/>
      <c r="M130" s="1239"/>
      <c r="R130" s="1245"/>
    </row>
    <row r="131" spans="2:19">
      <c r="B131" s="1219">
        <f>B129+1</f>
        <v>87</v>
      </c>
      <c r="D131" s="943" t="s">
        <v>1001</v>
      </c>
      <c r="I131" s="1239"/>
      <c r="J131" s="1224" t="s">
        <v>1817</v>
      </c>
      <c r="L131" s="1224">
        <f>'1B - ADIT EOY'!E14</f>
        <v>-986929.06822661508</v>
      </c>
      <c r="M131" s="1241"/>
      <c r="N131" s="1224"/>
      <c r="R131" s="1224">
        <v>0</v>
      </c>
    </row>
    <row r="132" spans="2:19">
      <c r="B132" s="1219">
        <f>B131+1</f>
        <v>88</v>
      </c>
      <c r="D132" s="943" t="s">
        <v>1763</v>
      </c>
      <c r="I132" s="1239"/>
      <c r="J132" s="1242" t="s">
        <v>639</v>
      </c>
      <c r="L132" s="1243">
        <v>0</v>
      </c>
      <c r="M132" s="1239"/>
      <c r="N132" s="1242"/>
      <c r="R132" s="1243">
        <v>0</v>
      </c>
    </row>
    <row r="133" spans="2:19">
      <c r="B133" s="1219">
        <f>B132+1</f>
        <v>89</v>
      </c>
      <c r="D133" s="943" t="s">
        <v>923</v>
      </c>
      <c r="I133" s="1239"/>
      <c r="J133" s="1232" t="str">
        <f>"(Col. "&amp;L108&amp;", Line "&amp;B131&amp;" + Line "&amp;B132&amp;")"</f>
        <v>(Col. (H), Line 87 + Line 88)</v>
      </c>
      <c r="L133" s="1245">
        <f>L131+L132</f>
        <v>-986929.06822661508</v>
      </c>
      <c r="M133" s="1239"/>
      <c r="N133" s="1232" t="str">
        <f>"(Col. "&amp;R108&amp;", Line "&amp;B131&amp;" + Line "&amp;B132&amp;")"</f>
        <v>(Col. (M), Line 87 + Line 88)</v>
      </c>
      <c r="R133" s="1245">
        <f>R131+R132</f>
        <v>0</v>
      </c>
    </row>
    <row r="134" spans="2:19">
      <c r="I134" s="1239"/>
      <c r="L134" s="1245"/>
      <c r="M134" s="1239"/>
      <c r="R134" s="1245"/>
    </row>
    <row r="135" spans="2:19">
      <c r="B135" s="1219">
        <f>B133+1</f>
        <v>90</v>
      </c>
      <c r="D135" s="943" t="s">
        <v>1000</v>
      </c>
      <c r="I135" s="1239"/>
      <c r="J135" s="1232" t="str">
        <f>"([Col. "&amp;L108&amp;", Line "&amp;B129&amp;" + Line "&amp;B133&amp;"] /2)"</f>
        <v>([Col. (H), Line 86 + Line 89] /2)</v>
      </c>
      <c r="L135" s="1229">
        <f>(L129+L133)/2</f>
        <v>-1351990.038609047</v>
      </c>
      <c r="M135" s="1239"/>
      <c r="N135" s="1232" t="str">
        <f>"([Col. "&amp;R108&amp;", Line "&amp;B129&amp;" + Line "&amp;B133&amp;"] /2)"</f>
        <v>([Col. (M), Line 86 + Line 89] /2)</v>
      </c>
      <c r="R135" s="1229">
        <f>(R129+R133)/2</f>
        <v>0</v>
      </c>
    </row>
    <row r="136" spans="2:19">
      <c r="B136" s="1219">
        <f>B135+1</f>
        <v>91</v>
      </c>
      <c r="D136" s="1238" t="s">
        <v>999</v>
      </c>
      <c r="E136" s="1238"/>
      <c r="F136" s="1238"/>
      <c r="G136" s="1238"/>
      <c r="H136" s="1239"/>
      <c r="I136" s="1239"/>
      <c r="J136" s="1232" t="str">
        <f>"(Col. "&amp;L108&amp;", Line "&amp;B124&amp;" )"</f>
        <v>(Col. (H), Line 82 )</v>
      </c>
      <c r="K136" s="1240"/>
      <c r="L136" s="1229">
        <f>L124</f>
        <v>0</v>
      </c>
      <c r="M136" s="1239"/>
      <c r="N136" s="1232" t="str">
        <f>"(Col. "&amp;R108&amp;", Line "&amp;B124&amp;" )"</f>
        <v>(Col. (M), Line 82 )</v>
      </c>
      <c r="R136" s="1229">
        <f>R124</f>
        <v>0</v>
      </c>
    </row>
    <row r="137" spans="2:19" ht="13.5" thickBot="1">
      <c r="B137" s="1219">
        <f>B136+1</f>
        <v>92</v>
      </c>
      <c r="D137" s="1246" t="s">
        <v>1745</v>
      </c>
      <c r="E137" s="1238"/>
      <c r="F137" s="1238"/>
      <c r="G137" s="1238"/>
      <c r="H137" s="1239"/>
      <c r="I137" s="1239"/>
      <c r="J137" s="1232" t="str">
        <f>"(Col. "&amp;L108&amp;", Line "&amp;B135&amp;" + Line "&amp;B136&amp;")"</f>
        <v>(Col. (H), Line 90 + Line 91)</v>
      </c>
      <c r="K137" s="1240"/>
      <c r="L137" s="1247">
        <f>L135+L136</f>
        <v>-1351990.038609047</v>
      </c>
      <c r="M137" s="1239"/>
      <c r="N137" s="1232" t="str">
        <f>"(Col. "&amp;R108&amp;", Line "&amp;B135&amp;" + Line "&amp;B136&amp;")"</f>
        <v>(Col. (M), Line 90 + Line 91)</v>
      </c>
      <c r="R137" s="1247">
        <f>R135+R136</f>
        <v>0</v>
      </c>
    </row>
    <row r="138" spans="2:19">
      <c r="D138" s="1238"/>
      <c r="E138" s="1238"/>
      <c r="F138" s="1238"/>
      <c r="G138" s="1238"/>
      <c r="H138" s="1239"/>
      <c r="I138" s="1239"/>
      <c r="K138" s="1240"/>
      <c r="L138" s="1239"/>
      <c r="M138" s="1239"/>
      <c r="O138" s="1240"/>
      <c r="P138" s="1240"/>
      <c r="Q138" s="1240"/>
      <c r="R138" s="1239"/>
      <c r="S138" s="1239"/>
    </row>
    <row r="139" spans="2:19" ht="13">
      <c r="D139" s="1216" t="s">
        <v>1314</v>
      </c>
      <c r="J139" s="1746"/>
      <c r="K139" s="1746"/>
      <c r="L139" s="1746"/>
      <c r="N139" s="1746"/>
      <c r="O139" s="1746"/>
      <c r="P139" s="1746"/>
      <c r="Q139" s="1746"/>
      <c r="R139" s="1746"/>
    </row>
    <row r="140" spans="2:19" ht="13">
      <c r="D140" s="1747" t="s">
        <v>912</v>
      </c>
      <c r="E140" s="1748"/>
      <c r="F140" s="1748"/>
      <c r="G140" s="1748"/>
      <c r="H140" s="1749"/>
      <c r="I140" s="1220"/>
      <c r="J140" s="1750" t="s">
        <v>1315</v>
      </c>
      <c r="K140" s="1751"/>
      <c r="L140" s="1752"/>
      <c r="M140" s="1220"/>
      <c r="N140" s="1750" t="s">
        <v>1316</v>
      </c>
      <c r="O140" s="1751"/>
      <c r="P140" s="1751"/>
      <c r="Q140" s="1751"/>
      <c r="R140" s="1752"/>
      <c r="S140" s="1220"/>
    </row>
    <row r="141" spans="2:19" ht="13">
      <c r="D141" s="1221" t="s">
        <v>174</v>
      </c>
      <c r="E141" s="1221" t="s">
        <v>175</v>
      </c>
      <c r="F141" s="1221" t="s">
        <v>1294</v>
      </c>
      <c r="G141" s="1221" t="s">
        <v>1295</v>
      </c>
      <c r="H141" s="1221" t="s">
        <v>1296</v>
      </c>
      <c r="I141" s="1220"/>
      <c r="J141" s="1221" t="s">
        <v>1297</v>
      </c>
      <c r="K141" s="1221" t="s">
        <v>1298</v>
      </c>
      <c r="L141" s="1221" t="s">
        <v>1299</v>
      </c>
      <c r="M141" s="1220"/>
      <c r="N141" s="1221" t="s">
        <v>1300</v>
      </c>
      <c r="O141" s="1221" t="s">
        <v>1301</v>
      </c>
      <c r="P141" s="1221" t="s">
        <v>1302</v>
      </c>
      <c r="Q141" s="1221" t="s">
        <v>1303</v>
      </c>
      <c r="R141" s="1221" t="s">
        <v>1304</v>
      </c>
      <c r="S141" s="1220"/>
    </row>
    <row r="142" spans="2:19" ht="50">
      <c r="B142" s="1222" t="s">
        <v>1305</v>
      </c>
      <c r="D142" s="1223" t="s">
        <v>169</v>
      </c>
      <c r="E142" s="1223" t="s">
        <v>913</v>
      </c>
      <c r="F142" s="1223" t="s">
        <v>914</v>
      </c>
      <c r="G142" s="1223" t="s">
        <v>915</v>
      </c>
      <c r="H142" s="1223" t="s">
        <v>1306</v>
      </c>
      <c r="I142" s="1528"/>
      <c r="J142" s="1223" t="s">
        <v>916</v>
      </c>
      <c r="K142" s="1223" t="s">
        <v>1307</v>
      </c>
      <c r="L142" s="1223" t="s">
        <v>1308</v>
      </c>
      <c r="M142" s="1528"/>
      <c r="N142" s="1223" t="s">
        <v>1003</v>
      </c>
      <c r="O142" s="1223" t="s">
        <v>1309</v>
      </c>
      <c r="P142" s="1223" t="s">
        <v>1310</v>
      </c>
      <c r="Q142" s="1223" t="s">
        <v>1311</v>
      </c>
      <c r="R142" s="1223" t="s">
        <v>1312</v>
      </c>
      <c r="S142" s="1528"/>
    </row>
    <row r="143" spans="2:19">
      <c r="E143" s="1528"/>
      <c r="F143" s="1528"/>
      <c r="G143" s="1528"/>
      <c r="H143" s="1528"/>
      <c r="I143" s="1528"/>
      <c r="J143" s="1528"/>
      <c r="K143" s="1528"/>
      <c r="L143" s="1528"/>
      <c r="M143" s="1528"/>
      <c r="N143" s="1528"/>
      <c r="O143" s="1528"/>
      <c r="P143" s="1528"/>
      <c r="Q143" s="1528"/>
      <c r="R143" s="1528"/>
      <c r="S143" s="1528"/>
    </row>
    <row r="144" spans="2:19">
      <c r="B144" s="1219">
        <f>B137+1</f>
        <v>93</v>
      </c>
      <c r="D144" s="943" t="s">
        <v>1317</v>
      </c>
      <c r="E144" s="1528"/>
      <c r="F144" s="1528"/>
      <c r="G144" s="1528"/>
      <c r="H144" s="1528"/>
      <c r="I144" s="1528"/>
      <c r="J144" s="1224" t="s">
        <v>1816</v>
      </c>
      <c r="K144" s="1528"/>
      <c r="L144" s="1224">
        <v>0</v>
      </c>
      <c r="M144" s="1528"/>
      <c r="N144" s="1224"/>
      <c r="O144" s="1528"/>
      <c r="P144" s="1528"/>
      <c r="Q144" s="1528"/>
      <c r="R144" s="1224">
        <v>0</v>
      </c>
      <c r="S144" s="1528"/>
    </row>
    <row r="145" spans="2:19">
      <c r="E145" s="1528"/>
      <c r="F145" s="1528"/>
      <c r="G145" s="1528"/>
      <c r="H145" s="1528"/>
      <c r="I145" s="1528"/>
      <c r="J145" s="1528"/>
      <c r="K145" s="1528"/>
      <c r="L145" s="1528"/>
      <c r="M145" s="1528"/>
      <c r="N145" s="1528"/>
      <c r="O145" s="1528"/>
      <c r="P145" s="1528"/>
      <c r="Q145" s="1528"/>
      <c r="R145" s="1528"/>
      <c r="S145" s="1528"/>
    </row>
    <row r="146" spans="2:19">
      <c r="B146" s="1219">
        <f>B144+1</f>
        <v>94</v>
      </c>
      <c r="D146" s="1225" t="s">
        <v>525</v>
      </c>
      <c r="E146" s="1224">
        <v>31</v>
      </c>
      <c r="F146" s="1226">
        <v>0</v>
      </c>
      <c r="G146" s="1226">
        <v>214</v>
      </c>
      <c r="H146" s="1227">
        <f t="shared" ref="H146:H157" si="37">IF(F146=0,0.5,F146/G146)</f>
        <v>0.5</v>
      </c>
      <c r="I146" s="1228"/>
      <c r="J146" s="1224">
        <v>0</v>
      </c>
      <c r="K146" s="1229">
        <f t="shared" ref="K146:K157" si="38">+J146*H146</f>
        <v>0</v>
      </c>
      <c r="L146" s="1229">
        <f>+K146</f>
        <v>0</v>
      </c>
      <c r="M146" s="1228"/>
      <c r="N146" s="1224">
        <v>0</v>
      </c>
      <c r="O146" s="1229">
        <f>IF($D$177="True-Up Adjustment",N146-J146,0)</f>
        <v>0</v>
      </c>
      <c r="P146" s="1229">
        <f>IF($D$177="True-Up Adjustment",IF(AND(J146&gt;=0,N146&gt;=0),IF(O146&gt;=0,K146+O146,N146/J146*K146),IF(AND(J146&lt;0,N146&lt;0),IF(O146&lt;0,K146+O146,N146/J146*K146),0)),0)</f>
        <v>0</v>
      </c>
      <c r="Q146" s="1229">
        <f t="shared" ref="Q146:Q157" si="39">IF(AND(J146&gt;=0,N146&lt;0),N146,IF(AND(J146&lt;0,N146&gt;=0),N146,0))</f>
        <v>0</v>
      </c>
      <c r="R146" s="1229">
        <f>+P146+Q146</f>
        <v>0</v>
      </c>
      <c r="S146" s="1228"/>
    </row>
    <row r="147" spans="2:19">
      <c r="B147" s="1219">
        <f t="shared" ref="B147:B158" si="40">+B146+1</f>
        <v>95</v>
      </c>
      <c r="D147" s="1225" t="s">
        <v>526</v>
      </c>
      <c r="E147" s="1224">
        <v>28</v>
      </c>
      <c r="F147" s="1226">
        <v>0</v>
      </c>
      <c r="G147" s="1226">
        <v>214</v>
      </c>
      <c r="H147" s="1227">
        <f t="shared" si="37"/>
        <v>0.5</v>
      </c>
      <c r="I147" s="1228"/>
      <c r="J147" s="1224">
        <v>0</v>
      </c>
      <c r="K147" s="1229">
        <f t="shared" si="38"/>
        <v>0</v>
      </c>
      <c r="L147" s="1229">
        <f t="shared" ref="L147:L157" si="41">+K147+L146</f>
        <v>0</v>
      </c>
      <c r="M147" s="1228"/>
      <c r="N147" s="1224">
        <v>0</v>
      </c>
      <c r="O147" s="1229">
        <f t="shared" ref="O147:O157" si="42">IF($D$177="True-Up Adjustment",N147-J147,0)</f>
        <v>0</v>
      </c>
      <c r="P147" s="1229">
        <f t="shared" ref="P147:P157" si="43">IF($D$177="True-Up Adjustment",IF(AND(J147&gt;=0,N147&gt;=0),IF(O147&gt;=0,K147+O147,N147/J147*K147),IF(AND(J147&lt;0,N147&lt;0),IF(O147&lt;0,K147+O147,N147/J147*K147),0)),0)</f>
        <v>0</v>
      </c>
      <c r="Q147" s="1229">
        <f t="shared" si="39"/>
        <v>0</v>
      </c>
      <c r="R147" s="1229">
        <f t="shared" ref="R147:R157" si="44">R146+P147+Q147</f>
        <v>0</v>
      </c>
      <c r="S147" s="1228"/>
    </row>
    <row r="148" spans="2:19">
      <c r="B148" s="1219">
        <f t="shared" si="40"/>
        <v>96</v>
      </c>
      <c r="D148" s="1225" t="s">
        <v>545</v>
      </c>
      <c r="E148" s="1224">
        <v>31</v>
      </c>
      <c r="F148" s="1226">
        <v>0</v>
      </c>
      <c r="G148" s="1226">
        <v>214</v>
      </c>
      <c r="H148" s="1227">
        <f t="shared" si="37"/>
        <v>0.5</v>
      </c>
      <c r="I148" s="1228"/>
      <c r="J148" s="1224">
        <v>0</v>
      </c>
      <c r="K148" s="1229">
        <f t="shared" si="38"/>
        <v>0</v>
      </c>
      <c r="L148" s="1229">
        <f t="shared" si="41"/>
        <v>0</v>
      </c>
      <c r="M148" s="1228"/>
      <c r="N148" s="1224">
        <v>0</v>
      </c>
      <c r="O148" s="1229">
        <f t="shared" si="42"/>
        <v>0</v>
      </c>
      <c r="P148" s="1229">
        <f t="shared" si="43"/>
        <v>0</v>
      </c>
      <c r="Q148" s="1229">
        <f t="shared" si="39"/>
        <v>0</v>
      </c>
      <c r="R148" s="1229">
        <f t="shared" si="44"/>
        <v>0</v>
      </c>
      <c r="S148" s="1228"/>
    </row>
    <row r="149" spans="2:19">
      <c r="B149" s="1219">
        <f t="shared" si="40"/>
        <v>97</v>
      </c>
      <c r="D149" s="1225" t="s">
        <v>171</v>
      </c>
      <c r="E149" s="1224">
        <v>30</v>
      </c>
      <c r="F149" s="1226">
        <v>0</v>
      </c>
      <c r="G149" s="1226">
        <v>214</v>
      </c>
      <c r="H149" s="1227">
        <f t="shared" si="37"/>
        <v>0.5</v>
      </c>
      <c r="I149" s="1228"/>
      <c r="J149" s="1224">
        <v>0</v>
      </c>
      <c r="K149" s="1229">
        <f t="shared" si="38"/>
        <v>0</v>
      </c>
      <c r="L149" s="1229">
        <f t="shared" si="41"/>
        <v>0</v>
      </c>
      <c r="M149" s="1228"/>
      <c r="N149" s="1224">
        <v>0</v>
      </c>
      <c r="O149" s="1229">
        <f t="shared" si="42"/>
        <v>0</v>
      </c>
      <c r="P149" s="1229">
        <f t="shared" si="43"/>
        <v>0</v>
      </c>
      <c r="Q149" s="1229">
        <f t="shared" si="39"/>
        <v>0</v>
      </c>
      <c r="R149" s="1229">
        <f t="shared" si="44"/>
        <v>0</v>
      </c>
      <c r="S149" s="1228"/>
    </row>
    <row r="150" spans="2:19">
      <c r="B150" s="1219">
        <f t="shared" si="40"/>
        <v>98</v>
      </c>
      <c r="D150" s="1225" t="s">
        <v>172</v>
      </c>
      <c r="E150" s="1224">
        <v>31</v>
      </c>
      <c r="F150" s="1226">
        <v>0</v>
      </c>
      <c r="G150" s="1226">
        <v>214</v>
      </c>
      <c r="H150" s="1227">
        <f t="shared" si="37"/>
        <v>0.5</v>
      </c>
      <c r="I150" s="1228"/>
      <c r="J150" s="1224">
        <v>0</v>
      </c>
      <c r="K150" s="1229">
        <f t="shared" si="38"/>
        <v>0</v>
      </c>
      <c r="L150" s="1229">
        <f t="shared" si="41"/>
        <v>0</v>
      </c>
      <c r="M150" s="1228"/>
      <c r="N150" s="1224">
        <v>0</v>
      </c>
      <c r="O150" s="1229">
        <f t="shared" si="42"/>
        <v>0</v>
      </c>
      <c r="P150" s="1229">
        <f t="shared" si="43"/>
        <v>0</v>
      </c>
      <c r="Q150" s="1229">
        <f t="shared" si="39"/>
        <v>0</v>
      </c>
      <c r="R150" s="1229">
        <f t="shared" si="44"/>
        <v>0</v>
      </c>
      <c r="S150" s="1228"/>
    </row>
    <row r="151" spans="2:19">
      <c r="B151" s="1219">
        <f t="shared" si="40"/>
        <v>99</v>
      </c>
      <c r="D151" s="1225" t="s">
        <v>173</v>
      </c>
      <c r="E151" s="1224">
        <v>30</v>
      </c>
      <c r="F151" s="1226">
        <v>185</v>
      </c>
      <c r="G151" s="1226">
        <v>214</v>
      </c>
      <c r="H151" s="1227">
        <f t="shared" si="37"/>
        <v>0.86448598130841126</v>
      </c>
      <c r="I151" s="1228"/>
      <c r="J151" s="1224">
        <v>0</v>
      </c>
      <c r="K151" s="1229">
        <f t="shared" si="38"/>
        <v>0</v>
      </c>
      <c r="L151" s="1229">
        <f t="shared" si="41"/>
        <v>0</v>
      </c>
      <c r="M151" s="1228"/>
      <c r="N151" s="1224">
        <v>0</v>
      </c>
      <c r="O151" s="1229">
        <f t="shared" si="42"/>
        <v>0</v>
      </c>
      <c r="P151" s="1229">
        <f t="shared" si="43"/>
        <v>0</v>
      </c>
      <c r="Q151" s="1229">
        <f t="shared" si="39"/>
        <v>0</v>
      </c>
      <c r="R151" s="1229">
        <f t="shared" si="44"/>
        <v>0</v>
      </c>
      <c r="S151" s="1228"/>
    </row>
    <row r="152" spans="2:19">
      <c r="B152" s="1219">
        <f t="shared" si="40"/>
        <v>100</v>
      </c>
      <c r="D152" s="1225" t="s">
        <v>528</v>
      </c>
      <c r="E152" s="1224">
        <v>31</v>
      </c>
      <c r="F152" s="1226">
        <v>154</v>
      </c>
      <c r="G152" s="1226">
        <v>214</v>
      </c>
      <c r="H152" s="1227">
        <f t="shared" si="37"/>
        <v>0.71962616822429903</v>
      </c>
      <c r="I152" s="1228"/>
      <c r="J152" s="1224">
        <v>0</v>
      </c>
      <c r="K152" s="1229">
        <f t="shared" si="38"/>
        <v>0</v>
      </c>
      <c r="L152" s="1229">
        <f t="shared" si="41"/>
        <v>0</v>
      </c>
      <c r="M152" s="1228"/>
      <c r="N152" s="1224">
        <v>0</v>
      </c>
      <c r="O152" s="1229">
        <f t="shared" si="42"/>
        <v>0</v>
      </c>
      <c r="P152" s="1229">
        <f t="shared" si="43"/>
        <v>0</v>
      </c>
      <c r="Q152" s="1229">
        <f t="shared" si="39"/>
        <v>0</v>
      </c>
      <c r="R152" s="1229">
        <f t="shared" si="44"/>
        <v>0</v>
      </c>
      <c r="S152" s="1228"/>
    </row>
    <row r="153" spans="2:19">
      <c r="B153" s="1219">
        <f t="shared" si="40"/>
        <v>101</v>
      </c>
      <c r="D153" s="1225" t="s">
        <v>546</v>
      </c>
      <c r="E153" s="1224">
        <v>31</v>
      </c>
      <c r="F153" s="1226">
        <v>123</v>
      </c>
      <c r="G153" s="1226">
        <v>214</v>
      </c>
      <c r="H153" s="1227">
        <f t="shared" si="37"/>
        <v>0.57476635514018692</v>
      </c>
      <c r="I153" s="1228"/>
      <c r="J153" s="1224">
        <v>0</v>
      </c>
      <c r="K153" s="1229">
        <f t="shared" si="38"/>
        <v>0</v>
      </c>
      <c r="L153" s="1229">
        <f t="shared" si="41"/>
        <v>0</v>
      </c>
      <c r="M153" s="1228"/>
      <c r="N153" s="1224">
        <v>0</v>
      </c>
      <c r="O153" s="1229">
        <f t="shared" si="42"/>
        <v>0</v>
      </c>
      <c r="P153" s="1229">
        <f t="shared" si="43"/>
        <v>0</v>
      </c>
      <c r="Q153" s="1229">
        <f t="shared" si="39"/>
        <v>0</v>
      </c>
      <c r="R153" s="1229">
        <f t="shared" si="44"/>
        <v>0</v>
      </c>
      <c r="S153" s="1228"/>
    </row>
    <row r="154" spans="2:19">
      <c r="B154" s="1219">
        <f t="shared" si="40"/>
        <v>102</v>
      </c>
      <c r="D154" s="1225" t="s">
        <v>530</v>
      </c>
      <c r="E154" s="1224">
        <v>30</v>
      </c>
      <c r="F154" s="1226">
        <v>93</v>
      </c>
      <c r="G154" s="1226">
        <v>214</v>
      </c>
      <c r="H154" s="1227">
        <f t="shared" si="37"/>
        <v>0.43457943925233644</v>
      </c>
      <c r="I154" s="1228"/>
      <c r="J154" s="1224">
        <v>0</v>
      </c>
      <c r="K154" s="1229">
        <f t="shared" si="38"/>
        <v>0</v>
      </c>
      <c r="L154" s="1229">
        <f t="shared" si="41"/>
        <v>0</v>
      </c>
      <c r="M154" s="1228"/>
      <c r="N154" s="1224">
        <v>0</v>
      </c>
      <c r="O154" s="1229">
        <f t="shared" si="42"/>
        <v>0</v>
      </c>
      <c r="P154" s="1229">
        <f t="shared" si="43"/>
        <v>0</v>
      </c>
      <c r="Q154" s="1229">
        <f t="shared" si="39"/>
        <v>0</v>
      </c>
      <c r="R154" s="1229">
        <f t="shared" si="44"/>
        <v>0</v>
      </c>
      <c r="S154" s="1228"/>
    </row>
    <row r="155" spans="2:19">
      <c r="B155" s="1219">
        <f t="shared" si="40"/>
        <v>103</v>
      </c>
      <c r="D155" s="1225" t="s">
        <v>531</v>
      </c>
      <c r="E155" s="1224">
        <v>31</v>
      </c>
      <c r="F155" s="1226">
        <v>62</v>
      </c>
      <c r="G155" s="1226">
        <v>214</v>
      </c>
      <c r="H155" s="1227">
        <f t="shared" si="37"/>
        <v>0.28971962616822428</v>
      </c>
      <c r="I155" s="1228"/>
      <c r="J155" s="1224">
        <v>0</v>
      </c>
      <c r="K155" s="1229">
        <f t="shared" si="38"/>
        <v>0</v>
      </c>
      <c r="L155" s="1229">
        <f t="shared" si="41"/>
        <v>0</v>
      </c>
      <c r="M155" s="1228"/>
      <c r="N155" s="1224">
        <v>0</v>
      </c>
      <c r="O155" s="1229">
        <f t="shared" si="42"/>
        <v>0</v>
      </c>
      <c r="P155" s="1229">
        <f t="shared" si="43"/>
        <v>0</v>
      </c>
      <c r="Q155" s="1229">
        <f t="shared" si="39"/>
        <v>0</v>
      </c>
      <c r="R155" s="1229">
        <f t="shared" si="44"/>
        <v>0</v>
      </c>
      <c r="S155" s="1228"/>
    </row>
    <row r="156" spans="2:19">
      <c r="B156" s="1219">
        <f t="shared" si="40"/>
        <v>104</v>
      </c>
      <c r="D156" s="1225" t="s">
        <v>532</v>
      </c>
      <c r="E156" s="1224">
        <v>30</v>
      </c>
      <c r="F156" s="1226">
        <v>32</v>
      </c>
      <c r="G156" s="1226">
        <v>214</v>
      </c>
      <c r="H156" s="1227">
        <f t="shared" si="37"/>
        <v>0.14953271028037382</v>
      </c>
      <c r="I156" s="1228"/>
      <c r="J156" s="1224">
        <v>0</v>
      </c>
      <c r="K156" s="1229">
        <f t="shared" si="38"/>
        <v>0</v>
      </c>
      <c r="L156" s="1229">
        <f t="shared" si="41"/>
        <v>0</v>
      </c>
      <c r="M156" s="1228"/>
      <c r="N156" s="1224">
        <v>0</v>
      </c>
      <c r="O156" s="1229">
        <f t="shared" si="42"/>
        <v>0</v>
      </c>
      <c r="P156" s="1229">
        <f t="shared" si="43"/>
        <v>0</v>
      </c>
      <c r="Q156" s="1229">
        <f t="shared" si="39"/>
        <v>0</v>
      </c>
      <c r="R156" s="1229">
        <f t="shared" si="44"/>
        <v>0</v>
      </c>
      <c r="S156" s="1228"/>
    </row>
    <row r="157" spans="2:19">
      <c r="B157" s="1219">
        <f t="shared" si="40"/>
        <v>105</v>
      </c>
      <c r="D157" s="1230" t="s">
        <v>749</v>
      </c>
      <c r="E157" s="1224">
        <v>31</v>
      </c>
      <c r="F157" s="1231">
        <v>1</v>
      </c>
      <c r="G157" s="1226">
        <v>214</v>
      </c>
      <c r="H157" s="1227">
        <f t="shared" si="37"/>
        <v>4.6728971962616819E-3</v>
      </c>
      <c r="I157" s="1228"/>
      <c r="J157" s="1224">
        <v>0</v>
      </c>
      <c r="K157" s="1229">
        <f t="shared" si="38"/>
        <v>0</v>
      </c>
      <c r="L157" s="1229">
        <f t="shared" si="41"/>
        <v>0</v>
      </c>
      <c r="M157" s="1228"/>
      <c r="N157" s="1224">
        <v>0</v>
      </c>
      <c r="O157" s="1229">
        <f t="shared" si="42"/>
        <v>0</v>
      </c>
      <c r="P157" s="1229">
        <f t="shared" si="43"/>
        <v>0</v>
      </c>
      <c r="Q157" s="1229">
        <f t="shared" si="39"/>
        <v>0</v>
      </c>
      <c r="R157" s="1229">
        <f t="shared" si="44"/>
        <v>0</v>
      </c>
      <c r="S157" s="1228"/>
    </row>
    <row r="158" spans="2:19">
      <c r="B158" s="1219">
        <f t="shared" si="40"/>
        <v>106</v>
      </c>
      <c r="D158" s="1232" t="str">
        <f>"Total (Sum of Lines "&amp;B146&amp;" - "&amp;B157&amp;")"</f>
        <v>Total (Sum of Lines 94 - 105)</v>
      </c>
      <c r="E158" s="1233">
        <f>SUM(E146:E157)</f>
        <v>365</v>
      </c>
      <c r="F158" s="1234"/>
      <c r="G158" s="1234"/>
      <c r="H158" s="1235"/>
      <c r="I158" s="1236"/>
      <c r="J158" s="1233">
        <f>SUM(J146:J157)</f>
        <v>0</v>
      </c>
      <c r="K158" s="1233">
        <f>SUM(K146:K157)</f>
        <v>0</v>
      </c>
      <c r="L158" s="1237"/>
      <c r="M158" s="1236"/>
      <c r="N158" s="1233">
        <f>SUM(N146:N157)</f>
        <v>0</v>
      </c>
      <c r="O158" s="1233">
        <f>SUM(O146:O157)</f>
        <v>0</v>
      </c>
      <c r="P158" s="1233">
        <f>SUM(P146:P157)</f>
        <v>0</v>
      </c>
      <c r="Q158" s="1233">
        <f>SUM(Q146:Q157)</f>
        <v>0</v>
      </c>
      <c r="R158" s="1237"/>
      <c r="S158" s="1236"/>
    </row>
    <row r="159" spans="2:19">
      <c r="D159" s="1238"/>
      <c r="E159" s="1238"/>
      <c r="F159" s="1238"/>
      <c r="G159" s="1238"/>
      <c r="H159" s="1239"/>
      <c r="I159" s="1239"/>
      <c r="K159" s="1240"/>
      <c r="L159" s="1239"/>
      <c r="M159" s="1239"/>
      <c r="N159" s="1250"/>
      <c r="O159" s="1240"/>
      <c r="P159" s="1240"/>
      <c r="Q159" s="1240"/>
      <c r="R159" s="1239"/>
      <c r="S159" s="1239"/>
    </row>
    <row r="160" spans="2:19">
      <c r="B160" s="1219">
        <f>B158+1</f>
        <v>107</v>
      </c>
      <c r="D160" s="943" t="s">
        <v>1318</v>
      </c>
      <c r="I160" s="1239"/>
      <c r="J160" s="1224" t="s">
        <v>1816</v>
      </c>
      <c r="L160" s="1224">
        <v>0</v>
      </c>
      <c r="M160" s="1241"/>
      <c r="N160" s="1224"/>
      <c r="R160" s="1224">
        <v>0</v>
      </c>
    </row>
    <row r="161" spans="1:19">
      <c r="B161" s="1219">
        <f>B160+1</f>
        <v>108</v>
      </c>
      <c r="D161" s="943" t="s">
        <v>1319</v>
      </c>
      <c r="I161" s="1239"/>
      <c r="J161" s="1242" t="s">
        <v>639</v>
      </c>
      <c r="L161" s="1243">
        <v>0</v>
      </c>
      <c r="M161" s="1244"/>
      <c r="N161" s="1242"/>
      <c r="R161" s="1243">
        <v>0</v>
      </c>
    </row>
    <row r="162" spans="1:19">
      <c r="B162" s="1219">
        <f>B161+1</f>
        <v>109</v>
      </c>
      <c r="D162" s="943" t="s">
        <v>1320</v>
      </c>
      <c r="I162" s="1239"/>
      <c r="J162" s="1232" t="str">
        <f>"(Col. "&amp;L141&amp;", Line "&amp;B160&amp;" + Line "&amp;B161&amp;")"</f>
        <v>(Col. (H), Line 107 + Line 108)</v>
      </c>
      <c r="L162" s="1245">
        <f>L160+L161</f>
        <v>0</v>
      </c>
      <c r="M162" s="1239"/>
      <c r="N162" s="1232" t="str">
        <f>"(Col. "&amp;R141&amp;", Line "&amp;B160&amp;" + Line "&amp;B161&amp;")"</f>
        <v>(Col. (M), Line 107 + Line 108)</v>
      </c>
      <c r="R162" s="1245">
        <f>R160+R161</f>
        <v>0</v>
      </c>
    </row>
    <row r="163" spans="1:19">
      <c r="I163" s="1239"/>
      <c r="L163" s="1245"/>
      <c r="M163" s="1239"/>
      <c r="R163" s="1245"/>
    </row>
    <row r="164" spans="1:19">
      <c r="B164" s="1219">
        <f>B162+1</f>
        <v>110</v>
      </c>
      <c r="D164" s="943" t="s">
        <v>1321</v>
      </c>
      <c r="I164" s="1239"/>
      <c r="J164" s="1224" t="s">
        <v>1817</v>
      </c>
      <c r="L164" s="1224">
        <v>0</v>
      </c>
      <c r="M164" s="1241"/>
      <c r="N164" s="1224"/>
      <c r="R164" s="1224">
        <v>0</v>
      </c>
    </row>
    <row r="165" spans="1:19">
      <c r="B165" s="1219">
        <f>B164+1</f>
        <v>111</v>
      </c>
      <c r="D165" s="943" t="s">
        <v>1322</v>
      </c>
      <c r="I165" s="1239"/>
      <c r="J165" s="1242" t="s">
        <v>639</v>
      </c>
      <c r="L165" s="1243">
        <v>0</v>
      </c>
      <c r="M165" s="1239"/>
      <c r="N165" s="1242"/>
      <c r="R165" s="1243">
        <v>0</v>
      </c>
    </row>
    <row r="166" spans="1:19">
      <c r="B166" s="1219">
        <f>B165+1</f>
        <v>112</v>
      </c>
      <c r="D166" s="943" t="s">
        <v>1323</v>
      </c>
      <c r="I166" s="1239"/>
      <c r="J166" s="1232" t="str">
        <f>"(Col. "&amp;L141&amp;", Line "&amp;B164&amp;" + Line "&amp;B165&amp;")"</f>
        <v>(Col. (H), Line 110 + Line 111)</v>
      </c>
      <c r="L166" s="1245">
        <f>L164+L165</f>
        <v>0</v>
      </c>
      <c r="M166" s="1239"/>
      <c r="N166" s="1232" t="str">
        <f>"(Col. "&amp;R141&amp;", Line "&amp;B164&amp;" + Line "&amp;B165&amp;")"</f>
        <v>(Col. (M), Line 110 + Line 111)</v>
      </c>
      <c r="R166" s="1245">
        <f>R164+R165</f>
        <v>0</v>
      </c>
    </row>
    <row r="167" spans="1:19">
      <c r="I167" s="1239"/>
      <c r="L167" s="1245"/>
      <c r="M167" s="1239"/>
      <c r="R167" s="1245"/>
    </row>
    <row r="168" spans="1:19">
      <c r="B168" s="1219">
        <f>B166+1</f>
        <v>113</v>
      </c>
      <c r="D168" s="943" t="s">
        <v>1000</v>
      </c>
      <c r="I168" s="1239"/>
      <c r="J168" s="1232" t="str">
        <f>"([Col. "&amp;L141&amp;", Line "&amp;B162&amp;" + Line "&amp;B166&amp;"] /2)"</f>
        <v>([Col. (H), Line 109 + Line 112] /2)</v>
      </c>
      <c r="L168" s="1229">
        <f>(L162+L166)/2</f>
        <v>0</v>
      </c>
      <c r="M168" s="1239"/>
      <c r="N168" s="1232" t="str">
        <f>"([Col. "&amp;R141&amp;", Line "&amp;B162&amp;" + Line "&amp;B166&amp;"] /2)"</f>
        <v>([Col. (M), Line 109 + Line 112] /2)</v>
      </c>
      <c r="R168" s="1229">
        <f>(R162+R166)/2</f>
        <v>0</v>
      </c>
    </row>
    <row r="169" spans="1:19">
      <c r="B169" s="1219">
        <f>B168+1</f>
        <v>114</v>
      </c>
      <c r="D169" s="1238" t="s">
        <v>1324</v>
      </c>
      <c r="E169" s="1238"/>
      <c r="F169" s="1238"/>
      <c r="G169" s="1238"/>
      <c r="H169" s="1239"/>
      <c r="I169" s="1239"/>
      <c r="J169" s="1232" t="str">
        <f>"(Col. "&amp;L141&amp;", Line "&amp;B157&amp;" )"</f>
        <v>(Col. (H), Line 105 )</v>
      </c>
      <c r="K169" s="1240"/>
      <c r="L169" s="1229">
        <f>L157</f>
        <v>0</v>
      </c>
      <c r="M169" s="1239"/>
      <c r="N169" s="1232" t="str">
        <f>"(Col. "&amp;R141&amp;", Line "&amp;B157&amp;" )"</f>
        <v>(Col. (M), Line 105 )</v>
      </c>
      <c r="R169" s="1229">
        <f>R157</f>
        <v>0</v>
      </c>
    </row>
    <row r="170" spans="1:19" ht="13.5" thickBot="1">
      <c r="B170" s="1219">
        <f>B169+1</f>
        <v>115</v>
      </c>
      <c r="D170" s="1246" t="s">
        <v>1746</v>
      </c>
      <c r="E170" s="1238"/>
      <c r="F170" s="1238"/>
      <c r="G170" s="1238"/>
      <c r="H170" s="1239"/>
      <c r="I170" s="1239"/>
      <c r="J170" s="1232" t="str">
        <f>"(Col. "&amp;L141&amp;", Line "&amp;B168&amp;" + Line "&amp;B169&amp;")"</f>
        <v>(Col. (H), Line 113 + Line 114)</v>
      </c>
      <c r="K170" s="1240"/>
      <c r="L170" s="1247">
        <f>L168+L169</f>
        <v>0</v>
      </c>
      <c r="M170" s="1239"/>
      <c r="N170" s="1232" t="str">
        <f>"(Col. "&amp;R141&amp;", Line "&amp;B168&amp;" + Line "&amp;B169&amp;")"</f>
        <v>(Col. (M), Line 113 + Line 114)</v>
      </c>
      <c r="R170" s="1247">
        <f>R168+R169</f>
        <v>0</v>
      </c>
    </row>
    <row r="171" spans="1:19">
      <c r="D171" s="1238"/>
      <c r="E171" s="1238"/>
      <c r="F171" s="1238"/>
      <c r="G171" s="1238"/>
      <c r="H171" s="1239"/>
      <c r="I171" s="1239"/>
      <c r="K171" s="1240"/>
      <c r="L171" s="1239"/>
      <c r="M171" s="1239"/>
      <c r="O171" s="1240"/>
      <c r="P171" s="1240"/>
      <c r="Q171" s="1240"/>
      <c r="R171" s="1239"/>
      <c r="S171" s="1239"/>
    </row>
    <row r="172" spans="1:19" ht="13">
      <c r="A172" s="1251"/>
      <c r="B172" s="1252" t="s">
        <v>1273</v>
      </c>
      <c r="C172" s="1251"/>
      <c r="D172" s="1251"/>
      <c r="E172" s="1251"/>
      <c r="F172" s="1251"/>
      <c r="G172" s="1251"/>
      <c r="H172" s="1251"/>
      <c r="I172" s="1251"/>
      <c r="J172" s="1251"/>
      <c r="K172" s="1251"/>
      <c r="L172" s="1251"/>
      <c r="M172" s="1251"/>
      <c r="N172" s="1251"/>
      <c r="O172" s="1251"/>
      <c r="P172" s="1251"/>
      <c r="Q172" s="1251"/>
      <c r="R172" s="1251"/>
      <c r="S172" s="1251"/>
    </row>
    <row r="174" spans="1:19" ht="12.75" customHeight="1">
      <c r="B174" s="1744" t="s">
        <v>1325</v>
      </c>
      <c r="C174" s="1744"/>
      <c r="D174" s="1744"/>
      <c r="E174" s="1744"/>
      <c r="F174" s="1744"/>
      <c r="G174" s="1744"/>
      <c r="H174" s="1744"/>
      <c r="I174" s="1744"/>
      <c r="J174" s="1744"/>
      <c r="K174" s="1744"/>
      <c r="L174" s="1744"/>
      <c r="M174" s="1239"/>
      <c r="O174" s="1240"/>
      <c r="P174" s="1240"/>
      <c r="Q174" s="1240"/>
      <c r="R174" s="1239"/>
      <c r="S174" s="1239"/>
    </row>
    <row r="175" spans="1:19">
      <c r="B175" s="1744"/>
      <c r="C175" s="1744"/>
      <c r="D175" s="1744"/>
      <c r="E175" s="1744"/>
      <c r="F175" s="1744"/>
      <c r="G175" s="1744"/>
      <c r="H175" s="1744"/>
      <c r="I175" s="1744"/>
      <c r="J175" s="1744"/>
      <c r="K175" s="1744"/>
      <c r="L175" s="1744"/>
      <c r="M175" s="1239"/>
      <c r="O175" s="1240"/>
      <c r="P175" s="1240"/>
      <c r="Q175" s="1240"/>
      <c r="R175" s="1239"/>
      <c r="S175" s="1239"/>
    </row>
    <row r="176" spans="1:19">
      <c r="D176" s="1238"/>
      <c r="E176" s="1238"/>
      <c r="F176" s="1238"/>
      <c r="G176" s="1238"/>
      <c r="H176" s="1239"/>
      <c r="I176" s="1239"/>
      <c r="K176" s="1240"/>
      <c r="L176" s="1239"/>
      <c r="M176" s="1239"/>
      <c r="O176" s="1240"/>
      <c r="P176" s="1240"/>
      <c r="Q176" s="1240"/>
      <c r="R176" s="1239"/>
      <c r="S176" s="1239"/>
    </row>
    <row r="177" spans="1:19" ht="13">
      <c r="B177" s="1217" t="s">
        <v>1326</v>
      </c>
      <c r="D177" s="1253" t="s">
        <v>1206</v>
      </c>
      <c r="E177" s="1254" t="str">
        <f>IF(D177="Projected Activity","Check",IF(D177="True-Up Adjustment","Check","Error"))</f>
        <v>Check</v>
      </c>
      <c r="F177" s="1239"/>
      <c r="G177" s="1239"/>
      <c r="H177" s="1239"/>
      <c r="I177" s="1239"/>
      <c r="K177" s="1240"/>
      <c r="L177" s="1239"/>
      <c r="M177" s="1239"/>
      <c r="O177" s="1240"/>
      <c r="P177" s="1240"/>
      <c r="Q177" s="1240"/>
      <c r="R177" s="1239"/>
      <c r="S177" s="1239"/>
    </row>
    <row r="178" spans="1:19">
      <c r="D178" s="1238"/>
      <c r="E178" s="1238"/>
      <c r="F178" s="1238"/>
      <c r="G178" s="1238"/>
      <c r="H178" s="1239"/>
      <c r="I178" s="1239"/>
      <c r="K178" s="1240"/>
      <c r="L178" s="1239"/>
      <c r="M178" s="1239"/>
      <c r="O178" s="1240"/>
      <c r="P178" s="1240"/>
      <c r="Q178" s="1240"/>
      <c r="R178" s="1239"/>
      <c r="S178" s="1239"/>
    </row>
    <row r="179" spans="1:19">
      <c r="B179" s="1753" t="s">
        <v>1327</v>
      </c>
      <c r="C179" s="1753"/>
      <c r="D179" s="1753"/>
      <c r="E179" s="1753"/>
      <c r="F179" s="1753"/>
      <c r="G179" s="1753"/>
      <c r="H179" s="1753"/>
      <c r="I179" s="1753"/>
      <c r="J179" s="1753"/>
      <c r="K179" s="1753"/>
      <c r="L179" s="1753"/>
      <c r="M179" s="1239"/>
      <c r="O179" s="1240"/>
      <c r="P179" s="1240"/>
      <c r="Q179" s="1240"/>
      <c r="R179" s="1239"/>
      <c r="S179" s="1239"/>
    </row>
    <row r="180" spans="1:19">
      <c r="B180" s="1753"/>
      <c r="C180" s="1753"/>
      <c r="D180" s="1753"/>
      <c r="E180" s="1753"/>
      <c r="F180" s="1753"/>
      <c r="G180" s="1753"/>
      <c r="H180" s="1753"/>
      <c r="I180" s="1753"/>
      <c r="J180" s="1753"/>
      <c r="K180" s="1753"/>
      <c r="L180" s="1753"/>
      <c r="M180" s="1239"/>
      <c r="O180" s="1240"/>
      <c r="P180" s="1240"/>
      <c r="Q180" s="1240"/>
      <c r="R180" s="1239"/>
      <c r="S180" s="1239"/>
    </row>
    <row r="181" spans="1:19">
      <c r="D181" s="1238"/>
      <c r="E181" s="1238"/>
      <c r="F181" s="1238"/>
      <c r="G181" s="1238"/>
      <c r="H181" s="1239"/>
      <c r="I181" s="1239"/>
      <c r="K181" s="1240"/>
      <c r="L181" s="1239"/>
      <c r="M181" s="1239"/>
      <c r="O181" s="1240"/>
      <c r="P181" s="1240"/>
      <c r="Q181" s="1240"/>
      <c r="R181" s="1239"/>
      <c r="S181" s="1239"/>
    </row>
    <row r="182" spans="1:19" ht="13">
      <c r="A182" s="1251"/>
      <c r="B182" s="1252" t="s">
        <v>925</v>
      </c>
      <c r="C182" s="1251"/>
      <c r="D182" s="1251"/>
      <c r="E182" s="1251"/>
      <c r="F182" s="1251"/>
      <c r="G182" s="1251"/>
      <c r="H182" s="1251"/>
      <c r="I182" s="1251"/>
      <c r="J182" s="1251"/>
      <c r="K182" s="1251"/>
      <c r="L182" s="1251"/>
      <c r="M182" s="1251"/>
      <c r="N182" s="1251"/>
      <c r="O182" s="1251"/>
      <c r="P182" s="1251"/>
      <c r="Q182" s="1251"/>
      <c r="R182" s="1251"/>
      <c r="S182" s="1251"/>
    </row>
    <row r="184" spans="1:19" ht="15.75" customHeight="1">
      <c r="A184" s="1216"/>
      <c r="B184" s="1217" t="s">
        <v>9</v>
      </c>
      <c r="C184" s="1744" t="s">
        <v>998</v>
      </c>
      <c r="D184" s="1744"/>
      <c r="E184" s="1744"/>
      <c r="F184" s="1744"/>
      <c r="G184" s="1744"/>
      <c r="H184" s="1744"/>
      <c r="I184" s="1744"/>
      <c r="J184" s="1744"/>
      <c r="K184" s="1744"/>
      <c r="L184" s="1744"/>
    </row>
    <row r="185" spans="1:19" ht="13">
      <c r="A185" s="1216"/>
      <c r="B185" s="1217"/>
      <c r="C185" s="1744"/>
      <c r="D185" s="1744"/>
      <c r="E185" s="1744"/>
      <c r="F185" s="1744"/>
      <c r="G185" s="1744"/>
      <c r="H185" s="1744"/>
      <c r="I185" s="1744"/>
      <c r="J185" s="1744"/>
      <c r="K185" s="1744"/>
      <c r="L185" s="1744"/>
    </row>
    <row r="186" spans="1:19">
      <c r="C186" s="1744"/>
      <c r="D186" s="1744"/>
      <c r="E186" s="1744"/>
      <c r="F186" s="1744"/>
      <c r="G186" s="1744"/>
      <c r="H186" s="1744"/>
      <c r="I186" s="1744"/>
      <c r="J186" s="1744"/>
      <c r="K186" s="1744"/>
      <c r="L186" s="1744"/>
    </row>
    <row r="187" spans="1:19">
      <c r="C187" s="1744"/>
      <c r="D187" s="1744"/>
      <c r="E187" s="1744"/>
      <c r="F187" s="1744"/>
      <c r="G187" s="1744"/>
      <c r="H187" s="1744"/>
      <c r="I187" s="1744"/>
      <c r="J187" s="1744"/>
      <c r="K187" s="1744"/>
      <c r="L187" s="1744"/>
    </row>
    <row r="188" spans="1:19" ht="15.75" customHeight="1">
      <c r="A188" s="1216"/>
      <c r="B188" s="1217" t="s">
        <v>10</v>
      </c>
      <c r="C188" s="1744" t="s">
        <v>997</v>
      </c>
      <c r="D188" s="1744"/>
      <c r="E188" s="1744"/>
      <c r="F188" s="1744"/>
      <c r="G188" s="1744"/>
      <c r="H188" s="1744"/>
      <c r="I188" s="1744"/>
      <c r="J188" s="1744"/>
      <c r="K188" s="1744"/>
      <c r="L188" s="1744"/>
    </row>
    <row r="189" spans="1:19" ht="13">
      <c r="A189" s="1216"/>
      <c r="B189" s="1217"/>
      <c r="C189" s="1744"/>
      <c r="D189" s="1744"/>
      <c r="E189" s="1744"/>
      <c r="F189" s="1744"/>
      <c r="G189" s="1744"/>
      <c r="H189" s="1744"/>
      <c r="I189" s="1744"/>
      <c r="J189" s="1744"/>
      <c r="K189" s="1744"/>
      <c r="L189" s="1744"/>
    </row>
    <row r="190" spans="1:19" ht="13">
      <c r="A190" s="1216"/>
      <c r="B190" s="1217"/>
      <c r="C190" s="1744"/>
      <c r="D190" s="1744"/>
      <c r="E190" s="1744"/>
      <c r="F190" s="1744"/>
      <c r="G190" s="1744"/>
      <c r="H190" s="1744"/>
      <c r="I190" s="1744"/>
      <c r="J190" s="1744"/>
      <c r="K190" s="1744"/>
      <c r="L190" s="1744"/>
    </row>
    <row r="191" spans="1:19" ht="13">
      <c r="A191" s="1216"/>
      <c r="B191" s="1217"/>
      <c r="C191" s="1744"/>
      <c r="D191" s="1744"/>
      <c r="E191" s="1744"/>
      <c r="F191" s="1744"/>
      <c r="G191" s="1744"/>
      <c r="H191" s="1744"/>
      <c r="I191" s="1744"/>
      <c r="J191" s="1744"/>
      <c r="K191" s="1744"/>
      <c r="L191" s="1744"/>
    </row>
    <row r="192" spans="1:19" ht="13">
      <c r="A192" s="1216"/>
      <c r="B192" s="1217"/>
      <c r="C192" s="1744"/>
      <c r="D192" s="1744"/>
      <c r="E192" s="1744"/>
      <c r="F192" s="1744"/>
      <c r="G192" s="1744"/>
      <c r="H192" s="1744"/>
      <c r="I192" s="1744"/>
      <c r="J192" s="1744"/>
      <c r="K192" s="1744"/>
      <c r="L192" s="1744"/>
    </row>
    <row r="193" spans="1:12">
      <c r="C193" s="1744"/>
      <c r="D193" s="1744"/>
      <c r="E193" s="1744"/>
      <c r="F193" s="1744"/>
      <c r="G193" s="1744"/>
      <c r="H193" s="1744"/>
      <c r="I193" s="1744"/>
      <c r="J193" s="1744"/>
      <c r="K193" s="1744"/>
      <c r="L193" s="1744"/>
    </row>
    <row r="194" spans="1:12">
      <c r="C194" s="1744"/>
      <c r="D194" s="1744"/>
      <c r="E194" s="1744"/>
      <c r="F194" s="1744"/>
      <c r="G194" s="1744"/>
      <c r="H194" s="1744"/>
      <c r="I194" s="1744"/>
      <c r="J194" s="1744"/>
      <c r="K194" s="1744"/>
      <c r="L194" s="1744"/>
    </row>
    <row r="195" spans="1:12" ht="15.75" customHeight="1">
      <c r="A195" s="1216"/>
      <c r="B195" s="1217" t="s">
        <v>11</v>
      </c>
      <c r="C195" s="1744" t="s">
        <v>996</v>
      </c>
      <c r="D195" s="1744"/>
      <c r="E195" s="1744"/>
      <c r="F195" s="1744"/>
      <c r="G195" s="1744"/>
      <c r="H195" s="1744"/>
      <c r="I195" s="1744"/>
      <c r="J195" s="1744"/>
      <c r="K195" s="1744"/>
      <c r="L195" s="1744"/>
    </row>
    <row r="196" spans="1:12" ht="13">
      <c r="A196" s="1216"/>
      <c r="B196" s="1217"/>
      <c r="C196" s="1744"/>
      <c r="D196" s="1744"/>
      <c r="E196" s="1744"/>
      <c r="F196" s="1744"/>
      <c r="G196" s="1744"/>
      <c r="H196" s="1744"/>
      <c r="I196" s="1744"/>
      <c r="J196" s="1744"/>
      <c r="K196" s="1744"/>
      <c r="L196" s="1744"/>
    </row>
    <row r="197" spans="1:12" ht="13">
      <c r="A197" s="1216"/>
      <c r="B197" s="1217"/>
      <c r="C197" s="1744"/>
      <c r="D197" s="1744"/>
      <c r="E197" s="1744"/>
      <c r="F197" s="1744"/>
      <c r="G197" s="1744"/>
      <c r="H197" s="1744"/>
      <c r="I197" s="1744"/>
      <c r="J197" s="1744"/>
      <c r="K197" s="1744"/>
      <c r="L197" s="1744"/>
    </row>
    <row r="198" spans="1:12" ht="13">
      <c r="A198" s="1216"/>
      <c r="B198" s="1217"/>
      <c r="C198" s="1744"/>
      <c r="D198" s="1744"/>
      <c r="E198" s="1744"/>
      <c r="F198" s="1744"/>
      <c r="G198" s="1744"/>
      <c r="H198" s="1744"/>
      <c r="I198" s="1744"/>
      <c r="J198" s="1744"/>
      <c r="K198" s="1744"/>
      <c r="L198" s="1744"/>
    </row>
    <row r="199" spans="1:12" ht="15.75" customHeight="1">
      <c r="A199" s="1216"/>
      <c r="B199" s="1217" t="s">
        <v>14</v>
      </c>
      <c r="C199" s="1744" t="s">
        <v>995</v>
      </c>
      <c r="D199" s="1744"/>
      <c r="E199" s="1744"/>
      <c r="F199" s="1744"/>
      <c r="G199" s="1744"/>
      <c r="H199" s="1744"/>
      <c r="I199" s="1744"/>
      <c r="J199" s="1744"/>
      <c r="K199" s="1744"/>
      <c r="L199" s="1744"/>
    </row>
    <row r="200" spans="1:12" ht="15.75" customHeight="1">
      <c r="C200" s="1744"/>
      <c r="D200" s="1744"/>
      <c r="E200" s="1744"/>
      <c r="F200" s="1744"/>
      <c r="G200" s="1744"/>
      <c r="H200" s="1744"/>
      <c r="I200" s="1744"/>
      <c r="J200" s="1744"/>
      <c r="K200" s="1744"/>
      <c r="L200" s="1744"/>
    </row>
    <row r="201" spans="1:12" ht="15.75" customHeight="1">
      <c r="A201" s="1216"/>
      <c r="B201" s="1217" t="s">
        <v>138</v>
      </c>
      <c r="C201" s="1744" t="s">
        <v>994</v>
      </c>
      <c r="D201" s="1744"/>
      <c r="E201" s="1744"/>
      <c r="F201" s="1744"/>
      <c r="G201" s="1744"/>
      <c r="H201" s="1744"/>
      <c r="I201" s="1744"/>
      <c r="J201" s="1744"/>
      <c r="K201" s="1744"/>
      <c r="L201" s="1744"/>
    </row>
    <row r="202" spans="1:12" ht="15.75" customHeight="1">
      <c r="C202" s="1744"/>
      <c r="D202" s="1744"/>
      <c r="E202" s="1744"/>
      <c r="F202" s="1744"/>
      <c r="G202" s="1744"/>
      <c r="H202" s="1744"/>
      <c r="I202" s="1744"/>
      <c r="J202" s="1744"/>
      <c r="K202" s="1744"/>
      <c r="L202" s="1744"/>
    </row>
    <row r="203" spans="1:12" ht="15.75" customHeight="1">
      <c r="A203" s="1216"/>
      <c r="B203" s="1217" t="s">
        <v>139</v>
      </c>
      <c r="C203" s="1745" t="s">
        <v>993</v>
      </c>
      <c r="D203" s="1745"/>
      <c r="E203" s="1745"/>
      <c r="F203" s="1745"/>
      <c r="G203" s="1745"/>
      <c r="H203" s="1745"/>
      <c r="I203" s="1745"/>
      <c r="J203" s="1745"/>
      <c r="K203" s="1745"/>
      <c r="L203" s="1745"/>
    </row>
    <row r="204" spans="1:12">
      <c r="C204" s="1745"/>
      <c r="D204" s="1745"/>
      <c r="E204" s="1745"/>
      <c r="F204" s="1745"/>
      <c r="G204" s="1745"/>
      <c r="H204" s="1745"/>
      <c r="I204" s="1745"/>
      <c r="J204" s="1745"/>
      <c r="K204" s="1745"/>
      <c r="L204" s="1745"/>
    </row>
  </sheetData>
  <mergeCells count="32">
    <mergeCell ref="D8:H8"/>
    <mergeCell ref="J8:L8"/>
    <mergeCell ref="N8:R8"/>
    <mergeCell ref="A1:R1"/>
    <mergeCell ref="A2:R2"/>
    <mergeCell ref="A3:R3"/>
    <mergeCell ref="J7:L7"/>
    <mergeCell ref="N7:R7"/>
    <mergeCell ref="D41:H41"/>
    <mergeCell ref="J41:L41"/>
    <mergeCell ref="N41:R41"/>
    <mergeCell ref="D74:H74"/>
    <mergeCell ref="J74:L74"/>
    <mergeCell ref="N74:R74"/>
    <mergeCell ref="C184:L187"/>
    <mergeCell ref="J106:L106"/>
    <mergeCell ref="N106:R106"/>
    <mergeCell ref="D107:H107"/>
    <mergeCell ref="J107:L107"/>
    <mergeCell ref="N107:R107"/>
    <mergeCell ref="J139:L139"/>
    <mergeCell ref="N139:R139"/>
    <mergeCell ref="D140:H140"/>
    <mergeCell ref="J140:L140"/>
    <mergeCell ref="N140:R140"/>
    <mergeCell ref="B174:L175"/>
    <mergeCell ref="B179:L180"/>
    <mergeCell ref="C188:L194"/>
    <mergeCell ref="C195:L198"/>
    <mergeCell ref="C199:L200"/>
    <mergeCell ref="C201:L202"/>
    <mergeCell ref="C203:L204"/>
  </mergeCells>
  <pageMargins left="0.25" right="0.25" top="0.75" bottom="0.75" header="0.3" footer="0.3"/>
  <pageSetup scale="36" fitToHeight="2" orientation="landscape" r:id="rId1"/>
  <rowBreaks count="2" manualBreakCount="2">
    <brk id="93" max="18" man="1"/>
    <brk id="17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93493-2E34-470D-9049-94635F222589}">
  <sheetPr>
    <pageSetUpPr fitToPage="1"/>
  </sheetPr>
  <dimension ref="A1:R311"/>
  <sheetViews>
    <sheetView topLeftCell="A220" zoomScale="80" zoomScaleNormal="80" zoomScaleSheetLayoutView="55" workbookViewId="0">
      <selection activeCell="K36" sqref="K36"/>
    </sheetView>
  </sheetViews>
  <sheetFormatPr defaultColWidth="9.1796875" defaultRowHeight="12.5"/>
  <cols>
    <col min="1" max="1" width="5.7265625" style="1255" customWidth="1"/>
    <col min="2" max="2" width="11.453125" style="1257" customWidth="1"/>
    <col min="3" max="3" width="75.1796875" style="1255" customWidth="1"/>
    <col min="4" max="4" width="0.54296875" style="1255" customWidth="1"/>
    <col min="5" max="5" width="29.1796875" style="1255" customWidth="1"/>
    <col min="6" max="6" width="26.453125" style="1255" customWidth="1"/>
    <col min="7" max="7" width="18.81640625" style="1255" customWidth="1"/>
    <col min="8" max="8" width="27.81640625" style="1255" customWidth="1"/>
    <col min="9" max="9" width="28.81640625" style="1255" customWidth="1"/>
    <col min="10" max="10" width="85.7265625" style="1255" customWidth="1"/>
    <col min="11" max="11" width="5.7265625" style="1255" customWidth="1"/>
    <col min="12" max="16384" width="9.1796875" style="1255"/>
  </cols>
  <sheetData>
    <row r="1" spans="1:18" ht="15.5">
      <c r="A1" s="1756" t="s">
        <v>1542</v>
      </c>
      <c r="B1" s="1756"/>
      <c r="C1" s="1756"/>
      <c r="D1" s="1756"/>
      <c r="E1" s="1756"/>
      <c r="F1" s="1756"/>
      <c r="G1" s="1756"/>
      <c r="H1" s="1756"/>
      <c r="I1" s="1756"/>
      <c r="J1" s="1756"/>
      <c r="K1" s="1756"/>
    </row>
    <row r="2" spans="1:18" ht="15.5">
      <c r="A2" s="1757" t="s">
        <v>896</v>
      </c>
      <c r="B2" s="1757"/>
      <c r="C2" s="1757"/>
      <c r="D2" s="1757"/>
      <c r="E2" s="1757"/>
      <c r="F2" s="1757"/>
      <c r="G2" s="1757"/>
      <c r="H2" s="1757"/>
      <c r="I2" s="1757"/>
      <c r="J2" s="1757"/>
      <c r="K2" s="1757"/>
    </row>
    <row r="3" spans="1:18" ht="15.5">
      <c r="A3" s="1756" t="s">
        <v>1328</v>
      </c>
      <c r="B3" s="1756"/>
      <c r="C3" s="1756"/>
      <c r="D3" s="1756"/>
      <c r="E3" s="1756"/>
      <c r="F3" s="1756"/>
      <c r="G3" s="1756"/>
      <c r="H3" s="1756"/>
      <c r="I3" s="1756"/>
      <c r="J3" s="1756"/>
      <c r="K3" s="1756"/>
    </row>
    <row r="4" spans="1:18" ht="13">
      <c r="B4" s="1256"/>
    </row>
    <row r="5" spans="1:18" ht="13">
      <c r="I5" s="1258"/>
    </row>
    <row r="6" spans="1:18" ht="13">
      <c r="B6" s="1758" t="s">
        <v>1820</v>
      </c>
      <c r="C6" s="1758"/>
      <c r="D6" s="1758"/>
      <c r="E6" s="1758"/>
      <c r="F6" s="1758"/>
      <c r="G6" s="1758"/>
      <c r="H6" s="1758"/>
      <c r="I6" s="1758"/>
      <c r="J6" s="1758"/>
    </row>
    <row r="7" spans="1:18" ht="13">
      <c r="F7" s="1259" t="s">
        <v>1329</v>
      </c>
      <c r="G7" s="1260" t="s">
        <v>258</v>
      </c>
      <c r="H7" s="1260"/>
    </row>
    <row r="8" spans="1:18" ht="13">
      <c r="F8" s="1259" t="s">
        <v>1330</v>
      </c>
      <c r="G8" s="1260" t="s">
        <v>228</v>
      </c>
      <c r="H8" s="1260" t="s">
        <v>259</v>
      </c>
      <c r="I8" s="1260" t="s">
        <v>260</v>
      </c>
    </row>
    <row r="9" spans="1:18" ht="13">
      <c r="B9" s="1261" t="s">
        <v>573</v>
      </c>
      <c r="C9" s="1261" t="s">
        <v>926</v>
      </c>
      <c r="E9" s="1262" t="s">
        <v>44</v>
      </c>
      <c r="F9" s="1262" t="s">
        <v>1331</v>
      </c>
      <c r="G9" s="1263" t="s">
        <v>261</v>
      </c>
      <c r="H9" s="1263" t="s">
        <v>261</v>
      </c>
      <c r="I9" s="1263" t="s">
        <v>261</v>
      </c>
    </row>
    <row r="10" spans="1:18" ht="5.15" customHeight="1"/>
    <row r="11" spans="1:18">
      <c r="B11" s="1257">
        <v>1</v>
      </c>
      <c r="C11" s="1264" t="s">
        <v>263</v>
      </c>
      <c r="E11" s="1265">
        <f>F11+G11+H11+I11</f>
        <v>16536367.490534978</v>
      </c>
      <c r="F11" s="1265">
        <f>F73</f>
        <v>0</v>
      </c>
      <c r="G11" s="1265">
        <f>G73</f>
        <v>0</v>
      </c>
      <c r="H11" s="1265">
        <f>H73</f>
        <v>15801254.423312264</v>
      </c>
      <c r="I11" s="1265">
        <f>I73</f>
        <v>735113.06722271419</v>
      </c>
    </row>
    <row r="12" spans="1:18">
      <c r="B12" s="1257">
        <f>B11+1</f>
        <v>2</v>
      </c>
      <c r="C12" s="1264" t="s">
        <v>927</v>
      </c>
      <c r="E12" s="1265">
        <f>F12+G12+H12+I12</f>
        <v>0</v>
      </c>
      <c r="F12" s="1265">
        <v>0</v>
      </c>
      <c r="G12" s="1265">
        <v>0</v>
      </c>
      <c r="H12" s="1265">
        <v>0</v>
      </c>
      <c r="I12" s="1265">
        <v>0</v>
      </c>
      <c r="O12" s="1266"/>
      <c r="P12" s="1266"/>
      <c r="Q12" s="1266"/>
      <c r="R12" s="1266"/>
    </row>
    <row r="13" spans="1:18">
      <c r="B13" s="1257">
        <f>B12+1</f>
        <v>3</v>
      </c>
      <c r="C13" s="1264" t="s">
        <v>928</v>
      </c>
      <c r="E13" s="1265">
        <f>F13+G13+H13+I13</f>
        <v>-216814015.2906085</v>
      </c>
      <c r="F13" s="1265">
        <f>F143</f>
        <v>0</v>
      </c>
      <c r="G13" s="1265">
        <f>G143</f>
        <v>0</v>
      </c>
      <c r="H13" s="1265">
        <f>H143</f>
        <v>-216814015.2906085</v>
      </c>
      <c r="I13" s="1265">
        <f>I143</f>
        <v>0</v>
      </c>
      <c r="O13" s="1266"/>
      <c r="P13" s="1266"/>
      <c r="Q13" s="1266"/>
      <c r="R13" s="1266"/>
    </row>
    <row r="14" spans="1:18">
      <c r="B14" s="1257">
        <f>B13+1</f>
        <v>4</v>
      </c>
      <c r="C14" s="1264" t="s">
        <v>262</v>
      </c>
      <c r="E14" s="1265">
        <f>F14+G14+H14+I14</f>
        <v>-986929.06822661508</v>
      </c>
      <c r="F14" s="1265">
        <f>F215</f>
        <v>0</v>
      </c>
      <c r="G14" s="1265">
        <f>G215</f>
        <v>0</v>
      </c>
      <c r="H14" s="1265">
        <f>H215</f>
        <v>-188461.00527837011</v>
      </c>
      <c r="I14" s="1265">
        <f>I215</f>
        <v>-798468.06294824497</v>
      </c>
      <c r="O14" s="1266"/>
      <c r="P14" s="1266"/>
      <c r="Q14" s="1266"/>
      <c r="R14" s="1266"/>
    </row>
    <row r="15" spans="1:18">
      <c r="B15" s="1257">
        <f>B14+1</f>
        <v>5</v>
      </c>
      <c r="C15" s="1264" t="s">
        <v>276</v>
      </c>
      <c r="E15" s="1265">
        <f>F15+G15+H15+I15</f>
        <v>0</v>
      </c>
      <c r="F15" s="1265">
        <f>F288</f>
        <v>0</v>
      </c>
      <c r="G15" s="1265">
        <f>G288</f>
        <v>0</v>
      </c>
      <c r="H15" s="1265">
        <f>H288</f>
        <v>0</v>
      </c>
      <c r="I15" s="1265">
        <f>I288</f>
        <v>0</v>
      </c>
      <c r="O15" s="1266"/>
      <c r="P15" s="1266"/>
      <c r="Q15" s="1266"/>
      <c r="R15" s="1266"/>
    </row>
    <row r="16" spans="1:18" ht="5.15" customHeight="1">
      <c r="E16" s="1267"/>
      <c r="F16" s="1267"/>
      <c r="G16" s="1267"/>
      <c r="H16" s="1267"/>
      <c r="I16" s="1267"/>
    </row>
    <row r="17" spans="2:10" ht="13">
      <c r="B17" s="1257">
        <f>B16+6</f>
        <v>6</v>
      </c>
      <c r="C17" s="1268" t="s">
        <v>929</v>
      </c>
      <c r="E17" s="1265">
        <f>E11+E12+E13+E14+E15</f>
        <v>-201264576.86830011</v>
      </c>
      <c r="F17" s="1265">
        <f>F11+F12+F13+F14+F15</f>
        <v>0</v>
      </c>
      <c r="G17" s="1265">
        <f>G11+G12+G13+G14+G15</f>
        <v>0</v>
      </c>
      <c r="H17" s="1265">
        <f>H11+H12+H13+H14+H15</f>
        <v>-201201221.8725746</v>
      </c>
      <c r="I17" s="1265">
        <f>I11+I12+I13+I14+I15</f>
        <v>-63354.995725530782</v>
      </c>
      <c r="J17" s="1269"/>
    </row>
    <row r="18" spans="2:10">
      <c r="C18" s="1257"/>
      <c r="F18" s="1266"/>
      <c r="G18" s="1266"/>
      <c r="H18" s="1266"/>
      <c r="I18" s="1270"/>
    </row>
    <row r="19" spans="2:10">
      <c r="C19" s="1257"/>
      <c r="F19" s="1266"/>
      <c r="G19" s="1266"/>
      <c r="H19" s="1266"/>
      <c r="I19" s="1270"/>
    </row>
    <row r="20" spans="2:10" ht="13">
      <c r="B20" s="1271" t="s">
        <v>573</v>
      </c>
      <c r="C20" s="1271" t="s">
        <v>1332</v>
      </c>
      <c r="D20" s="365"/>
      <c r="E20" s="1262" t="s">
        <v>44</v>
      </c>
      <c r="F20" s="365"/>
      <c r="G20" s="365"/>
      <c r="H20" s="365"/>
      <c r="I20" s="1272"/>
    </row>
    <row r="21" spans="2:10">
      <c r="B21" s="365"/>
      <c r="C21" s="365"/>
      <c r="D21" s="365"/>
      <c r="E21" s="365"/>
      <c r="F21" s="365"/>
      <c r="G21" s="365"/>
      <c r="H21" s="365"/>
      <c r="I21" s="1272"/>
    </row>
    <row r="22" spans="2:10">
      <c r="B22" s="1273">
        <f>B17+1</f>
        <v>7</v>
      </c>
      <c r="C22" s="1255" t="s">
        <v>1333</v>
      </c>
      <c r="E22" s="1710">
        <v>-757409.30202024779</v>
      </c>
      <c r="I22" s="1274"/>
    </row>
    <row r="23" spans="2:10">
      <c r="B23" s="1255"/>
    </row>
    <row r="24" spans="2:10" ht="12.75" customHeight="1">
      <c r="B24" s="1759" t="s">
        <v>1747</v>
      </c>
      <c r="C24" s="1759"/>
      <c r="D24" s="1759"/>
      <c r="E24" s="1759"/>
      <c r="F24" s="1759"/>
      <c r="G24" s="1759"/>
      <c r="H24" s="1759"/>
      <c r="I24" s="1759"/>
    </row>
    <row r="25" spans="2:10">
      <c r="B25" s="1759"/>
      <c r="C25" s="1759"/>
      <c r="D25" s="1759"/>
      <c r="E25" s="1759"/>
      <c r="F25" s="1759"/>
      <c r="G25" s="1759"/>
      <c r="H25" s="1759"/>
      <c r="I25" s="1759"/>
    </row>
    <row r="26" spans="2:10">
      <c r="B26" s="1759"/>
      <c r="C26" s="1759"/>
      <c r="D26" s="1759"/>
      <c r="E26" s="1759"/>
      <c r="F26" s="1759"/>
      <c r="G26" s="1759"/>
      <c r="H26" s="1759"/>
      <c r="I26" s="1759"/>
    </row>
    <row r="27" spans="2:10">
      <c r="B27" s="365"/>
      <c r="C27" s="365"/>
      <c r="D27" s="365"/>
      <c r="E27" s="365"/>
      <c r="F27" s="365"/>
      <c r="G27" s="365"/>
      <c r="H27" s="365"/>
      <c r="I27" s="1272"/>
    </row>
    <row r="29" spans="2:10" ht="15" customHeight="1">
      <c r="B29" s="1759" t="s">
        <v>1334</v>
      </c>
      <c r="C29" s="1759"/>
      <c r="D29" s="1759"/>
      <c r="E29" s="1759"/>
      <c r="F29" s="1759"/>
      <c r="G29" s="1759"/>
      <c r="H29" s="1759"/>
      <c r="I29" s="1759"/>
      <c r="J29" s="1578"/>
    </row>
    <row r="30" spans="2:10">
      <c r="B30" s="1759"/>
      <c r="C30" s="1759"/>
      <c r="D30" s="1759"/>
      <c r="E30" s="1759"/>
      <c r="F30" s="1759"/>
      <c r="G30" s="1759"/>
      <c r="H30" s="1759"/>
      <c r="I30" s="1759"/>
      <c r="J30" s="1578"/>
    </row>
    <row r="31" spans="2:10" ht="13">
      <c r="I31" s="1258"/>
    </row>
    <row r="32" spans="2:10" ht="13">
      <c r="B32" s="1259" t="s">
        <v>174</v>
      </c>
      <c r="C32" s="1259"/>
      <c r="D32" s="1259"/>
      <c r="E32" s="1259" t="s">
        <v>175</v>
      </c>
      <c r="F32" s="1259" t="s">
        <v>1142</v>
      </c>
      <c r="G32" s="1259" t="s">
        <v>1295</v>
      </c>
      <c r="H32" s="1259" t="s">
        <v>1296</v>
      </c>
      <c r="I32" s="1259" t="s">
        <v>1297</v>
      </c>
      <c r="J32" s="1259" t="s">
        <v>1298</v>
      </c>
    </row>
    <row r="33" spans="2:10" ht="13">
      <c r="B33" s="1268"/>
      <c r="C33" s="365"/>
      <c r="D33" s="365"/>
      <c r="E33" s="1259"/>
      <c r="F33" s="1259" t="s">
        <v>1329</v>
      </c>
      <c r="G33" s="1259" t="s">
        <v>258</v>
      </c>
      <c r="H33" s="1259"/>
      <c r="I33" s="1259"/>
      <c r="J33" s="1579"/>
    </row>
    <row r="34" spans="2:10" ht="13">
      <c r="B34" s="1275"/>
      <c r="C34" s="365"/>
      <c r="D34" s="365"/>
      <c r="E34" s="1259"/>
      <c r="F34" s="1259" t="s">
        <v>1330</v>
      </c>
      <c r="G34" s="1259" t="s">
        <v>228</v>
      </c>
      <c r="H34" s="1259" t="s">
        <v>259</v>
      </c>
      <c r="I34" s="1259" t="s">
        <v>260</v>
      </c>
      <c r="J34" s="1579"/>
    </row>
    <row r="35" spans="2:10" ht="13">
      <c r="B35" s="1268" t="s">
        <v>930</v>
      </c>
      <c r="C35" s="365"/>
      <c r="D35" s="365"/>
      <c r="E35" s="1259" t="s">
        <v>44</v>
      </c>
      <c r="F35" s="1262" t="s">
        <v>1331</v>
      </c>
      <c r="G35" s="1259" t="s">
        <v>261</v>
      </c>
      <c r="H35" s="1259" t="s">
        <v>261</v>
      </c>
      <c r="I35" s="1259" t="s">
        <v>261</v>
      </c>
      <c r="J35" s="1259" t="s">
        <v>265</v>
      </c>
    </row>
    <row r="36" spans="2:10" ht="25">
      <c r="B36" s="1530" t="s">
        <v>1507</v>
      </c>
      <c r="C36" s="1531"/>
      <c r="D36" s="1531"/>
      <c r="E36" s="1532">
        <f>SUM(F36:I36)</f>
        <v>828342.17476500431</v>
      </c>
      <c r="F36" s="1532">
        <v>0</v>
      </c>
      <c r="G36" s="1532">
        <v>0</v>
      </c>
      <c r="H36" s="1532">
        <v>0</v>
      </c>
      <c r="I36" s="1532">
        <v>828342.17476500431</v>
      </c>
      <c r="J36" s="1606" t="s">
        <v>1529</v>
      </c>
    </row>
    <row r="37" spans="2:10" ht="25">
      <c r="B37" s="1530" t="s">
        <v>1085</v>
      </c>
      <c r="C37" s="1531"/>
      <c r="D37" s="1533"/>
      <c r="E37" s="1532">
        <f t="shared" ref="E37:E59" si="0">SUM(F37:I37)</f>
        <v>1896835.9043519998</v>
      </c>
      <c r="F37" s="1532">
        <v>0</v>
      </c>
      <c r="G37" s="1532">
        <v>0</v>
      </c>
      <c r="H37" s="1532">
        <v>0</v>
      </c>
      <c r="I37" s="1532">
        <v>1896835.9043519998</v>
      </c>
      <c r="J37" s="1606" t="s">
        <v>1529</v>
      </c>
    </row>
    <row r="38" spans="2:10">
      <c r="B38" s="1530" t="s">
        <v>1508</v>
      </c>
      <c r="C38" s="1531"/>
      <c r="D38" s="1533"/>
      <c r="E38" s="1532">
        <f t="shared" si="0"/>
        <v>264694.70041199989</v>
      </c>
      <c r="F38" s="1532">
        <v>264694.70041199989</v>
      </c>
      <c r="G38" s="1532">
        <v>0</v>
      </c>
      <c r="H38" s="1532">
        <v>0</v>
      </c>
      <c r="I38" s="1532">
        <v>0</v>
      </c>
      <c r="J38" s="1606" t="s">
        <v>1530</v>
      </c>
    </row>
    <row r="39" spans="2:10">
      <c r="B39" s="1530" t="s">
        <v>1779</v>
      </c>
      <c r="C39" s="1531"/>
      <c r="D39" s="1533"/>
      <c r="E39" s="1532">
        <f t="shared" si="0"/>
        <v>51300.75</v>
      </c>
      <c r="F39" s="1532">
        <v>51300.75</v>
      </c>
      <c r="G39" s="1532">
        <v>0</v>
      </c>
      <c r="H39" s="1532">
        <v>0</v>
      </c>
      <c r="I39" s="1532">
        <v>0</v>
      </c>
      <c r="J39" s="1606" t="s">
        <v>1530</v>
      </c>
    </row>
    <row r="40" spans="2:10" ht="25">
      <c r="B40" s="1530" t="s">
        <v>1509</v>
      </c>
      <c r="C40" s="1531"/>
      <c r="D40" s="1533"/>
      <c r="E40" s="1532">
        <f t="shared" si="0"/>
        <v>2105237.6818020009</v>
      </c>
      <c r="F40" s="1532">
        <v>0</v>
      </c>
      <c r="G40" s="1532">
        <v>0</v>
      </c>
      <c r="H40" s="1532">
        <v>0</v>
      </c>
      <c r="I40" s="1532">
        <v>2105237.6818020009</v>
      </c>
      <c r="J40" s="1606" t="s">
        <v>1529</v>
      </c>
    </row>
    <row r="41" spans="2:10">
      <c r="B41" s="1530" t="s">
        <v>1510</v>
      </c>
      <c r="C41" s="1531"/>
      <c r="D41" s="1533"/>
      <c r="E41" s="1532">
        <f t="shared" si="0"/>
        <v>980378.3466902019</v>
      </c>
      <c r="F41" s="1532">
        <v>980378.3466902019</v>
      </c>
      <c r="G41" s="1532">
        <v>0</v>
      </c>
      <c r="H41" s="1532">
        <v>0</v>
      </c>
      <c r="I41" s="1532">
        <v>0</v>
      </c>
      <c r="J41" s="1326" t="s">
        <v>1530</v>
      </c>
    </row>
    <row r="42" spans="2:10" ht="25">
      <c r="B42" s="1530" t="s">
        <v>1511</v>
      </c>
      <c r="C42" s="1531"/>
      <c r="D42" s="1533"/>
      <c r="E42" s="1532">
        <f t="shared" si="0"/>
        <v>142028.35830899997</v>
      </c>
      <c r="F42" s="1532">
        <v>0</v>
      </c>
      <c r="G42" s="1532">
        <v>0</v>
      </c>
      <c r="H42" s="1532">
        <v>0</v>
      </c>
      <c r="I42" s="1532">
        <v>142028.35830899997</v>
      </c>
      <c r="J42" s="1606" t="s">
        <v>1529</v>
      </c>
    </row>
    <row r="43" spans="2:10" ht="25">
      <c r="B43" s="1530" t="s">
        <v>1466</v>
      </c>
      <c r="C43" s="1531"/>
      <c r="D43" s="1533"/>
      <c r="E43" s="1532">
        <f t="shared" si="0"/>
        <v>3738.4162712360994</v>
      </c>
      <c r="F43" s="1532">
        <v>0</v>
      </c>
      <c r="G43" s="1532">
        <v>0</v>
      </c>
      <c r="H43" s="1532">
        <v>0</v>
      </c>
      <c r="I43" s="1532">
        <v>3738.4162712360994</v>
      </c>
      <c r="J43" s="1606" t="s">
        <v>1529</v>
      </c>
    </row>
    <row r="44" spans="2:10">
      <c r="B44" s="1530" t="s">
        <v>1087</v>
      </c>
      <c r="C44" s="1531"/>
      <c r="D44" s="1533"/>
      <c r="E44" s="1532">
        <f t="shared" si="0"/>
        <v>904893.51641867391</v>
      </c>
      <c r="F44" s="1532">
        <v>904893.51641867391</v>
      </c>
      <c r="G44" s="1532">
        <v>0</v>
      </c>
      <c r="H44" s="1532">
        <v>0</v>
      </c>
      <c r="I44" s="1532">
        <v>0</v>
      </c>
      <c r="J44" s="1326" t="s">
        <v>1530</v>
      </c>
    </row>
    <row r="45" spans="2:10" ht="25">
      <c r="B45" s="1530" t="s">
        <v>1512</v>
      </c>
      <c r="C45" s="1531"/>
      <c r="D45" s="1533"/>
      <c r="E45" s="1532">
        <f t="shared" si="0"/>
        <v>2970820.8329879995</v>
      </c>
      <c r="F45" s="1532">
        <v>0</v>
      </c>
      <c r="G45" s="1532">
        <v>0</v>
      </c>
      <c r="H45" s="1532">
        <v>1291967.9827200002</v>
      </c>
      <c r="I45" s="1532">
        <v>1678852.8502679993</v>
      </c>
      <c r="J45" s="1606" t="s">
        <v>1529</v>
      </c>
    </row>
    <row r="46" spans="2:10">
      <c r="B46" s="1530" t="s">
        <v>267</v>
      </c>
      <c r="C46" s="1531"/>
      <c r="D46" s="1533"/>
      <c r="E46" s="1532">
        <f t="shared" si="0"/>
        <v>17982111.881751001</v>
      </c>
      <c r="F46" s="1532">
        <v>17982111.881751001</v>
      </c>
      <c r="G46" s="1532">
        <v>0</v>
      </c>
      <c r="H46" s="1532">
        <v>0</v>
      </c>
      <c r="I46" s="1532">
        <v>0</v>
      </c>
      <c r="J46" s="1326" t="s">
        <v>1530</v>
      </c>
    </row>
    <row r="47" spans="2:10">
      <c r="B47" s="1530" t="s">
        <v>1513</v>
      </c>
      <c r="C47" s="1531"/>
      <c r="D47" s="1533"/>
      <c r="E47" s="1532">
        <f t="shared" si="0"/>
        <v>2475361.4614920006</v>
      </c>
      <c r="F47" s="1532">
        <v>2475361.4614920006</v>
      </c>
      <c r="G47" s="1532">
        <v>0</v>
      </c>
      <c r="H47" s="1532">
        <v>0</v>
      </c>
      <c r="I47" s="1532">
        <v>0</v>
      </c>
      <c r="J47" s="1326" t="s">
        <v>1530</v>
      </c>
    </row>
    <row r="48" spans="2:10" ht="25">
      <c r="B48" s="1530" t="s">
        <v>266</v>
      </c>
      <c r="C48" s="1531"/>
      <c r="D48" s="1533"/>
      <c r="E48" s="1532">
        <f t="shared" si="0"/>
        <v>21839.980169999995</v>
      </c>
      <c r="F48" s="1532">
        <v>0</v>
      </c>
      <c r="G48" s="1532">
        <v>0</v>
      </c>
      <c r="H48" s="1532">
        <v>0</v>
      </c>
      <c r="I48" s="1532">
        <v>21839.980169999995</v>
      </c>
      <c r="J48" s="1606" t="s">
        <v>1529</v>
      </c>
    </row>
    <row r="49" spans="2:10">
      <c r="B49" s="1530" t="s">
        <v>1780</v>
      </c>
      <c r="C49" s="1531"/>
      <c r="D49" s="1533"/>
      <c r="E49" s="1532">
        <f t="shared" si="0"/>
        <v>3025880.3734800005</v>
      </c>
      <c r="F49" s="1532">
        <v>3025880.3734800005</v>
      </c>
      <c r="G49" s="1532">
        <v>0</v>
      </c>
      <c r="H49" s="1532">
        <v>0</v>
      </c>
      <c r="I49" s="1532">
        <v>0</v>
      </c>
      <c r="J49" s="1326" t="s">
        <v>1530</v>
      </c>
    </row>
    <row r="50" spans="2:10" ht="25">
      <c r="B50" s="1530" t="s">
        <v>1620</v>
      </c>
      <c r="C50" s="1531"/>
      <c r="D50" s="1533"/>
      <c r="E50" s="1532">
        <f t="shared" si="0"/>
        <v>443467.26630000002</v>
      </c>
      <c r="F50" s="1532">
        <v>0</v>
      </c>
      <c r="G50" s="1532">
        <v>0</v>
      </c>
      <c r="H50" s="1532">
        <v>443467.26630000002</v>
      </c>
      <c r="I50" s="1532">
        <v>0</v>
      </c>
      <c r="J50" s="1326" t="s">
        <v>1529</v>
      </c>
    </row>
    <row r="51" spans="2:10">
      <c r="B51" s="1530" t="s">
        <v>1514</v>
      </c>
      <c r="C51" s="1531"/>
      <c r="D51" s="1533"/>
      <c r="E51" s="1532">
        <f t="shared" si="0"/>
        <v>-260060.05853999971</v>
      </c>
      <c r="F51" s="1532">
        <v>-260060.05853999971</v>
      </c>
      <c r="G51" s="1532">
        <v>0</v>
      </c>
      <c r="H51" s="1532">
        <v>0</v>
      </c>
      <c r="I51" s="1532">
        <v>0</v>
      </c>
      <c r="J51" s="1326" t="s">
        <v>1530</v>
      </c>
    </row>
    <row r="52" spans="2:10">
      <c r="B52" s="1530" t="s">
        <v>1515</v>
      </c>
      <c r="C52" s="1531"/>
      <c r="D52" s="1533"/>
      <c r="E52" s="1532">
        <f t="shared" si="0"/>
        <v>8686155.3992400002</v>
      </c>
      <c r="F52" s="1532">
        <v>8686155.3992400002</v>
      </c>
      <c r="G52" s="1532">
        <v>0</v>
      </c>
      <c r="H52" s="1532">
        <v>0</v>
      </c>
      <c r="I52" s="1532">
        <v>0</v>
      </c>
      <c r="J52" s="1326" t="s">
        <v>1530</v>
      </c>
    </row>
    <row r="53" spans="2:10">
      <c r="B53" s="1530" t="s">
        <v>1516</v>
      </c>
      <c r="C53" s="1531"/>
      <c r="D53" s="1533"/>
      <c r="E53" s="1532">
        <f t="shared" si="0"/>
        <v>24563.10831</v>
      </c>
      <c r="F53" s="1532">
        <v>24563.10831</v>
      </c>
      <c r="G53" s="1532">
        <v>0</v>
      </c>
      <c r="H53" s="1532">
        <v>0</v>
      </c>
      <c r="I53" s="1532">
        <v>0</v>
      </c>
      <c r="J53" s="1326" t="s">
        <v>1530</v>
      </c>
    </row>
    <row r="54" spans="2:10">
      <c r="B54" s="1530" t="s">
        <v>1781</v>
      </c>
      <c r="C54" s="1531"/>
      <c r="D54" s="1533"/>
      <c r="E54" s="1532">
        <f t="shared" si="0"/>
        <v>-2097.8999999999996</v>
      </c>
      <c r="F54" s="1532">
        <v>-2097.8999999999996</v>
      </c>
      <c r="G54" s="1532">
        <v>0</v>
      </c>
      <c r="H54" s="1532">
        <v>0</v>
      </c>
      <c r="I54" s="1532">
        <v>0</v>
      </c>
      <c r="J54" s="1326" t="s">
        <v>1530</v>
      </c>
    </row>
    <row r="55" spans="2:10">
      <c r="B55" s="1530" t="s">
        <v>1471</v>
      </c>
      <c r="C55" s="1531"/>
      <c r="D55" s="1533"/>
      <c r="E55" s="1532">
        <f t="shared" si="0"/>
        <v>253612.989</v>
      </c>
      <c r="F55" s="1532">
        <v>253612.989</v>
      </c>
      <c r="G55" s="1532">
        <v>0</v>
      </c>
      <c r="H55" s="1532">
        <v>0</v>
      </c>
      <c r="I55" s="1532">
        <v>0</v>
      </c>
      <c r="J55" s="1326" t="s">
        <v>1530</v>
      </c>
    </row>
    <row r="56" spans="2:10" ht="25">
      <c r="B56" s="1530" t="s">
        <v>1517</v>
      </c>
      <c r="C56" s="1531"/>
      <c r="D56" s="1533"/>
      <c r="E56" s="1532">
        <f t="shared" si="0"/>
        <v>47435656.179931685</v>
      </c>
      <c r="F56" s="1532">
        <v>7839061.0353000006</v>
      </c>
      <c r="G56" s="1532">
        <v>0</v>
      </c>
      <c r="H56" s="1532">
        <v>39596595.144631684</v>
      </c>
      <c r="I56" s="1532">
        <v>0</v>
      </c>
      <c r="J56" s="1606" t="s">
        <v>1531</v>
      </c>
    </row>
    <row r="57" spans="2:10" ht="37.5">
      <c r="B57" s="1530" t="s">
        <v>1518</v>
      </c>
      <c r="C57" s="1531"/>
      <c r="D57" s="1533"/>
      <c r="E57" s="1532">
        <f t="shared" si="0"/>
        <v>592782.60346532986</v>
      </c>
      <c r="F57" s="1532">
        <v>0</v>
      </c>
      <c r="G57" s="1532">
        <v>0</v>
      </c>
      <c r="H57" s="1532">
        <v>592782.60346532986</v>
      </c>
      <c r="I57" s="1532">
        <v>0</v>
      </c>
      <c r="J57" s="1606" t="s">
        <v>1805</v>
      </c>
    </row>
    <row r="58" spans="2:10">
      <c r="B58" s="1530" t="s">
        <v>1519</v>
      </c>
      <c r="C58" s="1531"/>
      <c r="D58" s="1533"/>
      <c r="E58" s="1532">
        <f t="shared" si="0"/>
        <v>13518.521283827662</v>
      </c>
      <c r="F58" s="1532">
        <v>13518.521283827662</v>
      </c>
      <c r="G58" s="1532">
        <v>0</v>
      </c>
      <c r="H58" s="1532">
        <v>0</v>
      </c>
      <c r="I58" s="1532">
        <v>0</v>
      </c>
      <c r="J58" s="1606" t="s">
        <v>1530</v>
      </c>
    </row>
    <row r="59" spans="2:10" ht="37.5">
      <c r="B59" s="1530" t="s">
        <v>1520</v>
      </c>
      <c r="C59" s="1531"/>
      <c r="D59" s="1533"/>
      <c r="E59" s="1532">
        <f t="shared" si="0"/>
        <v>41725919.752968855</v>
      </c>
      <c r="F59" s="1532">
        <v>41725919.752968855</v>
      </c>
      <c r="G59" s="1532">
        <v>0</v>
      </c>
      <c r="H59" s="1532">
        <v>0</v>
      </c>
      <c r="I59" s="1532">
        <v>0</v>
      </c>
      <c r="J59" s="1326" t="s">
        <v>1532</v>
      </c>
    </row>
    <row r="60" spans="2:10" ht="13">
      <c r="B60" s="1279" t="s">
        <v>931</v>
      </c>
      <c r="C60" s="1280"/>
      <c r="D60" s="1281"/>
      <c r="E60" s="1282">
        <f>SUM(E36:E59)</f>
        <v>132566982.24086082</v>
      </c>
      <c r="F60" s="1282">
        <f>SUM(F36:F59)</f>
        <v>83965293.877806559</v>
      </c>
      <c r="G60" s="1282">
        <f>SUM(G36:G59)</f>
        <v>0</v>
      </c>
      <c r="H60" s="1282">
        <f>SUM(H36:H59)</f>
        <v>41924812.997117013</v>
      </c>
      <c r="I60" s="1282">
        <f>SUM(I36:I59)</f>
        <v>6676875.3659372404</v>
      </c>
      <c r="J60" s="1582"/>
    </row>
    <row r="61" spans="2:10" ht="13">
      <c r="B61" s="1283"/>
      <c r="C61" s="1281"/>
      <c r="D61" s="1281"/>
      <c r="E61" s="1282"/>
      <c r="F61" s="1282"/>
      <c r="G61" s="1282"/>
      <c r="H61" s="1282"/>
      <c r="I61" s="1282"/>
      <c r="J61" s="1582"/>
    </row>
    <row r="62" spans="2:10">
      <c r="B62" s="1284" t="s">
        <v>1335</v>
      </c>
      <c r="C62" s="1285"/>
      <c r="D62" s="1285"/>
      <c r="E62" s="1532">
        <f t="shared" ref="E62:E65" si="1">F62+G62+H62+I62</f>
        <v>-592782.60346532986</v>
      </c>
      <c r="F62" s="1277">
        <f t="shared" ref="F62:H62" si="2">-F57</f>
        <v>0</v>
      </c>
      <c r="G62" s="1277">
        <f t="shared" si="2"/>
        <v>0</v>
      </c>
      <c r="H62" s="1277">
        <f t="shared" si="2"/>
        <v>-592782.60346532986</v>
      </c>
      <c r="I62" s="1277">
        <f>-I57</f>
        <v>0</v>
      </c>
      <c r="J62" s="1287"/>
    </row>
    <row r="63" spans="2:10">
      <c r="B63" s="1284" t="s">
        <v>1536</v>
      </c>
      <c r="C63" s="1285"/>
      <c r="D63" s="1285"/>
      <c r="E63" s="1532">
        <f t="shared" si="1"/>
        <v>0</v>
      </c>
      <c r="F63" s="1277"/>
      <c r="G63" s="1277"/>
      <c r="H63" s="1277"/>
      <c r="I63" s="1277"/>
      <c r="J63" s="1287"/>
    </row>
    <row r="64" spans="2:10">
      <c r="B64" s="1284" t="s">
        <v>1337</v>
      </c>
      <c r="C64" s="1285"/>
      <c r="D64" s="1285"/>
      <c r="E64" s="1532">
        <f t="shared" si="1"/>
        <v>-41725919.752968855</v>
      </c>
      <c r="F64" s="1277">
        <f t="shared" ref="F64:H64" si="3">-F59</f>
        <v>-41725919.752968855</v>
      </c>
      <c r="G64" s="1277">
        <f t="shared" si="3"/>
        <v>0</v>
      </c>
      <c r="H64" s="1277">
        <f t="shared" si="3"/>
        <v>0</v>
      </c>
      <c r="I64" s="1277">
        <f>-I59</f>
        <v>0</v>
      </c>
      <c r="J64" s="1287"/>
    </row>
    <row r="65" spans="2:10">
      <c r="B65" s="1284" t="s">
        <v>1007</v>
      </c>
      <c r="C65" s="1285"/>
      <c r="D65" s="1285"/>
      <c r="E65" s="1532">
        <f t="shared" si="1"/>
        <v>-2105237.6818020009</v>
      </c>
      <c r="F65" s="1277">
        <f>-F40</f>
        <v>0</v>
      </c>
      <c r="G65" s="1277">
        <f>-G40</f>
        <v>0</v>
      </c>
      <c r="H65" s="1277">
        <f>-H40</f>
        <v>0</v>
      </c>
      <c r="I65" s="1277">
        <f>-I40</f>
        <v>-2105237.6818020009</v>
      </c>
      <c r="J65" s="1287"/>
    </row>
    <row r="66" spans="2:10" ht="5.15" customHeight="1">
      <c r="B66" s="1279"/>
      <c r="C66" s="1280"/>
      <c r="D66" s="1281"/>
      <c r="E66" s="1282"/>
      <c r="F66" s="1282"/>
      <c r="G66" s="1282"/>
      <c r="H66" s="1282"/>
      <c r="I66" s="1282"/>
      <c r="J66" s="1582"/>
    </row>
    <row r="67" spans="2:10" ht="13">
      <c r="B67" s="1283" t="s">
        <v>932</v>
      </c>
      <c r="C67" s="1281"/>
      <c r="D67" s="1281"/>
      <c r="E67" s="1282">
        <f>SUM(E62:E66)+E60</f>
        <v>88143042.202624634</v>
      </c>
      <c r="F67" s="1282">
        <f>SUM(F62:F66)+F60</f>
        <v>42239374.124837704</v>
      </c>
      <c r="G67" s="1282">
        <f>SUM(G62:G66)+G60</f>
        <v>0</v>
      </c>
      <c r="H67" s="1282">
        <f>SUM(H62:H66)+H60</f>
        <v>41332030.393651679</v>
      </c>
      <c r="I67" s="1282">
        <f>SUM(I62:I66)+I60</f>
        <v>4571637.6841352396</v>
      </c>
      <c r="J67" s="1582"/>
    </row>
    <row r="68" spans="2:10" ht="13">
      <c r="B68" s="1283"/>
      <c r="C68" s="1281"/>
      <c r="D68" s="1281"/>
      <c r="E68" s="1282"/>
      <c r="F68" s="1282"/>
      <c r="G68" s="1282"/>
      <c r="H68" s="1282"/>
      <c r="I68" s="1282"/>
      <c r="J68" s="1582"/>
    </row>
    <row r="69" spans="2:10" ht="13">
      <c r="B69" s="1288" t="s">
        <v>264</v>
      </c>
      <c r="C69" s="1289"/>
      <c r="D69" s="1290"/>
      <c r="E69" s="1291"/>
      <c r="F69" s="1291"/>
      <c r="G69" s="1291"/>
      <c r="H69" s="1291"/>
      <c r="I69" s="1292">
        <f>'ATT H-1A'!$H$16</f>
        <v>0.16079862797827263</v>
      </c>
      <c r="J69" s="1293"/>
    </row>
    <row r="70" spans="2:10" ht="13">
      <c r="B70" s="1288" t="s">
        <v>237</v>
      </c>
      <c r="C70" s="1289"/>
      <c r="D70" s="1290"/>
      <c r="E70" s="1291"/>
      <c r="F70" s="1291"/>
      <c r="G70" s="1291"/>
      <c r="H70" s="1292">
        <f>'ATT H-1A'!$H$37</f>
        <v>0.38230046462317585</v>
      </c>
      <c r="I70" s="1291"/>
      <c r="J70" s="1293"/>
    </row>
    <row r="71" spans="2:10" ht="13">
      <c r="B71" s="1288" t="s">
        <v>933</v>
      </c>
      <c r="C71" s="1289"/>
      <c r="D71" s="1290"/>
      <c r="E71" s="1291"/>
      <c r="F71" s="1291"/>
      <c r="G71" s="1292">
        <v>1</v>
      </c>
      <c r="H71" s="1291"/>
      <c r="I71" s="1291"/>
      <c r="J71" s="1293"/>
    </row>
    <row r="72" spans="2:10" ht="13">
      <c r="B72" s="1288" t="s">
        <v>934</v>
      </c>
      <c r="C72" s="1289"/>
      <c r="D72" s="1290"/>
      <c r="E72" s="1291"/>
      <c r="F72" s="1292">
        <v>0</v>
      </c>
      <c r="G72" s="1291"/>
      <c r="H72" s="1291"/>
      <c r="I72" s="1291"/>
      <c r="J72" s="1293"/>
    </row>
    <row r="73" spans="2:10" ht="13">
      <c r="B73" s="1294" t="s">
        <v>935</v>
      </c>
      <c r="C73" s="1289"/>
      <c r="D73" s="1290"/>
      <c r="E73" s="1291">
        <f>F73+G73+H73+I73</f>
        <v>16536367.490534978</v>
      </c>
      <c r="F73" s="1291">
        <f>F72*F67</f>
        <v>0</v>
      </c>
      <c r="G73" s="1291">
        <f>G67*G71</f>
        <v>0</v>
      </c>
      <c r="H73" s="1291">
        <f>H67*H70</f>
        <v>15801254.423312264</v>
      </c>
      <c r="I73" s="1291">
        <f>I69*I67</f>
        <v>735113.06722271419</v>
      </c>
      <c r="J73" s="1293"/>
    </row>
    <row r="74" spans="2:10" ht="13">
      <c r="B74" s="1295"/>
      <c r="E74" s="1266"/>
      <c r="F74" s="1266"/>
      <c r="G74" s="1266"/>
      <c r="H74" s="1266"/>
      <c r="I74" s="1266"/>
      <c r="J74" s="1296"/>
    </row>
    <row r="75" spans="2:10" ht="13">
      <c r="B75" s="1268"/>
      <c r="E75" s="1266"/>
      <c r="F75" s="1266"/>
      <c r="G75" s="1266"/>
      <c r="H75" s="1266"/>
      <c r="I75" s="1266"/>
      <c r="J75" s="1296"/>
    </row>
    <row r="76" spans="2:10" ht="13">
      <c r="B76" s="1259" t="s">
        <v>174</v>
      </c>
      <c r="C76" s="1259"/>
      <c r="D76" s="1259"/>
      <c r="E76" s="1259" t="s">
        <v>175</v>
      </c>
      <c r="F76" s="1259" t="s">
        <v>1142</v>
      </c>
      <c r="G76" s="1259" t="s">
        <v>1295</v>
      </c>
      <c r="H76" s="1259" t="s">
        <v>1296</v>
      </c>
      <c r="I76" s="1259" t="s">
        <v>1297</v>
      </c>
      <c r="J76" s="1259" t="s">
        <v>1298</v>
      </c>
    </row>
    <row r="77" spans="2:10" ht="13">
      <c r="B77" s="1268"/>
      <c r="C77" s="365"/>
      <c r="D77" s="365"/>
      <c r="E77" s="1259"/>
      <c r="F77" s="1259" t="s">
        <v>1329</v>
      </c>
      <c r="G77" s="1259" t="s">
        <v>258</v>
      </c>
      <c r="H77" s="1259"/>
      <c r="I77" s="1259"/>
      <c r="J77" s="1579"/>
    </row>
    <row r="78" spans="2:10" ht="13">
      <c r="B78" s="1275"/>
      <c r="C78" s="365"/>
      <c r="D78" s="365"/>
      <c r="E78" s="1259"/>
      <c r="F78" s="1259" t="s">
        <v>1330</v>
      </c>
      <c r="G78" s="1259" t="s">
        <v>228</v>
      </c>
      <c r="H78" s="1259" t="s">
        <v>259</v>
      </c>
      <c r="I78" s="1259" t="s">
        <v>260</v>
      </c>
      <c r="J78" s="1579"/>
    </row>
    <row r="79" spans="2:10" ht="13">
      <c r="B79" s="1268" t="s">
        <v>936</v>
      </c>
      <c r="C79" s="365"/>
      <c r="D79" s="365"/>
      <c r="E79" s="1259" t="s">
        <v>44</v>
      </c>
      <c r="F79" s="1262" t="s">
        <v>1331</v>
      </c>
      <c r="G79" s="1259" t="s">
        <v>261</v>
      </c>
      <c r="H79" s="1259" t="s">
        <v>261</v>
      </c>
      <c r="I79" s="1259" t="s">
        <v>261</v>
      </c>
      <c r="J79" s="1259" t="s">
        <v>265</v>
      </c>
    </row>
    <row r="80" spans="2:10">
      <c r="B80" s="1276"/>
      <c r="C80" s="1297"/>
      <c r="D80" s="1298"/>
      <c r="E80" s="1277"/>
      <c r="F80" s="1277"/>
      <c r="G80" s="1277"/>
      <c r="H80" s="1277"/>
      <c r="I80" s="1277"/>
      <c r="J80" s="1278"/>
    </row>
    <row r="81" spans="2:10">
      <c r="B81" s="1276"/>
      <c r="C81" s="1297"/>
      <c r="D81" s="1299"/>
      <c r="E81" s="1277"/>
      <c r="F81" s="1277"/>
      <c r="G81" s="1277"/>
      <c r="H81" s="1277"/>
      <c r="I81" s="1277"/>
      <c r="J81" s="1278"/>
    </row>
    <row r="82" spans="2:10">
      <c r="B82" s="1276"/>
      <c r="C82" s="1297"/>
      <c r="D82" s="1299"/>
      <c r="E82" s="1277"/>
      <c r="F82" s="1277"/>
      <c r="G82" s="1277"/>
      <c r="H82" s="1277"/>
      <c r="I82" s="1277"/>
      <c r="J82" s="1278"/>
    </row>
    <row r="83" spans="2:10">
      <c r="B83" s="1276"/>
      <c r="C83" s="1297"/>
      <c r="D83" s="1299"/>
      <c r="E83" s="1277"/>
      <c r="F83" s="1277"/>
      <c r="G83" s="1277"/>
      <c r="H83" s="1277"/>
      <c r="I83" s="1277"/>
      <c r="J83" s="1278"/>
    </row>
    <row r="84" spans="2:10">
      <c r="B84" s="1276"/>
      <c r="C84" s="1297"/>
      <c r="D84" s="1299"/>
      <c r="E84" s="1277"/>
      <c r="F84" s="1277"/>
      <c r="G84" s="1277"/>
      <c r="H84" s="1277"/>
      <c r="I84" s="1277"/>
      <c r="J84" s="1278"/>
    </row>
    <row r="85" spans="2:10">
      <c r="B85" s="1276"/>
      <c r="C85" s="1297"/>
      <c r="D85" s="1299"/>
      <c r="E85" s="1277"/>
      <c r="F85" s="1277"/>
      <c r="G85" s="1277"/>
      <c r="H85" s="1277"/>
      <c r="I85" s="1277"/>
      <c r="J85" s="1278"/>
    </row>
    <row r="86" spans="2:10">
      <c r="B86" s="1276"/>
      <c r="C86" s="1297"/>
      <c r="D86" s="1298"/>
      <c r="E86" s="1300"/>
      <c r="F86" s="1300"/>
      <c r="G86" s="1300"/>
      <c r="H86" s="1300"/>
      <c r="I86" s="1300"/>
      <c r="J86" s="1583"/>
    </row>
    <row r="87" spans="2:10" ht="13">
      <c r="B87" s="1283" t="s">
        <v>937</v>
      </c>
      <c r="C87" s="1281"/>
      <c r="D87" s="1281"/>
      <c r="E87" s="1282">
        <f>SUM(E80:E86)</f>
        <v>0</v>
      </c>
      <c r="F87" s="1282">
        <f>SUM(F80:F86)</f>
        <v>0</v>
      </c>
      <c r="G87" s="1282">
        <f>SUM(G80:G86)</f>
        <v>0</v>
      </c>
      <c r="H87" s="1282">
        <f>SUM(H80:H86)</f>
        <v>0</v>
      </c>
      <c r="I87" s="1282">
        <f>SUM(I80:I86)</f>
        <v>0</v>
      </c>
      <c r="J87" s="1582"/>
    </row>
    <row r="88" spans="2:10" ht="13">
      <c r="B88" s="1283"/>
      <c r="C88" s="1281"/>
      <c r="D88" s="1281"/>
      <c r="E88" s="1282"/>
      <c r="F88" s="1282"/>
      <c r="G88" s="1282"/>
      <c r="H88" s="1282"/>
      <c r="I88" s="1282"/>
      <c r="J88" s="1582"/>
    </row>
    <row r="89" spans="2:10">
      <c r="B89" s="1301" t="s">
        <v>1335</v>
      </c>
      <c r="C89" s="1302"/>
      <c r="D89" s="1303"/>
      <c r="E89" s="1286">
        <f>SUM(F89:I89)</f>
        <v>0</v>
      </c>
      <c r="F89" s="1277"/>
      <c r="G89" s="1277"/>
      <c r="H89" s="1277"/>
      <c r="I89" s="1277"/>
      <c r="J89" s="1287"/>
    </row>
    <row r="90" spans="2:10">
      <c r="B90" s="1284" t="s">
        <v>1336</v>
      </c>
      <c r="C90" s="1285"/>
      <c r="D90" s="1303"/>
      <c r="E90" s="1286">
        <f>SUM(F90:I90)</f>
        <v>0</v>
      </c>
      <c r="F90" s="1277"/>
      <c r="G90" s="1277"/>
      <c r="H90" s="1277"/>
      <c r="I90" s="1277"/>
      <c r="J90" s="1287"/>
    </row>
    <row r="91" spans="2:10">
      <c r="B91" s="1284" t="s">
        <v>1337</v>
      </c>
      <c r="C91" s="1285"/>
      <c r="D91" s="1303"/>
      <c r="E91" s="1286">
        <f>SUM(F91:I91)</f>
        <v>0</v>
      </c>
      <c r="F91" s="1277"/>
      <c r="G91" s="1277"/>
      <c r="H91" s="1277"/>
      <c r="I91" s="1277"/>
      <c r="J91" s="1287"/>
    </row>
    <row r="92" spans="2:10">
      <c r="B92" s="1284" t="s">
        <v>1007</v>
      </c>
      <c r="C92" s="1285"/>
      <c r="D92" s="1303"/>
      <c r="E92" s="1286">
        <f>SUM(F92:I92)</f>
        <v>0</v>
      </c>
      <c r="F92" s="1277"/>
      <c r="G92" s="1277"/>
      <c r="H92" s="1277"/>
      <c r="I92" s="1277"/>
      <c r="J92" s="1287"/>
    </row>
    <row r="93" spans="2:10" ht="5.15" customHeight="1">
      <c r="B93" s="1279"/>
      <c r="C93" s="1280"/>
      <c r="D93" s="1281"/>
      <c r="E93" s="1282"/>
      <c r="F93" s="1282"/>
      <c r="G93" s="1282"/>
      <c r="H93" s="1282"/>
      <c r="I93" s="1282"/>
      <c r="J93" s="1582"/>
    </row>
    <row r="94" spans="2:10" ht="13">
      <c r="B94" s="1304" t="s">
        <v>938</v>
      </c>
      <c r="C94" s="1305"/>
      <c r="D94" s="1281"/>
      <c r="E94" s="1282">
        <f>SUM(E89:E93)+E87</f>
        <v>0</v>
      </c>
      <c r="F94" s="1282">
        <f>SUM(F89:F93)+F87</f>
        <v>0</v>
      </c>
      <c r="G94" s="1282">
        <f>SUM(G89:G93)+G87</f>
        <v>0</v>
      </c>
      <c r="H94" s="1282">
        <f>SUM(H89:H93)+H87</f>
        <v>0</v>
      </c>
      <c r="I94" s="1282">
        <f>SUM(I89:I93)+I87</f>
        <v>0</v>
      </c>
      <c r="J94" s="1582"/>
    </row>
    <row r="95" spans="2:10" ht="13">
      <c r="B95" s="1306"/>
      <c r="C95" s="1307"/>
      <c r="D95" s="1307"/>
      <c r="E95" s="1291"/>
      <c r="F95" s="1282"/>
      <c r="G95" s="1282"/>
      <c r="H95" s="1282"/>
      <c r="I95" s="1282"/>
      <c r="J95" s="1293"/>
    </row>
    <row r="96" spans="2:10" ht="13">
      <c r="B96" s="1308" t="s">
        <v>264</v>
      </c>
      <c r="C96" s="1309"/>
      <c r="D96" s="1290"/>
      <c r="E96" s="1291"/>
      <c r="F96" s="1291"/>
      <c r="G96" s="1291"/>
      <c r="H96" s="1291"/>
      <c r="I96" s="1292">
        <f>'ATT H-1A'!$H$16</f>
        <v>0.16079862797827263</v>
      </c>
      <c r="J96" s="1293"/>
    </row>
    <row r="97" spans="2:10" ht="13">
      <c r="B97" s="1288" t="s">
        <v>237</v>
      </c>
      <c r="C97" s="1289"/>
      <c r="D97" s="1290"/>
      <c r="E97" s="1291"/>
      <c r="F97" s="1291"/>
      <c r="G97" s="1291"/>
      <c r="H97" s="1292">
        <f>'ATT H-1A'!$H$37</f>
        <v>0.38230046462317585</v>
      </c>
      <c r="I97" s="1291"/>
      <c r="J97" s="1293"/>
    </row>
    <row r="98" spans="2:10" ht="13">
      <c r="B98" s="1288" t="s">
        <v>933</v>
      </c>
      <c r="C98" s="1289"/>
      <c r="D98" s="1290"/>
      <c r="E98" s="1291"/>
      <c r="F98" s="1291"/>
      <c r="G98" s="1292">
        <v>1</v>
      </c>
      <c r="H98" s="1291"/>
      <c r="I98" s="1291"/>
      <c r="J98" s="1293"/>
    </row>
    <row r="99" spans="2:10" ht="13">
      <c r="B99" s="1288" t="s">
        <v>934</v>
      </c>
      <c r="C99" s="1289"/>
      <c r="D99" s="1290"/>
      <c r="E99" s="1291"/>
      <c r="F99" s="1292">
        <v>0</v>
      </c>
      <c r="G99" s="1291"/>
      <c r="H99" s="1291"/>
      <c r="I99" s="1291"/>
      <c r="J99" s="1293"/>
    </row>
    <row r="100" spans="2:10" ht="13">
      <c r="B100" s="1294" t="s">
        <v>935</v>
      </c>
      <c r="C100" s="1289"/>
      <c r="D100" s="1290"/>
      <c r="E100" s="1291">
        <f>F100+G100+H100+I100</f>
        <v>0</v>
      </c>
      <c r="F100" s="1291">
        <f>F99*F94</f>
        <v>0</v>
      </c>
      <c r="G100" s="1291">
        <f>G94*G98</f>
        <v>0</v>
      </c>
      <c r="H100" s="1291">
        <f>H94*H97</f>
        <v>0</v>
      </c>
      <c r="I100" s="1291">
        <f>I96*I94</f>
        <v>0</v>
      </c>
      <c r="J100" s="1293"/>
    </row>
    <row r="101" spans="2:10" ht="13">
      <c r="B101" s="1295"/>
      <c r="E101" s="1266"/>
      <c r="F101" s="1266"/>
      <c r="G101" s="1266"/>
      <c r="H101" s="1266"/>
      <c r="I101" s="1266"/>
      <c r="J101" s="1296"/>
    </row>
    <row r="102" spans="2:10" ht="13">
      <c r="B102" s="1295"/>
      <c r="E102" s="1266"/>
      <c r="F102" s="1266"/>
      <c r="G102" s="1266"/>
      <c r="H102" s="1266"/>
      <c r="I102" s="1266"/>
      <c r="J102" s="1296"/>
    </row>
    <row r="103" spans="2:10" ht="13">
      <c r="B103" s="1259" t="s">
        <v>174</v>
      </c>
      <c r="C103" s="1259"/>
      <c r="D103" s="1259"/>
      <c r="E103" s="1259" t="s">
        <v>175</v>
      </c>
      <c r="F103" s="1259" t="s">
        <v>1142</v>
      </c>
      <c r="G103" s="1259" t="s">
        <v>1295</v>
      </c>
      <c r="H103" s="1259" t="s">
        <v>1296</v>
      </c>
      <c r="I103" s="1259" t="s">
        <v>1297</v>
      </c>
      <c r="J103" s="1259" t="s">
        <v>1298</v>
      </c>
    </row>
    <row r="104" spans="2:10" ht="13">
      <c r="B104" s="1268"/>
      <c r="C104" s="365"/>
      <c r="D104" s="365"/>
      <c r="E104" s="1259"/>
      <c r="F104" s="1259" t="s">
        <v>1329</v>
      </c>
      <c r="G104" s="1259" t="s">
        <v>258</v>
      </c>
      <c r="H104" s="1259"/>
      <c r="I104" s="1259"/>
      <c r="J104" s="1579"/>
    </row>
    <row r="105" spans="2:10" ht="13">
      <c r="B105" s="1310"/>
      <c r="C105" s="365"/>
      <c r="D105" s="365"/>
      <c r="E105" s="1259"/>
      <c r="F105" s="1259" t="s">
        <v>1330</v>
      </c>
      <c r="G105" s="1259" t="s">
        <v>228</v>
      </c>
      <c r="H105" s="1259" t="s">
        <v>259</v>
      </c>
      <c r="I105" s="1259" t="s">
        <v>260</v>
      </c>
      <c r="J105" s="1579"/>
    </row>
    <row r="106" spans="2:10" ht="13">
      <c r="B106" s="1268" t="s">
        <v>1338</v>
      </c>
      <c r="E106" s="1259" t="s">
        <v>44</v>
      </c>
      <c r="F106" s="1262" t="s">
        <v>1331</v>
      </c>
      <c r="G106" s="1259" t="s">
        <v>261</v>
      </c>
      <c r="H106" s="1259" t="s">
        <v>261</v>
      </c>
      <c r="I106" s="1259" t="s">
        <v>261</v>
      </c>
      <c r="J106" s="1259" t="s">
        <v>265</v>
      </c>
    </row>
    <row r="107" spans="2:10">
      <c r="B107" s="1290" t="s">
        <v>930</v>
      </c>
      <c r="C107" s="1290"/>
      <c r="D107" s="1290"/>
      <c r="E107" s="1282">
        <f>SUM(F107:I107)</f>
        <v>132566982.24086082</v>
      </c>
      <c r="F107" s="1291">
        <f>F60</f>
        <v>83965293.877806559</v>
      </c>
      <c r="G107" s="1291">
        <f>G60</f>
        <v>0</v>
      </c>
      <c r="H107" s="1291">
        <f>H60</f>
        <v>41924812.997117013</v>
      </c>
      <c r="I107" s="1291">
        <f>I60</f>
        <v>6676875.3659372404</v>
      </c>
      <c r="J107" s="1293"/>
    </row>
    <row r="108" spans="2:10">
      <c r="B108" s="1290" t="s">
        <v>936</v>
      </c>
      <c r="C108" s="1290"/>
      <c r="D108" s="1290"/>
      <c r="E108" s="1282">
        <f>SUM(F108:I108)</f>
        <v>0</v>
      </c>
      <c r="F108" s="1291">
        <f>F87</f>
        <v>0</v>
      </c>
      <c r="G108" s="1291">
        <f>G87</f>
        <v>0</v>
      </c>
      <c r="H108" s="1291">
        <f>H87</f>
        <v>0</v>
      </c>
      <c r="I108" s="1291">
        <f>I87</f>
        <v>0</v>
      </c>
      <c r="J108" s="1293"/>
    </row>
    <row r="109" spans="2:10" ht="13">
      <c r="B109" s="1311" t="s">
        <v>939</v>
      </c>
      <c r="C109" s="1290"/>
      <c r="D109" s="1290"/>
      <c r="E109" s="1291">
        <f>E107+E108</f>
        <v>132566982.24086082</v>
      </c>
      <c r="F109" s="1291">
        <f>F107+F108</f>
        <v>83965293.877806559</v>
      </c>
      <c r="G109" s="1291">
        <f>G107+G108</f>
        <v>0</v>
      </c>
      <c r="H109" s="1291">
        <f>H107+H108</f>
        <v>41924812.997117013</v>
      </c>
      <c r="I109" s="1291">
        <f>I107+I108</f>
        <v>6676875.3659372404</v>
      </c>
      <c r="J109" s="1293"/>
    </row>
    <row r="110" spans="2:10" ht="13">
      <c r="B110" s="1295"/>
      <c r="E110" s="1266"/>
      <c r="F110" s="1266"/>
      <c r="G110" s="1266"/>
      <c r="H110" s="1266"/>
      <c r="I110" s="1266"/>
      <c r="J110" s="1296"/>
    </row>
    <row r="111" spans="2:10" ht="13">
      <c r="B111" s="1295"/>
      <c r="E111" s="1266"/>
      <c r="F111" s="1266"/>
      <c r="G111" s="1266"/>
      <c r="H111" s="1266"/>
      <c r="I111" s="1266"/>
      <c r="J111" s="1296"/>
    </row>
    <row r="112" spans="2:10" s="365" customFormat="1" ht="12.75" customHeight="1">
      <c r="B112" s="1312" t="s">
        <v>269</v>
      </c>
      <c r="C112" s="1312"/>
      <c r="E112" s="1313"/>
      <c r="G112" s="1313"/>
      <c r="H112" s="1314"/>
      <c r="I112" s="1315"/>
      <c r="J112" s="1584"/>
    </row>
    <row r="113" spans="2:11" s="365" customFormat="1" ht="15.75" customHeight="1">
      <c r="B113" s="1760" t="s">
        <v>1339</v>
      </c>
      <c r="C113" s="1760"/>
      <c r="D113" s="1760"/>
      <c r="E113" s="1760"/>
      <c r="F113" s="1760"/>
      <c r="G113" s="1760"/>
      <c r="H113" s="1760"/>
      <c r="I113" s="1760"/>
      <c r="J113" s="1585"/>
    </row>
    <row r="114" spans="2:11" s="365" customFormat="1" ht="13">
      <c r="B114" s="1316" t="s">
        <v>270</v>
      </c>
      <c r="C114" s="1316"/>
      <c r="H114" s="1315"/>
      <c r="I114" s="1315"/>
      <c r="J114" s="1584"/>
    </row>
    <row r="115" spans="2:11" s="365" customFormat="1" ht="13">
      <c r="B115" s="1316" t="s">
        <v>271</v>
      </c>
      <c r="C115" s="1316"/>
      <c r="H115" s="1315"/>
      <c r="I115" s="1315"/>
      <c r="J115" s="1585"/>
    </row>
    <row r="116" spans="2:11" s="365" customFormat="1" ht="13">
      <c r="B116" s="1316" t="s">
        <v>272</v>
      </c>
      <c r="C116" s="1316"/>
      <c r="H116" s="1315"/>
      <c r="I116" s="1315"/>
      <c r="J116" s="1584"/>
    </row>
    <row r="117" spans="2:11" s="365" customFormat="1" ht="15.75" customHeight="1">
      <c r="B117" s="1760" t="s">
        <v>940</v>
      </c>
      <c r="C117" s="1760"/>
      <c r="D117" s="1760"/>
      <c r="E117" s="1760"/>
      <c r="F117" s="1760"/>
      <c r="G117" s="1760"/>
      <c r="H117" s="1760"/>
      <c r="I117" s="1760"/>
      <c r="J117" s="1579"/>
      <c r="K117" s="1317"/>
    </row>
    <row r="118" spans="2:11" s="365" customFormat="1" ht="15.75" customHeight="1">
      <c r="B118" s="1760"/>
      <c r="C118" s="1760"/>
      <c r="D118" s="1760"/>
      <c r="E118" s="1760"/>
      <c r="F118" s="1760"/>
      <c r="G118" s="1760"/>
      <c r="H118" s="1760"/>
      <c r="I118" s="1760"/>
      <c r="J118" s="1579"/>
      <c r="K118" s="1317"/>
    </row>
    <row r="119" spans="2:11" s="365" customFormat="1" ht="13">
      <c r="B119" s="1316" t="s">
        <v>941</v>
      </c>
      <c r="C119" s="1316"/>
      <c r="H119" s="1315"/>
      <c r="I119" s="1315"/>
      <c r="J119" s="1584"/>
    </row>
    <row r="120" spans="2:11" ht="13">
      <c r="C120" s="1295"/>
      <c r="E120" s="1269"/>
      <c r="F120" s="1269"/>
      <c r="H120" s="1318"/>
      <c r="I120" s="1319"/>
      <c r="J120" s="1296"/>
    </row>
    <row r="121" spans="2:11" ht="13">
      <c r="B121" s="1295"/>
      <c r="C121" s="1320"/>
      <c r="E121" s="1274"/>
    </row>
    <row r="122" spans="2:11" ht="13">
      <c r="B122" s="1259" t="s">
        <v>174</v>
      </c>
      <c r="C122" s="1259"/>
      <c r="D122" s="1259"/>
      <c r="E122" s="1259" t="s">
        <v>175</v>
      </c>
      <c r="F122" s="1259" t="s">
        <v>1142</v>
      </c>
      <c r="G122" s="1259" t="s">
        <v>1295</v>
      </c>
      <c r="H122" s="1259" t="s">
        <v>1296</v>
      </c>
      <c r="I122" s="1259" t="s">
        <v>1297</v>
      </c>
      <c r="J122" s="1259" t="s">
        <v>1298</v>
      </c>
    </row>
    <row r="123" spans="2:11" ht="13">
      <c r="B123" s="1268"/>
      <c r="C123" s="365"/>
      <c r="D123" s="365"/>
      <c r="E123" s="1259"/>
      <c r="F123" s="1259" t="s">
        <v>1329</v>
      </c>
      <c r="G123" s="1259" t="s">
        <v>258</v>
      </c>
      <c r="H123" s="1259"/>
      <c r="I123" s="1259"/>
      <c r="J123" s="1579"/>
    </row>
    <row r="124" spans="2:11" ht="13">
      <c r="B124" s="1268"/>
      <c r="C124" s="1275"/>
      <c r="D124" s="365"/>
      <c r="E124" s="1259"/>
      <c r="F124" s="1259" t="s">
        <v>1330</v>
      </c>
      <c r="G124" s="1259" t="s">
        <v>228</v>
      </c>
      <c r="H124" s="1259" t="s">
        <v>259</v>
      </c>
      <c r="I124" s="1259" t="s">
        <v>260</v>
      </c>
      <c r="J124" s="1579"/>
    </row>
    <row r="125" spans="2:11" ht="13">
      <c r="B125" s="1268" t="s">
        <v>942</v>
      </c>
      <c r="C125" s="365"/>
      <c r="D125" s="365"/>
      <c r="E125" s="1259" t="s">
        <v>44</v>
      </c>
      <c r="F125" s="1262" t="s">
        <v>1331</v>
      </c>
      <c r="G125" s="1259" t="s">
        <v>261</v>
      </c>
      <c r="H125" s="1259" t="s">
        <v>261</v>
      </c>
      <c r="I125" s="1259" t="s">
        <v>261</v>
      </c>
      <c r="J125" s="1259" t="s">
        <v>265</v>
      </c>
    </row>
    <row r="126" spans="2:11">
      <c r="B126" s="1530" t="s">
        <v>1521</v>
      </c>
      <c r="C126" s="1531"/>
      <c r="D126" s="1534"/>
      <c r="E126" s="1532">
        <f t="shared" ref="E126:E129" si="4">F126+G126+H126+I126</f>
        <v>-567160320.15241683</v>
      </c>
      <c r="F126" s="1532">
        <v>-30443.644637264835</v>
      </c>
      <c r="G126" s="1532">
        <v>0</v>
      </c>
      <c r="H126" s="1532">
        <v>-567129876.5077796</v>
      </c>
      <c r="I126" s="1532">
        <v>0</v>
      </c>
      <c r="J126" s="1606" t="s">
        <v>1533</v>
      </c>
    </row>
    <row r="127" spans="2:11">
      <c r="B127" s="1530" t="s">
        <v>27</v>
      </c>
      <c r="C127" s="1531"/>
      <c r="D127" s="1534"/>
      <c r="E127" s="1532">
        <f t="shared" si="4"/>
        <v>22207553.103321001</v>
      </c>
      <c r="F127" s="1532">
        <v>22207553.103321001</v>
      </c>
      <c r="G127" s="1532">
        <v>0</v>
      </c>
      <c r="H127" s="1532">
        <v>0</v>
      </c>
      <c r="I127" s="1532">
        <v>0</v>
      </c>
      <c r="J127" s="1606" t="s">
        <v>1534</v>
      </c>
    </row>
    <row r="128" spans="2:11" ht="25">
      <c r="B128" s="1530" t="s">
        <v>1523</v>
      </c>
      <c r="C128" s="1531"/>
      <c r="D128" s="1534"/>
      <c r="E128" s="1532">
        <f t="shared" si="4"/>
        <v>-15051792.592430001</v>
      </c>
      <c r="F128" s="1532">
        <v>-15051792.592430001</v>
      </c>
      <c r="G128" s="1532">
        <v>0</v>
      </c>
      <c r="H128" s="1532">
        <v>0</v>
      </c>
      <c r="I128" s="1532">
        <v>0</v>
      </c>
      <c r="J128" s="1535" t="s">
        <v>1806</v>
      </c>
    </row>
    <row r="129" spans="2:10" ht="37.5">
      <c r="B129" s="1530" t="s">
        <v>1522</v>
      </c>
      <c r="C129" s="1531"/>
      <c r="D129" s="1534"/>
      <c r="E129" s="1532">
        <f t="shared" si="4"/>
        <v>-13601945.033894608</v>
      </c>
      <c r="F129" s="1532">
        <v>-9758504.054144904</v>
      </c>
      <c r="G129" s="1532">
        <v>-3843440.9797497038</v>
      </c>
      <c r="H129" s="1532">
        <v>0</v>
      </c>
      <c r="I129" s="1532">
        <v>0</v>
      </c>
      <c r="J129" s="1606" t="s">
        <v>1535</v>
      </c>
    </row>
    <row r="130" spans="2:10" ht="13">
      <c r="B130" s="1283" t="s">
        <v>943</v>
      </c>
      <c r="C130" s="1281"/>
      <c r="D130" s="1281"/>
      <c r="E130" s="1282">
        <f>SUM(E126:E129)</f>
        <v>-573606504.67542052</v>
      </c>
      <c r="F130" s="1282">
        <f>SUM(F126:F129)</f>
        <v>-2633187.1878911685</v>
      </c>
      <c r="G130" s="1282">
        <f>SUM(G126:G129)</f>
        <v>-3843440.9797497038</v>
      </c>
      <c r="H130" s="1282">
        <f>SUM(H126:H129)</f>
        <v>-567129876.5077796</v>
      </c>
      <c r="I130" s="1282">
        <f>SUM(I126:I129)</f>
        <v>0</v>
      </c>
      <c r="J130" s="1582"/>
    </row>
    <row r="131" spans="2:10" ht="13">
      <c r="B131" s="1283"/>
      <c r="C131" s="1281"/>
      <c r="D131" s="1281"/>
      <c r="E131" s="1282"/>
      <c r="F131" s="1282"/>
      <c r="G131" s="1282"/>
      <c r="H131" s="1282"/>
      <c r="I131" s="1282"/>
      <c r="J131" s="1582"/>
    </row>
    <row r="132" spans="2:10">
      <c r="B132" s="1301" t="s">
        <v>1335</v>
      </c>
      <c r="C132" s="1302"/>
      <c r="D132" s="1303"/>
      <c r="E132" s="1532">
        <f t="shared" ref="E132:E135" si="5">F132+G132+H132+I132</f>
        <v>0</v>
      </c>
      <c r="F132" s="1277"/>
      <c r="G132" s="1277"/>
      <c r="H132" s="1277"/>
      <c r="I132" s="1277"/>
      <c r="J132" s="1287"/>
    </row>
    <row r="133" spans="2:10">
      <c r="B133" s="1284" t="s">
        <v>1536</v>
      </c>
      <c r="C133" s="1285"/>
      <c r="D133" s="1303"/>
      <c r="E133" s="1532">
        <f t="shared" si="5"/>
        <v>15051792.592430001</v>
      </c>
      <c r="F133" s="1277">
        <f>-F128</f>
        <v>15051792.592430001</v>
      </c>
      <c r="G133" s="1277">
        <f>-G128</f>
        <v>0</v>
      </c>
      <c r="H133" s="1277">
        <f>-H128</f>
        <v>0</v>
      </c>
      <c r="I133" s="1277">
        <f>-I128</f>
        <v>0</v>
      </c>
      <c r="J133" s="1287"/>
    </row>
    <row r="134" spans="2:10">
      <c r="B134" s="1284" t="s">
        <v>1337</v>
      </c>
      <c r="C134" s="1285"/>
      <c r="D134" s="1303"/>
      <c r="E134" s="1532">
        <f t="shared" si="5"/>
        <v>13601945.033894608</v>
      </c>
      <c r="F134" s="1277">
        <f>-F129</f>
        <v>9758504.054144904</v>
      </c>
      <c r="G134" s="1277">
        <f t="shared" ref="G134:I134" si="6">-G129</f>
        <v>3843440.9797497038</v>
      </c>
      <c r="H134" s="1277">
        <f t="shared" si="6"/>
        <v>0</v>
      </c>
      <c r="I134" s="1277">
        <f t="shared" si="6"/>
        <v>0</v>
      </c>
      <c r="J134" s="1287"/>
    </row>
    <row r="135" spans="2:10">
      <c r="B135" s="1284" t="s">
        <v>1007</v>
      </c>
      <c r="C135" s="1285"/>
      <c r="D135" s="1303"/>
      <c r="E135" s="1532">
        <f t="shared" si="5"/>
        <v>0</v>
      </c>
      <c r="F135" s="1277"/>
      <c r="G135" s="1277"/>
      <c r="H135" s="1277"/>
      <c r="I135" s="1277"/>
      <c r="J135" s="1287"/>
    </row>
    <row r="136" spans="2:10" ht="5.15" customHeight="1">
      <c r="B136" s="1279"/>
      <c r="C136" s="1280"/>
      <c r="D136" s="1281"/>
      <c r="E136" s="1282"/>
      <c r="F136" s="1282"/>
      <c r="G136" s="1282"/>
      <c r="H136" s="1282"/>
      <c r="I136" s="1282"/>
      <c r="J136" s="1582"/>
    </row>
    <row r="137" spans="2:10" ht="13">
      <c r="B137" s="1304" t="s">
        <v>944</v>
      </c>
      <c r="C137" s="1305"/>
      <c r="D137" s="1281"/>
      <c r="E137" s="1282">
        <f>SUM(E132:E135)+E130</f>
        <v>-544952767.04909587</v>
      </c>
      <c r="F137" s="1282">
        <f>SUM(F132:F135)+F130</f>
        <v>22177109.458683737</v>
      </c>
      <c r="G137" s="1282">
        <f>SUM(G132:G135)+G130</f>
        <v>0</v>
      </c>
      <c r="H137" s="1282">
        <f>SUM(H132:H135)+H130</f>
        <v>-567129876.5077796</v>
      </c>
      <c r="I137" s="1282">
        <f>SUM(I132:I135)+I130</f>
        <v>0</v>
      </c>
      <c r="J137" s="1582"/>
    </row>
    <row r="138" spans="2:10" ht="13">
      <c r="B138" s="1306"/>
      <c r="C138" s="1307"/>
      <c r="D138" s="1307"/>
      <c r="E138" s="1291"/>
      <c r="F138" s="1282"/>
      <c r="G138" s="1282"/>
      <c r="H138" s="1282"/>
      <c r="I138" s="1282"/>
      <c r="J138" s="1293"/>
    </row>
    <row r="139" spans="2:10" ht="13">
      <c r="B139" s="1308" t="s">
        <v>264</v>
      </c>
      <c r="C139" s="1309"/>
      <c r="D139" s="1290"/>
      <c r="E139" s="1291"/>
      <c r="F139" s="1291"/>
      <c r="G139" s="1291"/>
      <c r="H139" s="1291"/>
      <c r="I139" s="1292">
        <f>'ATT H-1A'!$H$16</f>
        <v>0.16079862797827263</v>
      </c>
      <c r="J139" s="1293"/>
    </row>
    <row r="140" spans="2:10" ht="13">
      <c r="B140" s="1288" t="s">
        <v>237</v>
      </c>
      <c r="C140" s="1289"/>
      <c r="D140" s="1290"/>
      <c r="E140" s="1291"/>
      <c r="F140" s="1291"/>
      <c r="G140" s="1291"/>
      <c r="H140" s="1292">
        <f>'ATT H-1A'!$H$37</f>
        <v>0.38230046462317585</v>
      </c>
      <c r="I140" s="1291"/>
      <c r="J140" s="1293"/>
    </row>
    <row r="141" spans="2:10" ht="13">
      <c r="B141" s="1288" t="s">
        <v>933</v>
      </c>
      <c r="C141" s="1289"/>
      <c r="D141" s="1290"/>
      <c r="E141" s="1291"/>
      <c r="F141" s="1291"/>
      <c r="G141" s="1292">
        <v>1</v>
      </c>
      <c r="H141" s="1291"/>
      <c r="I141" s="1291"/>
      <c r="J141" s="1293"/>
    </row>
    <row r="142" spans="2:10" ht="13">
      <c r="B142" s="1288" t="s">
        <v>934</v>
      </c>
      <c r="C142" s="1289"/>
      <c r="D142" s="1290"/>
      <c r="E142" s="1291"/>
      <c r="F142" s="1292">
        <v>0</v>
      </c>
      <c r="G142" s="1291"/>
      <c r="H142" s="1291"/>
      <c r="I142" s="1291"/>
      <c r="J142" s="1293"/>
    </row>
    <row r="143" spans="2:10" ht="13">
      <c r="B143" s="1294" t="s">
        <v>935</v>
      </c>
      <c r="C143" s="1289"/>
      <c r="D143" s="1290"/>
      <c r="E143" s="1291">
        <f>F143+G143+H143+I143</f>
        <v>-216814015.2906085</v>
      </c>
      <c r="F143" s="1291">
        <f>F142*F137</f>
        <v>0</v>
      </c>
      <c r="G143" s="1291">
        <f>G137*G141</f>
        <v>0</v>
      </c>
      <c r="H143" s="1291">
        <f>H137*H140</f>
        <v>-216814015.2906085</v>
      </c>
      <c r="I143" s="1291">
        <f>I139*I137</f>
        <v>0</v>
      </c>
      <c r="J143" s="1293"/>
    </row>
    <row r="144" spans="2:10" ht="17.25" customHeight="1">
      <c r="B144" s="1275"/>
      <c r="C144" s="1275"/>
      <c r="E144" s="1266"/>
      <c r="F144" s="1266"/>
      <c r="G144" s="1266"/>
      <c r="H144" s="1266"/>
      <c r="I144" s="1266"/>
      <c r="J144" s="1296"/>
    </row>
    <row r="145" spans="2:10" ht="13">
      <c r="B145" s="1295"/>
      <c r="E145" s="1266"/>
      <c r="F145" s="1266"/>
      <c r="G145" s="1266"/>
      <c r="H145" s="1266"/>
      <c r="I145" s="1266"/>
      <c r="J145" s="1296"/>
    </row>
    <row r="146" spans="2:10" ht="13">
      <c r="B146" s="1259" t="s">
        <v>174</v>
      </c>
      <c r="C146" s="1259"/>
      <c r="D146" s="1259"/>
      <c r="E146" s="1259" t="s">
        <v>175</v>
      </c>
      <c r="F146" s="1259" t="s">
        <v>1142</v>
      </c>
      <c r="G146" s="1259" t="s">
        <v>1295</v>
      </c>
      <c r="H146" s="1259" t="s">
        <v>1296</v>
      </c>
      <c r="I146" s="1259" t="s">
        <v>1297</v>
      </c>
      <c r="J146" s="1259" t="s">
        <v>1298</v>
      </c>
    </row>
    <row r="147" spans="2:10" ht="13">
      <c r="B147" s="1268"/>
      <c r="C147" s="365"/>
      <c r="D147" s="365"/>
      <c r="E147" s="1259"/>
      <c r="F147" s="1259" t="s">
        <v>1329</v>
      </c>
      <c r="G147" s="1259" t="s">
        <v>258</v>
      </c>
      <c r="H147" s="1259"/>
      <c r="I147" s="1259"/>
      <c r="J147" s="1579"/>
    </row>
    <row r="148" spans="2:10" ht="13">
      <c r="B148" s="1268"/>
      <c r="C148" s="365"/>
      <c r="D148" s="365"/>
      <c r="E148" s="1259"/>
      <c r="F148" s="1259" t="s">
        <v>1330</v>
      </c>
      <c r="G148" s="1259" t="s">
        <v>228</v>
      </c>
      <c r="H148" s="1259" t="s">
        <v>259</v>
      </c>
      <c r="I148" s="1259" t="s">
        <v>260</v>
      </c>
      <c r="J148" s="1579"/>
    </row>
    <row r="149" spans="2:10" ht="13">
      <c r="B149" s="1268" t="s">
        <v>945</v>
      </c>
      <c r="C149" s="365"/>
      <c r="D149" s="365"/>
      <c r="E149" s="1259" t="s">
        <v>44</v>
      </c>
      <c r="F149" s="1262" t="s">
        <v>1331</v>
      </c>
      <c r="G149" s="1259" t="s">
        <v>261</v>
      </c>
      <c r="H149" s="1259" t="s">
        <v>261</v>
      </c>
      <c r="I149" s="1259" t="s">
        <v>261</v>
      </c>
      <c r="J149" s="1259" t="s">
        <v>265</v>
      </c>
    </row>
    <row r="150" spans="2:10">
      <c r="B150" s="1321" t="s">
        <v>1521</v>
      </c>
      <c r="C150" s="1531"/>
      <c r="D150" s="1534"/>
      <c r="E150" s="1532">
        <f t="shared" ref="E150" si="7">F150+G150+H150+I150</f>
        <v>-246163728.2319777</v>
      </c>
      <c r="F150" s="1532">
        <v>0</v>
      </c>
      <c r="G150" s="1532">
        <v>0</v>
      </c>
      <c r="H150" s="1532">
        <v>-246163728.2319777</v>
      </c>
      <c r="I150" s="1532">
        <v>0</v>
      </c>
      <c r="J150" s="1699" t="s">
        <v>1533</v>
      </c>
    </row>
    <row r="151" spans="2:10">
      <c r="B151" s="1530"/>
      <c r="C151" s="1531"/>
      <c r="D151" s="1534"/>
      <c r="E151" s="1532"/>
      <c r="F151" s="1532"/>
      <c r="G151" s="1532"/>
      <c r="H151" s="1532"/>
      <c r="I151" s="1532"/>
      <c r="J151" s="1580"/>
    </row>
    <row r="152" spans="2:10">
      <c r="B152" s="1530"/>
      <c r="C152" s="1531"/>
      <c r="D152" s="1534"/>
      <c r="E152" s="1532"/>
      <c r="F152" s="1532"/>
      <c r="G152" s="1532"/>
      <c r="H152" s="1532"/>
      <c r="I152" s="1532"/>
      <c r="J152" s="1580"/>
    </row>
    <row r="153" spans="2:10">
      <c r="B153" s="1530"/>
      <c r="C153" s="1531"/>
      <c r="D153" s="1534"/>
      <c r="E153" s="1532"/>
      <c r="F153" s="1532"/>
      <c r="G153" s="1532"/>
      <c r="H153" s="1532"/>
      <c r="I153" s="1532"/>
      <c r="J153" s="1535"/>
    </row>
    <row r="154" spans="2:10" ht="13">
      <c r="B154" s="1283" t="s">
        <v>946</v>
      </c>
      <c r="C154" s="1281"/>
      <c r="D154" s="1281"/>
      <c r="E154" s="1282">
        <f>SUM(E150:E153)</f>
        <v>-246163728.2319777</v>
      </c>
      <c r="F154" s="1282">
        <f>SUM(F150:F153)</f>
        <v>0</v>
      </c>
      <c r="G154" s="1282">
        <f>SUM(G150:G153)</f>
        <v>0</v>
      </c>
      <c r="H154" s="1282">
        <f>SUM(H150:H153)</f>
        <v>-246163728.2319777</v>
      </c>
      <c r="I154" s="1282">
        <f>SUM(I150:I153)</f>
        <v>0</v>
      </c>
      <c r="J154" s="1582"/>
    </row>
    <row r="155" spans="2:10" ht="13">
      <c r="B155" s="1283"/>
      <c r="C155" s="1281"/>
      <c r="D155" s="1281"/>
      <c r="E155" s="1282"/>
      <c r="F155" s="1282"/>
      <c r="G155" s="1282"/>
      <c r="H155" s="1282"/>
      <c r="I155" s="1282"/>
      <c r="J155" s="1582"/>
    </row>
    <row r="156" spans="2:10">
      <c r="B156" s="1301" t="s">
        <v>1335</v>
      </c>
      <c r="C156" s="1302"/>
      <c r="D156" s="1303"/>
      <c r="E156" s="1286">
        <f>SUM(F156:I156)</f>
        <v>0</v>
      </c>
      <c r="F156" s="1277"/>
      <c r="G156" s="1277"/>
      <c r="H156" s="1277"/>
      <c r="I156" s="1277"/>
      <c r="J156" s="1287"/>
    </row>
    <row r="157" spans="2:10">
      <c r="B157" s="1284" t="s">
        <v>1336</v>
      </c>
      <c r="C157" s="1285"/>
      <c r="D157" s="1303"/>
      <c r="E157" s="1286">
        <f>SUM(F157:I157)</f>
        <v>0</v>
      </c>
      <c r="F157" s="1277"/>
      <c r="G157" s="1277"/>
      <c r="H157" s="1277"/>
      <c r="I157" s="1277"/>
      <c r="J157" s="1287"/>
    </row>
    <row r="158" spans="2:10">
      <c r="B158" s="1284" t="s">
        <v>1337</v>
      </c>
      <c r="C158" s="1285"/>
      <c r="D158" s="1303"/>
      <c r="E158" s="1286">
        <f>SUM(F158:I158)</f>
        <v>0</v>
      </c>
      <c r="F158" s="1277"/>
      <c r="G158" s="1277"/>
      <c r="H158" s="1277"/>
      <c r="I158" s="1277"/>
      <c r="J158" s="1287"/>
    </row>
    <row r="159" spans="2:10">
      <c r="B159" s="1284" t="s">
        <v>1007</v>
      </c>
      <c r="C159" s="1285"/>
      <c r="D159" s="1303"/>
      <c r="E159" s="1286">
        <f>SUM(F159:I159)</f>
        <v>0</v>
      </c>
      <c r="F159" s="1277"/>
      <c r="G159" s="1277"/>
      <c r="H159" s="1277"/>
      <c r="I159" s="1277"/>
      <c r="J159" s="1287"/>
    </row>
    <row r="160" spans="2:10" ht="5.15" customHeight="1">
      <c r="B160" s="1279"/>
      <c r="C160" s="1280"/>
      <c r="D160" s="1281"/>
      <c r="E160" s="1282"/>
      <c r="F160" s="1282"/>
      <c r="G160" s="1282"/>
      <c r="H160" s="1282"/>
      <c r="I160" s="1282"/>
      <c r="J160" s="1582"/>
    </row>
    <row r="161" spans="2:10" ht="13">
      <c r="B161" s="1304" t="s">
        <v>944</v>
      </c>
      <c r="C161" s="1305"/>
      <c r="D161" s="1281"/>
      <c r="E161" s="1282">
        <f>SUM(E156:E159)+E154</f>
        <v>-246163728.2319777</v>
      </c>
      <c r="F161" s="1282">
        <f>SUM(F156:F159)+F154</f>
        <v>0</v>
      </c>
      <c r="G161" s="1282">
        <f>SUM(G156:G159)+G154</f>
        <v>0</v>
      </c>
      <c r="H161" s="1282">
        <f>SUM(H156:H159)+H154</f>
        <v>-246163728.2319777</v>
      </c>
      <c r="I161" s="1282">
        <f>SUM(I156:I159)+I154</f>
        <v>0</v>
      </c>
      <c r="J161" s="1582"/>
    </row>
    <row r="162" spans="2:10" ht="13">
      <c r="B162" s="1306"/>
      <c r="C162" s="1307"/>
      <c r="D162" s="1307"/>
      <c r="E162" s="1291"/>
      <c r="F162" s="1282"/>
      <c r="G162" s="1282"/>
      <c r="H162" s="1282"/>
      <c r="I162" s="1282"/>
      <c r="J162" s="1293"/>
    </row>
    <row r="163" spans="2:10" ht="13">
      <c r="B163" s="1308" t="s">
        <v>264</v>
      </c>
      <c r="C163" s="1309"/>
      <c r="D163" s="1290"/>
      <c r="E163" s="1291"/>
      <c r="F163" s="1291"/>
      <c r="G163" s="1291"/>
      <c r="H163" s="1291"/>
      <c r="I163" s="1292">
        <f>'ATT H-1A'!$H$16</f>
        <v>0.16079862797827263</v>
      </c>
      <c r="J163" s="1293"/>
    </row>
    <row r="164" spans="2:10" ht="13">
      <c r="B164" s="1288" t="s">
        <v>237</v>
      </c>
      <c r="C164" s="1289"/>
      <c r="D164" s="1290"/>
      <c r="E164" s="1291"/>
      <c r="F164" s="1291"/>
      <c r="G164" s="1291"/>
      <c r="H164" s="1292">
        <f>'ATT H-1A'!$H$37</f>
        <v>0.38230046462317585</v>
      </c>
      <c r="I164" s="1291"/>
      <c r="J164" s="1293"/>
    </row>
    <row r="165" spans="2:10" ht="13">
      <c r="B165" s="1288" t="s">
        <v>933</v>
      </c>
      <c r="C165" s="1289"/>
      <c r="D165" s="1290"/>
      <c r="E165" s="1291"/>
      <c r="F165" s="1291"/>
      <c r="G165" s="1292">
        <v>1</v>
      </c>
      <c r="H165" s="1291"/>
      <c r="I165" s="1291"/>
      <c r="J165" s="1293"/>
    </row>
    <row r="166" spans="2:10" ht="13">
      <c r="B166" s="1288" t="s">
        <v>934</v>
      </c>
      <c r="C166" s="1289"/>
      <c r="D166" s="1290"/>
      <c r="E166" s="1291"/>
      <c r="F166" s="1292">
        <v>0</v>
      </c>
      <c r="G166" s="1291"/>
      <c r="H166" s="1291"/>
      <c r="I166" s="1291"/>
      <c r="J166" s="1293"/>
    </row>
    <row r="167" spans="2:10" ht="13">
      <c r="B167" s="1294" t="s">
        <v>935</v>
      </c>
      <c r="C167" s="1289"/>
      <c r="D167" s="1290"/>
      <c r="E167" s="1291">
        <f>F167+G167+H167+I167</f>
        <v>-94108507.676458269</v>
      </c>
      <c r="F167" s="1291">
        <f>F166*F161</f>
        <v>0</v>
      </c>
      <c r="G167" s="1291">
        <f>G161*G165</f>
        <v>0</v>
      </c>
      <c r="H167" s="1291">
        <f>H161*H164</f>
        <v>-94108507.676458269</v>
      </c>
      <c r="I167" s="1291">
        <f>I163*I161</f>
        <v>0</v>
      </c>
      <c r="J167" s="1293"/>
    </row>
    <row r="168" spans="2:10" ht="13">
      <c r="B168" s="1295"/>
      <c r="E168" s="1266"/>
      <c r="F168" s="1266"/>
      <c r="G168" s="1266"/>
      <c r="H168" s="1266"/>
      <c r="I168" s="1266">
        <f>H168/H164</f>
        <v>0</v>
      </c>
      <c r="J168" s="1296"/>
    </row>
    <row r="169" spans="2:10" ht="13">
      <c r="B169" s="1295"/>
      <c r="E169" s="1266"/>
      <c r="F169" s="1266"/>
      <c r="G169" s="1266"/>
      <c r="H169" s="1266"/>
      <c r="I169" s="1266"/>
      <c r="J169" s="1296"/>
    </row>
    <row r="170" spans="2:10" ht="13">
      <c r="B170" s="1259" t="s">
        <v>174</v>
      </c>
      <c r="C170" s="1259"/>
      <c r="D170" s="1259"/>
      <c r="E170" s="1259" t="s">
        <v>175</v>
      </c>
      <c r="F170" s="1259" t="s">
        <v>1142</v>
      </c>
      <c r="G170" s="1259" t="s">
        <v>1295</v>
      </c>
      <c r="H170" s="1259" t="s">
        <v>1296</v>
      </c>
      <c r="I170" s="1259" t="s">
        <v>1297</v>
      </c>
      <c r="J170" s="1259" t="s">
        <v>1298</v>
      </c>
    </row>
    <row r="171" spans="2:10" ht="13">
      <c r="B171" s="1268"/>
      <c r="C171" s="365"/>
      <c r="D171" s="365"/>
      <c r="E171" s="1259"/>
      <c r="F171" s="1259" t="s">
        <v>1329</v>
      </c>
      <c r="G171" s="1259" t="s">
        <v>258</v>
      </c>
      <c r="H171" s="1259"/>
      <c r="I171" s="1259"/>
      <c r="J171" s="1579"/>
    </row>
    <row r="172" spans="2:10" ht="13">
      <c r="B172" s="1268"/>
      <c r="C172" s="365"/>
      <c r="D172" s="365"/>
      <c r="E172" s="1259"/>
      <c r="F172" s="1259" t="s">
        <v>1330</v>
      </c>
      <c r="G172" s="1259" t="s">
        <v>228</v>
      </c>
      <c r="H172" s="1259" t="s">
        <v>259</v>
      </c>
      <c r="I172" s="1259" t="s">
        <v>260</v>
      </c>
      <c r="J172" s="1579"/>
    </row>
    <row r="173" spans="2:10" ht="13">
      <c r="B173" s="1268" t="s">
        <v>947</v>
      </c>
      <c r="C173" s="365"/>
      <c r="D173" s="365"/>
      <c r="E173" s="1259" t="s">
        <v>44</v>
      </c>
      <c r="F173" s="1262" t="s">
        <v>1331</v>
      </c>
      <c r="G173" s="1259" t="s">
        <v>261</v>
      </c>
      <c r="H173" s="1259" t="s">
        <v>261</v>
      </c>
      <c r="I173" s="1259" t="s">
        <v>261</v>
      </c>
      <c r="J173" s="1259" t="s">
        <v>265</v>
      </c>
    </row>
    <row r="174" spans="2:10">
      <c r="B174" s="1290" t="s">
        <v>948</v>
      </c>
      <c r="C174" s="1290"/>
      <c r="D174" s="1290"/>
      <c r="E174" s="1282">
        <f>SUM(F174:I174)</f>
        <v>-573606504.67542052</v>
      </c>
      <c r="F174" s="1291">
        <f>F130</f>
        <v>-2633187.1878911685</v>
      </c>
      <c r="G174" s="1291">
        <f>G130</f>
        <v>-3843440.9797497038</v>
      </c>
      <c r="H174" s="1291">
        <f>H130</f>
        <v>-567129876.5077796</v>
      </c>
      <c r="I174" s="1291">
        <f>I130</f>
        <v>0</v>
      </c>
      <c r="J174" s="1293"/>
    </row>
    <row r="175" spans="2:10">
      <c r="B175" s="1290" t="s">
        <v>945</v>
      </c>
      <c r="C175" s="1290"/>
      <c r="D175" s="1290"/>
      <c r="E175" s="1282">
        <f>SUM(F175:I175)</f>
        <v>-246163728.2319777</v>
      </c>
      <c r="F175" s="1291">
        <f>F154</f>
        <v>0</v>
      </c>
      <c r="G175" s="1291">
        <f>G154</f>
        <v>0</v>
      </c>
      <c r="H175" s="1291">
        <f>H154</f>
        <v>-246163728.2319777</v>
      </c>
      <c r="I175" s="1291">
        <f>I154</f>
        <v>0</v>
      </c>
      <c r="J175" s="1293"/>
    </row>
    <row r="176" spans="2:10" ht="13">
      <c r="B176" s="1283" t="s">
        <v>1782</v>
      </c>
      <c r="C176" s="1290"/>
      <c r="D176" s="1290"/>
      <c r="E176" s="1291">
        <f>E174+E175</f>
        <v>-819770232.90739822</v>
      </c>
      <c r="F176" s="1291">
        <f>F174+F175</f>
        <v>-2633187.1878911685</v>
      </c>
      <c r="G176" s="1291">
        <f>G174+G175</f>
        <v>-3843440.9797497038</v>
      </c>
      <c r="H176" s="1291">
        <f>H174+H175</f>
        <v>-813293604.7397573</v>
      </c>
      <c r="I176" s="1291">
        <f>I174+I175</f>
        <v>0</v>
      </c>
      <c r="J176" s="1293"/>
    </row>
    <row r="177" spans="2:12" ht="13">
      <c r="B177" s="1295"/>
      <c r="E177" s="1266"/>
      <c r="F177" s="1266"/>
      <c r="G177" s="1266"/>
      <c r="H177" s="1266"/>
      <c r="I177" s="1266"/>
      <c r="J177" s="1296"/>
    </row>
    <row r="178" spans="2:12" s="365" customFormat="1" ht="13">
      <c r="B178" s="1268" t="s">
        <v>274</v>
      </c>
      <c r="G178" s="1315"/>
      <c r="H178" s="1315"/>
      <c r="I178" s="1315"/>
      <c r="J178" s="1584"/>
    </row>
    <row r="179" spans="2:12" s="365" customFormat="1" ht="12.75" customHeight="1">
      <c r="B179" s="1760" t="s">
        <v>1339</v>
      </c>
      <c r="C179" s="1760"/>
      <c r="D179" s="1760"/>
      <c r="E179" s="1760"/>
      <c r="F179" s="1760"/>
      <c r="G179" s="1760"/>
      <c r="H179" s="1760"/>
      <c r="I179" s="1760"/>
      <c r="J179" s="1584"/>
    </row>
    <row r="180" spans="2:12" s="365" customFormat="1" ht="13">
      <c r="B180" s="1316" t="s">
        <v>270</v>
      </c>
      <c r="C180" s="1316"/>
      <c r="H180" s="1315"/>
      <c r="I180" s="1315"/>
      <c r="J180" s="1584"/>
    </row>
    <row r="181" spans="2:12" s="365" customFormat="1" ht="13">
      <c r="B181" s="1316" t="s">
        <v>271</v>
      </c>
      <c r="C181" s="1316"/>
      <c r="H181" s="1315"/>
      <c r="I181" s="1315"/>
      <c r="J181" s="1584"/>
    </row>
    <row r="182" spans="2:12" s="365" customFormat="1" ht="13">
      <c r="B182" s="1316" t="s">
        <v>272</v>
      </c>
      <c r="C182" s="1316"/>
      <c r="H182" s="1315"/>
      <c r="I182" s="1315"/>
      <c r="J182" s="1584"/>
    </row>
    <row r="183" spans="2:12" s="365" customFormat="1" ht="15.75" customHeight="1">
      <c r="B183" s="1760" t="s">
        <v>940</v>
      </c>
      <c r="C183" s="1760"/>
      <c r="D183" s="1760"/>
      <c r="E183" s="1760"/>
      <c r="F183" s="1760"/>
      <c r="G183" s="1760"/>
      <c r="H183" s="1760"/>
      <c r="I183" s="1760"/>
      <c r="J183" s="1579"/>
      <c r="K183" s="1317"/>
    </row>
    <row r="184" spans="2:12" s="365" customFormat="1" ht="15.75" customHeight="1">
      <c r="B184" s="1760"/>
      <c r="C184" s="1760"/>
      <c r="D184" s="1760"/>
      <c r="E184" s="1760"/>
      <c r="F184" s="1760"/>
      <c r="G184" s="1760"/>
      <c r="H184" s="1760"/>
      <c r="I184" s="1760"/>
      <c r="J184" s="1579"/>
      <c r="K184" s="1317"/>
    </row>
    <row r="185" spans="2:12" s="365" customFormat="1" ht="13">
      <c r="B185" s="1316" t="s">
        <v>950</v>
      </c>
      <c r="G185" s="1315"/>
      <c r="H185" s="1315"/>
      <c r="I185" s="1315"/>
      <c r="J185" s="1584"/>
    </row>
    <row r="186" spans="2:12" ht="13">
      <c r="B186" s="1322" t="s">
        <v>951</v>
      </c>
    </row>
    <row r="187" spans="2:12" ht="12" customHeight="1">
      <c r="B187" s="1323"/>
      <c r="C187" s="1324"/>
      <c r="D187" s="1325"/>
      <c r="E187" s="1325"/>
      <c r="F187" s="1325"/>
      <c r="G187" s="1325"/>
      <c r="H187" s="1325"/>
      <c r="I187" s="1325"/>
      <c r="J187" s="1325"/>
    </row>
    <row r="188" spans="2:12" ht="13">
      <c r="B188" s="1256"/>
    </row>
    <row r="189" spans="2:12" ht="13">
      <c r="B189" s="1259" t="s">
        <v>174</v>
      </c>
      <c r="C189" s="1259"/>
      <c r="D189" s="1259"/>
      <c r="E189" s="1259" t="s">
        <v>175</v>
      </c>
      <c r="F189" s="1259" t="s">
        <v>1142</v>
      </c>
      <c r="G189" s="1259" t="s">
        <v>1295</v>
      </c>
      <c r="H189" s="1259" t="s">
        <v>1296</v>
      </c>
      <c r="I189" s="1259" t="s">
        <v>1297</v>
      </c>
      <c r="J189" s="1259" t="s">
        <v>1298</v>
      </c>
    </row>
    <row r="190" spans="2:12" ht="13">
      <c r="B190" s="1268"/>
      <c r="C190" s="365"/>
      <c r="D190" s="365"/>
      <c r="E190" s="1259"/>
      <c r="F190" s="1259" t="s">
        <v>1329</v>
      </c>
      <c r="G190" s="1259" t="s">
        <v>258</v>
      </c>
      <c r="H190" s="1259"/>
      <c r="I190" s="1259"/>
      <c r="J190" s="1579"/>
    </row>
    <row r="191" spans="2:12" ht="13">
      <c r="B191" s="1268"/>
      <c r="C191" s="1275"/>
      <c r="D191" s="365"/>
      <c r="E191" s="1259"/>
      <c r="F191" s="1259" t="s">
        <v>1330</v>
      </c>
      <c r="G191" s="1259" t="s">
        <v>228</v>
      </c>
      <c r="H191" s="1259" t="s">
        <v>259</v>
      </c>
      <c r="I191" s="1259" t="s">
        <v>260</v>
      </c>
      <c r="J191" s="1579"/>
      <c r="L191" s="1255" t="s">
        <v>86</v>
      </c>
    </row>
    <row r="192" spans="2:12" ht="13">
      <c r="B192" s="1268" t="s">
        <v>952</v>
      </c>
      <c r="C192" s="365"/>
      <c r="D192" s="365"/>
      <c r="E192" s="1259" t="s">
        <v>44</v>
      </c>
      <c r="F192" s="1262" t="s">
        <v>1331</v>
      </c>
      <c r="G192" s="1259" t="s">
        <v>261</v>
      </c>
      <c r="H192" s="1259" t="s">
        <v>261</v>
      </c>
      <c r="I192" s="1259" t="s">
        <v>261</v>
      </c>
      <c r="J192" s="1259" t="s">
        <v>265</v>
      </c>
    </row>
    <row r="193" spans="2:10">
      <c r="B193" s="1530" t="s">
        <v>1513</v>
      </c>
      <c r="C193" s="1531"/>
      <c r="D193" s="1534"/>
      <c r="E193" s="1532">
        <f t="shared" ref="E193:E200" si="8">F193+G193+H193+I193</f>
        <v>-330538.99658999994</v>
      </c>
      <c r="F193" s="1532">
        <v>-330538.99658999994</v>
      </c>
      <c r="G193" s="1532">
        <v>0</v>
      </c>
      <c r="H193" s="1532">
        <v>0</v>
      </c>
      <c r="I193" s="1532">
        <v>0</v>
      </c>
      <c r="J193" s="1606" t="s">
        <v>1530</v>
      </c>
    </row>
    <row r="194" spans="2:10" ht="25">
      <c r="B194" s="1530" t="s">
        <v>1621</v>
      </c>
      <c r="C194" s="1531"/>
      <c r="D194" s="1534"/>
      <c r="E194" s="1532">
        <f t="shared" si="8"/>
        <v>165505.46487900001</v>
      </c>
      <c r="F194" s="1532">
        <v>0</v>
      </c>
      <c r="G194" s="1532">
        <v>0</v>
      </c>
      <c r="H194" s="1532">
        <v>165505.46487900001</v>
      </c>
      <c r="I194" s="1532">
        <v>0</v>
      </c>
      <c r="J194" s="1326" t="s">
        <v>1807</v>
      </c>
    </row>
    <row r="195" spans="2:10" ht="25">
      <c r="B195" s="1530" t="s">
        <v>1524</v>
      </c>
      <c r="C195" s="1531"/>
      <c r="D195" s="1534"/>
      <c r="E195" s="1532">
        <f t="shared" si="8"/>
        <v>-658471.13643299998</v>
      </c>
      <c r="F195" s="1532">
        <v>0</v>
      </c>
      <c r="G195" s="1532">
        <v>0</v>
      </c>
      <c r="H195" s="1532">
        <v>-658471.13643299998</v>
      </c>
      <c r="I195" s="1532">
        <v>0</v>
      </c>
      <c r="J195" s="1326" t="s">
        <v>1807</v>
      </c>
    </row>
    <row r="196" spans="2:10" ht="25">
      <c r="B196" s="1530" t="s">
        <v>1525</v>
      </c>
      <c r="C196" s="1531"/>
      <c r="D196" s="1534"/>
      <c r="E196" s="1532">
        <f t="shared" si="8"/>
        <v>-4965639.7755840011</v>
      </c>
      <c r="F196" s="1532">
        <v>0</v>
      </c>
      <c r="G196" s="1532">
        <v>0</v>
      </c>
      <c r="H196" s="1532">
        <v>0</v>
      </c>
      <c r="I196" s="1532">
        <v>-4965639.7755840011</v>
      </c>
      <c r="J196" s="1606" t="s">
        <v>1808</v>
      </c>
    </row>
    <row r="197" spans="2:10">
      <c r="B197" s="1530" t="s">
        <v>1526</v>
      </c>
      <c r="C197" s="1531"/>
      <c r="D197" s="1534"/>
      <c r="E197" s="1532">
        <f t="shared" si="8"/>
        <v>-40511368.6779017</v>
      </c>
      <c r="F197" s="1532">
        <v>-40511368.6779017</v>
      </c>
      <c r="G197" s="1532">
        <v>0</v>
      </c>
      <c r="H197" s="1532">
        <v>0</v>
      </c>
      <c r="I197" s="1532">
        <v>0</v>
      </c>
      <c r="J197" s="1606" t="s">
        <v>1530</v>
      </c>
    </row>
    <row r="198" spans="2:10">
      <c r="B198" s="1530" t="s">
        <v>1622</v>
      </c>
      <c r="C198" s="1531"/>
      <c r="D198" s="1534"/>
      <c r="E198" s="1532">
        <f t="shared" si="8"/>
        <v>-1414123.5211469999</v>
      </c>
      <c r="F198" s="1532">
        <v>-1414123.5211469999</v>
      </c>
      <c r="G198" s="1532">
        <v>0</v>
      </c>
      <c r="H198" s="1532">
        <v>0</v>
      </c>
      <c r="I198" s="1532">
        <v>0</v>
      </c>
      <c r="J198" s="1606" t="s">
        <v>1530</v>
      </c>
    </row>
    <row r="199" spans="2:10">
      <c r="B199" s="1530" t="s">
        <v>1623</v>
      </c>
      <c r="C199" s="1531"/>
      <c r="D199" s="1534"/>
      <c r="E199" s="1532">
        <f t="shared" si="8"/>
        <v>-93328.353942000002</v>
      </c>
      <c r="F199" s="1532">
        <v>-93328.353942000002</v>
      </c>
      <c r="G199" s="1532">
        <v>0</v>
      </c>
      <c r="H199" s="1532">
        <v>0</v>
      </c>
      <c r="I199" s="1532">
        <v>0</v>
      </c>
      <c r="J199" s="1606" t="s">
        <v>1530</v>
      </c>
    </row>
    <row r="200" spans="2:10" ht="25">
      <c r="B200" s="1530" t="s">
        <v>1528</v>
      </c>
      <c r="C200" s="1531"/>
      <c r="D200" s="1534"/>
      <c r="E200" s="1532">
        <f t="shared" si="8"/>
        <v>-678539.27992509294</v>
      </c>
      <c r="F200" s="1532">
        <v>-678539.27992509294</v>
      </c>
      <c r="G200" s="1532">
        <v>0</v>
      </c>
      <c r="H200" s="1532">
        <v>0</v>
      </c>
      <c r="I200" s="1532">
        <v>0</v>
      </c>
      <c r="J200" s="1606" t="s">
        <v>1809</v>
      </c>
    </row>
    <row r="201" spans="2:10">
      <c r="B201" s="1530"/>
      <c r="C201" s="1531"/>
      <c r="D201" s="1534"/>
      <c r="E201" s="1532"/>
      <c r="F201" s="1532"/>
      <c r="G201" s="1532"/>
      <c r="H201" s="1532"/>
      <c r="I201" s="1532"/>
      <c r="J201" s="1581"/>
    </row>
    <row r="202" spans="2:10" ht="13">
      <c r="B202" s="1283" t="s">
        <v>953</v>
      </c>
      <c r="C202" s="1281"/>
      <c r="D202" s="1281"/>
      <c r="E202" s="1282">
        <f>SUM(E193:E201)</f>
        <v>-48486504.27664379</v>
      </c>
      <c r="F202" s="1282">
        <f>SUM(F193:F201)</f>
        <v>-43027898.829505794</v>
      </c>
      <c r="G202" s="1282">
        <f>SUM(G193:G201)</f>
        <v>0</v>
      </c>
      <c r="H202" s="1282">
        <f>SUM(H193:H201)</f>
        <v>-492965.671554</v>
      </c>
      <c r="I202" s="1282">
        <f>SUM(I193:I201)</f>
        <v>-4965639.7755840011</v>
      </c>
      <c r="J202" s="1582"/>
    </row>
    <row r="203" spans="2:10" ht="13">
      <c r="B203" s="1283"/>
      <c r="C203" s="1281"/>
      <c r="D203" s="1281"/>
      <c r="E203" s="1282"/>
      <c r="F203" s="1282"/>
      <c r="G203" s="1282"/>
      <c r="H203" s="1282"/>
      <c r="I203" s="1282"/>
      <c r="J203" s="1582"/>
    </row>
    <row r="204" spans="2:10">
      <c r="B204" s="1301" t="s">
        <v>1335</v>
      </c>
      <c r="C204" s="1302"/>
      <c r="D204" s="1303"/>
      <c r="E204" s="1286">
        <f>SUM(F204:I204)</f>
        <v>0</v>
      </c>
      <c r="F204" s="1277"/>
      <c r="G204" s="1277"/>
      <c r="H204" s="1277"/>
      <c r="I204" s="1277"/>
      <c r="J204" s="1287"/>
    </row>
    <row r="205" spans="2:10">
      <c r="B205" s="1284" t="s">
        <v>1336</v>
      </c>
      <c r="C205" s="1285"/>
      <c r="D205" s="1303"/>
      <c r="E205" s="1286">
        <f>SUM(F205:I205)</f>
        <v>0</v>
      </c>
      <c r="F205" s="1277"/>
      <c r="G205" s="1277"/>
      <c r="H205" s="1277"/>
      <c r="I205" s="1277"/>
      <c r="J205" s="1287"/>
    </row>
    <row r="206" spans="2:10">
      <c r="B206" s="1284" t="s">
        <v>1337</v>
      </c>
      <c r="C206" s="1285"/>
      <c r="D206" s="1303"/>
      <c r="E206" s="1286">
        <f>SUM(F206:I206)</f>
        <v>0</v>
      </c>
      <c r="F206" s="1277"/>
      <c r="G206" s="1277"/>
      <c r="H206" s="1277"/>
      <c r="I206" s="1277"/>
      <c r="J206" s="1287"/>
    </row>
    <row r="207" spans="2:10">
      <c r="B207" s="1284" t="s">
        <v>1007</v>
      </c>
      <c r="C207" s="1285"/>
      <c r="D207" s="1303"/>
      <c r="E207" s="1286">
        <f>SUM(F207:I207)</f>
        <v>0</v>
      </c>
      <c r="F207" s="1277"/>
      <c r="G207" s="1277"/>
      <c r="H207" s="1277"/>
      <c r="I207" s="1277"/>
      <c r="J207" s="1287"/>
    </row>
    <row r="208" spans="2:10" ht="5.15" customHeight="1">
      <c r="B208" s="1279"/>
      <c r="C208" s="1280"/>
      <c r="D208" s="1281"/>
      <c r="E208" s="1282"/>
      <c r="F208" s="1282"/>
      <c r="G208" s="1282"/>
      <c r="H208" s="1282"/>
      <c r="I208" s="1282"/>
      <c r="J208" s="1582"/>
    </row>
    <row r="209" spans="2:10" ht="13">
      <c r="B209" s="1304" t="s">
        <v>954</v>
      </c>
      <c r="C209" s="1305"/>
      <c r="D209" s="1281"/>
      <c r="E209" s="1282">
        <f>SUM(E204:E207)+E202</f>
        <v>-48486504.27664379</v>
      </c>
      <c r="F209" s="1282">
        <f>SUM(F204:F207)+F202</f>
        <v>-43027898.829505794</v>
      </c>
      <c r="G209" s="1282">
        <f>SUM(G204:G207)+G202</f>
        <v>0</v>
      </c>
      <c r="H209" s="1282">
        <f>SUM(H204:H207)+H202</f>
        <v>-492965.671554</v>
      </c>
      <c r="I209" s="1282">
        <f>SUM(I204:I207)+I202</f>
        <v>-4965639.7755840011</v>
      </c>
      <c r="J209" s="1582"/>
    </row>
    <row r="210" spans="2:10" ht="13">
      <c r="B210" s="1306"/>
      <c r="C210" s="1307"/>
      <c r="D210" s="1307"/>
      <c r="E210" s="1291"/>
      <c r="F210" s="1282"/>
      <c r="G210" s="1282"/>
      <c r="H210" s="1282"/>
      <c r="I210" s="1282"/>
      <c r="J210" s="1293"/>
    </row>
    <row r="211" spans="2:10" ht="13">
      <c r="B211" s="1308" t="s">
        <v>264</v>
      </c>
      <c r="C211" s="1309"/>
      <c r="D211" s="1290"/>
      <c r="E211" s="1291"/>
      <c r="F211" s="1291"/>
      <c r="G211" s="1291"/>
      <c r="H211" s="1291"/>
      <c r="I211" s="1292">
        <f>'ATT H-1A'!$H$16</f>
        <v>0.16079862797827263</v>
      </c>
      <c r="J211" s="1293"/>
    </row>
    <row r="212" spans="2:10" ht="13">
      <c r="B212" s="1288" t="s">
        <v>237</v>
      </c>
      <c r="C212" s="1289"/>
      <c r="D212" s="1290"/>
      <c r="E212" s="1291"/>
      <c r="F212" s="1291"/>
      <c r="G212" s="1291"/>
      <c r="H212" s="1292">
        <f>'ATT H-1A'!$H$37</f>
        <v>0.38230046462317585</v>
      </c>
      <c r="I212" s="1291"/>
      <c r="J212" s="1293"/>
    </row>
    <row r="213" spans="2:10" ht="13">
      <c r="B213" s="1288" t="s">
        <v>933</v>
      </c>
      <c r="C213" s="1289"/>
      <c r="D213" s="1290"/>
      <c r="E213" s="1291"/>
      <c r="F213" s="1291"/>
      <c r="G213" s="1292">
        <v>1</v>
      </c>
      <c r="H213" s="1291"/>
      <c r="I213" s="1291"/>
      <c r="J213" s="1293"/>
    </row>
    <row r="214" spans="2:10" ht="13">
      <c r="B214" s="1288" t="s">
        <v>934</v>
      </c>
      <c r="C214" s="1289"/>
      <c r="D214" s="1290"/>
      <c r="E214" s="1291"/>
      <c r="F214" s="1292">
        <v>0</v>
      </c>
      <c r="G214" s="1291"/>
      <c r="H214" s="1291"/>
      <c r="I214" s="1291"/>
      <c r="J214" s="1293"/>
    </row>
    <row r="215" spans="2:10" ht="17.25" customHeight="1">
      <c r="B215" s="1294" t="s">
        <v>935</v>
      </c>
      <c r="C215" s="1289"/>
      <c r="D215" s="1290"/>
      <c r="E215" s="1291">
        <f>F215+G215+H215+I215</f>
        <v>-986929.06822661508</v>
      </c>
      <c r="F215" s="1291">
        <f>F214*F209</f>
        <v>0</v>
      </c>
      <c r="G215" s="1291">
        <f>G209*G213</f>
        <v>0</v>
      </c>
      <c r="H215" s="1291">
        <f>H209*H212</f>
        <v>-188461.00527837011</v>
      </c>
      <c r="I215" s="1291">
        <f>I211*I209</f>
        <v>-798468.06294824497</v>
      </c>
      <c r="J215" s="1293"/>
    </row>
    <row r="216" spans="2:10" ht="12.75" customHeight="1">
      <c r="B216" s="1323"/>
      <c r="C216" s="1325"/>
      <c r="D216" s="1325"/>
      <c r="E216" s="1325"/>
      <c r="F216" s="1325"/>
      <c r="G216" s="1325"/>
      <c r="H216" s="1325"/>
      <c r="I216" s="1325"/>
      <c r="J216" s="1325"/>
    </row>
    <row r="217" spans="2:10" ht="13">
      <c r="B217" s="1259"/>
      <c r="C217" s="1259"/>
      <c r="D217" s="1259"/>
      <c r="E217" s="1259"/>
      <c r="F217" s="1259"/>
      <c r="G217" s="1259"/>
      <c r="H217" s="1259"/>
      <c r="I217" s="1259"/>
      <c r="J217" s="1259"/>
    </row>
    <row r="218" spans="2:10" ht="13">
      <c r="B218" s="1259" t="s">
        <v>174</v>
      </c>
      <c r="C218" s="365"/>
      <c r="D218" s="365"/>
      <c r="E218" s="1259" t="s">
        <v>175</v>
      </c>
      <c r="F218" s="1259" t="s">
        <v>1142</v>
      </c>
      <c r="G218" s="1259" t="s">
        <v>1295</v>
      </c>
      <c r="H218" s="1259" t="s">
        <v>1296</v>
      </c>
      <c r="I218" s="1259" t="s">
        <v>1297</v>
      </c>
      <c r="J218" s="1259" t="s">
        <v>1298</v>
      </c>
    </row>
    <row r="219" spans="2:10" ht="13">
      <c r="B219" s="1268"/>
      <c r="C219" s="365"/>
      <c r="D219" s="365"/>
      <c r="E219" s="1259"/>
      <c r="F219" s="1259" t="s">
        <v>1329</v>
      </c>
      <c r="G219" s="1259" t="s">
        <v>258</v>
      </c>
      <c r="H219" s="1259"/>
      <c r="I219" s="1259"/>
      <c r="J219" s="1579"/>
    </row>
    <row r="220" spans="2:10" ht="13">
      <c r="B220" s="1310"/>
      <c r="C220" s="365"/>
      <c r="D220" s="365"/>
      <c r="E220" s="1259"/>
      <c r="F220" s="1259" t="s">
        <v>1330</v>
      </c>
      <c r="G220" s="1259" t="s">
        <v>228</v>
      </c>
      <c r="H220" s="1259" t="s">
        <v>259</v>
      </c>
      <c r="I220" s="1259" t="s">
        <v>260</v>
      </c>
      <c r="J220" s="1579"/>
    </row>
    <row r="221" spans="2:10" ht="13">
      <c r="B221" s="1268" t="s">
        <v>1340</v>
      </c>
      <c r="E221" s="1259" t="s">
        <v>44</v>
      </c>
      <c r="F221" s="1262" t="s">
        <v>1331</v>
      </c>
      <c r="G221" s="1259" t="s">
        <v>261</v>
      </c>
      <c r="H221" s="1259" t="s">
        <v>261</v>
      </c>
      <c r="I221" s="1259" t="s">
        <v>261</v>
      </c>
      <c r="J221" s="1259" t="s">
        <v>265</v>
      </c>
    </row>
    <row r="222" spans="2:10">
      <c r="B222" s="1530"/>
      <c r="C222" s="1531"/>
      <c r="D222" s="1534"/>
      <c r="E222" s="1532"/>
      <c r="F222" s="1532"/>
      <c r="G222" s="1532"/>
      <c r="H222" s="1532"/>
      <c r="I222" s="1532"/>
      <c r="J222" s="1580"/>
    </row>
    <row r="223" spans="2:10">
      <c r="B223" s="1530"/>
      <c r="C223" s="1531"/>
      <c r="D223" s="1534"/>
      <c r="E223" s="1532"/>
      <c r="F223" s="1532"/>
      <c r="G223" s="1532"/>
      <c r="H223" s="1532"/>
      <c r="I223" s="1532"/>
      <c r="J223" s="1580"/>
    </row>
    <row r="224" spans="2:10">
      <c r="B224" s="1530"/>
      <c r="C224" s="1531"/>
      <c r="D224" s="1534"/>
      <c r="E224" s="1532"/>
      <c r="F224" s="1532"/>
      <c r="G224" s="1532"/>
      <c r="H224" s="1532"/>
      <c r="I224" s="1532"/>
      <c r="J224" s="1580"/>
    </row>
    <row r="225" spans="2:10">
      <c r="B225" s="1530"/>
      <c r="C225" s="1531"/>
      <c r="D225" s="1534"/>
      <c r="E225" s="1532"/>
      <c r="F225" s="1532"/>
      <c r="G225" s="1532"/>
      <c r="H225" s="1532"/>
      <c r="I225" s="1532"/>
      <c r="J225" s="1536"/>
    </row>
    <row r="226" spans="2:10">
      <c r="B226" s="1530"/>
      <c r="C226" s="1531"/>
      <c r="D226" s="1534"/>
      <c r="E226" s="1532"/>
      <c r="F226" s="1532"/>
      <c r="G226" s="1532"/>
      <c r="H226" s="1532"/>
      <c r="I226" s="1532"/>
      <c r="J226" s="1580"/>
    </row>
    <row r="227" spans="2:10">
      <c r="B227" s="1530"/>
      <c r="C227" s="1531"/>
      <c r="D227" s="1534"/>
      <c r="E227" s="1532"/>
      <c r="F227" s="1532"/>
      <c r="G227" s="1532"/>
      <c r="H227" s="1532"/>
      <c r="I227" s="1532"/>
      <c r="J227" s="1580"/>
    </row>
    <row r="228" spans="2:10">
      <c r="B228" s="1530"/>
      <c r="C228" s="1531"/>
      <c r="D228" s="1534"/>
      <c r="E228" s="1532"/>
      <c r="F228" s="1532"/>
      <c r="G228" s="1532"/>
      <c r="H228" s="1532"/>
      <c r="I228" s="1532"/>
      <c r="J228" s="1580"/>
    </row>
    <row r="229" spans="2:10">
      <c r="B229" s="1530"/>
      <c r="C229" s="1531"/>
      <c r="D229" s="1534"/>
      <c r="E229" s="1532"/>
      <c r="F229" s="1532"/>
      <c r="G229" s="1532"/>
      <c r="H229" s="1532"/>
      <c r="I229" s="1532"/>
      <c r="J229" s="1580"/>
    </row>
    <row r="230" spans="2:10">
      <c r="B230" s="1530"/>
      <c r="C230" s="1531"/>
      <c r="D230" s="1534"/>
      <c r="E230" s="1532"/>
      <c r="F230" s="1532"/>
      <c r="G230" s="1532"/>
      <c r="H230" s="1532"/>
      <c r="I230" s="1532"/>
      <c r="J230" s="1581"/>
    </row>
    <row r="231" spans="2:10" ht="13">
      <c r="B231" s="1283" t="s">
        <v>1008</v>
      </c>
      <c r="C231" s="1281"/>
      <c r="D231" s="1282"/>
      <c r="E231" s="1282">
        <f>SUM(E222:E230)</f>
        <v>0</v>
      </c>
      <c r="F231" s="1282">
        <f>SUM(F222:F230)</f>
        <v>0</v>
      </c>
      <c r="G231" s="1282">
        <f>SUM(G222:G230)</f>
        <v>0</v>
      </c>
      <c r="H231" s="1282">
        <f>SUM(H222:H230)</f>
        <v>0</v>
      </c>
      <c r="I231" s="1282">
        <f>SUM(I222:I230)</f>
        <v>0</v>
      </c>
      <c r="J231" s="1582"/>
    </row>
    <row r="232" spans="2:10" ht="13">
      <c r="B232" s="1283"/>
      <c r="C232" s="1281"/>
      <c r="D232" s="1281"/>
      <c r="E232" s="1282"/>
      <c r="F232" s="1282"/>
      <c r="G232" s="1282"/>
      <c r="H232" s="1282"/>
      <c r="I232" s="1282"/>
      <c r="J232" s="1582"/>
    </row>
    <row r="233" spans="2:10">
      <c r="B233" s="1301" t="s">
        <v>1335</v>
      </c>
      <c r="C233" s="1302"/>
      <c r="D233" s="1303"/>
      <c r="E233" s="1286">
        <f>SUM(F233:I233)</f>
        <v>0</v>
      </c>
      <c r="F233" s="1277"/>
      <c r="G233" s="1277"/>
      <c r="H233" s="1277"/>
      <c r="I233" s="1277"/>
      <c r="J233" s="1287"/>
    </row>
    <row r="234" spans="2:10">
      <c r="B234" s="1284" t="s">
        <v>1336</v>
      </c>
      <c r="C234" s="1285"/>
      <c r="D234" s="1303"/>
      <c r="E234" s="1286">
        <f>SUM(F234:I234)</f>
        <v>0</v>
      </c>
      <c r="F234" s="1277"/>
      <c r="G234" s="1277"/>
      <c r="H234" s="1277"/>
      <c r="I234" s="1277"/>
      <c r="J234" s="1287"/>
    </row>
    <row r="235" spans="2:10">
      <c r="B235" s="1284" t="s">
        <v>1337</v>
      </c>
      <c r="C235" s="1285"/>
      <c r="D235" s="1303"/>
      <c r="E235" s="1286">
        <f>SUM(F235:I235)</f>
        <v>0</v>
      </c>
      <c r="F235" s="1277"/>
      <c r="G235" s="1277"/>
      <c r="H235" s="1277"/>
      <c r="I235" s="1277"/>
      <c r="J235" s="1287"/>
    </row>
    <row r="236" spans="2:10">
      <c r="B236" s="1284" t="s">
        <v>1007</v>
      </c>
      <c r="C236" s="1285"/>
      <c r="D236" s="1303"/>
      <c r="E236" s="1286">
        <f>SUM(F236:I236)</f>
        <v>0</v>
      </c>
      <c r="F236" s="1277"/>
      <c r="G236" s="1277"/>
      <c r="H236" s="1277"/>
      <c r="I236" s="1277"/>
      <c r="J236" s="1287"/>
    </row>
    <row r="237" spans="2:10" ht="5.15" customHeight="1">
      <c r="B237" s="1279"/>
      <c r="C237" s="1280"/>
      <c r="D237" s="1281"/>
      <c r="E237" s="1282"/>
      <c r="F237" s="1282"/>
      <c r="G237" s="1282"/>
      <c r="H237" s="1282"/>
      <c r="I237" s="1282"/>
      <c r="J237" s="1582"/>
    </row>
    <row r="238" spans="2:10" ht="13">
      <c r="B238" s="1304" t="s">
        <v>956</v>
      </c>
      <c r="C238" s="1305"/>
      <c r="D238" s="1281"/>
      <c r="E238" s="1282">
        <f>SUM(E233:E236)+E231</f>
        <v>0</v>
      </c>
      <c r="F238" s="1282">
        <f>SUM(F233:F236)+F231</f>
        <v>0</v>
      </c>
      <c r="G238" s="1282">
        <f>SUM(G233:G236)+G231</f>
        <v>0</v>
      </c>
      <c r="H238" s="1282">
        <f>SUM(H233:H236)+H231</f>
        <v>0</v>
      </c>
      <c r="I238" s="1282">
        <f>SUM(I233:I236)+I231</f>
        <v>0</v>
      </c>
      <c r="J238" s="1582"/>
    </row>
    <row r="239" spans="2:10" ht="13">
      <c r="B239" s="1306"/>
      <c r="C239" s="1307"/>
      <c r="D239" s="1307"/>
      <c r="E239" s="1291"/>
      <c r="F239" s="1282"/>
      <c r="G239" s="1282"/>
      <c r="H239" s="1282"/>
      <c r="I239" s="1282"/>
      <c r="J239" s="1293"/>
    </row>
    <row r="240" spans="2:10" ht="13">
      <c r="B240" s="1308" t="s">
        <v>264</v>
      </c>
      <c r="C240" s="1309"/>
      <c r="D240" s="1290"/>
      <c r="E240" s="1291"/>
      <c r="F240" s="1291"/>
      <c r="G240" s="1291"/>
      <c r="H240" s="1291"/>
      <c r="I240" s="1292">
        <f>'ATT H-1A'!$H$16</f>
        <v>0.16079862797827263</v>
      </c>
      <c r="J240" s="1293"/>
    </row>
    <row r="241" spans="2:10" ht="13">
      <c r="B241" s="1288" t="s">
        <v>237</v>
      </c>
      <c r="C241" s="1289"/>
      <c r="D241" s="1290"/>
      <c r="E241" s="1291"/>
      <c r="F241" s="1291"/>
      <c r="G241" s="1291"/>
      <c r="H241" s="1292">
        <f>'ATT H-1A'!$H$37</f>
        <v>0.38230046462317585</v>
      </c>
      <c r="I241" s="1291"/>
      <c r="J241" s="1293"/>
    </row>
    <row r="242" spans="2:10" ht="13">
      <c r="B242" s="1288" t="s">
        <v>933</v>
      </c>
      <c r="C242" s="1289"/>
      <c r="D242" s="1290"/>
      <c r="E242" s="1291"/>
      <c r="F242" s="1291"/>
      <c r="G242" s="1292">
        <v>1</v>
      </c>
      <c r="H242" s="1291"/>
      <c r="I242" s="1291"/>
      <c r="J242" s="1293"/>
    </row>
    <row r="243" spans="2:10" ht="13">
      <c r="B243" s="1288" t="s">
        <v>934</v>
      </c>
      <c r="C243" s="1289"/>
      <c r="D243" s="1290"/>
      <c r="E243" s="1291"/>
      <c r="F243" s="1292">
        <v>0</v>
      </c>
      <c r="G243" s="1291"/>
      <c r="H243" s="1291"/>
      <c r="I243" s="1291"/>
      <c r="J243" s="1293"/>
    </row>
    <row r="244" spans="2:10" ht="13">
      <c r="B244" s="1294" t="s">
        <v>935</v>
      </c>
      <c r="C244" s="1289"/>
      <c r="D244" s="1290"/>
      <c r="E244" s="1291">
        <f>F244+G244+H244+I244</f>
        <v>0</v>
      </c>
      <c r="F244" s="1291">
        <f>F243*F238</f>
        <v>0</v>
      </c>
      <c r="G244" s="1291">
        <f>G238*G242</f>
        <v>0</v>
      </c>
      <c r="H244" s="1291">
        <f>H238*H241</f>
        <v>0</v>
      </c>
      <c r="I244" s="1291">
        <f>I240*I238</f>
        <v>0</v>
      </c>
      <c r="J244" s="1293"/>
    </row>
    <row r="245" spans="2:10" ht="13">
      <c r="B245" s="1295"/>
      <c r="E245" s="1266"/>
      <c r="F245" s="1266"/>
      <c r="G245" s="1266"/>
      <c r="H245" s="1266"/>
      <c r="I245" s="1266"/>
      <c r="J245" s="1296"/>
    </row>
    <row r="246" spans="2:10" ht="13">
      <c r="B246" s="1295"/>
      <c r="E246" s="1266"/>
      <c r="F246" s="1266"/>
      <c r="G246" s="1266"/>
      <c r="H246" s="1266"/>
      <c r="I246" s="1266"/>
      <c r="J246" s="1296"/>
    </row>
    <row r="247" spans="2:10" ht="13">
      <c r="B247" s="1259"/>
      <c r="C247" s="1259"/>
      <c r="D247" s="1259"/>
      <c r="E247" s="1259"/>
      <c r="F247" s="1259"/>
      <c r="G247" s="1259"/>
      <c r="H247" s="1259"/>
      <c r="I247" s="1259"/>
      <c r="J247" s="1259"/>
    </row>
    <row r="248" spans="2:10" ht="13">
      <c r="B248" s="1259" t="s">
        <v>174</v>
      </c>
      <c r="C248" s="365"/>
      <c r="D248" s="365"/>
      <c r="E248" s="1259" t="s">
        <v>175</v>
      </c>
      <c r="F248" s="1259" t="s">
        <v>1142</v>
      </c>
      <c r="G248" s="1259" t="s">
        <v>1295</v>
      </c>
      <c r="H248" s="1259" t="s">
        <v>1296</v>
      </c>
      <c r="I248" s="1259" t="s">
        <v>1297</v>
      </c>
      <c r="J248" s="1259" t="s">
        <v>1298</v>
      </c>
    </row>
    <row r="249" spans="2:10" ht="13">
      <c r="B249" s="1268"/>
      <c r="C249" s="365"/>
      <c r="D249" s="365"/>
      <c r="E249" s="1259"/>
      <c r="F249" s="1259" t="s">
        <v>1329</v>
      </c>
      <c r="G249" s="1259" t="s">
        <v>258</v>
      </c>
      <c r="H249" s="1259"/>
      <c r="I249" s="1259"/>
      <c r="J249" s="1579"/>
    </row>
    <row r="250" spans="2:10" ht="13">
      <c r="B250" s="1310"/>
      <c r="C250" s="365"/>
      <c r="D250" s="365"/>
      <c r="E250" s="1259"/>
      <c r="F250" s="1259" t="s">
        <v>1330</v>
      </c>
      <c r="G250" s="1259" t="s">
        <v>228</v>
      </c>
      <c r="H250" s="1259" t="s">
        <v>259</v>
      </c>
      <c r="I250" s="1259" t="s">
        <v>260</v>
      </c>
      <c r="J250" s="1579"/>
    </row>
    <row r="251" spans="2:10" ht="16.5" customHeight="1">
      <c r="B251" s="1268" t="s">
        <v>955</v>
      </c>
      <c r="E251" s="1259" t="s">
        <v>44</v>
      </c>
      <c r="F251" s="1262" t="s">
        <v>1331</v>
      </c>
      <c r="G251" s="1259" t="s">
        <v>261</v>
      </c>
      <c r="H251" s="1259" t="s">
        <v>261</v>
      </c>
      <c r="I251" s="1259" t="s">
        <v>261</v>
      </c>
      <c r="J251" s="1259" t="s">
        <v>265</v>
      </c>
    </row>
    <row r="252" spans="2:10">
      <c r="B252" s="1290" t="s">
        <v>1006</v>
      </c>
      <c r="C252" s="1290"/>
      <c r="D252" s="1290"/>
      <c r="E252" s="1282">
        <f>SUM(F252:I252)</f>
        <v>-48486504.276643798</v>
      </c>
      <c r="F252" s="1291">
        <f>F202</f>
        <v>-43027898.829505794</v>
      </c>
      <c r="G252" s="1291">
        <f>G202</f>
        <v>0</v>
      </c>
      <c r="H252" s="1291">
        <f>H202</f>
        <v>-492965.671554</v>
      </c>
      <c r="I252" s="1291">
        <f>I202</f>
        <v>-4965639.7755840011</v>
      </c>
      <c r="J252" s="1293"/>
    </row>
    <row r="253" spans="2:10">
      <c r="B253" s="1290" t="s">
        <v>955</v>
      </c>
      <c r="C253" s="1290"/>
      <c r="D253" s="1290"/>
      <c r="E253" s="1282">
        <f>SUM(F253:I253)</f>
        <v>0</v>
      </c>
      <c r="F253" s="1291">
        <f>F231</f>
        <v>0</v>
      </c>
      <c r="G253" s="1291">
        <f>G231</f>
        <v>0</v>
      </c>
      <c r="H253" s="1291">
        <f>H231</f>
        <v>0</v>
      </c>
      <c r="I253" s="1291">
        <f>I231</f>
        <v>0</v>
      </c>
      <c r="J253" s="1293"/>
    </row>
    <row r="254" spans="2:10" ht="13">
      <c r="B254" s="1283" t="s">
        <v>949</v>
      </c>
      <c r="C254" s="1290"/>
      <c r="D254" s="1290"/>
      <c r="E254" s="1291">
        <f>E252+E253</f>
        <v>-48486504.276643798</v>
      </c>
      <c r="F254" s="1291">
        <f>F252+F253</f>
        <v>-43027898.829505794</v>
      </c>
      <c r="G254" s="1291">
        <f>G252+G253</f>
        <v>0</v>
      </c>
      <c r="H254" s="1291">
        <f>H252+H253</f>
        <v>-492965.671554</v>
      </c>
      <c r="I254" s="1291">
        <f>I252+I253</f>
        <v>-4965639.7755840011</v>
      </c>
      <c r="J254" s="1293"/>
    </row>
    <row r="255" spans="2:10" ht="13">
      <c r="B255" s="1295"/>
      <c r="E255" s="1266"/>
      <c r="F255" s="1266"/>
      <c r="G255" s="1266"/>
      <c r="H255" s="1266"/>
      <c r="I255" s="1266"/>
      <c r="J255" s="1296"/>
    </row>
    <row r="256" spans="2:10" s="365" customFormat="1" ht="13">
      <c r="B256" s="1268" t="s">
        <v>275</v>
      </c>
      <c r="G256" s="1315"/>
      <c r="H256" s="1315"/>
      <c r="I256" s="1315"/>
      <c r="J256" s="1584"/>
    </row>
    <row r="257" spans="2:11" s="365" customFormat="1" ht="13">
      <c r="B257" s="1760" t="s">
        <v>1339</v>
      </c>
      <c r="C257" s="1760"/>
      <c r="D257" s="1760"/>
      <c r="E257" s="1760"/>
      <c r="F257" s="1760"/>
      <c r="G257" s="1760"/>
      <c r="H257" s="1760"/>
      <c r="I257" s="1760"/>
      <c r="J257" s="1584"/>
    </row>
    <row r="258" spans="2:11" s="365" customFormat="1" ht="13">
      <c r="B258" s="1322" t="s">
        <v>270</v>
      </c>
      <c r="G258" s="1315"/>
      <c r="H258" s="1315"/>
      <c r="I258" s="1315"/>
      <c r="J258" s="1584"/>
    </row>
    <row r="259" spans="2:11" s="365" customFormat="1" ht="13">
      <c r="B259" s="1322" t="s">
        <v>271</v>
      </c>
      <c r="G259" s="1315"/>
      <c r="H259" s="1315"/>
      <c r="I259" s="1315"/>
      <c r="J259" s="1584"/>
    </row>
    <row r="260" spans="2:11" s="365" customFormat="1" ht="13">
      <c r="B260" s="1322" t="s">
        <v>272</v>
      </c>
      <c r="G260" s="1315"/>
      <c r="H260" s="1315"/>
      <c r="I260" s="1315"/>
      <c r="J260" s="1584"/>
    </row>
    <row r="261" spans="2:11" s="365" customFormat="1" ht="15.75" customHeight="1">
      <c r="B261" s="1755" t="s">
        <v>273</v>
      </c>
      <c r="C261" s="1755"/>
      <c r="D261" s="1755"/>
      <c r="E261" s="1755"/>
      <c r="F261" s="1755"/>
      <c r="G261" s="1755"/>
      <c r="H261" s="1755"/>
      <c r="I261" s="1755"/>
      <c r="J261" s="1579"/>
      <c r="K261" s="1317"/>
    </row>
    <row r="262" spans="2:11" s="365" customFormat="1" ht="15.75" customHeight="1">
      <c r="B262" s="1755"/>
      <c r="C262" s="1755"/>
      <c r="D262" s="1755"/>
      <c r="E262" s="1755"/>
      <c r="F262" s="1755"/>
      <c r="G262" s="1755"/>
      <c r="H262" s="1755"/>
      <c r="I262" s="1755"/>
      <c r="J262" s="1579"/>
      <c r="K262" s="1317"/>
    </row>
    <row r="263" spans="2:11" s="365" customFormat="1" ht="13">
      <c r="B263" s="1316" t="s">
        <v>957</v>
      </c>
      <c r="G263" s="1315"/>
      <c r="H263" s="1315"/>
      <c r="I263" s="1315"/>
      <c r="J263" s="1584"/>
    </row>
    <row r="264" spans="2:11" ht="13">
      <c r="B264" s="1322" t="s">
        <v>951</v>
      </c>
    </row>
    <row r="265" spans="2:11" ht="12" customHeight="1">
      <c r="B265" s="1323"/>
      <c r="C265" s="1324"/>
      <c r="D265" s="1325"/>
      <c r="E265" s="1325"/>
      <c r="F265" s="1325"/>
      <c r="G265" s="1325"/>
      <c r="H265" s="1325"/>
      <c r="I265" s="1325"/>
      <c r="J265" s="1325"/>
    </row>
    <row r="266" spans="2:11" ht="12.75" customHeight="1">
      <c r="B266" s="1323"/>
      <c r="C266" s="1325"/>
      <c r="D266" s="1325"/>
      <c r="E266" s="1325"/>
      <c r="F266" s="1325"/>
      <c r="G266" s="1325"/>
      <c r="H266" s="1325"/>
      <c r="I266" s="1325"/>
      <c r="J266" s="1325"/>
    </row>
    <row r="267" spans="2:11" ht="13">
      <c r="B267" s="1259" t="s">
        <v>174</v>
      </c>
      <c r="C267" s="365"/>
      <c r="D267" s="365"/>
      <c r="E267" s="1259" t="s">
        <v>175</v>
      </c>
      <c r="F267" s="1259" t="s">
        <v>1142</v>
      </c>
      <c r="G267" s="1259" t="s">
        <v>1295</v>
      </c>
      <c r="H267" s="1259" t="s">
        <v>1296</v>
      </c>
      <c r="I267" s="1259" t="s">
        <v>1297</v>
      </c>
      <c r="J267" s="1259" t="s">
        <v>1298</v>
      </c>
    </row>
    <row r="268" spans="2:11" ht="13">
      <c r="B268" s="1268"/>
      <c r="C268" s="365"/>
      <c r="D268" s="365"/>
      <c r="E268" s="1259"/>
      <c r="F268" s="1259" t="s">
        <v>1329</v>
      </c>
      <c r="G268" s="1259" t="s">
        <v>258</v>
      </c>
      <c r="H268" s="1259"/>
      <c r="I268" s="1259"/>
      <c r="J268" s="1579"/>
    </row>
    <row r="269" spans="2:11" ht="13">
      <c r="B269" s="1310"/>
      <c r="C269" s="365"/>
      <c r="D269" s="365"/>
      <c r="E269" s="1259"/>
      <c r="F269" s="1259" t="s">
        <v>1330</v>
      </c>
      <c r="G269" s="1259" t="s">
        <v>228</v>
      </c>
      <c r="H269" s="1259" t="s">
        <v>259</v>
      </c>
      <c r="I269" s="1259" t="s">
        <v>260</v>
      </c>
      <c r="J269" s="1579"/>
    </row>
    <row r="270" spans="2:11" ht="13">
      <c r="B270" s="1268" t="s">
        <v>1341</v>
      </c>
      <c r="E270" s="1259" t="s">
        <v>44</v>
      </c>
      <c r="F270" s="1262" t="s">
        <v>1331</v>
      </c>
      <c r="G270" s="1259" t="s">
        <v>261</v>
      </c>
      <c r="H270" s="1259" t="s">
        <v>261</v>
      </c>
      <c r="I270" s="1259" t="s">
        <v>261</v>
      </c>
      <c r="J270" s="1259" t="s">
        <v>265</v>
      </c>
    </row>
    <row r="271" spans="2:11">
      <c r="B271" s="1276"/>
      <c r="C271" s="1297"/>
      <c r="D271" s="1299"/>
      <c r="E271" s="1277"/>
      <c r="F271" s="1277"/>
      <c r="G271" s="1277"/>
      <c r="H271" s="1277"/>
      <c r="I271" s="1277"/>
      <c r="J271" s="1326"/>
    </row>
    <row r="272" spans="2:11" ht="25">
      <c r="B272" s="1402" t="s">
        <v>1342</v>
      </c>
      <c r="C272" s="1404"/>
      <c r="D272" s="1405"/>
      <c r="E272" s="1286">
        <f>SUM(F272:I272)</f>
        <v>-2108796.1702786549</v>
      </c>
      <c r="F272" s="1532">
        <v>0</v>
      </c>
      <c r="G272" s="1532">
        <v>0</v>
      </c>
      <c r="H272" s="1532">
        <v>-2108796.1702786549</v>
      </c>
      <c r="I272" s="1532">
        <v>0</v>
      </c>
      <c r="J272" s="1326" t="s">
        <v>1765</v>
      </c>
    </row>
    <row r="273" spans="2:10">
      <c r="B273" s="1276"/>
      <c r="C273" s="1297"/>
      <c r="D273" s="1299"/>
      <c r="E273" s="1277"/>
      <c r="F273" s="1277"/>
      <c r="G273" s="1277"/>
      <c r="H273" s="1277"/>
      <c r="I273" s="1277"/>
      <c r="J273" s="1326"/>
    </row>
    <row r="274" spans="2:10">
      <c r="B274" s="1276"/>
      <c r="C274" s="1297"/>
      <c r="D274" s="1299"/>
      <c r="E274" s="1277"/>
      <c r="F274" s="1277"/>
      <c r="G274" s="1277"/>
      <c r="H274" s="1277"/>
      <c r="I274" s="1277"/>
      <c r="J274" s="1326"/>
    </row>
    <row r="275" spans="2:10">
      <c r="B275" s="1276"/>
      <c r="C275" s="1297"/>
      <c r="D275" s="1299"/>
      <c r="E275" s="1277"/>
      <c r="F275" s="1277"/>
      <c r="G275" s="1277"/>
      <c r="H275" s="1277"/>
      <c r="I275" s="1277"/>
      <c r="J275" s="1326"/>
    </row>
    <row r="276" spans="2:10">
      <c r="B276" s="1276"/>
      <c r="C276" s="1297"/>
      <c r="D276" s="1299"/>
      <c r="E276" s="1277"/>
      <c r="F276" s="1277"/>
      <c r="G276" s="1277"/>
      <c r="H276" s="1277"/>
      <c r="I276" s="1277"/>
      <c r="J276" s="1326"/>
    </row>
    <row r="277" spans="2:10">
      <c r="B277" s="1276"/>
      <c r="C277" s="1297"/>
      <c r="D277" s="1299"/>
      <c r="E277" s="1277"/>
      <c r="F277" s="1277"/>
      <c r="G277" s="1277"/>
      <c r="H277" s="1277"/>
      <c r="I277" s="1277"/>
      <c r="J277" s="1326"/>
    </row>
    <row r="278" spans="2:10" ht="13">
      <c r="B278" s="1283" t="s">
        <v>1343</v>
      </c>
      <c r="C278" s="1305"/>
      <c r="D278" s="1281"/>
      <c r="E278" s="1282">
        <f>SUM(E271:E277)</f>
        <v>-2108796.1702786549</v>
      </c>
      <c r="F278" s="1282">
        <f>SUM(F271:F277)</f>
        <v>0</v>
      </c>
      <c r="G278" s="1282">
        <f>SUM(G271:G277)</f>
        <v>0</v>
      </c>
      <c r="H278" s="1282">
        <f>SUM(H271:H277)</f>
        <v>-2108796.1702786549</v>
      </c>
      <c r="I278" s="1282">
        <f>SUM(I271:I277)</f>
        <v>0</v>
      </c>
      <c r="J278" s="1582"/>
    </row>
    <row r="279" spans="2:10" ht="13">
      <c r="B279" s="1283"/>
      <c r="C279" s="1281"/>
      <c r="D279" s="1281"/>
      <c r="E279" s="1282"/>
      <c r="F279" s="1282"/>
      <c r="G279" s="1282"/>
      <c r="H279" s="1282"/>
      <c r="I279" s="1282"/>
      <c r="J279" s="1582"/>
    </row>
    <row r="280" spans="2:10">
      <c r="B280" s="1284" t="s">
        <v>1344</v>
      </c>
      <c r="C280" s="1285"/>
      <c r="D280" s="1303"/>
      <c r="E280" s="1286">
        <f>SUM(F280:I280)</f>
        <v>2108796.1702786549</v>
      </c>
      <c r="F280" s="1277"/>
      <c r="G280" s="1277"/>
      <c r="H280" s="1277">
        <f>-H272</f>
        <v>2108796.1702786549</v>
      </c>
      <c r="I280" s="1277"/>
      <c r="J280" s="1287"/>
    </row>
    <row r="281" spans="2:10" ht="5.15" customHeight="1">
      <c r="B281" s="1279"/>
      <c r="C281" s="1280"/>
      <c r="D281" s="1281"/>
      <c r="E281" s="1282"/>
      <c r="F281" s="1282"/>
      <c r="G281" s="1282"/>
      <c r="H281" s="1282"/>
      <c r="I281" s="1282"/>
      <c r="J281" s="1582"/>
    </row>
    <row r="282" spans="2:10" ht="13">
      <c r="B282" s="1283" t="s">
        <v>1345</v>
      </c>
      <c r="C282" s="1281"/>
      <c r="D282" s="1281"/>
      <c r="E282" s="1282">
        <f>SUM(E280:E280)+E278</f>
        <v>0</v>
      </c>
      <c r="F282" s="1282">
        <f>SUM(F280:F280)+F278</f>
        <v>0</v>
      </c>
      <c r="G282" s="1282">
        <f>SUM(G280:G280)+G278</f>
        <v>0</v>
      </c>
      <c r="H282" s="1282">
        <f>SUM(H280:H280)+H278</f>
        <v>0</v>
      </c>
      <c r="I282" s="1282">
        <f>SUM(I280:I280)+I278</f>
        <v>0</v>
      </c>
      <c r="J282" s="1582"/>
    </row>
    <row r="283" spans="2:10" ht="13">
      <c r="B283" s="1327"/>
      <c r="C283" s="1290"/>
      <c r="D283" s="1290"/>
      <c r="E283" s="1291"/>
      <c r="F283" s="1282"/>
      <c r="G283" s="1282"/>
      <c r="H283" s="1282"/>
      <c r="I283" s="1282"/>
      <c r="J283" s="1293"/>
    </row>
    <row r="284" spans="2:10" ht="13">
      <c r="B284" s="1288" t="s">
        <v>264</v>
      </c>
      <c r="C284" s="1289"/>
      <c r="D284" s="1290"/>
      <c r="E284" s="1291"/>
      <c r="F284" s="1291"/>
      <c r="G284" s="1291"/>
      <c r="H284" s="1291"/>
      <c r="I284" s="1292">
        <f>'ATT H-1A'!$H$16</f>
        <v>0.16079862797827263</v>
      </c>
      <c r="J284" s="1293"/>
    </row>
    <row r="285" spans="2:10" ht="13">
      <c r="B285" s="1288" t="s">
        <v>237</v>
      </c>
      <c r="C285" s="1289"/>
      <c r="D285" s="1290"/>
      <c r="E285" s="1291"/>
      <c r="F285" s="1291"/>
      <c r="G285" s="1291"/>
      <c r="H285" s="1292">
        <f>+H241</f>
        <v>0.38230046462317585</v>
      </c>
      <c r="I285" s="1291"/>
      <c r="J285" s="1293"/>
    </row>
    <row r="286" spans="2:10" ht="13">
      <c r="B286" s="1288" t="s">
        <v>933</v>
      </c>
      <c r="C286" s="1289"/>
      <c r="D286" s="1290"/>
      <c r="E286" s="1291"/>
      <c r="F286" s="1291"/>
      <c r="G286" s="1292">
        <v>1</v>
      </c>
      <c r="H286" s="1291"/>
      <c r="I286" s="1291"/>
      <c r="J286" s="1293"/>
    </row>
    <row r="287" spans="2:10" ht="13">
      <c r="B287" s="1288" t="s">
        <v>934</v>
      </c>
      <c r="C287" s="1289"/>
      <c r="D287" s="1290"/>
      <c r="E287" s="1291"/>
      <c r="F287" s="1292">
        <v>0</v>
      </c>
      <c r="G287" s="1291"/>
      <c r="H287" s="1291"/>
      <c r="I287" s="1291"/>
      <c r="J287" s="1293"/>
    </row>
    <row r="288" spans="2:10" ht="13">
      <c r="B288" s="1289" t="s">
        <v>1346</v>
      </c>
      <c r="C288" s="1289"/>
      <c r="D288" s="1290"/>
      <c r="E288" s="1291">
        <f>F288+G288+H288+I288</f>
        <v>0</v>
      </c>
      <c r="F288" s="1291">
        <f>F287*F282</f>
        <v>0</v>
      </c>
      <c r="G288" s="1291">
        <f>G282*G286</f>
        <v>0</v>
      </c>
      <c r="H288" s="1291">
        <f>H282*H285</f>
        <v>0</v>
      </c>
      <c r="I288" s="1291">
        <f>I284*I282</f>
        <v>0</v>
      </c>
      <c r="J288" s="1293"/>
    </row>
    <row r="289" spans="2:10" ht="12.75" customHeight="1">
      <c r="B289" s="1323"/>
      <c r="C289" s="1325"/>
      <c r="D289" s="1325"/>
      <c r="E289" s="1325"/>
      <c r="F289" s="1325"/>
      <c r="G289" s="1325"/>
      <c r="H289" s="1325"/>
      <c r="I289" s="1325"/>
      <c r="J289" s="1325"/>
    </row>
    <row r="290" spans="2:10" ht="12.75" customHeight="1">
      <c r="B290" s="1323"/>
      <c r="C290" s="1325"/>
      <c r="D290" s="1325"/>
      <c r="E290" s="1325"/>
      <c r="F290" s="1325"/>
      <c r="G290" s="1325"/>
      <c r="H290" s="1325"/>
      <c r="I290" s="1325"/>
      <c r="J290" s="1325"/>
    </row>
    <row r="291" spans="2:10" ht="13">
      <c r="B291" s="1259" t="s">
        <v>174</v>
      </c>
      <c r="C291" s="365"/>
      <c r="D291" s="365"/>
      <c r="E291" s="1259" t="s">
        <v>175</v>
      </c>
      <c r="F291" s="1259" t="s">
        <v>1142</v>
      </c>
      <c r="G291" s="1259" t="s">
        <v>1295</v>
      </c>
      <c r="H291" s="1259" t="s">
        <v>1296</v>
      </c>
      <c r="I291" s="1259" t="s">
        <v>1297</v>
      </c>
      <c r="J291" s="1259" t="s">
        <v>1298</v>
      </c>
    </row>
    <row r="292" spans="2:10" ht="13">
      <c r="B292" s="1268"/>
      <c r="C292" s="365"/>
      <c r="D292" s="365"/>
      <c r="E292" s="1259"/>
      <c r="F292" s="1259" t="s">
        <v>1329</v>
      </c>
      <c r="G292" s="1259" t="s">
        <v>258</v>
      </c>
      <c r="H292" s="1259"/>
      <c r="I292" s="1259"/>
      <c r="J292" s="1579"/>
    </row>
    <row r="293" spans="2:10" ht="13">
      <c r="B293" s="1310"/>
      <c r="C293" s="365"/>
      <c r="D293" s="365"/>
      <c r="E293" s="1259"/>
      <c r="F293" s="1259" t="s">
        <v>1330</v>
      </c>
      <c r="G293" s="1259" t="s">
        <v>228</v>
      </c>
      <c r="H293" s="1259" t="s">
        <v>259</v>
      </c>
      <c r="I293" s="1259" t="s">
        <v>260</v>
      </c>
      <c r="J293" s="1579"/>
    </row>
    <row r="294" spans="2:10" ht="13">
      <c r="B294" s="1268" t="s">
        <v>1224</v>
      </c>
      <c r="E294" s="1259" t="s">
        <v>44</v>
      </c>
      <c r="F294" s="1262" t="s">
        <v>1331</v>
      </c>
      <c r="G294" s="1259" t="s">
        <v>261</v>
      </c>
      <c r="H294" s="1259" t="s">
        <v>261</v>
      </c>
      <c r="I294" s="1259" t="s">
        <v>261</v>
      </c>
      <c r="J294" s="1259" t="s">
        <v>265</v>
      </c>
    </row>
    <row r="295" spans="2:10">
      <c r="B295" s="1276"/>
      <c r="C295" s="1297"/>
      <c r="D295" s="1299"/>
      <c r="E295" s="1277"/>
      <c r="F295" s="1277"/>
      <c r="G295" s="1277"/>
      <c r="H295" s="1277"/>
      <c r="I295" s="1277"/>
      <c r="J295" s="1326"/>
    </row>
    <row r="296" spans="2:10" ht="50">
      <c r="B296" s="1402" t="s">
        <v>1224</v>
      </c>
      <c r="C296" s="1404"/>
      <c r="D296" s="1405"/>
      <c r="E296" s="1286">
        <f>SUM(F296:I296)</f>
        <v>283182.82972134539</v>
      </c>
      <c r="F296" s="1532">
        <v>0</v>
      </c>
      <c r="G296" s="1532">
        <v>0</v>
      </c>
      <c r="H296" s="1532">
        <v>283182.82972134539</v>
      </c>
      <c r="I296" s="1403"/>
      <c r="J296" s="1326" t="s">
        <v>1766</v>
      </c>
    </row>
    <row r="297" spans="2:10">
      <c r="B297" s="1276"/>
      <c r="C297" s="1297"/>
      <c r="D297" s="1299"/>
      <c r="E297" s="1277"/>
      <c r="F297" s="1277"/>
      <c r="G297" s="1277"/>
      <c r="H297" s="1277"/>
      <c r="I297" s="1277"/>
      <c r="J297" s="1326"/>
    </row>
    <row r="298" spans="2:10">
      <c r="B298" s="1276"/>
      <c r="C298" s="1297"/>
      <c r="D298" s="1299"/>
      <c r="E298" s="1277"/>
      <c r="F298" s="1277"/>
      <c r="G298" s="1277"/>
      <c r="H298" s="1277"/>
      <c r="I298" s="1277"/>
      <c r="J298" s="1326"/>
    </row>
    <row r="299" spans="2:10">
      <c r="B299" s="1276"/>
      <c r="C299" s="1297"/>
      <c r="D299" s="1299"/>
      <c r="E299" s="1277"/>
      <c r="F299" s="1277"/>
      <c r="G299" s="1277"/>
      <c r="H299" s="1277"/>
      <c r="I299" s="1277"/>
      <c r="J299" s="1326"/>
    </row>
    <row r="300" spans="2:10">
      <c r="B300" s="1276"/>
      <c r="C300" s="1297"/>
      <c r="D300" s="1299"/>
      <c r="E300" s="1277"/>
      <c r="F300" s="1277"/>
      <c r="G300" s="1277"/>
      <c r="H300" s="1277"/>
      <c r="I300" s="1277"/>
      <c r="J300" s="1326"/>
    </row>
    <row r="301" spans="2:10">
      <c r="B301" s="1276"/>
      <c r="C301" s="1297"/>
      <c r="D301" s="1299"/>
      <c r="E301" s="1277"/>
      <c r="F301" s="1277"/>
      <c r="G301" s="1277"/>
      <c r="H301" s="1277"/>
      <c r="I301" s="1277"/>
      <c r="J301" s="1326"/>
    </row>
    <row r="302" spans="2:10" ht="13">
      <c r="B302" s="1283" t="s">
        <v>1347</v>
      </c>
      <c r="C302" s="1328"/>
      <c r="D302" s="1281"/>
      <c r="E302" s="1282">
        <f>SUM(E295:E301)</f>
        <v>283182.82972134539</v>
      </c>
      <c r="F302" s="1282">
        <f>SUM(F295:F301)</f>
        <v>0</v>
      </c>
      <c r="G302" s="1282">
        <f>SUM(G295:G301)</f>
        <v>0</v>
      </c>
      <c r="H302" s="1282">
        <f>SUM(H295:H301)</f>
        <v>283182.82972134539</v>
      </c>
      <c r="I302" s="1282">
        <f>SUM(I295:I301)</f>
        <v>0</v>
      </c>
      <c r="J302" s="1582"/>
    </row>
    <row r="303" spans="2:10" ht="13">
      <c r="B303" s="1306"/>
      <c r="C303" s="1307"/>
      <c r="D303" s="1307"/>
      <c r="E303" s="1291"/>
      <c r="F303" s="1282"/>
      <c r="G303" s="1282"/>
      <c r="H303" s="1282"/>
      <c r="I303" s="1282"/>
      <c r="J303" s="1293"/>
    </row>
    <row r="304" spans="2:10" ht="13">
      <c r="B304" s="1308" t="s">
        <v>264</v>
      </c>
      <c r="C304" s="1309"/>
      <c r="D304" s="1290"/>
      <c r="E304" s="1291"/>
      <c r="F304" s="1291"/>
      <c r="G304" s="1291"/>
      <c r="H304" s="1291"/>
      <c r="I304" s="1292">
        <f>'ATT H-1A'!$H$16</f>
        <v>0.16079862797827263</v>
      </c>
      <c r="J304" s="1293"/>
    </row>
    <row r="305" spans="1:10" ht="13">
      <c r="B305" s="1288" t="s">
        <v>237</v>
      </c>
      <c r="C305" s="1289"/>
      <c r="D305" s="1290"/>
      <c r="E305" s="1291"/>
      <c r="F305" s="1291"/>
      <c r="G305" s="1291"/>
      <c r="H305" s="1292">
        <f>+H285</f>
        <v>0.38230046462317585</v>
      </c>
      <c r="I305" s="1291"/>
      <c r="J305" s="1293"/>
    </row>
    <row r="306" spans="1:10" ht="13">
      <c r="B306" s="1288" t="s">
        <v>933</v>
      </c>
      <c r="C306" s="1289"/>
      <c r="D306" s="1290"/>
      <c r="E306" s="1291"/>
      <c r="F306" s="1291"/>
      <c r="G306" s="1292">
        <v>1</v>
      </c>
      <c r="H306" s="1291"/>
      <c r="I306" s="1291"/>
      <c r="J306" s="1293"/>
    </row>
    <row r="307" spans="1:10" ht="13">
      <c r="B307" s="1288" t="s">
        <v>934</v>
      </c>
      <c r="C307" s="1289"/>
      <c r="D307" s="1290"/>
      <c r="E307" s="1291"/>
      <c r="F307" s="1292">
        <v>0</v>
      </c>
      <c r="G307" s="1291"/>
      <c r="H307" s="1291"/>
      <c r="I307" s="1291"/>
      <c r="J307" s="1293"/>
    </row>
    <row r="308" spans="1:10" ht="13">
      <c r="B308" s="1294" t="s">
        <v>1348</v>
      </c>
      <c r="C308" s="1289"/>
      <c r="D308" s="1290"/>
      <c r="E308" s="1291">
        <f>F308+G308+H308+I308</f>
        <v>108260.92737577604</v>
      </c>
      <c r="F308" s="1291">
        <f>F307*F302</f>
        <v>0</v>
      </c>
      <c r="G308" s="1291">
        <f>G302*G306</f>
        <v>0</v>
      </c>
      <c r="H308" s="1291">
        <f>H302*H305</f>
        <v>108260.92737577604</v>
      </c>
      <c r="I308" s="1291">
        <f>I304*I302</f>
        <v>0</v>
      </c>
      <c r="J308" s="1293"/>
    </row>
    <row r="309" spans="1:10">
      <c r="G309" s="1270"/>
    </row>
    <row r="311" spans="1:10" s="1151" customFormat="1" ht="15.5">
      <c r="A311" s="1329" t="s">
        <v>489</v>
      </c>
      <c r="B311" s="1330"/>
      <c r="C311" s="1330"/>
      <c r="D311" s="223"/>
      <c r="E311" s="223"/>
      <c r="F311" s="559"/>
      <c r="G311" s="223"/>
      <c r="H311" s="223"/>
      <c r="I311" s="223"/>
      <c r="J311" s="223"/>
    </row>
  </sheetData>
  <mergeCells count="12">
    <mergeCell ref="B261:I262"/>
    <mergeCell ref="A1:K1"/>
    <mergeCell ref="A2:K2"/>
    <mergeCell ref="A3:K3"/>
    <mergeCell ref="B6:J6"/>
    <mergeCell ref="B24:I26"/>
    <mergeCell ref="B29:I30"/>
    <mergeCell ref="B113:I113"/>
    <mergeCell ref="B117:I118"/>
    <mergeCell ref="B179:I179"/>
    <mergeCell ref="B183:I184"/>
    <mergeCell ref="B257:I257"/>
  </mergeCells>
  <pageMargins left="0.25" right="0.25" top="0.75" bottom="0.75" header="0.3" footer="0.3"/>
  <pageSetup scale="41" fitToHeight="0" orientation="landscape" r:id="rId1"/>
  <rowBreaks count="5" manualBreakCount="5">
    <brk id="31" max="16383" man="1"/>
    <brk id="75" max="16383" man="1"/>
    <brk id="121" max="16383" man="1"/>
    <brk id="188" max="16383" man="1"/>
    <brk id="26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92D20-7C22-4212-B954-3317AC983EF1}">
  <sheetPr>
    <pageSetUpPr fitToPage="1"/>
  </sheetPr>
  <dimension ref="A1:R311"/>
  <sheetViews>
    <sheetView topLeftCell="A238" zoomScale="80" zoomScaleNormal="80" zoomScaleSheetLayoutView="55" workbookViewId="0">
      <selection activeCell="K36" sqref="K36"/>
    </sheetView>
  </sheetViews>
  <sheetFormatPr defaultColWidth="9.1796875" defaultRowHeight="12.5"/>
  <cols>
    <col min="1" max="1" width="5.7265625" style="1255" customWidth="1"/>
    <col min="2" max="2" width="11.453125" style="1257" customWidth="1"/>
    <col min="3" max="3" width="75.1796875" style="1255" customWidth="1"/>
    <col min="4" max="4" width="0.54296875" style="1255" customWidth="1"/>
    <col min="5" max="5" width="29.1796875" style="1255" customWidth="1"/>
    <col min="6" max="6" width="26.453125" style="1255" customWidth="1"/>
    <col min="7" max="7" width="18.81640625" style="1255" customWidth="1"/>
    <col min="8" max="8" width="27.81640625" style="1255" customWidth="1"/>
    <col min="9" max="9" width="28.81640625" style="1255" customWidth="1"/>
    <col min="10" max="10" width="85.7265625" style="1255" customWidth="1"/>
    <col min="11" max="11" width="5.7265625" style="1255" customWidth="1"/>
    <col min="12" max="16384" width="9.1796875" style="1255"/>
  </cols>
  <sheetData>
    <row r="1" spans="1:18" ht="15.5">
      <c r="A1" s="1756" t="s">
        <v>1542</v>
      </c>
      <c r="B1" s="1756"/>
      <c r="C1" s="1756"/>
      <c r="D1" s="1756"/>
      <c r="E1" s="1756"/>
      <c r="F1" s="1756"/>
      <c r="G1" s="1756"/>
      <c r="H1" s="1756"/>
      <c r="I1" s="1756"/>
      <c r="J1" s="1756"/>
      <c r="K1" s="1756"/>
    </row>
    <row r="2" spans="1:18" ht="15.5">
      <c r="A2" s="1757" t="s">
        <v>896</v>
      </c>
      <c r="B2" s="1757"/>
      <c r="C2" s="1757"/>
      <c r="D2" s="1757"/>
      <c r="E2" s="1757"/>
      <c r="F2" s="1757"/>
      <c r="G2" s="1757"/>
      <c r="H2" s="1757"/>
      <c r="I2" s="1757"/>
      <c r="J2" s="1757"/>
      <c r="K2" s="1757"/>
    </row>
    <row r="3" spans="1:18" ht="15.5">
      <c r="A3" s="1756" t="s">
        <v>1328</v>
      </c>
      <c r="B3" s="1756"/>
      <c r="C3" s="1756"/>
      <c r="D3" s="1756"/>
      <c r="E3" s="1756"/>
      <c r="F3" s="1756"/>
      <c r="G3" s="1756"/>
      <c r="H3" s="1756"/>
      <c r="I3" s="1756"/>
      <c r="J3" s="1756"/>
      <c r="K3" s="1756"/>
    </row>
    <row r="4" spans="1:18" ht="13">
      <c r="B4" s="1256"/>
    </row>
    <row r="5" spans="1:18" ht="13">
      <c r="I5" s="1258"/>
    </row>
    <row r="6" spans="1:18" ht="13">
      <c r="B6" s="1758" t="s">
        <v>1819</v>
      </c>
      <c r="C6" s="1758"/>
      <c r="D6" s="1758"/>
      <c r="E6" s="1758"/>
      <c r="F6" s="1758"/>
      <c r="G6" s="1758"/>
      <c r="H6" s="1758"/>
      <c r="I6" s="1758"/>
      <c r="J6" s="1758"/>
    </row>
    <row r="7" spans="1:18" ht="13">
      <c r="F7" s="1259" t="s">
        <v>1329</v>
      </c>
      <c r="G7" s="1260" t="s">
        <v>258</v>
      </c>
      <c r="H7" s="1260"/>
    </row>
    <row r="8" spans="1:18" ht="13">
      <c r="F8" s="1259" t="s">
        <v>1330</v>
      </c>
      <c r="G8" s="1260" t="s">
        <v>228</v>
      </c>
      <c r="H8" s="1260" t="s">
        <v>259</v>
      </c>
      <c r="I8" s="1260" t="s">
        <v>260</v>
      </c>
    </row>
    <row r="9" spans="1:18" ht="13">
      <c r="B9" s="1261" t="s">
        <v>573</v>
      </c>
      <c r="C9" s="1261" t="s">
        <v>926</v>
      </c>
      <c r="E9" s="1262" t="s">
        <v>44</v>
      </c>
      <c r="F9" s="1262" t="s">
        <v>1331</v>
      </c>
      <c r="G9" s="1263" t="s">
        <v>261</v>
      </c>
      <c r="H9" s="1263" t="s">
        <v>261</v>
      </c>
      <c r="I9" s="1263" t="s">
        <v>261</v>
      </c>
    </row>
    <row r="10" spans="1:18" ht="5.15" customHeight="1"/>
    <row r="11" spans="1:18">
      <c r="B11" s="1257">
        <v>1</v>
      </c>
      <c r="C11" s="1264" t="s">
        <v>263</v>
      </c>
      <c r="E11" s="1265">
        <f>F11+G11+H11+I11</f>
        <v>14636713.98957618</v>
      </c>
      <c r="F11" s="1265">
        <f>F73</f>
        <v>0</v>
      </c>
      <c r="G11" s="1265">
        <f>G73</f>
        <v>0</v>
      </c>
      <c r="H11" s="1265">
        <f>H73</f>
        <v>13901600.922353465</v>
      </c>
      <c r="I11" s="1265">
        <f>I73</f>
        <v>735113.06722271419</v>
      </c>
    </row>
    <row r="12" spans="1:18">
      <c r="B12" s="1257">
        <f>B11+1</f>
        <v>2</v>
      </c>
      <c r="C12" s="1264" t="s">
        <v>927</v>
      </c>
      <c r="E12" s="1265">
        <f>F12+G12+H12+I12</f>
        <v>0</v>
      </c>
      <c r="F12" s="1265">
        <v>0</v>
      </c>
      <c r="G12" s="1265">
        <v>0</v>
      </c>
      <c r="H12" s="1265">
        <v>0</v>
      </c>
      <c r="I12" s="1265">
        <v>0</v>
      </c>
      <c r="O12" s="1266"/>
      <c r="P12" s="1266"/>
      <c r="Q12" s="1266"/>
      <c r="R12" s="1266"/>
    </row>
    <row r="13" spans="1:18">
      <c r="B13" s="1257">
        <f>B12+1</f>
        <v>3</v>
      </c>
      <c r="C13" s="1264" t="s">
        <v>928</v>
      </c>
      <c r="E13" s="1265">
        <f>F13+G13+H13+I13</f>
        <v>-199881683.22338182</v>
      </c>
      <c r="F13" s="1265">
        <f>F143</f>
        <v>0</v>
      </c>
      <c r="G13" s="1265">
        <f>G143</f>
        <v>0</v>
      </c>
      <c r="H13" s="1265">
        <f>H143</f>
        <v>-199881683.22338182</v>
      </c>
      <c r="I13" s="1265">
        <f>I143</f>
        <v>0</v>
      </c>
      <c r="O13" s="1266"/>
      <c r="P13" s="1266"/>
      <c r="Q13" s="1266"/>
      <c r="R13" s="1266"/>
    </row>
    <row r="14" spans="1:18">
      <c r="B14" s="1257">
        <f>B13+1</f>
        <v>4</v>
      </c>
      <c r="C14" s="1264" t="s">
        <v>262</v>
      </c>
      <c r="E14" s="1265">
        <f>F14+G14+H14+I14</f>
        <v>-1717051.0089914787</v>
      </c>
      <c r="F14" s="1265">
        <f>F215</f>
        <v>0</v>
      </c>
      <c r="G14" s="1265">
        <f>G215</f>
        <v>0</v>
      </c>
      <c r="H14" s="1265">
        <f>H215</f>
        <v>-186819.8036858374</v>
      </c>
      <c r="I14" s="1265">
        <f>I215</f>
        <v>-1530231.2053056413</v>
      </c>
      <c r="O14" s="1266"/>
      <c r="P14" s="1266"/>
      <c r="Q14" s="1266"/>
      <c r="R14" s="1266"/>
    </row>
    <row r="15" spans="1:18">
      <c r="B15" s="1257">
        <f>B14+1</f>
        <v>5</v>
      </c>
      <c r="C15" s="1264" t="s">
        <v>276</v>
      </c>
      <c r="E15" s="1265">
        <f>F15+G15+H15+I15</f>
        <v>0</v>
      </c>
      <c r="F15" s="1265">
        <f>F288</f>
        <v>0</v>
      </c>
      <c r="G15" s="1265">
        <f>G288</f>
        <v>0</v>
      </c>
      <c r="H15" s="1265">
        <f>H288</f>
        <v>0</v>
      </c>
      <c r="I15" s="1265">
        <f>I288</f>
        <v>0</v>
      </c>
      <c r="O15" s="1266"/>
      <c r="P15" s="1266"/>
      <c r="Q15" s="1266"/>
      <c r="R15" s="1266"/>
    </row>
    <row r="16" spans="1:18" ht="5.15" customHeight="1">
      <c r="E16" s="1267"/>
      <c r="F16" s="1267"/>
      <c r="G16" s="1267"/>
      <c r="H16" s="1267"/>
      <c r="I16" s="1267"/>
    </row>
    <row r="17" spans="2:10" ht="13">
      <c r="B17" s="1257">
        <f>B16+6</f>
        <v>6</v>
      </c>
      <c r="C17" s="1268" t="s">
        <v>929</v>
      </c>
      <c r="E17" s="1265">
        <f>E11+E12+E13+E14+E15</f>
        <v>-186962020.24279711</v>
      </c>
      <c r="F17" s="1265">
        <f>F11+F12+F13+F14+F15</f>
        <v>0</v>
      </c>
      <c r="G17" s="1265">
        <f>G11+G12+G13+G14+G15</f>
        <v>0</v>
      </c>
      <c r="H17" s="1265">
        <f>H11+H12+H13+H14+H15</f>
        <v>-186166902.10471418</v>
      </c>
      <c r="I17" s="1265">
        <f>I11+I12+I13+I14+I15</f>
        <v>-795118.13808292709</v>
      </c>
      <c r="J17" s="1269"/>
    </row>
    <row r="18" spans="2:10">
      <c r="C18" s="1257"/>
      <c r="F18" s="1266"/>
      <c r="G18" s="1266"/>
      <c r="H18" s="1266"/>
      <c r="I18" s="1270"/>
    </row>
    <row r="19" spans="2:10">
      <c r="C19" s="1257"/>
      <c r="F19" s="1266"/>
      <c r="G19" s="1266"/>
      <c r="H19" s="1266"/>
      <c r="I19" s="1270"/>
    </row>
    <row r="20" spans="2:10" ht="13">
      <c r="B20" s="1271" t="s">
        <v>573</v>
      </c>
      <c r="C20" s="1271" t="s">
        <v>1332</v>
      </c>
      <c r="D20" s="365"/>
      <c r="E20" s="1262" t="s">
        <v>44</v>
      </c>
      <c r="F20" s="365"/>
      <c r="G20" s="365"/>
      <c r="H20" s="365"/>
      <c r="I20" s="1272"/>
    </row>
    <row r="21" spans="2:10">
      <c r="B21" s="365"/>
      <c r="C21" s="365"/>
      <c r="D21" s="365"/>
      <c r="E21" s="365"/>
      <c r="F21" s="365"/>
      <c r="G21" s="365"/>
      <c r="H21" s="365"/>
      <c r="I21" s="1272"/>
    </row>
    <row r="22" spans="2:10">
      <c r="B22" s="1273">
        <f>B17+1</f>
        <v>7</v>
      </c>
      <c r="C22" s="1255" t="s">
        <v>1333</v>
      </c>
      <c r="E22" s="1710">
        <v>-899718.4367067694</v>
      </c>
      <c r="I22" s="1274"/>
    </row>
    <row r="23" spans="2:10">
      <c r="B23" s="1255"/>
    </row>
    <row r="24" spans="2:10" ht="12.75" customHeight="1">
      <c r="B24" s="1759" t="s">
        <v>1747</v>
      </c>
      <c r="C24" s="1759"/>
      <c r="D24" s="1759"/>
      <c r="E24" s="1759"/>
      <c r="F24" s="1759"/>
      <c r="G24" s="1759"/>
      <c r="H24" s="1759"/>
      <c r="I24" s="1759"/>
    </row>
    <row r="25" spans="2:10">
      <c r="B25" s="1759"/>
      <c r="C25" s="1759"/>
      <c r="D25" s="1759"/>
      <c r="E25" s="1759"/>
      <c r="F25" s="1759"/>
      <c r="G25" s="1759"/>
      <c r="H25" s="1759"/>
      <c r="I25" s="1759"/>
    </row>
    <row r="26" spans="2:10">
      <c r="B26" s="1759"/>
      <c r="C26" s="1759"/>
      <c r="D26" s="1759"/>
      <c r="E26" s="1759"/>
      <c r="F26" s="1759"/>
      <c r="G26" s="1759"/>
      <c r="H26" s="1759"/>
      <c r="I26" s="1759"/>
    </row>
    <row r="27" spans="2:10">
      <c r="B27" s="365"/>
      <c r="C27" s="365"/>
      <c r="D27" s="365"/>
      <c r="E27" s="365"/>
      <c r="F27" s="365"/>
      <c r="G27" s="365"/>
      <c r="H27" s="365"/>
      <c r="I27" s="1272"/>
    </row>
    <row r="29" spans="2:10" ht="15" customHeight="1">
      <c r="B29" s="1759" t="s">
        <v>1334</v>
      </c>
      <c r="C29" s="1759"/>
      <c r="D29" s="1759"/>
      <c r="E29" s="1759"/>
      <c r="F29" s="1759"/>
      <c r="G29" s="1759"/>
      <c r="H29" s="1759"/>
      <c r="I29" s="1759"/>
      <c r="J29" s="1578"/>
    </row>
    <row r="30" spans="2:10">
      <c r="B30" s="1759"/>
      <c r="C30" s="1759"/>
      <c r="D30" s="1759"/>
      <c r="E30" s="1759"/>
      <c r="F30" s="1759"/>
      <c r="G30" s="1759"/>
      <c r="H30" s="1759"/>
      <c r="I30" s="1759"/>
      <c r="J30" s="1578"/>
    </row>
    <row r="31" spans="2:10" ht="13">
      <c r="I31" s="1258"/>
    </row>
    <row r="32" spans="2:10" ht="13">
      <c r="B32" s="1259" t="s">
        <v>174</v>
      </c>
      <c r="C32" s="1259"/>
      <c r="D32" s="1259"/>
      <c r="E32" s="1259" t="s">
        <v>175</v>
      </c>
      <c r="F32" s="1259" t="s">
        <v>1142</v>
      </c>
      <c r="G32" s="1259" t="s">
        <v>1295</v>
      </c>
      <c r="H32" s="1259" t="s">
        <v>1296</v>
      </c>
      <c r="I32" s="1259" t="s">
        <v>1297</v>
      </c>
      <c r="J32" s="1259" t="s">
        <v>1298</v>
      </c>
    </row>
    <row r="33" spans="2:10" ht="13">
      <c r="B33" s="1268"/>
      <c r="C33" s="365"/>
      <c r="D33" s="365"/>
      <c r="E33" s="1259"/>
      <c r="F33" s="1259" t="s">
        <v>1329</v>
      </c>
      <c r="G33" s="1259" t="s">
        <v>258</v>
      </c>
      <c r="H33" s="1259"/>
      <c r="I33" s="1259"/>
      <c r="J33" s="1579"/>
    </row>
    <row r="34" spans="2:10" ht="13">
      <c r="B34" s="1275"/>
      <c r="C34" s="365"/>
      <c r="D34" s="365"/>
      <c r="E34" s="1259"/>
      <c r="F34" s="1259" t="s">
        <v>1330</v>
      </c>
      <c r="G34" s="1259" t="s">
        <v>228</v>
      </c>
      <c r="H34" s="1259" t="s">
        <v>259</v>
      </c>
      <c r="I34" s="1259" t="s">
        <v>260</v>
      </c>
      <c r="J34" s="1579"/>
    </row>
    <row r="35" spans="2:10" ht="13">
      <c r="B35" s="1268" t="s">
        <v>930</v>
      </c>
      <c r="C35" s="365"/>
      <c r="D35" s="365"/>
      <c r="E35" s="1259" t="s">
        <v>44</v>
      </c>
      <c r="F35" s="1262" t="s">
        <v>1331</v>
      </c>
      <c r="G35" s="1259" t="s">
        <v>261</v>
      </c>
      <c r="H35" s="1259" t="s">
        <v>261</v>
      </c>
      <c r="I35" s="1259" t="s">
        <v>261</v>
      </c>
      <c r="J35" s="1259" t="s">
        <v>265</v>
      </c>
    </row>
    <row r="36" spans="2:10" ht="25">
      <c r="B36" s="1530" t="s">
        <v>1507</v>
      </c>
      <c r="C36" s="1531"/>
      <c r="D36" s="1531"/>
      <c r="E36" s="1532">
        <f>F36+G36+H36+I36</f>
        <v>828342.17476500431</v>
      </c>
      <c r="F36" s="1532">
        <v>0</v>
      </c>
      <c r="G36" s="1532">
        <v>0</v>
      </c>
      <c r="H36" s="1532">
        <v>0</v>
      </c>
      <c r="I36" s="1532">
        <v>828342.17476500431</v>
      </c>
      <c r="J36" s="1606" t="s">
        <v>1529</v>
      </c>
    </row>
    <row r="37" spans="2:10" ht="25">
      <c r="B37" s="1530" t="s">
        <v>1085</v>
      </c>
      <c r="C37" s="1531"/>
      <c r="D37" s="1533"/>
      <c r="E37" s="1532">
        <f t="shared" ref="E37:E59" si="0">F37+G37+H37+I37</f>
        <v>1896835.9043519998</v>
      </c>
      <c r="F37" s="1532">
        <v>0</v>
      </c>
      <c r="G37" s="1532">
        <v>0</v>
      </c>
      <c r="H37" s="1532">
        <v>0</v>
      </c>
      <c r="I37" s="1532">
        <v>1896835.9043519998</v>
      </c>
      <c r="J37" s="1606" t="s">
        <v>1529</v>
      </c>
    </row>
    <row r="38" spans="2:10">
      <c r="B38" s="1530" t="s">
        <v>1508</v>
      </c>
      <c r="C38" s="1531"/>
      <c r="D38" s="1533"/>
      <c r="E38" s="1532">
        <f t="shared" si="0"/>
        <v>264694.70041199989</v>
      </c>
      <c r="F38" s="1532">
        <v>264694.70041199989</v>
      </c>
      <c r="G38" s="1532">
        <v>0</v>
      </c>
      <c r="H38" s="1532">
        <v>0</v>
      </c>
      <c r="I38" s="1532">
        <v>0</v>
      </c>
      <c r="J38" s="1606" t="s">
        <v>1530</v>
      </c>
    </row>
    <row r="39" spans="2:10">
      <c r="B39" s="1530" t="s">
        <v>1779</v>
      </c>
      <c r="C39" s="1531"/>
      <c r="D39" s="1533"/>
      <c r="E39" s="1532">
        <f t="shared" si="0"/>
        <v>51300.75</v>
      </c>
      <c r="F39" s="1532">
        <v>51300.75</v>
      </c>
      <c r="G39" s="1532">
        <v>0</v>
      </c>
      <c r="H39" s="1532">
        <v>0</v>
      </c>
      <c r="I39" s="1532">
        <v>0</v>
      </c>
      <c r="J39" s="1606" t="s">
        <v>1530</v>
      </c>
    </row>
    <row r="40" spans="2:10" ht="25">
      <c r="B40" s="1530" t="s">
        <v>1509</v>
      </c>
      <c r="C40" s="1531"/>
      <c r="D40" s="1533"/>
      <c r="E40" s="1532">
        <f t="shared" si="0"/>
        <v>3466211.4418020002</v>
      </c>
      <c r="F40" s="1532">
        <v>0</v>
      </c>
      <c r="G40" s="1532">
        <v>0</v>
      </c>
      <c r="H40" s="1532">
        <v>0</v>
      </c>
      <c r="I40" s="1532">
        <v>3466211.4418020002</v>
      </c>
      <c r="J40" s="1606" t="s">
        <v>1529</v>
      </c>
    </row>
    <row r="41" spans="2:10">
      <c r="B41" s="1530" t="s">
        <v>1510</v>
      </c>
      <c r="C41" s="1531"/>
      <c r="D41" s="1533"/>
      <c r="E41" s="1532">
        <f t="shared" si="0"/>
        <v>1667913.4361729999</v>
      </c>
      <c r="F41" s="1532">
        <v>1667913.4361729999</v>
      </c>
      <c r="G41" s="1532">
        <v>0</v>
      </c>
      <c r="H41" s="1532">
        <v>0</v>
      </c>
      <c r="I41" s="1532">
        <v>0</v>
      </c>
      <c r="J41" s="1326" t="s">
        <v>1530</v>
      </c>
    </row>
    <row r="42" spans="2:10" ht="25">
      <c r="B42" s="1530" t="s">
        <v>1511</v>
      </c>
      <c r="C42" s="1531"/>
      <c r="D42" s="1533"/>
      <c r="E42" s="1532">
        <f t="shared" si="0"/>
        <v>142028.35830899997</v>
      </c>
      <c r="F42" s="1532">
        <v>0</v>
      </c>
      <c r="G42" s="1532">
        <v>0</v>
      </c>
      <c r="H42" s="1532">
        <v>0</v>
      </c>
      <c r="I42" s="1532">
        <v>142028.35830899997</v>
      </c>
      <c r="J42" s="1606" t="s">
        <v>1529</v>
      </c>
    </row>
    <row r="43" spans="2:10" ht="25">
      <c r="B43" s="1530" t="s">
        <v>1466</v>
      </c>
      <c r="C43" s="1531"/>
      <c r="D43" s="1533"/>
      <c r="E43" s="1532">
        <f t="shared" si="0"/>
        <v>3738.4162712360994</v>
      </c>
      <c r="F43" s="1532">
        <v>0</v>
      </c>
      <c r="G43" s="1532">
        <v>0</v>
      </c>
      <c r="H43" s="1532">
        <v>0</v>
      </c>
      <c r="I43" s="1532">
        <v>3738.4162712360994</v>
      </c>
      <c r="J43" s="1606" t="s">
        <v>1529</v>
      </c>
    </row>
    <row r="44" spans="2:10">
      <c r="B44" s="1530" t="s">
        <v>1087</v>
      </c>
      <c r="C44" s="1531"/>
      <c r="D44" s="1533"/>
      <c r="E44" s="1532">
        <f t="shared" si="0"/>
        <v>904893.51641867391</v>
      </c>
      <c r="F44" s="1532">
        <v>904893.51641867391</v>
      </c>
      <c r="G44" s="1532">
        <v>0</v>
      </c>
      <c r="H44" s="1532">
        <v>0</v>
      </c>
      <c r="I44" s="1532">
        <v>0</v>
      </c>
      <c r="J44" s="1326" t="s">
        <v>1530</v>
      </c>
    </row>
    <row r="45" spans="2:10" ht="25">
      <c r="B45" s="1530" t="s">
        <v>1512</v>
      </c>
      <c r="C45" s="1531"/>
      <c r="D45" s="1533"/>
      <c r="E45" s="1532">
        <f t="shared" si="0"/>
        <v>2970820.8329879995</v>
      </c>
      <c r="F45" s="1532">
        <v>0</v>
      </c>
      <c r="G45" s="1532">
        <v>0</v>
      </c>
      <c r="H45" s="1532">
        <v>1291967.9827200002</v>
      </c>
      <c r="I45" s="1532">
        <v>1678852.8502679993</v>
      </c>
      <c r="J45" s="1606" t="s">
        <v>1529</v>
      </c>
    </row>
    <row r="46" spans="2:10">
      <c r="B46" s="1530" t="s">
        <v>267</v>
      </c>
      <c r="C46" s="1531"/>
      <c r="D46" s="1533"/>
      <c r="E46" s="1532">
        <f t="shared" si="0"/>
        <v>17982111.881751001</v>
      </c>
      <c r="F46" s="1532">
        <v>17982111.881751001</v>
      </c>
      <c r="G46" s="1532">
        <v>0</v>
      </c>
      <c r="H46" s="1532">
        <v>0</v>
      </c>
      <c r="I46" s="1532">
        <v>0</v>
      </c>
      <c r="J46" s="1326" t="s">
        <v>1530</v>
      </c>
    </row>
    <row r="47" spans="2:10">
      <c r="B47" s="1530" t="s">
        <v>1513</v>
      </c>
      <c r="C47" s="1531"/>
      <c r="D47" s="1533"/>
      <c r="E47" s="1532">
        <f t="shared" si="0"/>
        <v>2475361.4614920006</v>
      </c>
      <c r="F47" s="1532">
        <v>2475361.4614920006</v>
      </c>
      <c r="G47" s="1532">
        <v>0</v>
      </c>
      <c r="H47" s="1532">
        <v>0</v>
      </c>
      <c r="I47" s="1532">
        <v>0</v>
      </c>
      <c r="J47" s="1326" t="s">
        <v>1530</v>
      </c>
    </row>
    <row r="48" spans="2:10" ht="25">
      <c r="B48" s="1530" t="s">
        <v>266</v>
      </c>
      <c r="C48" s="1531"/>
      <c r="D48" s="1533"/>
      <c r="E48" s="1532">
        <f t="shared" si="0"/>
        <v>21839.980169999995</v>
      </c>
      <c r="F48" s="1532">
        <v>0</v>
      </c>
      <c r="G48" s="1532">
        <v>0</v>
      </c>
      <c r="H48" s="1532">
        <v>0</v>
      </c>
      <c r="I48" s="1532">
        <v>21839.980169999995</v>
      </c>
      <c r="J48" s="1606" t="s">
        <v>1529</v>
      </c>
    </row>
    <row r="49" spans="2:10">
      <c r="B49" s="1530" t="s">
        <v>1780</v>
      </c>
      <c r="C49" s="1531"/>
      <c r="D49" s="1533"/>
      <c r="E49" s="1532">
        <f t="shared" si="0"/>
        <v>3025880.3734800005</v>
      </c>
      <c r="F49" s="1532">
        <v>3025880.3734800005</v>
      </c>
      <c r="G49" s="1532">
        <v>0</v>
      </c>
      <c r="H49" s="1532">
        <v>0</v>
      </c>
      <c r="I49" s="1532">
        <v>0</v>
      </c>
      <c r="J49" s="1326" t="s">
        <v>1530</v>
      </c>
    </row>
    <row r="50" spans="2:10" ht="25">
      <c r="B50" s="1530" t="s">
        <v>1620</v>
      </c>
      <c r="C50" s="1531"/>
      <c r="D50" s="1533"/>
      <c r="E50" s="1532">
        <f t="shared" si="0"/>
        <v>443467.26630000002</v>
      </c>
      <c r="F50" s="1532">
        <v>0</v>
      </c>
      <c r="G50" s="1532">
        <v>0</v>
      </c>
      <c r="H50" s="1532">
        <v>443467.26630000002</v>
      </c>
      <c r="I50" s="1532">
        <v>0</v>
      </c>
      <c r="J50" s="1326" t="s">
        <v>1529</v>
      </c>
    </row>
    <row r="51" spans="2:10">
      <c r="B51" s="1530" t="s">
        <v>1514</v>
      </c>
      <c r="C51" s="1531"/>
      <c r="D51" s="1533"/>
      <c r="E51" s="1532">
        <f t="shared" si="0"/>
        <v>49150.053899999999</v>
      </c>
      <c r="F51" s="1532">
        <v>49150.053899999999</v>
      </c>
      <c r="G51" s="1532">
        <v>0</v>
      </c>
      <c r="H51" s="1532">
        <v>0</v>
      </c>
      <c r="I51" s="1532">
        <v>0</v>
      </c>
      <c r="J51" s="1326" t="s">
        <v>1530</v>
      </c>
    </row>
    <row r="52" spans="2:10">
      <c r="B52" s="1530" t="s">
        <v>1515</v>
      </c>
      <c r="C52" s="1531"/>
      <c r="D52" s="1533"/>
      <c r="E52" s="1532">
        <f t="shared" si="0"/>
        <v>8686155.3992400002</v>
      </c>
      <c r="F52" s="1532">
        <v>8686155.3992400002</v>
      </c>
      <c r="G52" s="1532">
        <v>0</v>
      </c>
      <c r="H52" s="1532">
        <v>0</v>
      </c>
      <c r="I52" s="1532">
        <v>0</v>
      </c>
      <c r="J52" s="1326" t="s">
        <v>1530</v>
      </c>
    </row>
    <row r="53" spans="2:10">
      <c r="B53" s="1530" t="s">
        <v>1516</v>
      </c>
      <c r="C53" s="1531"/>
      <c r="D53" s="1533"/>
      <c r="E53" s="1532">
        <f t="shared" si="0"/>
        <v>24563.10831</v>
      </c>
      <c r="F53" s="1532">
        <v>24563.10831</v>
      </c>
      <c r="G53" s="1532">
        <v>0</v>
      </c>
      <c r="H53" s="1532">
        <v>0</v>
      </c>
      <c r="I53" s="1532">
        <v>0</v>
      </c>
      <c r="J53" s="1326" t="s">
        <v>1530</v>
      </c>
    </row>
    <row r="54" spans="2:10">
      <c r="B54" s="1530" t="s">
        <v>1781</v>
      </c>
      <c r="C54" s="1531"/>
      <c r="D54" s="1533"/>
      <c r="E54" s="1532">
        <f t="shared" si="0"/>
        <v>-2097.8999999999996</v>
      </c>
      <c r="F54" s="1532">
        <v>-2097.8999999999996</v>
      </c>
      <c r="G54" s="1532">
        <v>0</v>
      </c>
      <c r="H54" s="1532">
        <v>0</v>
      </c>
      <c r="I54" s="1532">
        <v>0</v>
      </c>
      <c r="J54" s="1326" t="s">
        <v>1530</v>
      </c>
    </row>
    <row r="55" spans="2:10">
      <c r="B55" s="1530" t="s">
        <v>1471</v>
      </c>
      <c r="C55" s="1531"/>
      <c r="D55" s="1533"/>
      <c r="E55" s="1532">
        <f t="shared" si="0"/>
        <v>253612.989</v>
      </c>
      <c r="F55" s="1532">
        <v>253612.989</v>
      </c>
      <c r="G55" s="1532">
        <v>0</v>
      </c>
      <c r="H55" s="1532">
        <v>0</v>
      </c>
      <c r="I55" s="1532">
        <v>0</v>
      </c>
      <c r="J55" s="1326" t="s">
        <v>1530</v>
      </c>
    </row>
    <row r="56" spans="2:10" ht="25">
      <c r="B56" s="1530" t="s">
        <v>1517</v>
      </c>
      <c r="C56" s="1531"/>
      <c r="D56" s="1533"/>
      <c r="E56" s="1532">
        <f t="shared" si="0"/>
        <v>42786096.804652028</v>
      </c>
      <c r="F56" s="1532">
        <v>7839061.0353000006</v>
      </c>
      <c r="G56" s="1532">
        <v>0</v>
      </c>
      <c r="H56" s="1532">
        <v>34947035.769352026</v>
      </c>
      <c r="I56" s="1532">
        <v>0</v>
      </c>
      <c r="J56" s="1606" t="s">
        <v>1531</v>
      </c>
    </row>
    <row r="57" spans="2:10" ht="37.5">
      <c r="B57" s="1530" t="s">
        <v>1518</v>
      </c>
      <c r="C57" s="1531"/>
      <c r="D57" s="1533"/>
      <c r="E57" s="1532">
        <f t="shared" si="0"/>
        <v>672385.29689999996</v>
      </c>
      <c r="F57" s="1532">
        <v>0</v>
      </c>
      <c r="G57" s="1532">
        <v>0</v>
      </c>
      <c r="H57" s="1532">
        <v>672385.29689999996</v>
      </c>
      <c r="I57" s="1532">
        <v>0</v>
      </c>
      <c r="J57" s="1606" t="s">
        <v>1805</v>
      </c>
    </row>
    <row r="58" spans="2:10">
      <c r="B58" s="1530" t="s">
        <v>1519</v>
      </c>
      <c r="C58" s="1531"/>
      <c r="D58" s="1533"/>
      <c r="E58" s="1532">
        <f t="shared" si="0"/>
        <v>13518.521283827662</v>
      </c>
      <c r="F58" s="1532">
        <v>13518.521283827662</v>
      </c>
      <c r="G58" s="1532">
        <v>0</v>
      </c>
      <c r="H58" s="1532">
        <v>0</v>
      </c>
      <c r="I58" s="1532">
        <v>0</v>
      </c>
      <c r="J58" s="1606" t="s">
        <v>1530</v>
      </c>
    </row>
    <row r="59" spans="2:10" ht="37.5">
      <c r="B59" s="1530" t="s">
        <v>1520</v>
      </c>
      <c r="C59" s="1531"/>
      <c r="D59" s="1533"/>
      <c r="E59" s="1532">
        <f t="shared" si="0"/>
        <v>56700568.676198833</v>
      </c>
      <c r="F59" s="1532">
        <v>56700568.676198833</v>
      </c>
      <c r="G59" s="1532">
        <v>0</v>
      </c>
      <c r="H59" s="1532">
        <v>0</v>
      </c>
      <c r="I59" s="1532">
        <v>0</v>
      </c>
      <c r="J59" s="1326" t="s">
        <v>1532</v>
      </c>
    </row>
    <row r="60" spans="2:10" ht="13">
      <c r="B60" s="1279" t="s">
        <v>931</v>
      </c>
      <c r="C60" s="1280"/>
      <c r="D60" s="1281"/>
      <c r="E60" s="1282">
        <f>SUM(E36:E59)</f>
        <v>145329393.4441686</v>
      </c>
      <c r="F60" s="1282">
        <f>SUM(F36:F59)</f>
        <v>99936688.002959341</v>
      </c>
      <c r="G60" s="1282">
        <f>SUM(G36:G59)</f>
        <v>0</v>
      </c>
      <c r="H60" s="1282">
        <f>SUM(H36:H59)</f>
        <v>37354856.315272026</v>
      </c>
      <c r="I60" s="1282">
        <f>SUM(I36:I59)</f>
        <v>8037849.1259372402</v>
      </c>
      <c r="J60" s="1582"/>
    </row>
    <row r="61" spans="2:10" ht="13">
      <c r="B61" s="1283"/>
      <c r="C61" s="1281"/>
      <c r="D61" s="1281"/>
      <c r="E61" s="1282"/>
      <c r="F61" s="1282"/>
      <c r="G61" s="1282"/>
      <c r="H61" s="1282"/>
      <c r="I61" s="1282"/>
      <c r="J61" s="1582"/>
    </row>
    <row r="62" spans="2:10">
      <c r="B62" s="1284" t="s">
        <v>1335</v>
      </c>
      <c r="C62" s="1285"/>
      <c r="D62" s="1285"/>
      <c r="E62" s="1532">
        <f t="shared" ref="E62:E65" si="1">F62+G62+H62+I62</f>
        <v>-672385.29689999996</v>
      </c>
      <c r="F62" s="1277">
        <f t="shared" ref="F62:H62" si="2">-F57</f>
        <v>0</v>
      </c>
      <c r="G62" s="1277">
        <f t="shared" si="2"/>
        <v>0</v>
      </c>
      <c r="H62" s="1277">
        <f t="shared" si="2"/>
        <v>-672385.29689999996</v>
      </c>
      <c r="I62" s="1277">
        <f>-I57</f>
        <v>0</v>
      </c>
      <c r="J62" s="1287"/>
    </row>
    <row r="63" spans="2:10">
      <c r="B63" s="1284" t="s">
        <v>1536</v>
      </c>
      <c r="C63" s="1285"/>
      <c r="D63" s="1285"/>
      <c r="E63" s="1532">
        <f t="shared" si="1"/>
        <v>0</v>
      </c>
      <c r="F63" s="1277"/>
      <c r="G63" s="1277"/>
      <c r="H63" s="1277"/>
      <c r="I63" s="1277"/>
      <c r="J63" s="1287"/>
    </row>
    <row r="64" spans="2:10">
      <c r="B64" s="1284" t="s">
        <v>1337</v>
      </c>
      <c r="C64" s="1285"/>
      <c r="D64" s="1285"/>
      <c r="E64" s="1532">
        <f t="shared" si="1"/>
        <v>-56700568.676198833</v>
      </c>
      <c r="F64" s="1277">
        <f t="shared" ref="F64:H64" si="3">-F59</f>
        <v>-56700568.676198833</v>
      </c>
      <c r="G64" s="1277">
        <f t="shared" si="3"/>
        <v>0</v>
      </c>
      <c r="H64" s="1277">
        <f t="shared" si="3"/>
        <v>0</v>
      </c>
      <c r="I64" s="1277">
        <f>-I59</f>
        <v>0</v>
      </c>
      <c r="J64" s="1287"/>
    </row>
    <row r="65" spans="2:10">
      <c r="B65" s="1284" t="s">
        <v>1007</v>
      </c>
      <c r="C65" s="1285"/>
      <c r="D65" s="1285"/>
      <c r="E65" s="1532">
        <f t="shared" si="1"/>
        <v>-3466211.4418020002</v>
      </c>
      <c r="F65" s="1277">
        <f>-F40</f>
        <v>0</v>
      </c>
      <c r="G65" s="1277">
        <f>-G40</f>
        <v>0</v>
      </c>
      <c r="H65" s="1277">
        <f>-H40</f>
        <v>0</v>
      </c>
      <c r="I65" s="1277">
        <f>-I40</f>
        <v>-3466211.4418020002</v>
      </c>
      <c r="J65" s="1287"/>
    </row>
    <row r="66" spans="2:10" ht="5.15" customHeight="1">
      <c r="B66" s="1279"/>
      <c r="C66" s="1280"/>
      <c r="D66" s="1281"/>
      <c r="E66" s="1282"/>
      <c r="F66" s="1282"/>
      <c r="G66" s="1282"/>
      <c r="H66" s="1282"/>
      <c r="I66" s="1282"/>
      <c r="J66" s="1582"/>
    </row>
    <row r="67" spans="2:10" ht="13">
      <c r="B67" s="1283" t="s">
        <v>932</v>
      </c>
      <c r="C67" s="1281"/>
      <c r="D67" s="1281"/>
      <c r="E67" s="1282">
        <f>SUM(E62:E66)+E60</f>
        <v>84490228.029267758</v>
      </c>
      <c r="F67" s="1282">
        <f>SUM(F62:F66)+F60</f>
        <v>43236119.326760508</v>
      </c>
      <c r="G67" s="1282">
        <f>SUM(G62:G66)+G60</f>
        <v>0</v>
      </c>
      <c r="H67" s="1282">
        <f>SUM(H62:H66)+H60</f>
        <v>36682471.018372029</v>
      </c>
      <c r="I67" s="1282">
        <f>SUM(I62:I66)+I60</f>
        <v>4571637.6841352396</v>
      </c>
      <c r="J67" s="1582"/>
    </row>
    <row r="68" spans="2:10" ht="13">
      <c r="B68" s="1283"/>
      <c r="C68" s="1281"/>
      <c r="D68" s="1281"/>
      <c r="E68" s="1282"/>
      <c r="F68" s="1282"/>
      <c r="G68" s="1282"/>
      <c r="H68" s="1282"/>
      <c r="I68" s="1282"/>
      <c r="J68" s="1582"/>
    </row>
    <row r="69" spans="2:10" ht="13">
      <c r="B69" s="1288" t="s">
        <v>264</v>
      </c>
      <c r="C69" s="1289"/>
      <c r="D69" s="1290"/>
      <c r="E69" s="1291"/>
      <c r="F69" s="1291"/>
      <c r="G69" s="1291"/>
      <c r="H69" s="1291"/>
      <c r="I69" s="1292">
        <v>0.16079862797827263</v>
      </c>
      <c r="J69" s="1293"/>
    </row>
    <row r="70" spans="2:10" ht="13">
      <c r="B70" s="1288" t="s">
        <v>237</v>
      </c>
      <c r="C70" s="1289"/>
      <c r="D70" s="1290"/>
      <c r="E70" s="1291"/>
      <c r="F70" s="1291"/>
      <c r="G70" s="1291"/>
      <c r="H70" s="1292">
        <v>0.37897122348685275</v>
      </c>
      <c r="I70" s="1291"/>
      <c r="J70" s="1293"/>
    </row>
    <row r="71" spans="2:10" ht="13">
      <c r="B71" s="1288" t="s">
        <v>933</v>
      </c>
      <c r="C71" s="1289"/>
      <c r="D71" s="1290"/>
      <c r="E71" s="1291"/>
      <c r="F71" s="1291"/>
      <c r="G71" s="1292">
        <v>1</v>
      </c>
      <c r="H71" s="1291"/>
      <c r="I71" s="1291"/>
      <c r="J71" s="1293"/>
    </row>
    <row r="72" spans="2:10" ht="13">
      <c r="B72" s="1288" t="s">
        <v>934</v>
      </c>
      <c r="C72" s="1289"/>
      <c r="D72" s="1290"/>
      <c r="E72" s="1291"/>
      <c r="F72" s="1292">
        <v>0</v>
      </c>
      <c r="G72" s="1291"/>
      <c r="H72" s="1291"/>
      <c r="I72" s="1291"/>
      <c r="J72" s="1293"/>
    </row>
    <row r="73" spans="2:10" ht="13">
      <c r="B73" s="1294" t="s">
        <v>935</v>
      </c>
      <c r="C73" s="1289"/>
      <c r="D73" s="1290"/>
      <c r="E73" s="1291">
        <f>F73+G73+H73+I73</f>
        <v>14636713.98957618</v>
      </c>
      <c r="F73" s="1291">
        <f>F72*F67</f>
        <v>0</v>
      </c>
      <c r="G73" s="1291">
        <f>G67*G71</f>
        <v>0</v>
      </c>
      <c r="H73" s="1291">
        <f>H67*H70</f>
        <v>13901600.922353465</v>
      </c>
      <c r="I73" s="1291">
        <f>I69*I67</f>
        <v>735113.06722271419</v>
      </c>
      <c r="J73" s="1293"/>
    </row>
    <row r="74" spans="2:10" ht="13">
      <c r="B74" s="1295"/>
      <c r="E74" s="1266"/>
      <c r="F74" s="1266"/>
      <c r="G74" s="1266"/>
      <c r="H74" s="1266"/>
      <c r="I74" s="1266"/>
      <c r="J74" s="1296"/>
    </row>
    <row r="75" spans="2:10" ht="13">
      <c r="B75" s="1268"/>
      <c r="E75" s="1266"/>
      <c r="F75" s="1266"/>
      <c r="G75" s="1266"/>
      <c r="H75" s="1266"/>
      <c r="I75" s="1266"/>
      <c r="J75" s="1296"/>
    </row>
    <row r="76" spans="2:10" ht="13">
      <c r="B76" s="1259" t="s">
        <v>174</v>
      </c>
      <c r="C76" s="1259"/>
      <c r="D76" s="1259"/>
      <c r="E76" s="1259" t="s">
        <v>175</v>
      </c>
      <c r="F76" s="1259" t="s">
        <v>1142</v>
      </c>
      <c r="G76" s="1259" t="s">
        <v>1295</v>
      </c>
      <c r="H76" s="1259" t="s">
        <v>1296</v>
      </c>
      <c r="I76" s="1259" t="s">
        <v>1297</v>
      </c>
      <c r="J76" s="1259" t="s">
        <v>1298</v>
      </c>
    </row>
    <row r="77" spans="2:10" ht="13">
      <c r="B77" s="1268"/>
      <c r="C77" s="365"/>
      <c r="D77" s="365"/>
      <c r="E77" s="1259"/>
      <c r="F77" s="1259" t="s">
        <v>1329</v>
      </c>
      <c r="G77" s="1259" t="s">
        <v>258</v>
      </c>
      <c r="H77" s="1259"/>
      <c r="I77" s="1259"/>
      <c r="J77" s="1579"/>
    </row>
    <row r="78" spans="2:10" ht="13">
      <c r="B78" s="1275"/>
      <c r="C78" s="365"/>
      <c r="D78" s="365"/>
      <c r="E78" s="1259"/>
      <c r="F78" s="1259" t="s">
        <v>1330</v>
      </c>
      <c r="G78" s="1259" t="s">
        <v>228</v>
      </c>
      <c r="H78" s="1259" t="s">
        <v>259</v>
      </c>
      <c r="I78" s="1259" t="s">
        <v>260</v>
      </c>
      <c r="J78" s="1579"/>
    </row>
    <row r="79" spans="2:10" ht="13">
      <c r="B79" s="1268" t="s">
        <v>936</v>
      </c>
      <c r="C79" s="365"/>
      <c r="D79" s="365"/>
      <c r="E79" s="1259" t="s">
        <v>44</v>
      </c>
      <c r="F79" s="1262" t="s">
        <v>1331</v>
      </c>
      <c r="G79" s="1259" t="s">
        <v>261</v>
      </c>
      <c r="H79" s="1259" t="s">
        <v>261</v>
      </c>
      <c r="I79" s="1259" t="s">
        <v>261</v>
      </c>
      <c r="J79" s="1259" t="s">
        <v>265</v>
      </c>
    </row>
    <row r="80" spans="2:10">
      <c r="B80" s="1276"/>
      <c r="C80" s="1297"/>
      <c r="D80" s="1298"/>
      <c r="E80" s="1277"/>
      <c r="F80" s="1277"/>
      <c r="G80" s="1277"/>
      <c r="H80" s="1277"/>
      <c r="I80" s="1277"/>
      <c r="J80" s="1278"/>
    </row>
    <row r="81" spans="2:10">
      <c r="B81" s="1276"/>
      <c r="C81" s="1297"/>
      <c r="D81" s="1299"/>
      <c r="E81" s="1277"/>
      <c r="F81" s="1277"/>
      <c r="G81" s="1277"/>
      <c r="H81" s="1277"/>
      <c r="I81" s="1277"/>
      <c r="J81" s="1278"/>
    </row>
    <row r="82" spans="2:10">
      <c r="B82" s="1276"/>
      <c r="C82" s="1297"/>
      <c r="D82" s="1299"/>
      <c r="E82" s="1277"/>
      <c r="F82" s="1277"/>
      <c r="G82" s="1277"/>
      <c r="H82" s="1277"/>
      <c r="I82" s="1277"/>
      <c r="J82" s="1278"/>
    </row>
    <row r="83" spans="2:10">
      <c r="B83" s="1276"/>
      <c r="C83" s="1297"/>
      <c r="D83" s="1299"/>
      <c r="E83" s="1277"/>
      <c r="F83" s="1277"/>
      <c r="G83" s="1277"/>
      <c r="H83" s="1277"/>
      <c r="I83" s="1277"/>
      <c r="J83" s="1278"/>
    </row>
    <row r="84" spans="2:10">
      <c r="B84" s="1276"/>
      <c r="C84" s="1297"/>
      <c r="D84" s="1299"/>
      <c r="E84" s="1277"/>
      <c r="F84" s="1277"/>
      <c r="G84" s="1277"/>
      <c r="H84" s="1277"/>
      <c r="I84" s="1277"/>
      <c r="J84" s="1278"/>
    </row>
    <row r="85" spans="2:10">
      <c r="B85" s="1276"/>
      <c r="C85" s="1297"/>
      <c r="D85" s="1299"/>
      <c r="E85" s="1277"/>
      <c r="F85" s="1277"/>
      <c r="G85" s="1277"/>
      <c r="H85" s="1277"/>
      <c r="I85" s="1277"/>
      <c r="J85" s="1278"/>
    </row>
    <row r="86" spans="2:10">
      <c r="B86" s="1276"/>
      <c r="C86" s="1297"/>
      <c r="D86" s="1298"/>
      <c r="E86" s="1300"/>
      <c r="F86" s="1300"/>
      <c r="G86" s="1300"/>
      <c r="H86" s="1300"/>
      <c r="I86" s="1300"/>
      <c r="J86" s="1583"/>
    </row>
    <row r="87" spans="2:10" ht="13">
      <c r="B87" s="1283" t="s">
        <v>937</v>
      </c>
      <c r="C87" s="1281"/>
      <c r="D87" s="1281"/>
      <c r="E87" s="1282">
        <f>SUM(E80:E86)</f>
        <v>0</v>
      </c>
      <c r="F87" s="1282">
        <f>SUM(F80:F86)</f>
        <v>0</v>
      </c>
      <c r="G87" s="1282">
        <f>SUM(G80:G86)</f>
        <v>0</v>
      </c>
      <c r="H87" s="1282">
        <f>SUM(H80:H86)</f>
        <v>0</v>
      </c>
      <c r="I87" s="1282">
        <f>SUM(I80:I86)</f>
        <v>0</v>
      </c>
      <c r="J87" s="1582"/>
    </row>
    <row r="88" spans="2:10" ht="13">
      <c r="B88" s="1283"/>
      <c r="C88" s="1281"/>
      <c r="D88" s="1281"/>
      <c r="E88" s="1282"/>
      <c r="F88" s="1282"/>
      <c r="G88" s="1282"/>
      <c r="H88" s="1282"/>
      <c r="I88" s="1282"/>
      <c r="J88" s="1582"/>
    </row>
    <row r="89" spans="2:10">
      <c r="B89" s="1301" t="s">
        <v>1335</v>
      </c>
      <c r="C89" s="1302"/>
      <c r="D89" s="1303"/>
      <c r="E89" s="1286">
        <f>SUM(F89:I89)</f>
        <v>0</v>
      </c>
      <c r="F89" s="1277"/>
      <c r="G89" s="1277"/>
      <c r="H89" s="1277"/>
      <c r="I89" s="1277"/>
      <c r="J89" s="1287"/>
    </row>
    <row r="90" spans="2:10">
      <c r="B90" s="1284" t="s">
        <v>1336</v>
      </c>
      <c r="C90" s="1285"/>
      <c r="D90" s="1303"/>
      <c r="E90" s="1286">
        <f>SUM(F90:I90)</f>
        <v>0</v>
      </c>
      <c r="F90" s="1277"/>
      <c r="G90" s="1277"/>
      <c r="H90" s="1277"/>
      <c r="I90" s="1277"/>
      <c r="J90" s="1287"/>
    </row>
    <row r="91" spans="2:10">
      <c r="B91" s="1284" t="s">
        <v>1337</v>
      </c>
      <c r="C91" s="1285"/>
      <c r="D91" s="1303"/>
      <c r="E91" s="1286">
        <f>SUM(F91:I91)</f>
        <v>0</v>
      </c>
      <c r="F91" s="1277"/>
      <c r="G91" s="1277"/>
      <c r="H91" s="1277"/>
      <c r="I91" s="1277"/>
      <c r="J91" s="1287"/>
    </row>
    <row r="92" spans="2:10">
      <c r="B92" s="1284" t="s">
        <v>1007</v>
      </c>
      <c r="C92" s="1285"/>
      <c r="D92" s="1303"/>
      <c r="E92" s="1286">
        <f>SUM(F92:I92)</f>
        <v>0</v>
      </c>
      <c r="F92" s="1277"/>
      <c r="G92" s="1277"/>
      <c r="H92" s="1277"/>
      <c r="I92" s="1277"/>
      <c r="J92" s="1287"/>
    </row>
    <row r="93" spans="2:10" ht="5.15" customHeight="1">
      <c r="B93" s="1279"/>
      <c r="C93" s="1280"/>
      <c r="D93" s="1281"/>
      <c r="E93" s="1282"/>
      <c r="F93" s="1282"/>
      <c r="G93" s="1282"/>
      <c r="H93" s="1282"/>
      <c r="I93" s="1282"/>
      <c r="J93" s="1582"/>
    </row>
    <row r="94" spans="2:10" ht="13">
      <c r="B94" s="1304" t="s">
        <v>938</v>
      </c>
      <c r="C94" s="1305"/>
      <c r="D94" s="1281"/>
      <c r="E94" s="1282">
        <f>SUM(E89:E93)+E87</f>
        <v>0</v>
      </c>
      <c r="F94" s="1282">
        <f>SUM(F89:F93)+F87</f>
        <v>0</v>
      </c>
      <c r="G94" s="1282">
        <f>SUM(G89:G93)+G87</f>
        <v>0</v>
      </c>
      <c r="H94" s="1282">
        <f>SUM(H89:H93)+H87</f>
        <v>0</v>
      </c>
      <c r="I94" s="1282">
        <f>SUM(I89:I93)+I87</f>
        <v>0</v>
      </c>
      <c r="J94" s="1582"/>
    </row>
    <row r="95" spans="2:10" ht="13">
      <c r="B95" s="1306"/>
      <c r="C95" s="1307"/>
      <c r="D95" s="1307"/>
      <c r="E95" s="1291"/>
      <c r="F95" s="1282"/>
      <c r="G95" s="1282"/>
      <c r="H95" s="1282"/>
      <c r="I95" s="1282"/>
      <c r="J95" s="1293"/>
    </row>
    <row r="96" spans="2:10" ht="13">
      <c r="B96" s="1308" t="s">
        <v>264</v>
      </c>
      <c r="C96" s="1309"/>
      <c r="D96" s="1290"/>
      <c r="E96" s="1291"/>
      <c r="F96" s="1291"/>
      <c r="G96" s="1291"/>
      <c r="H96" s="1291"/>
      <c r="I96" s="1292">
        <f>I69</f>
        <v>0.16079862797827263</v>
      </c>
      <c r="J96" s="1293"/>
    </row>
    <row r="97" spans="2:10" ht="13">
      <c r="B97" s="1288" t="s">
        <v>237</v>
      </c>
      <c r="C97" s="1289"/>
      <c r="D97" s="1290"/>
      <c r="E97" s="1291"/>
      <c r="F97" s="1291"/>
      <c r="G97" s="1291"/>
      <c r="H97" s="1292">
        <f>H70</f>
        <v>0.37897122348685275</v>
      </c>
      <c r="I97" s="1291"/>
      <c r="J97" s="1293"/>
    </row>
    <row r="98" spans="2:10" ht="13">
      <c r="B98" s="1288" t="s">
        <v>933</v>
      </c>
      <c r="C98" s="1289"/>
      <c r="D98" s="1290"/>
      <c r="E98" s="1291"/>
      <c r="F98" s="1291"/>
      <c r="G98" s="1292">
        <v>1</v>
      </c>
      <c r="H98" s="1291"/>
      <c r="I98" s="1291"/>
      <c r="J98" s="1293"/>
    </row>
    <row r="99" spans="2:10" ht="13">
      <c r="B99" s="1288" t="s">
        <v>934</v>
      </c>
      <c r="C99" s="1289"/>
      <c r="D99" s="1290"/>
      <c r="E99" s="1291"/>
      <c r="F99" s="1292">
        <v>0</v>
      </c>
      <c r="G99" s="1291"/>
      <c r="H99" s="1291"/>
      <c r="I99" s="1291"/>
      <c r="J99" s="1293"/>
    </row>
    <row r="100" spans="2:10" ht="13">
      <c r="B100" s="1294" t="s">
        <v>935</v>
      </c>
      <c r="C100" s="1289"/>
      <c r="D100" s="1290"/>
      <c r="E100" s="1291">
        <f>F100+G100+H100+I100</f>
        <v>0</v>
      </c>
      <c r="F100" s="1291">
        <f>F99*F94</f>
        <v>0</v>
      </c>
      <c r="G100" s="1291">
        <f>G94*G98</f>
        <v>0</v>
      </c>
      <c r="H100" s="1291">
        <f>H94*H97</f>
        <v>0</v>
      </c>
      <c r="I100" s="1291">
        <f>I96*I94</f>
        <v>0</v>
      </c>
      <c r="J100" s="1293"/>
    </row>
    <row r="101" spans="2:10" ht="13">
      <c r="B101" s="1295"/>
      <c r="E101" s="1266"/>
      <c r="F101" s="1266"/>
      <c r="G101" s="1266"/>
      <c r="H101" s="1266"/>
      <c r="I101" s="1266"/>
      <c r="J101" s="1296"/>
    </row>
    <row r="102" spans="2:10" ht="13">
      <c r="B102" s="1295"/>
      <c r="E102" s="1266"/>
      <c r="F102" s="1266"/>
      <c r="G102" s="1266"/>
      <c r="H102" s="1266"/>
      <c r="I102" s="1266"/>
      <c r="J102" s="1296"/>
    </row>
    <row r="103" spans="2:10" ht="13">
      <c r="B103" s="1259" t="s">
        <v>174</v>
      </c>
      <c r="C103" s="1259"/>
      <c r="D103" s="1259"/>
      <c r="E103" s="1259" t="s">
        <v>175</v>
      </c>
      <c r="F103" s="1259" t="s">
        <v>1142</v>
      </c>
      <c r="G103" s="1259" t="s">
        <v>1295</v>
      </c>
      <c r="H103" s="1259" t="s">
        <v>1296</v>
      </c>
      <c r="I103" s="1259" t="s">
        <v>1297</v>
      </c>
      <c r="J103" s="1259" t="s">
        <v>1298</v>
      </c>
    </row>
    <row r="104" spans="2:10" ht="13">
      <c r="B104" s="1268"/>
      <c r="C104" s="365"/>
      <c r="D104" s="365"/>
      <c r="E104" s="1259"/>
      <c r="F104" s="1259" t="s">
        <v>1329</v>
      </c>
      <c r="G104" s="1259" t="s">
        <v>258</v>
      </c>
      <c r="H104" s="1259"/>
      <c r="I104" s="1259"/>
      <c r="J104" s="1579"/>
    </row>
    <row r="105" spans="2:10" ht="13">
      <c r="B105" s="1310"/>
      <c r="C105" s="365"/>
      <c r="D105" s="365"/>
      <c r="E105" s="1259"/>
      <c r="F105" s="1259" t="s">
        <v>1330</v>
      </c>
      <c r="G105" s="1259" t="s">
        <v>228</v>
      </c>
      <c r="H105" s="1259" t="s">
        <v>259</v>
      </c>
      <c r="I105" s="1259" t="s">
        <v>260</v>
      </c>
      <c r="J105" s="1579"/>
    </row>
    <row r="106" spans="2:10" ht="13">
      <c r="B106" s="1268" t="s">
        <v>1338</v>
      </c>
      <c r="E106" s="1259" t="s">
        <v>44</v>
      </c>
      <c r="F106" s="1262" t="s">
        <v>1331</v>
      </c>
      <c r="G106" s="1259" t="s">
        <v>261</v>
      </c>
      <c r="H106" s="1259" t="s">
        <v>261</v>
      </c>
      <c r="I106" s="1259" t="s">
        <v>261</v>
      </c>
      <c r="J106" s="1259" t="s">
        <v>265</v>
      </c>
    </row>
    <row r="107" spans="2:10">
      <c r="B107" s="1290" t="s">
        <v>930</v>
      </c>
      <c r="C107" s="1290"/>
      <c r="D107" s="1290"/>
      <c r="E107" s="1282">
        <f>SUM(F107:I107)</f>
        <v>145329393.44416863</v>
      </c>
      <c r="F107" s="1291">
        <f>F60</f>
        <v>99936688.002959341</v>
      </c>
      <c r="G107" s="1291">
        <f>G60</f>
        <v>0</v>
      </c>
      <c r="H107" s="1291">
        <f>H60</f>
        <v>37354856.315272026</v>
      </c>
      <c r="I107" s="1291">
        <f>I60</f>
        <v>8037849.1259372402</v>
      </c>
      <c r="J107" s="1293"/>
    </row>
    <row r="108" spans="2:10">
      <c r="B108" s="1290" t="s">
        <v>936</v>
      </c>
      <c r="C108" s="1290"/>
      <c r="D108" s="1290"/>
      <c r="E108" s="1282">
        <f>SUM(F108:I108)</f>
        <v>0</v>
      </c>
      <c r="F108" s="1291">
        <f>F87</f>
        <v>0</v>
      </c>
      <c r="G108" s="1291">
        <f>G87</f>
        <v>0</v>
      </c>
      <c r="H108" s="1291">
        <f>H87</f>
        <v>0</v>
      </c>
      <c r="I108" s="1291">
        <f>I87</f>
        <v>0</v>
      </c>
      <c r="J108" s="1293"/>
    </row>
    <row r="109" spans="2:10" ht="13">
      <c r="B109" s="1311" t="s">
        <v>939</v>
      </c>
      <c r="C109" s="1290"/>
      <c r="D109" s="1290"/>
      <c r="E109" s="1291">
        <f>E107+E108</f>
        <v>145329393.44416863</v>
      </c>
      <c r="F109" s="1291">
        <f>F107+F108</f>
        <v>99936688.002959341</v>
      </c>
      <c r="G109" s="1291">
        <f>G107+G108</f>
        <v>0</v>
      </c>
      <c r="H109" s="1291">
        <f>H107+H108</f>
        <v>37354856.315272026</v>
      </c>
      <c r="I109" s="1291">
        <f>I107+I108</f>
        <v>8037849.1259372402</v>
      </c>
      <c r="J109" s="1293"/>
    </row>
    <row r="110" spans="2:10" ht="13">
      <c r="B110" s="1295"/>
      <c r="E110" s="1266"/>
      <c r="F110" s="1266"/>
      <c r="G110" s="1266"/>
      <c r="H110" s="1266"/>
      <c r="I110" s="1266"/>
      <c r="J110" s="1296"/>
    </row>
    <row r="111" spans="2:10" ht="13">
      <c r="B111" s="1295"/>
      <c r="E111" s="1266"/>
      <c r="F111" s="1266"/>
      <c r="G111" s="1266"/>
      <c r="H111" s="1266"/>
      <c r="I111" s="1266"/>
      <c r="J111" s="1296"/>
    </row>
    <row r="112" spans="2:10" s="365" customFormat="1" ht="12.75" customHeight="1">
      <c r="B112" s="1312" t="s">
        <v>269</v>
      </c>
      <c r="C112" s="1312"/>
      <c r="E112" s="1313"/>
      <c r="G112" s="1313"/>
      <c r="H112" s="1314"/>
      <c r="I112" s="1315"/>
      <c r="J112" s="1584"/>
    </row>
    <row r="113" spans="2:11" s="365" customFormat="1" ht="15.75" customHeight="1">
      <c r="B113" s="1760" t="s">
        <v>1339</v>
      </c>
      <c r="C113" s="1760"/>
      <c r="D113" s="1760"/>
      <c r="E113" s="1760"/>
      <c r="F113" s="1760"/>
      <c r="G113" s="1760"/>
      <c r="H113" s="1760"/>
      <c r="I113" s="1760"/>
      <c r="J113" s="1585"/>
    </row>
    <row r="114" spans="2:11" s="365" customFormat="1" ht="13">
      <c r="B114" s="1316" t="s">
        <v>270</v>
      </c>
      <c r="C114" s="1316"/>
      <c r="H114" s="1315"/>
      <c r="I114" s="1315"/>
      <c r="J114" s="1584"/>
    </row>
    <row r="115" spans="2:11" s="365" customFormat="1" ht="13">
      <c r="B115" s="1316" t="s">
        <v>271</v>
      </c>
      <c r="C115" s="1316"/>
      <c r="H115" s="1315"/>
      <c r="I115" s="1315"/>
      <c r="J115" s="1585"/>
    </row>
    <row r="116" spans="2:11" s="365" customFormat="1" ht="13">
      <c r="B116" s="1316" t="s">
        <v>272</v>
      </c>
      <c r="C116" s="1316"/>
      <c r="H116" s="1315"/>
      <c r="I116" s="1315"/>
      <c r="J116" s="1584"/>
    </row>
    <row r="117" spans="2:11" s="365" customFormat="1" ht="15.75" customHeight="1">
      <c r="B117" s="1760" t="s">
        <v>940</v>
      </c>
      <c r="C117" s="1760"/>
      <c r="D117" s="1760"/>
      <c r="E117" s="1760"/>
      <c r="F117" s="1760"/>
      <c r="G117" s="1760"/>
      <c r="H117" s="1760"/>
      <c r="I117" s="1760"/>
      <c r="J117" s="1579"/>
      <c r="K117" s="1317"/>
    </row>
    <row r="118" spans="2:11" s="365" customFormat="1" ht="15.75" customHeight="1">
      <c r="B118" s="1760"/>
      <c r="C118" s="1760"/>
      <c r="D118" s="1760"/>
      <c r="E118" s="1760"/>
      <c r="F118" s="1760"/>
      <c r="G118" s="1760"/>
      <c r="H118" s="1760"/>
      <c r="I118" s="1760"/>
      <c r="J118" s="1579"/>
      <c r="K118" s="1317"/>
    </row>
    <row r="119" spans="2:11" s="365" customFormat="1" ht="13">
      <c r="B119" s="1316" t="s">
        <v>941</v>
      </c>
      <c r="C119" s="1316"/>
      <c r="H119" s="1315"/>
      <c r="I119" s="1315"/>
      <c r="J119" s="1584"/>
    </row>
    <row r="120" spans="2:11" ht="13">
      <c r="C120" s="1295"/>
      <c r="E120" s="1269"/>
      <c r="F120" s="1269"/>
      <c r="H120" s="1318"/>
      <c r="I120" s="1319"/>
      <c r="J120" s="1296"/>
    </row>
    <row r="121" spans="2:11" ht="13">
      <c r="B121" s="1295"/>
      <c r="C121" s="1320"/>
      <c r="E121" s="1274"/>
    </row>
    <row r="122" spans="2:11" ht="13">
      <c r="B122" s="1259" t="s">
        <v>174</v>
      </c>
      <c r="C122" s="1259"/>
      <c r="D122" s="1259"/>
      <c r="E122" s="1259" t="s">
        <v>175</v>
      </c>
      <c r="F122" s="1259" t="s">
        <v>1142</v>
      </c>
      <c r="G122" s="1259" t="s">
        <v>1295</v>
      </c>
      <c r="H122" s="1259" t="s">
        <v>1296</v>
      </c>
      <c r="I122" s="1259" t="s">
        <v>1297</v>
      </c>
      <c r="J122" s="1259" t="s">
        <v>1298</v>
      </c>
    </row>
    <row r="123" spans="2:11" ht="13">
      <c r="B123" s="1268"/>
      <c r="C123" s="365"/>
      <c r="D123" s="365"/>
      <c r="E123" s="1259"/>
      <c r="F123" s="1259" t="s">
        <v>1329</v>
      </c>
      <c r="G123" s="1259" t="s">
        <v>258</v>
      </c>
      <c r="H123" s="1259"/>
      <c r="I123" s="1259"/>
      <c r="J123" s="1579"/>
    </row>
    <row r="124" spans="2:11" ht="13">
      <c r="B124" s="1268"/>
      <c r="C124" s="1275"/>
      <c r="D124" s="365"/>
      <c r="E124" s="1259"/>
      <c r="F124" s="1259" t="s">
        <v>1330</v>
      </c>
      <c r="G124" s="1259" t="s">
        <v>228</v>
      </c>
      <c r="H124" s="1259" t="s">
        <v>259</v>
      </c>
      <c r="I124" s="1259" t="s">
        <v>260</v>
      </c>
      <c r="J124" s="1579"/>
    </row>
    <row r="125" spans="2:11" ht="13">
      <c r="B125" s="1268" t="s">
        <v>942</v>
      </c>
      <c r="C125" s="365"/>
      <c r="D125" s="365"/>
      <c r="E125" s="1259" t="s">
        <v>44</v>
      </c>
      <c r="F125" s="1262" t="s">
        <v>1331</v>
      </c>
      <c r="G125" s="1259" t="s">
        <v>261</v>
      </c>
      <c r="H125" s="1259" t="s">
        <v>261</v>
      </c>
      <c r="I125" s="1259" t="s">
        <v>261</v>
      </c>
      <c r="J125" s="1259" t="s">
        <v>265</v>
      </c>
    </row>
    <row r="126" spans="2:11">
      <c r="B126" s="1530" t="s">
        <v>1521</v>
      </c>
      <c r="C126" s="1531"/>
      <c r="D126" s="1534"/>
      <c r="E126" s="1732">
        <f t="shared" ref="E126:E129" si="4">SUM(F126:I126)</f>
        <v>-527204709.75201559</v>
      </c>
      <c r="F126" s="1532">
        <v>227640.87424799957</v>
      </c>
      <c r="G126" s="1532">
        <v>0</v>
      </c>
      <c r="H126" s="1532">
        <v>-527432350.62626362</v>
      </c>
      <c r="I126" s="1532">
        <v>0</v>
      </c>
      <c r="J126" s="1606" t="s">
        <v>1533</v>
      </c>
    </row>
    <row r="127" spans="2:11">
      <c r="B127" s="1530" t="s">
        <v>27</v>
      </c>
      <c r="C127" s="1531"/>
      <c r="D127" s="1534"/>
      <c r="E127" s="1732">
        <f t="shared" si="4"/>
        <v>20072943.231921002</v>
      </c>
      <c r="F127" s="1532">
        <v>20072943.231921002</v>
      </c>
      <c r="G127" s="1532">
        <v>0</v>
      </c>
      <c r="H127" s="1532">
        <v>0</v>
      </c>
      <c r="I127" s="1532">
        <v>0</v>
      </c>
      <c r="J127" s="1606" t="s">
        <v>1534</v>
      </c>
    </row>
    <row r="128" spans="2:11" ht="25">
      <c r="B128" s="1530" t="s">
        <v>1523</v>
      </c>
      <c r="C128" s="1531"/>
      <c r="D128" s="1534"/>
      <c r="E128" s="1732">
        <f t="shared" si="4"/>
        <v>-15326373.830730001</v>
      </c>
      <c r="F128" s="1532">
        <v>-15326373.830730001</v>
      </c>
      <c r="G128" s="1532">
        <v>0</v>
      </c>
      <c r="H128" s="1532">
        <v>0</v>
      </c>
      <c r="I128" s="1532">
        <v>0</v>
      </c>
      <c r="J128" s="1535" t="s">
        <v>1806</v>
      </c>
    </row>
    <row r="129" spans="2:10" ht="37.5">
      <c r="B129" s="1530" t="s">
        <v>1522</v>
      </c>
      <c r="C129" s="1531"/>
      <c r="D129" s="1534"/>
      <c r="E129" s="1732">
        <f t="shared" si="4"/>
        <v>-10604084.839578001</v>
      </c>
      <c r="F129" s="1532">
        <v>-7818060.303135423</v>
      </c>
      <c r="G129" s="1532">
        <v>-2786024.5364425774</v>
      </c>
      <c r="H129" s="1532">
        <v>0</v>
      </c>
      <c r="I129" s="1532">
        <v>0</v>
      </c>
      <c r="J129" s="1606" t="s">
        <v>1535</v>
      </c>
    </row>
    <row r="130" spans="2:10" ht="13">
      <c r="B130" s="1283" t="s">
        <v>943</v>
      </c>
      <c r="C130" s="1281"/>
      <c r="D130" s="1281"/>
      <c r="E130" s="1282">
        <f>SUM(E126:E129)</f>
        <v>-533062225.19040257</v>
      </c>
      <c r="F130" s="1282">
        <f>SUM(F126:F129)</f>
        <v>-2843850.0276964232</v>
      </c>
      <c r="G130" s="1282">
        <f>SUM(G126:G129)</f>
        <v>-2786024.5364425774</v>
      </c>
      <c r="H130" s="1282">
        <f>SUM(H126:H129)</f>
        <v>-527432350.62626362</v>
      </c>
      <c r="I130" s="1282">
        <f>SUM(I126:I129)</f>
        <v>0</v>
      </c>
      <c r="J130" s="1582"/>
    </row>
    <row r="131" spans="2:10" ht="13">
      <c r="B131" s="1283"/>
      <c r="C131" s="1281"/>
      <c r="D131" s="1281"/>
      <c r="E131" s="1282"/>
      <c r="F131" s="1282"/>
      <c r="G131" s="1282"/>
      <c r="H131" s="1282"/>
      <c r="I131" s="1282"/>
      <c r="J131" s="1582"/>
    </row>
    <row r="132" spans="2:10">
      <c r="B132" s="1301" t="s">
        <v>1335</v>
      </c>
      <c r="C132" s="1302"/>
      <c r="D132" s="1303"/>
      <c r="E132" s="1286">
        <f>SUM(F132:I132)</f>
        <v>10604084.839578001</v>
      </c>
      <c r="F132" s="1277">
        <f>-F129</f>
        <v>7818060.303135423</v>
      </c>
      <c r="G132" s="1277">
        <f>-G129</f>
        <v>2786024.5364425774</v>
      </c>
      <c r="H132" s="1277"/>
      <c r="I132" s="1277">
        <f>-I129</f>
        <v>0</v>
      </c>
      <c r="J132" s="1287"/>
    </row>
    <row r="133" spans="2:10">
      <c r="B133" s="1284" t="s">
        <v>1536</v>
      </c>
      <c r="C133" s="1285"/>
      <c r="D133" s="1303"/>
      <c r="E133" s="1286">
        <f t="shared" ref="E133:E135" si="5">SUM(F133:I133)</f>
        <v>15326373.830730001</v>
      </c>
      <c r="F133" s="1277">
        <f>-F128</f>
        <v>15326373.830730001</v>
      </c>
      <c r="G133" s="1277">
        <f>-G128</f>
        <v>0</v>
      </c>
      <c r="H133" s="1277">
        <f>-H128</f>
        <v>0</v>
      </c>
      <c r="I133" s="1277">
        <f>-I128</f>
        <v>0</v>
      </c>
      <c r="J133" s="1287"/>
    </row>
    <row r="134" spans="2:10">
      <c r="B134" s="1284" t="s">
        <v>1337</v>
      </c>
      <c r="C134" s="1285"/>
      <c r="D134" s="1303"/>
      <c r="E134" s="1286">
        <f t="shared" si="5"/>
        <v>0</v>
      </c>
      <c r="F134" s="1277"/>
      <c r="G134" s="1277"/>
      <c r="H134" s="1277">
        <f>-H129</f>
        <v>0</v>
      </c>
      <c r="I134" s="1277"/>
      <c r="J134" s="1287"/>
    </row>
    <row r="135" spans="2:10">
      <c r="B135" s="1284" t="s">
        <v>1007</v>
      </c>
      <c r="C135" s="1285"/>
      <c r="D135" s="1303"/>
      <c r="E135" s="1286">
        <f t="shared" si="5"/>
        <v>0</v>
      </c>
      <c r="F135" s="1277"/>
      <c r="G135" s="1277"/>
      <c r="H135" s="1277"/>
      <c r="I135" s="1277"/>
      <c r="J135" s="1287"/>
    </row>
    <row r="136" spans="2:10" ht="5.15" customHeight="1">
      <c r="B136" s="1279"/>
      <c r="C136" s="1280"/>
      <c r="D136" s="1281"/>
      <c r="E136" s="1282"/>
      <c r="F136" s="1282"/>
      <c r="G136" s="1282"/>
      <c r="H136" s="1282"/>
      <c r="I136" s="1282"/>
      <c r="J136" s="1582"/>
    </row>
    <row r="137" spans="2:10" ht="13">
      <c r="B137" s="1304" t="s">
        <v>944</v>
      </c>
      <c r="C137" s="1305"/>
      <c r="D137" s="1281"/>
      <c r="E137" s="1282">
        <f>SUM(E132:E135)+E130</f>
        <v>-507131766.52009457</v>
      </c>
      <c r="F137" s="1282">
        <f>SUM(F132:F135)+F130</f>
        <v>20300584.106169</v>
      </c>
      <c r="G137" s="1282">
        <f>SUM(G132:G135)+G130</f>
        <v>0</v>
      </c>
      <c r="H137" s="1282">
        <f>SUM(H132:H135)+H130</f>
        <v>-527432350.62626362</v>
      </c>
      <c r="I137" s="1282">
        <f>SUM(I132:I135)+I130</f>
        <v>0</v>
      </c>
      <c r="J137" s="1582"/>
    </row>
    <row r="138" spans="2:10" ht="13">
      <c r="B138" s="1306"/>
      <c r="C138" s="1307"/>
      <c r="D138" s="1307"/>
      <c r="E138" s="1291"/>
      <c r="F138" s="1282"/>
      <c r="G138" s="1282"/>
      <c r="H138" s="1282"/>
      <c r="I138" s="1282"/>
      <c r="J138" s="1293"/>
    </row>
    <row r="139" spans="2:10" ht="13">
      <c r="B139" s="1308" t="s">
        <v>264</v>
      </c>
      <c r="C139" s="1309"/>
      <c r="D139" s="1290"/>
      <c r="E139" s="1291"/>
      <c r="F139" s="1291"/>
      <c r="G139" s="1291"/>
      <c r="H139" s="1291"/>
      <c r="I139" s="1292">
        <f>I96</f>
        <v>0.16079862797827263</v>
      </c>
      <c r="J139" s="1293"/>
    </row>
    <row r="140" spans="2:10" ht="13">
      <c r="B140" s="1288" t="s">
        <v>237</v>
      </c>
      <c r="C140" s="1289"/>
      <c r="D140" s="1290"/>
      <c r="E140" s="1291"/>
      <c r="F140" s="1291"/>
      <c r="G140" s="1291"/>
      <c r="H140" s="1292">
        <f>H97</f>
        <v>0.37897122348685275</v>
      </c>
      <c r="I140" s="1291"/>
      <c r="J140" s="1293"/>
    </row>
    <row r="141" spans="2:10" ht="13">
      <c r="B141" s="1288" t="s">
        <v>933</v>
      </c>
      <c r="C141" s="1289"/>
      <c r="D141" s="1290"/>
      <c r="E141" s="1291"/>
      <c r="F141" s="1291"/>
      <c r="G141" s="1292">
        <v>1</v>
      </c>
      <c r="H141" s="1291"/>
      <c r="I141" s="1291"/>
      <c r="J141" s="1293"/>
    </row>
    <row r="142" spans="2:10" ht="13">
      <c r="B142" s="1288" t="s">
        <v>934</v>
      </c>
      <c r="C142" s="1289"/>
      <c r="D142" s="1290"/>
      <c r="E142" s="1291"/>
      <c r="F142" s="1292">
        <v>0</v>
      </c>
      <c r="G142" s="1291"/>
      <c r="H142" s="1291"/>
      <c r="I142" s="1291"/>
      <c r="J142" s="1293"/>
    </row>
    <row r="143" spans="2:10" ht="13">
      <c r="B143" s="1294" t="s">
        <v>935</v>
      </c>
      <c r="C143" s="1289"/>
      <c r="D143" s="1290"/>
      <c r="E143" s="1291">
        <f>F143+G143+H143+I143</f>
        <v>-199881683.22338182</v>
      </c>
      <c r="F143" s="1291">
        <f>F142*F137</f>
        <v>0</v>
      </c>
      <c r="G143" s="1291">
        <f>G137*G141</f>
        <v>0</v>
      </c>
      <c r="H143" s="1291">
        <f>H137*H140</f>
        <v>-199881683.22338182</v>
      </c>
      <c r="I143" s="1291">
        <f>I139*I137</f>
        <v>0</v>
      </c>
      <c r="J143" s="1293"/>
    </row>
    <row r="144" spans="2:10" ht="17.25" customHeight="1">
      <c r="B144" s="1275"/>
      <c r="C144" s="1275"/>
      <c r="E144" s="1266"/>
      <c r="F144" s="1266"/>
      <c r="G144" s="1266"/>
      <c r="H144" s="1266"/>
      <c r="I144" s="1266"/>
      <c r="J144" s="1296"/>
    </row>
    <row r="145" spans="2:10" ht="13">
      <c r="B145" s="1295"/>
      <c r="E145" s="1266"/>
      <c r="F145" s="1266"/>
      <c r="G145" s="1266"/>
      <c r="H145" s="1266"/>
      <c r="I145" s="1266"/>
      <c r="J145" s="1296"/>
    </row>
    <row r="146" spans="2:10" ht="13">
      <c r="B146" s="1259" t="s">
        <v>174</v>
      </c>
      <c r="C146" s="1259"/>
      <c r="D146" s="1259"/>
      <c r="E146" s="1259" t="s">
        <v>175</v>
      </c>
      <c r="F146" s="1259" t="s">
        <v>1142</v>
      </c>
      <c r="G146" s="1259" t="s">
        <v>1295</v>
      </c>
      <c r="H146" s="1259" t="s">
        <v>1296</v>
      </c>
      <c r="I146" s="1259" t="s">
        <v>1297</v>
      </c>
      <c r="J146" s="1259" t="s">
        <v>1298</v>
      </c>
    </row>
    <row r="147" spans="2:10" ht="13">
      <c r="B147" s="1268"/>
      <c r="C147" s="365"/>
      <c r="D147" s="365"/>
      <c r="E147" s="1259"/>
      <c r="F147" s="1259" t="s">
        <v>1329</v>
      </c>
      <c r="G147" s="1259" t="s">
        <v>258</v>
      </c>
      <c r="H147" s="1259"/>
      <c r="I147" s="1259"/>
      <c r="J147" s="1579"/>
    </row>
    <row r="148" spans="2:10" ht="13">
      <c r="B148" s="1268"/>
      <c r="C148" s="365"/>
      <c r="D148" s="365"/>
      <c r="E148" s="1259"/>
      <c r="F148" s="1259" t="s">
        <v>1330</v>
      </c>
      <c r="G148" s="1259" t="s">
        <v>228</v>
      </c>
      <c r="H148" s="1259" t="s">
        <v>259</v>
      </c>
      <c r="I148" s="1259" t="s">
        <v>260</v>
      </c>
      <c r="J148" s="1579"/>
    </row>
    <row r="149" spans="2:10" ht="13">
      <c r="B149" s="1268" t="s">
        <v>945</v>
      </c>
      <c r="C149" s="365"/>
      <c r="D149" s="365"/>
      <c r="E149" s="1259" t="s">
        <v>44</v>
      </c>
      <c r="F149" s="1262" t="s">
        <v>1331</v>
      </c>
      <c r="G149" s="1259" t="s">
        <v>261</v>
      </c>
      <c r="H149" s="1259" t="s">
        <v>261</v>
      </c>
      <c r="I149" s="1259" t="s">
        <v>261</v>
      </c>
      <c r="J149" s="1259" t="s">
        <v>265</v>
      </c>
    </row>
    <row r="150" spans="2:10">
      <c r="B150" s="1321" t="s">
        <v>1521</v>
      </c>
      <c r="C150" s="1531"/>
      <c r="D150" s="1534"/>
      <c r="E150" s="1532">
        <f t="shared" ref="E150" si="6">F150+G150+H150+I150</f>
        <v>-245640514.602</v>
      </c>
      <c r="F150" s="1532">
        <v>0</v>
      </c>
      <c r="G150" s="1532">
        <v>0</v>
      </c>
      <c r="H150" s="1532">
        <v>-245640514.602</v>
      </c>
      <c r="I150" s="1532">
        <v>0</v>
      </c>
      <c r="J150" s="1699" t="s">
        <v>1533</v>
      </c>
    </row>
    <row r="151" spans="2:10">
      <c r="B151" s="1530"/>
      <c r="C151" s="1531"/>
      <c r="D151" s="1534"/>
      <c r="E151" s="1532"/>
      <c r="F151" s="1532"/>
      <c r="G151" s="1532"/>
      <c r="H151" s="1532"/>
      <c r="I151" s="1532"/>
      <c r="J151" s="1580"/>
    </row>
    <row r="152" spans="2:10">
      <c r="B152" s="1530"/>
      <c r="C152" s="1531"/>
      <c r="D152" s="1534"/>
      <c r="E152" s="1532"/>
      <c r="F152" s="1532"/>
      <c r="G152" s="1532"/>
      <c r="H152" s="1532"/>
      <c r="I152" s="1532"/>
      <c r="J152" s="1580"/>
    </row>
    <row r="153" spans="2:10">
      <c r="B153" s="1530"/>
      <c r="C153" s="1531"/>
      <c r="D153" s="1534"/>
      <c r="E153" s="1532"/>
      <c r="F153" s="1532"/>
      <c r="G153" s="1532"/>
      <c r="H153" s="1532"/>
      <c r="I153" s="1532"/>
      <c r="J153" s="1535"/>
    </row>
    <row r="154" spans="2:10" ht="13">
      <c r="B154" s="1283" t="s">
        <v>946</v>
      </c>
      <c r="C154" s="1281"/>
      <c r="D154" s="1281"/>
      <c r="E154" s="1282">
        <f>SUM(E150:E153)</f>
        <v>-245640514.602</v>
      </c>
      <c r="F154" s="1282">
        <f>SUM(F150:F153)</f>
        <v>0</v>
      </c>
      <c r="G154" s="1282">
        <f>SUM(G150:G153)</f>
        <v>0</v>
      </c>
      <c r="H154" s="1282">
        <f>SUM(H150:H153)</f>
        <v>-245640514.602</v>
      </c>
      <c r="I154" s="1282">
        <f>SUM(I150:I153)</f>
        <v>0</v>
      </c>
      <c r="J154" s="1582"/>
    </row>
    <row r="155" spans="2:10" ht="13">
      <c r="B155" s="1283"/>
      <c r="C155" s="1281"/>
      <c r="D155" s="1281"/>
      <c r="E155" s="1282"/>
      <c r="F155" s="1282"/>
      <c r="G155" s="1282"/>
      <c r="H155" s="1282"/>
      <c r="I155" s="1282"/>
      <c r="J155" s="1582"/>
    </row>
    <row r="156" spans="2:10">
      <c r="B156" s="1301" t="s">
        <v>1335</v>
      </c>
      <c r="C156" s="1302"/>
      <c r="D156" s="1303"/>
      <c r="E156" s="1286">
        <f>SUM(F156:I156)</f>
        <v>0</v>
      </c>
      <c r="F156" s="1277"/>
      <c r="G156" s="1277"/>
      <c r="H156" s="1277"/>
      <c r="I156" s="1277"/>
      <c r="J156" s="1287"/>
    </row>
    <row r="157" spans="2:10">
      <c r="B157" s="1284" t="s">
        <v>1336</v>
      </c>
      <c r="C157" s="1285"/>
      <c r="D157" s="1303"/>
      <c r="E157" s="1286">
        <f>SUM(F157:I157)</f>
        <v>0</v>
      </c>
      <c r="F157" s="1277"/>
      <c r="G157" s="1277"/>
      <c r="H157" s="1277"/>
      <c r="I157" s="1277"/>
      <c r="J157" s="1287"/>
    </row>
    <row r="158" spans="2:10">
      <c r="B158" s="1284" t="s">
        <v>1337</v>
      </c>
      <c r="C158" s="1285"/>
      <c r="D158" s="1303"/>
      <c r="E158" s="1286">
        <f>SUM(F158:I158)</f>
        <v>0</v>
      </c>
      <c r="F158" s="1277"/>
      <c r="G158" s="1277"/>
      <c r="H158" s="1277"/>
      <c r="I158" s="1277"/>
      <c r="J158" s="1287"/>
    </row>
    <row r="159" spans="2:10">
      <c r="B159" s="1284" t="s">
        <v>1007</v>
      </c>
      <c r="C159" s="1285"/>
      <c r="D159" s="1303"/>
      <c r="E159" s="1286">
        <f>SUM(F159:I159)</f>
        <v>0</v>
      </c>
      <c r="F159" s="1277"/>
      <c r="G159" s="1277"/>
      <c r="H159" s="1277"/>
      <c r="I159" s="1277"/>
      <c r="J159" s="1287"/>
    </row>
    <row r="160" spans="2:10" ht="5.15" customHeight="1">
      <c r="B160" s="1279"/>
      <c r="C160" s="1280"/>
      <c r="D160" s="1281"/>
      <c r="E160" s="1282"/>
      <c r="F160" s="1282"/>
      <c r="G160" s="1282"/>
      <c r="H160" s="1282"/>
      <c r="I160" s="1282"/>
      <c r="J160" s="1582"/>
    </row>
    <row r="161" spans="2:10" ht="13">
      <c r="B161" s="1304" t="s">
        <v>944</v>
      </c>
      <c r="C161" s="1305"/>
      <c r="D161" s="1281"/>
      <c r="E161" s="1282">
        <f>SUM(E156:E159)+E154</f>
        <v>-245640514.602</v>
      </c>
      <c r="F161" s="1282">
        <f>SUM(F156:F159)+F154</f>
        <v>0</v>
      </c>
      <c r="G161" s="1282">
        <f>SUM(G156:G159)+G154</f>
        <v>0</v>
      </c>
      <c r="H161" s="1282">
        <f>SUM(H156:H159)+H154</f>
        <v>-245640514.602</v>
      </c>
      <c r="I161" s="1282">
        <f>SUM(I156:I159)+I154</f>
        <v>0</v>
      </c>
      <c r="J161" s="1582"/>
    </row>
    <row r="162" spans="2:10" ht="13">
      <c r="B162" s="1306"/>
      <c r="C162" s="1307"/>
      <c r="D162" s="1307"/>
      <c r="E162" s="1291"/>
      <c r="F162" s="1282"/>
      <c r="G162" s="1282"/>
      <c r="H162" s="1282"/>
      <c r="I162" s="1282"/>
      <c r="J162" s="1293"/>
    </row>
    <row r="163" spans="2:10" ht="13">
      <c r="B163" s="1308" t="s">
        <v>264</v>
      </c>
      <c r="C163" s="1309"/>
      <c r="D163" s="1290"/>
      <c r="E163" s="1291"/>
      <c r="F163" s="1291"/>
      <c r="G163" s="1291"/>
      <c r="H163" s="1291"/>
      <c r="I163" s="1292">
        <f>I139</f>
        <v>0.16079862797827263</v>
      </c>
      <c r="J163" s="1293"/>
    </row>
    <row r="164" spans="2:10" ht="13">
      <c r="B164" s="1288" t="s">
        <v>237</v>
      </c>
      <c r="C164" s="1289"/>
      <c r="D164" s="1290"/>
      <c r="E164" s="1291"/>
      <c r="F164" s="1291"/>
      <c r="G164" s="1291"/>
      <c r="H164" s="1292">
        <f>H140</f>
        <v>0.37897122348685275</v>
      </c>
      <c r="I164" s="1291"/>
      <c r="J164" s="1293"/>
    </row>
    <row r="165" spans="2:10" ht="13">
      <c r="B165" s="1288" t="s">
        <v>933</v>
      </c>
      <c r="C165" s="1289"/>
      <c r="D165" s="1290"/>
      <c r="E165" s="1291"/>
      <c r="F165" s="1291"/>
      <c r="G165" s="1292">
        <v>1</v>
      </c>
      <c r="H165" s="1291"/>
      <c r="I165" s="1291"/>
      <c r="J165" s="1293"/>
    </row>
    <row r="166" spans="2:10" ht="13">
      <c r="B166" s="1288" t="s">
        <v>934</v>
      </c>
      <c r="C166" s="1289"/>
      <c r="D166" s="1290"/>
      <c r="E166" s="1291"/>
      <c r="F166" s="1292">
        <v>0</v>
      </c>
      <c r="G166" s="1291"/>
      <c r="H166" s="1291"/>
      <c r="I166" s="1291"/>
      <c r="J166" s="1293"/>
    </row>
    <row r="167" spans="2:10" ht="13">
      <c r="B167" s="1294" t="s">
        <v>935</v>
      </c>
      <c r="C167" s="1289"/>
      <c r="D167" s="1290"/>
      <c r="E167" s="1291">
        <f>F167+G167+H167+I167</f>
        <v>-93090686.356660053</v>
      </c>
      <c r="F167" s="1291">
        <f>F166*F161</f>
        <v>0</v>
      </c>
      <c r="G167" s="1291">
        <f>G161*G165</f>
        <v>0</v>
      </c>
      <c r="H167" s="1291">
        <f>H161*H164</f>
        <v>-93090686.356660053</v>
      </c>
      <c r="I167" s="1291">
        <f>I163*I161</f>
        <v>0</v>
      </c>
      <c r="J167" s="1293"/>
    </row>
    <row r="168" spans="2:10" ht="13">
      <c r="B168" s="1295"/>
      <c r="E168" s="1266"/>
      <c r="F168" s="1266"/>
      <c r="G168" s="1266"/>
      <c r="H168" s="1266"/>
      <c r="I168" s="1266">
        <f>H168/H164</f>
        <v>0</v>
      </c>
      <c r="J168" s="1296"/>
    </row>
    <row r="169" spans="2:10" ht="13">
      <c r="B169" s="1295"/>
      <c r="E169" s="1266"/>
      <c r="F169" s="1266"/>
      <c r="G169" s="1266"/>
      <c r="H169" s="1266"/>
      <c r="I169" s="1266"/>
      <c r="J169" s="1296"/>
    </row>
    <row r="170" spans="2:10" ht="13">
      <c r="B170" s="1259" t="s">
        <v>174</v>
      </c>
      <c r="C170" s="1259"/>
      <c r="D170" s="1259"/>
      <c r="E170" s="1259" t="s">
        <v>175</v>
      </c>
      <c r="F170" s="1259" t="s">
        <v>1142</v>
      </c>
      <c r="G170" s="1259" t="s">
        <v>1295</v>
      </c>
      <c r="H170" s="1259" t="s">
        <v>1296</v>
      </c>
      <c r="I170" s="1259" t="s">
        <v>1297</v>
      </c>
      <c r="J170" s="1259" t="s">
        <v>1298</v>
      </c>
    </row>
    <row r="171" spans="2:10" ht="13">
      <c r="B171" s="1268"/>
      <c r="C171" s="365"/>
      <c r="D171" s="365"/>
      <c r="E171" s="1259"/>
      <c r="F171" s="1259" t="s">
        <v>1329</v>
      </c>
      <c r="G171" s="1259" t="s">
        <v>258</v>
      </c>
      <c r="H171" s="1259"/>
      <c r="I171" s="1259"/>
      <c r="J171" s="1579"/>
    </row>
    <row r="172" spans="2:10" ht="13">
      <c r="B172" s="1268"/>
      <c r="C172" s="365"/>
      <c r="D172" s="365"/>
      <c r="E172" s="1259"/>
      <c r="F172" s="1259" t="s">
        <v>1330</v>
      </c>
      <c r="G172" s="1259" t="s">
        <v>228</v>
      </c>
      <c r="H172" s="1259" t="s">
        <v>259</v>
      </c>
      <c r="I172" s="1259" t="s">
        <v>260</v>
      </c>
      <c r="J172" s="1579"/>
    </row>
    <row r="173" spans="2:10" ht="13">
      <c r="B173" s="1268" t="s">
        <v>947</v>
      </c>
      <c r="C173" s="365"/>
      <c r="D173" s="365"/>
      <c r="E173" s="1259" t="s">
        <v>44</v>
      </c>
      <c r="F173" s="1262" t="s">
        <v>1331</v>
      </c>
      <c r="G173" s="1259" t="s">
        <v>261</v>
      </c>
      <c r="H173" s="1259" t="s">
        <v>261</v>
      </c>
      <c r="I173" s="1259" t="s">
        <v>261</v>
      </c>
      <c r="J173" s="1259" t="s">
        <v>265</v>
      </c>
    </row>
    <row r="174" spans="2:10">
      <c r="B174" s="1290" t="s">
        <v>948</v>
      </c>
      <c r="C174" s="1290"/>
      <c r="D174" s="1290"/>
      <c r="E174" s="1282">
        <f>SUM(F174:I174)</f>
        <v>-533062225.19040263</v>
      </c>
      <c r="F174" s="1291">
        <f>F130</f>
        <v>-2843850.0276964232</v>
      </c>
      <c r="G174" s="1291">
        <f>G130</f>
        <v>-2786024.5364425774</v>
      </c>
      <c r="H174" s="1291">
        <f>H130</f>
        <v>-527432350.62626362</v>
      </c>
      <c r="I174" s="1291">
        <f>I130</f>
        <v>0</v>
      </c>
      <c r="J174" s="1293"/>
    </row>
    <row r="175" spans="2:10">
      <c r="B175" s="1290" t="s">
        <v>945</v>
      </c>
      <c r="C175" s="1290"/>
      <c r="D175" s="1290"/>
      <c r="E175" s="1282">
        <f>SUM(F175:I175)</f>
        <v>-245640514.602</v>
      </c>
      <c r="F175" s="1291">
        <f>F154</f>
        <v>0</v>
      </c>
      <c r="G175" s="1291">
        <f>G154</f>
        <v>0</v>
      </c>
      <c r="H175" s="1291">
        <f>H154</f>
        <v>-245640514.602</v>
      </c>
      <c r="I175" s="1291">
        <f>I154</f>
        <v>0</v>
      </c>
      <c r="J175" s="1293"/>
    </row>
    <row r="176" spans="2:10" ht="13">
      <c r="B176" s="1283" t="s">
        <v>1782</v>
      </c>
      <c r="C176" s="1290"/>
      <c r="D176" s="1290"/>
      <c r="E176" s="1291">
        <f>E174+E175</f>
        <v>-778702739.79240263</v>
      </c>
      <c r="F176" s="1291">
        <f>F174+F175</f>
        <v>-2843850.0276964232</v>
      </c>
      <c r="G176" s="1291">
        <f>G174+G175</f>
        <v>-2786024.5364425774</v>
      </c>
      <c r="H176" s="1291">
        <f>H174+H175</f>
        <v>-773072865.22826362</v>
      </c>
      <c r="I176" s="1291">
        <f>I174+I175</f>
        <v>0</v>
      </c>
      <c r="J176" s="1293"/>
    </row>
    <row r="177" spans="2:12" ht="13">
      <c r="B177" s="1295"/>
      <c r="E177" s="1266"/>
      <c r="F177" s="1266"/>
      <c r="G177" s="1266"/>
      <c r="H177" s="1266"/>
      <c r="I177" s="1266"/>
      <c r="J177" s="1296"/>
    </row>
    <row r="178" spans="2:12" s="365" customFormat="1" ht="13">
      <c r="B178" s="1268" t="s">
        <v>274</v>
      </c>
      <c r="G178" s="1315"/>
      <c r="H178" s="1315"/>
      <c r="I178" s="1315"/>
      <c r="J178" s="1584"/>
    </row>
    <row r="179" spans="2:12" s="365" customFormat="1" ht="12.75" customHeight="1">
      <c r="B179" s="1760" t="s">
        <v>1339</v>
      </c>
      <c r="C179" s="1760"/>
      <c r="D179" s="1760"/>
      <c r="E179" s="1760"/>
      <c r="F179" s="1760"/>
      <c r="G179" s="1760"/>
      <c r="H179" s="1760"/>
      <c r="I179" s="1760"/>
      <c r="J179" s="1584"/>
    </row>
    <row r="180" spans="2:12" s="365" customFormat="1" ht="13">
      <c r="B180" s="1316" t="s">
        <v>270</v>
      </c>
      <c r="C180" s="1316"/>
      <c r="H180" s="1315"/>
      <c r="I180" s="1315"/>
      <c r="J180" s="1584"/>
    </row>
    <row r="181" spans="2:12" s="365" customFormat="1" ht="13">
      <c r="B181" s="1316" t="s">
        <v>271</v>
      </c>
      <c r="C181" s="1316"/>
      <c r="H181" s="1315"/>
      <c r="I181" s="1315"/>
      <c r="J181" s="1584"/>
    </row>
    <row r="182" spans="2:12" s="365" customFormat="1" ht="13">
      <c r="B182" s="1316" t="s">
        <v>272</v>
      </c>
      <c r="C182" s="1316"/>
      <c r="H182" s="1315"/>
      <c r="I182" s="1315"/>
      <c r="J182" s="1584"/>
    </row>
    <row r="183" spans="2:12" s="365" customFormat="1" ht="15.75" customHeight="1">
      <c r="B183" s="1760" t="s">
        <v>940</v>
      </c>
      <c r="C183" s="1760"/>
      <c r="D183" s="1760"/>
      <c r="E183" s="1760"/>
      <c r="F183" s="1760"/>
      <c r="G183" s="1760"/>
      <c r="H183" s="1760"/>
      <c r="I183" s="1760"/>
      <c r="J183" s="1579"/>
      <c r="K183" s="1317"/>
    </row>
    <row r="184" spans="2:12" s="365" customFormat="1" ht="15.75" customHeight="1">
      <c r="B184" s="1760"/>
      <c r="C184" s="1760"/>
      <c r="D184" s="1760"/>
      <c r="E184" s="1760"/>
      <c r="F184" s="1760"/>
      <c r="G184" s="1760"/>
      <c r="H184" s="1760"/>
      <c r="I184" s="1760"/>
      <c r="J184" s="1579"/>
      <c r="K184" s="1317"/>
    </row>
    <row r="185" spans="2:12" s="365" customFormat="1" ht="13">
      <c r="B185" s="1316" t="s">
        <v>950</v>
      </c>
      <c r="G185" s="1315"/>
      <c r="H185" s="1315"/>
      <c r="I185" s="1315"/>
      <c r="J185" s="1584"/>
    </row>
    <row r="186" spans="2:12" ht="13">
      <c r="B186" s="1322" t="s">
        <v>951</v>
      </c>
    </row>
    <row r="187" spans="2:12" ht="12" customHeight="1">
      <c r="B187" s="1323"/>
      <c r="C187" s="1324"/>
      <c r="D187" s="1325"/>
      <c r="E187" s="1325"/>
      <c r="F187" s="1325"/>
      <c r="G187" s="1325"/>
      <c r="H187" s="1325"/>
      <c r="I187" s="1325"/>
      <c r="J187" s="1325"/>
    </row>
    <row r="188" spans="2:12" ht="13">
      <c r="B188" s="1256"/>
    </row>
    <row r="189" spans="2:12" ht="13">
      <c r="B189" s="1259" t="s">
        <v>174</v>
      </c>
      <c r="C189" s="1259"/>
      <c r="D189" s="1259"/>
      <c r="E189" s="1259" t="s">
        <v>175</v>
      </c>
      <c r="F189" s="1259" t="s">
        <v>1142</v>
      </c>
      <c r="G189" s="1259" t="s">
        <v>1295</v>
      </c>
      <c r="H189" s="1259" t="s">
        <v>1296</v>
      </c>
      <c r="I189" s="1259" t="s">
        <v>1297</v>
      </c>
      <c r="J189" s="1259" t="s">
        <v>1298</v>
      </c>
    </row>
    <row r="190" spans="2:12" ht="13">
      <c r="B190" s="1268"/>
      <c r="C190" s="365"/>
      <c r="D190" s="365"/>
      <c r="E190" s="1259"/>
      <c r="F190" s="1259" t="s">
        <v>1329</v>
      </c>
      <c r="G190" s="1259" t="s">
        <v>258</v>
      </c>
      <c r="H190" s="1259"/>
      <c r="I190" s="1259"/>
      <c r="J190" s="1579"/>
    </row>
    <row r="191" spans="2:12" ht="13">
      <c r="B191" s="1268"/>
      <c r="C191" s="1275"/>
      <c r="D191" s="365"/>
      <c r="E191" s="1259"/>
      <c r="F191" s="1259" t="s">
        <v>1330</v>
      </c>
      <c r="G191" s="1259" t="s">
        <v>228</v>
      </c>
      <c r="H191" s="1259" t="s">
        <v>259</v>
      </c>
      <c r="I191" s="1259" t="s">
        <v>260</v>
      </c>
      <c r="J191" s="1579"/>
      <c r="L191" s="1255" t="s">
        <v>86</v>
      </c>
    </row>
    <row r="192" spans="2:12" ht="13">
      <c r="B192" s="1268" t="s">
        <v>952</v>
      </c>
      <c r="C192" s="365"/>
      <c r="D192" s="365"/>
      <c r="E192" s="1259" t="s">
        <v>44</v>
      </c>
      <c r="F192" s="1262" t="s">
        <v>1331</v>
      </c>
      <c r="G192" s="1259" t="s">
        <v>261</v>
      </c>
      <c r="H192" s="1259" t="s">
        <v>261</v>
      </c>
      <c r="I192" s="1259" t="s">
        <v>261</v>
      </c>
      <c r="J192" s="1259" t="s">
        <v>265</v>
      </c>
    </row>
    <row r="193" spans="2:10">
      <c r="B193" s="1530" t="s">
        <v>1513</v>
      </c>
      <c r="C193" s="1404"/>
      <c r="D193" s="1405"/>
      <c r="E193" s="1532">
        <f t="shared" ref="E193:E201" si="7">F193+G193+H193+I193</f>
        <v>-330538.99658999994</v>
      </c>
      <c r="F193" s="1532">
        <v>-330538.99658999994</v>
      </c>
      <c r="G193" s="1532">
        <v>0</v>
      </c>
      <c r="H193" s="1532">
        <v>0</v>
      </c>
      <c r="I193" s="1532">
        <v>0</v>
      </c>
      <c r="J193" s="1606" t="s">
        <v>1530</v>
      </c>
    </row>
    <row r="194" spans="2:10" ht="25">
      <c r="B194" s="1530" t="s">
        <v>1621</v>
      </c>
      <c r="C194" s="1404"/>
      <c r="D194" s="1405"/>
      <c r="E194" s="1532">
        <f t="shared" si="7"/>
        <v>165505.46487900001</v>
      </c>
      <c r="F194" s="1532">
        <v>0</v>
      </c>
      <c r="G194" s="1532">
        <v>0</v>
      </c>
      <c r="H194" s="1532">
        <v>165505.46487900001</v>
      </c>
      <c r="I194" s="1532">
        <v>0</v>
      </c>
      <c r="J194" s="1326" t="s">
        <v>1807</v>
      </c>
    </row>
    <row r="195" spans="2:10" ht="25">
      <c r="B195" s="1530" t="s">
        <v>1524</v>
      </c>
      <c r="C195" s="1404"/>
      <c r="D195" s="1405"/>
      <c r="E195" s="1532">
        <f t="shared" si="7"/>
        <v>-658471.13643299998</v>
      </c>
      <c r="F195" s="1532">
        <v>0</v>
      </c>
      <c r="G195" s="1532">
        <v>0</v>
      </c>
      <c r="H195" s="1532">
        <v>-658471.13643299998</v>
      </c>
      <c r="I195" s="1532">
        <v>0</v>
      </c>
      <c r="J195" s="1326" t="s">
        <v>1807</v>
      </c>
    </row>
    <row r="196" spans="2:10" ht="25">
      <c r="B196" s="1530" t="s">
        <v>1525</v>
      </c>
      <c r="C196" s="1404"/>
      <c r="D196" s="1405"/>
      <c r="E196" s="1532">
        <f t="shared" si="7"/>
        <v>-9516444.4158839993</v>
      </c>
      <c r="F196" s="1532">
        <v>0</v>
      </c>
      <c r="G196" s="1532">
        <v>0</v>
      </c>
      <c r="H196" s="1532">
        <v>0</v>
      </c>
      <c r="I196" s="1532">
        <v>-9516444.4158839993</v>
      </c>
      <c r="J196" s="1606" t="s">
        <v>1808</v>
      </c>
    </row>
    <row r="197" spans="2:10">
      <c r="B197" s="1530" t="s">
        <v>1526</v>
      </c>
      <c r="C197" s="1404"/>
      <c r="D197" s="1405"/>
      <c r="E197" s="1532">
        <f t="shared" si="7"/>
        <v>-35230277.724017993</v>
      </c>
      <c r="F197" s="1532">
        <v>-35230277.724017993</v>
      </c>
      <c r="G197" s="1532">
        <v>0</v>
      </c>
      <c r="H197" s="1532">
        <v>0</v>
      </c>
      <c r="I197" s="1532">
        <v>0</v>
      </c>
      <c r="J197" s="1606" t="s">
        <v>1530</v>
      </c>
    </row>
    <row r="198" spans="2:10">
      <c r="B198" s="1530" t="s">
        <v>1622</v>
      </c>
      <c r="C198" s="1404"/>
      <c r="D198" s="1405"/>
      <c r="E198" s="1532">
        <f t="shared" si="7"/>
        <v>-1414123.5211469999</v>
      </c>
      <c r="F198" s="1532">
        <v>-1414123.5211469999</v>
      </c>
      <c r="G198" s="1532">
        <v>0</v>
      </c>
      <c r="H198" s="1532">
        <v>0</v>
      </c>
      <c r="I198" s="1532">
        <v>0</v>
      </c>
      <c r="J198" s="1606" t="s">
        <v>1530</v>
      </c>
    </row>
    <row r="199" spans="2:10">
      <c r="B199" s="1530" t="s">
        <v>1527</v>
      </c>
      <c r="C199" s="1404"/>
      <c r="D199" s="1405"/>
      <c r="E199" s="1532">
        <f t="shared" si="7"/>
        <v>-93328.353942000002</v>
      </c>
      <c r="F199" s="1532">
        <v>-93328.353942000002</v>
      </c>
      <c r="G199" s="1532">
        <v>0</v>
      </c>
      <c r="H199" s="1532">
        <v>0</v>
      </c>
      <c r="I199" s="1532">
        <v>0</v>
      </c>
      <c r="J199" s="1606" t="s">
        <v>1530</v>
      </c>
    </row>
    <row r="200" spans="2:10" ht="25">
      <c r="B200" s="1530" t="s">
        <v>1623</v>
      </c>
      <c r="C200" s="1404"/>
      <c r="D200" s="1709"/>
      <c r="E200" s="1532">
        <f t="shared" si="7"/>
        <v>-824776.41233099997</v>
      </c>
      <c r="F200" s="1532">
        <v>-824776.41233099997</v>
      </c>
      <c r="G200" s="1532">
        <v>0</v>
      </c>
      <c r="H200" s="1532">
        <v>0</v>
      </c>
      <c r="I200" s="1532">
        <v>0</v>
      </c>
      <c r="J200" s="1606" t="s">
        <v>1809</v>
      </c>
    </row>
    <row r="201" spans="2:10" ht="25">
      <c r="B201" s="1530" t="s">
        <v>1528</v>
      </c>
      <c r="C201" s="1404"/>
      <c r="D201" s="1709"/>
      <c r="E201" s="1532">
        <f t="shared" si="7"/>
        <v>-983311.25217300013</v>
      </c>
      <c r="F201" s="1532">
        <v>-983311.25217300013</v>
      </c>
      <c r="G201" s="1532">
        <v>0</v>
      </c>
      <c r="H201" s="1532">
        <v>0</v>
      </c>
      <c r="I201" s="1532">
        <v>0</v>
      </c>
      <c r="J201" s="1606" t="s">
        <v>1537</v>
      </c>
    </row>
    <row r="202" spans="2:10" ht="13">
      <c r="B202" s="1283" t="s">
        <v>953</v>
      </c>
      <c r="C202" s="1281"/>
      <c r="D202" s="1281"/>
      <c r="E202" s="1282">
        <f>SUM(E193:E201)</f>
        <v>-48885766.347638987</v>
      </c>
      <c r="F202" s="1282">
        <f>SUM(F193:F201)</f>
        <v>-38876356.260200992</v>
      </c>
      <c r="G202" s="1282">
        <f>SUM(G193:G201)</f>
        <v>0</v>
      </c>
      <c r="H202" s="1282">
        <f>SUM(H193:H201)</f>
        <v>-492965.671554</v>
      </c>
      <c r="I202" s="1282">
        <f>SUM(I193:I201)</f>
        <v>-9516444.4158839993</v>
      </c>
      <c r="J202" s="1582"/>
    </row>
    <row r="203" spans="2:10" ht="13">
      <c r="B203" s="1283"/>
      <c r="C203" s="1281"/>
      <c r="D203" s="1281"/>
      <c r="E203" s="1282"/>
      <c r="F203" s="1282"/>
      <c r="G203" s="1282"/>
      <c r="H203" s="1282"/>
      <c r="I203" s="1282"/>
      <c r="J203" s="1582"/>
    </row>
    <row r="204" spans="2:10">
      <c r="B204" s="1301" t="s">
        <v>1335</v>
      </c>
      <c r="C204" s="1302"/>
      <c r="D204" s="1303"/>
      <c r="E204" s="1286">
        <f>SUM(F204:I204)</f>
        <v>0</v>
      </c>
      <c r="F204" s="1277"/>
      <c r="G204" s="1277"/>
      <c r="H204" s="1277"/>
      <c r="I204" s="1277"/>
      <c r="J204" s="1287"/>
    </row>
    <row r="205" spans="2:10">
      <c r="B205" s="1284" t="s">
        <v>1336</v>
      </c>
      <c r="C205" s="1285"/>
      <c r="D205" s="1303"/>
      <c r="E205" s="1286">
        <f>SUM(F205:I205)</f>
        <v>0</v>
      </c>
      <c r="F205" s="1277"/>
      <c r="G205" s="1277"/>
      <c r="H205" s="1277"/>
      <c r="I205" s="1277"/>
      <c r="J205" s="1287"/>
    </row>
    <row r="206" spans="2:10">
      <c r="B206" s="1284" t="s">
        <v>1337</v>
      </c>
      <c r="C206" s="1285"/>
      <c r="D206" s="1303"/>
      <c r="E206" s="1286">
        <f>SUM(F206:I206)</f>
        <v>0</v>
      </c>
      <c r="F206" s="1277"/>
      <c r="G206" s="1277"/>
      <c r="H206" s="1277"/>
      <c r="I206" s="1277"/>
      <c r="J206" s="1287"/>
    </row>
    <row r="207" spans="2:10">
      <c r="B207" s="1284" t="s">
        <v>1007</v>
      </c>
      <c r="C207" s="1285"/>
      <c r="D207" s="1303"/>
      <c r="E207" s="1286">
        <f>SUM(F207:I207)</f>
        <v>0</v>
      </c>
      <c r="F207" s="1277"/>
      <c r="G207" s="1277"/>
      <c r="H207" s="1277"/>
      <c r="I207" s="1277"/>
      <c r="J207" s="1287"/>
    </row>
    <row r="208" spans="2:10" ht="5.15" customHeight="1">
      <c r="B208" s="1279"/>
      <c r="C208" s="1280"/>
      <c r="D208" s="1281"/>
      <c r="E208" s="1282"/>
      <c r="F208" s="1282"/>
      <c r="G208" s="1282"/>
      <c r="H208" s="1282"/>
      <c r="I208" s="1282"/>
      <c r="J208" s="1582"/>
    </row>
    <row r="209" spans="2:10" ht="13">
      <c r="B209" s="1304" t="s">
        <v>954</v>
      </c>
      <c r="C209" s="1305"/>
      <c r="D209" s="1281"/>
      <c r="E209" s="1282">
        <f>SUM(E204:E207)+E202</f>
        <v>-48885766.347638987</v>
      </c>
      <c r="F209" s="1282">
        <f>SUM(F204:F207)+F202</f>
        <v>-38876356.260200992</v>
      </c>
      <c r="G209" s="1282">
        <f>SUM(G204:G207)+G202</f>
        <v>0</v>
      </c>
      <c r="H209" s="1282">
        <f>SUM(H204:H207)+H202</f>
        <v>-492965.671554</v>
      </c>
      <c r="I209" s="1282">
        <f>SUM(I204:I207)+I202</f>
        <v>-9516444.4158839993</v>
      </c>
      <c r="J209" s="1582"/>
    </row>
    <row r="210" spans="2:10" ht="13">
      <c r="B210" s="1306"/>
      <c r="C210" s="1307"/>
      <c r="D210" s="1307"/>
      <c r="E210" s="1291"/>
      <c r="F210" s="1282"/>
      <c r="G210" s="1282"/>
      <c r="H210" s="1282"/>
      <c r="I210" s="1282"/>
      <c r="J210" s="1293"/>
    </row>
    <row r="211" spans="2:10" ht="13">
      <c r="B211" s="1308" t="s">
        <v>264</v>
      </c>
      <c r="C211" s="1309"/>
      <c r="D211" s="1290"/>
      <c r="E211" s="1291"/>
      <c r="F211" s="1291"/>
      <c r="G211" s="1291"/>
      <c r="H211" s="1291"/>
      <c r="I211" s="1292">
        <f>I163</f>
        <v>0.16079862797827263</v>
      </c>
      <c r="J211" s="1293"/>
    </row>
    <row r="212" spans="2:10" ht="13">
      <c r="B212" s="1288" t="s">
        <v>237</v>
      </c>
      <c r="C212" s="1289"/>
      <c r="D212" s="1290"/>
      <c r="E212" s="1291"/>
      <c r="F212" s="1291"/>
      <c r="G212" s="1291"/>
      <c r="H212" s="1292">
        <f>H164</f>
        <v>0.37897122348685275</v>
      </c>
      <c r="I212" s="1291"/>
      <c r="J212" s="1293"/>
    </row>
    <row r="213" spans="2:10" ht="13">
      <c r="B213" s="1288" t="s">
        <v>933</v>
      </c>
      <c r="C213" s="1289"/>
      <c r="D213" s="1290"/>
      <c r="E213" s="1291"/>
      <c r="F213" s="1291"/>
      <c r="G213" s="1292">
        <v>1</v>
      </c>
      <c r="H213" s="1291"/>
      <c r="I213" s="1291"/>
      <c r="J213" s="1293"/>
    </row>
    <row r="214" spans="2:10" ht="13">
      <c r="B214" s="1288" t="s">
        <v>934</v>
      </c>
      <c r="C214" s="1289"/>
      <c r="D214" s="1290"/>
      <c r="E214" s="1291"/>
      <c r="F214" s="1292">
        <v>0</v>
      </c>
      <c r="G214" s="1291"/>
      <c r="H214" s="1291"/>
      <c r="I214" s="1291"/>
      <c r="J214" s="1293"/>
    </row>
    <row r="215" spans="2:10" ht="17.25" customHeight="1">
      <c r="B215" s="1294" t="s">
        <v>935</v>
      </c>
      <c r="C215" s="1289"/>
      <c r="D215" s="1290"/>
      <c r="E215" s="1291">
        <f>F215+G215+H215+I215</f>
        <v>-1717051.0089914787</v>
      </c>
      <c r="F215" s="1291">
        <f>F214*F209</f>
        <v>0</v>
      </c>
      <c r="G215" s="1291">
        <f>G209*G213</f>
        <v>0</v>
      </c>
      <c r="H215" s="1291">
        <f>H209*H212</f>
        <v>-186819.8036858374</v>
      </c>
      <c r="I215" s="1291">
        <f>I211*I209</f>
        <v>-1530231.2053056413</v>
      </c>
      <c r="J215" s="1293"/>
    </row>
    <row r="216" spans="2:10" ht="12.75" customHeight="1">
      <c r="B216" s="1323"/>
      <c r="C216" s="1325"/>
      <c r="D216" s="1325"/>
      <c r="E216" s="1325"/>
      <c r="F216" s="1325"/>
      <c r="G216" s="1325"/>
      <c r="H216" s="1325"/>
      <c r="I216" s="1325"/>
      <c r="J216" s="1325"/>
    </row>
    <row r="217" spans="2:10" ht="13">
      <c r="B217" s="1259"/>
      <c r="C217" s="1259"/>
      <c r="D217" s="1259"/>
      <c r="E217" s="1259"/>
      <c r="F217" s="1259"/>
      <c r="G217" s="1259"/>
      <c r="H217" s="1259"/>
      <c r="I217" s="1259"/>
      <c r="J217" s="1259"/>
    </row>
    <row r="218" spans="2:10" ht="13">
      <c r="B218" s="1259" t="s">
        <v>174</v>
      </c>
      <c r="C218" s="365"/>
      <c r="D218" s="365"/>
      <c r="E218" s="1259" t="s">
        <v>175</v>
      </c>
      <c r="F218" s="1259" t="s">
        <v>1142</v>
      </c>
      <c r="G218" s="1259" t="s">
        <v>1295</v>
      </c>
      <c r="H218" s="1259" t="s">
        <v>1296</v>
      </c>
      <c r="I218" s="1259" t="s">
        <v>1297</v>
      </c>
      <c r="J218" s="1259" t="s">
        <v>1298</v>
      </c>
    </row>
    <row r="219" spans="2:10" ht="13">
      <c r="B219" s="1268"/>
      <c r="C219" s="365"/>
      <c r="D219" s="365"/>
      <c r="E219" s="1259"/>
      <c r="F219" s="1259" t="s">
        <v>1329</v>
      </c>
      <c r="G219" s="1259" t="s">
        <v>258</v>
      </c>
      <c r="H219" s="1259"/>
      <c r="I219" s="1259"/>
      <c r="J219" s="1579"/>
    </row>
    <row r="220" spans="2:10" ht="13">
      <c r="B220" s="1310"/>
      <c r="C220" s="365"/>
      <c r="D220" s="365"/>
      <c r="E220" s="1259"/>
      <c r="F220" s="1259" t="s">
        <v>1330</v>
      </c>
      <c r="G220" s="1259" t="s">
        <v>228</v>
      </c>
      <c r="H220" s="1259" t="s">
        <v>259</v>
      </c>
      <c r="I220" s="1259" t="s">
        <v>260</v>
      </c>
      <c r="J220" s="1579"/>
    </row>
    <row r="221" spans="2:10" ht="13">
      <c r="B221" s="1268" t="s">
        <v>1340</v>
      </c>
      <c r="E221" s="1259" t="s">
        <v>44</v>
      </c>
      <c r="F221" s="1262" t="s">
        <v>1331</v>
      </c>
      <c r="G221" s="1259" t="s">
        <v>261</v>
      </c>
      <c r="H221" s="1259" t="s">
        <v>261</v>
      </c>
      <c r="I221" s="1259" t="s">
        <v>261</v>
      </c>
      <c r="J221" s="1259" t="s">
        <v>265</v>
      </c>
    </row>
    <row r="222" spans="2:10">
      <c r="B222" s="1530"/>
      <c r="C222" s="1531"/>
      <c r="D222" s="1534"/>
      <c r="E222" s="1532"/>
      <c r="F222" s="1532"/>
      <c r="G222" s="1532"/>
      <c r="H222" s="1532"/>
      <c r="I222" s="1532"/>
      <c r="J222" s="1580"/>
    </row>
    <row r="223" spans="2:10">
      <c r="B223" s="1530"/>
      <c r="C223" s="1531"/>
      <c r="D223" s="1534"/>
      <c r="E223" s="1532"/>
      <c r="F223" s="1532"/>
      <c r="G223" s="1532"/>
      <c r="H223" s="1532"/>
      <c r="I223" s="1532"/>
      <c r="J223" s="1580"/>
    </row>
    <row r="224" spans="2:10">
      <c r="B224" s="1530"/>
      <c r="C224" s="1531"/>
      <c r="D224" s="1534"/>
      <c r="E224" s="1532"/>
      <c r="F224" s="1532"/>
      <c r="G224" s="1532"/>
      <c r="H224" s="1532"/>
      <c r="I224" s="1532"/>
      <c r="J224" s="1580"/>
    </row>
    <row r="225" spans="2:10">
      <c r="B225" s="1530"/>
      <c r="C225" s="1531"/>
      <c r="D225" s="1534"/>
      <c r="E225" s="1532"/>
      <c r="F225" s="1532"/>
      <c r="G225" s="1532"/>
      <c r="H225" s="1532"/>
      <c r="I225" s="1532"/>
      <c r="J225" s="1536"/>
    </row>
    <row r="226" spans="2:10">
      <c r="B226" s="1530"/>
      <c r="C226" s="1531"/>
      <c r="D226" s="1534"/>
      <c r="E226" s="1532"/>
      <c r="F226" s="1532"/>
      <c r="G226" s="1532"/>
      <c r="H226" s="1532"/>
      <c r="I226" s="1532"/>
      <c r="J226" s="1580"/>
    </row>
    <row r="227" spans="2:10">
      <c r="B227" s="1530"/>
      <c r="C227" s="1531"/>
      <c r="D227" s="1534"/>
      <c r="E227" s="1532"/>
      <c r="F227" s="1532"/>
      <c r="G227" s="1532"/>
      <c r="H227" s="1532"/>
      <c r="I227" s="1532"/>
      <c r="J227" s="1580"/>
    </row>
    <row r="228" spans="2:10">
      <c r="B228" s="1530"/>
      <c r="C228" s="1531"/>
      <c r="D228" s="1534"/>
      <c r="E228" s="1532"/>
      <c r="F228" s="1532"/>
      <c r="G228" s="1532"/>
      <c r="H228" s="1532"/>
      <c r="I228" s="1532"/>
      <c r="J228" s="1580"/>
    </row>
    <row r="229" spans="2:10">
      <c r="B229" s="1530"/>
      <c r="C229" s="1531"/>
      <c r="D229" s="1534"/>
      <c r="E229" s="1532"/>
      <c r="F229" s="1532"/>
      <c r="G229" s="1532"/>
      <c r="H229" s="1532"/>
      <c r="I229" s="1532"/>
      <c r="J229" s="1580"/>
    </row>
    <row r="230" spans="2:10">
      <c r="B230" s="1530"/>
      <c r="C230" s="1531"/>
      <c r="D230" s="1534"/>
      <c r="E230" s="1532"/>
      <c r="F230" s="1532"/>
      <c r="G230" s="1532"/>
      <c r="H230" s="1532"/>
      <c r="I230" s="1532"/>
      <c r="J230" s="1581"/>
    </row>
    <row r="231" spans="2:10" ht="13">
      <c r="B231" s="1283" t="s">
        <v>1008</v>
      </c>
      <c r="C231" s="1281"/>
      <c r="D231" s="1282"/>
      <c r="E231" s="1282">
        <f>SUM(E222:E230)</f>
        <v>0</v>
      </c>
      <c r="F231" s="1282">
        <f>SUM(F222:F230)</f>
        <v>0</v>
      </c>
      <c r="G231" s="1282">
        <f>SUM(G222:G230)</f>
        <v>0</v>
      </c>
      <c r="H231" s="1282">
        <f>SUM(H222:H230)</f>
        <v>0</v>
      </c>
      <c r="I231" s="1282">
        <f>SUM(I222:I230)</f>
        <v>0</v>
      </c>
      <c r="J231" s="1582"/>
    </row>
    <row r="232" spans="2:10" ht="13">
      <c r="B232" s="1283"/>
      <c r="C232" s="1281"/>
      <c r="D232" s="1281"/>
      <c r="E232" s="1282"/>
      <c r="F232" s="1282"/>
      <c r="G232" s="1282"/>
      <c r="H232" s="1282"/>
      <c r="I232" s="1282"/>
      <c r="J232" s="1582"/>
    </row>
    <row r="233" spans="2:10">
      <c r="B233" s="1301" t="s">
        <v>1335</v>
      </c>
      <c r="C233" s="1302"/>
      <c r="D233" s="1303"/>
      <c r="E233" s="1286">
        <f>SUM(F233:I233)</f>
        <v>0</v>
      </c>
      <c r="F233" s="1277"/>
      <c r="G233" s="1277"/>
      <c r="H233" s="1277"/>
      <c r="I233" s="1277"/>
      <c r="J233" s="1287"/>
    </row>
    <row r="234" spans="2:10">
      <c r="B234" s="1284" t="s">
        <v>1336</v>
      </c>
      <c r="C234" s="1285"/>
      <c r="D234" s="1303"/>
      <c r="E234" s="1286">
        <f>SUM(F234:I234)</f>
        <v>0</v>
      </c>
      <c r="F234" s="1277"/>
      <c r="G234" s="1277"/>
      <c r="H234" s="1277"/>
      <c r="I234" s="1277"/>
      <c r="J234" s="1287"/>
    </row>
    <row r="235" spans="2:10">
      <c r="B235" s="1284" t="s">
        <v>1337</v>
      </c>
      <c r="C235" s="1285"/>
      <c r="D235" s="1303"/>
      <c r="E235" s="1286">
        <f>SUM(F235:I235)</f>
        <v>0</v>
      </c>
      <c r="F235" s="1277"/>
      <c r="G235" s="1277"/>
      <c r="H235" s="1277"/>
      <c r="I235" s="1277"/>
      <c r="J235" s="1287"/>
    </row>
    <row r="236" spans="2:10">
      <c r="B236" s="1284" t="s">
        <v>1007</v>
      </c>
      <c r="C236" s="1285"/>
      <c r="D236" s="1303"/>
      <c r="E236" s="1286">
        <f>SUM(F236:I236)</f>
        <v>0</v>
      </c>
      <c r="F236" s="1277"/>
      <c r="G236" s="1277"/>
      <c r="H236" s="1277"/>
      <c r="I236" s="1277"/>
      <c r="J236" s="1287"/>
    </row>
    <row r="237" spans="2:10" ht="5.15" customHeight="1">
      <c r="B237" s="1279"/>
      <c r="C237" s="1280"/>
      <c r="D237" s="1281"/>
      <c r="E237" s="1282"/>
      <c r="F237" s="1282"/>
      <c r="G237" s="1282"/>
      <c r="H237" s="1282"/>
      <c r="I237" s="1282"/>
      <c r="J237" s="1582"/>
    </row>
    <row r="238" spans="2:10" ht="13">
      <c r="B238" s="1304" t="s">
        <v>956</v>
      </c>
      <c r="C238" s="1305"/>
      <c r="D238" s="1281"/>
      <c r="E238" s="1282">
        <f>SUM(E233:E236)+E231</f>
        <v>0</v>
      </c>
      <c r="F238" s="1282">
        <f>SUM(F233:F236)+F231</f>
        <v>0</v>
      </c>
      <c r="G238" s="1282">
        <f>SUM(G233:G236)+G231</f>
        <v>0</v>
      </c>
      <c r="H238" s="1282">
        <f>SUM(H233:H236)+H231</f>
        <v>0</v>
      </c>
      <c r="I238" s="1282">
        <f>SUM(I233:I236)+I231</f>
        <v>0</v>
      </c>
      <c r="J238" s="1582"/>
    </row>
    <row r="239" spans="2:10" ht="13">
      <c r="B239" s="1306"/>
      <c r="C239" s="1307"/>
      <c r="D239" s="1307"/>
      <c r="E239" s="1291"/>
      <c r="F239" s="1282"/>
      <c r="G239" s="1282"/>
      <c r="H239" s="1282"/>
      <c r="I239" s="1282"/>
      <c r="J239" s="1293"/>
    </row>
    <row r="240" spans="2:10" ht="13">
      <c r="B240" s="1308" t="s">
        <v>264</v>
      </c>
      <c r="C240" s="1309"/>
      <c r="D240" s="1290"/>
      <c r="E240" s="1291"/>
      <c r="F240" s="1291"/>
      <c r="G240" s="1291"/>
      <c r="H240" s="1291"/>
      <c r="I240" s="1292">
        <f>I211</f>
        <v>0.16079862797827263</v>
      </c>
      <c r="J240" s="1293"/>
    </row>
    <row r="241" spans="2:10" ht="13">
      <c r="B241" s="1288" t="s">
        <v>237</v>
      </c>
      <c r="C241" s="1289"/>
      <c r="D241" s="1290"/>
      <c r="E241" s="1291"/>
      <c r="F241" s="1291"/>
      <c r="G241" s="1291"/>
      <c r="H241" s="1292">
        <f>H212</f>
        <v>0.37897122348685275</v>
      </c>
      <c r="I241" s="1291"/>
      <c r="J241" s="1293"/>
    </row>
    <row r="242" spans="2:10" ht="13">
      <c r="B242" s="1288" t="s">
        <v>933</v>
      </c>
      <c r="C242" s="1289"/>
      <c r="D242" s="1290"/>
      <c r="E242" s="1291"/>
      <c r="F242" s="1291"/>
      <c r="G242" s="1292">
        <v>1</v>
      </c>
      <c r="H242" s="1291"/>
      <c r="I242" s="1291"/>
      <c r="J242" s="1293"/>
    </row>
    <row r="243" spans="2:10" ht="13">
      <c r="B243" s="1288" t="s">
        <v>934</v>
      </c>
      <c r="C243" s="1289"/>
      <c r="D243" s="1290"/>
      <c r="E243" s="1291"/>
      <c r="F243" s="1292">
        <v>0</v>
      </c>
      <c r="G243" s="1291"/>
      <c r="H243" s="1291"/>
      <c r="I243" s="1291"/>
      <c r="J243" s="1293"/>
    </row>
    <row r="244" spans="2:10" ht="13">
      <c r="B244" s="1294" t="s">
        <v>935</v>
      </c>
      <c r="C244" s="1289"/>
      <c r="D244" s="1290"/>
      <c r="E244" s="1291">
        <f>F244+G244+H244+I244</f>
        <v>0</v>
      </c>
      <c r="F244" s="1291">
        <f>F243*F238</f>
        <v>0</v>
      </c>
      <c r="G244" s="1291">
        <f>G238*G242</f>
        <v>0</v>
      </c>
      <c r="H244" s="1291">
        <f>H238*H241</f>
        <v>0</v>
      </c>
      <c r="I244" s="1291">
        <f>I240*I238</f>
        <v>0</v>
      </c>
      <c r="J244" s="1293"/>
    </row>
    <row r="245" spans="2:10" ht="13">
      <c r="B245" s="1295"/>
      <c r="E245" s="1266"/>
      <c r="F245" s="1266"/>
      <c r="G245" s="1266"/>
      <c r="H245" s="1266"/>
      <c r="I245" s="1266"/>
      <c r="J245" s="1296"/>
    </row>
    <row r="246" spans="2:10" ht="13">
      <c r="B246" s="1295"/>
      <c r="E246" s="1266"/>
      <c r="F246" s="1266"/>
      <c r="G246" s="1266"/>
      <c r="H246" s="1266"/>
      <c r="I246" s="1266"/>
      <c r="J246" s="1296"/>
    </row>
    <row r="247" spans="2:10" ht="13">
      <c r="B247" s="1259"/>
      <c r="C247" s="1259"/>
      <c r="D247" s="1259"/>
      <c r="E247" s="1259"/>
      <c r="F247" s="1259"/>
      <c r="G247" s="1259"/>
      <c r="H247" s="1259"/>
      <c r="I247" s="1259"/>
      <c r="J247" s="1259"/>
    </row>
    <row r="248" spans="2:10" ht="13">
      <c r="B248" s="1259" t="s">
        <v>174</v>
      </c>
      <c r="C248" s="365"/>
      <c r="D248" s="365"/>
      <c r="E248" s="1259" t="s">
        <v>175</v>
      </c>
      <c r="F248" s="1259" t="s">
        <v>1142</v>
      </c>
      <c r="G248" s="1259" t="s">
        <v>1295</v>
      </c>
      <c r="H248" s="1259" t="s">
        <v>1296</v>
      </c>
      <c r="I248" s="1259" t="s">
        <v>1297</v>
      </c>
      <c r="J248" s="1259" t="s">
        <v>1298</v>
      </c>
    </row>
    <row r="249" spans="2:10" ht="13">
      <c r="B249" s="1268"/>
      <c r="C249" s="365"/>
      <c r="D249" s="365"/>
      <c r="E249" s="1259"/>
      <c r="F249" s="1259" t="s">
        <v>1329</v>
      </c>
      <c r="G249" s="1259" t="s">
        <v>258</v>
      </c>
      <c r="H249" s="1259"/>
      <c r="I249" s="1259"/>
      <c r="J249" s="1579"/>
    </row>
    <row r="250" spans="2:10" ht="13">
      <c r="B250" s="1310"/>
      <c r="C250" s="365"/>
      <c r="D250" s="365"/>
      <c r="E250" s="1259"/>
      <c r="F250" s="1259" t="s">
        <v>1330</v>
      </c>
      <c r="G250" s="1259" t="s">
        <v>228</v>
      </c>
      <c r="H250" s="1259" t="s">
        <v>259</v>
      </c>
      <c r="I250" s="1259" t="s">
        <v>260</v>
      </c>
      <c r="J250" s="1579"/>
    </row>
    <row r="251" spans="2:10" ht="16.5" customHeight="1">
      <c r="B251" s="1268" t="s">
        <v>955</v>
      </c>
      <c r="E251" s="1259" t="s">
        <v>44</v>
      </c>
      <c r="F251" s="1262" t="s">
        <v>1331</v>
      </c>
      <c r="G251" s="1259" t="s">
        <v>261</v>
      </c>
      <c r="H251" s="1259" t="s">
        <v>261</v>
      </c>
      <c r="I251" s="1259" t="s">
        <v>261</v>
      </c>
      <c r="J251" s="1259" t="s">
        <v>265</v>
      </c>
    </row>
    <row r="252" spans="2:10">
      <c r="B252" s="1290" t="s">
        <v>1006</v>
      </c>
      <c r="C252" s="1290"/>
      <c r="D252" s="1290"/>
      <c r="E252" s="1282">
        <f>SUM(F252:I252)</f>
        <v>-48885766.347638994</v>
      </c>
      <c r="F252" s="1291">
        <f>F202</f>
        <v>-38876356.260200992</v>
      </c>
      <c r="G252" s="1291">
        <f>G202</f>
        <v>0</v>
      </c>
      <c r="H252" s="1291">
        <f>H202</f>
        <v>-492965.671554</v>
      </c>
      <c r="I252" s="1291">
        <f>I202</f>
        <v>-9516444.4158839993</v>
      </c>
      <c r="J252" s="1293"/>
    </row>
    <row r="253" spans="2:10">
      <c r="B253" s="1290" t="s">
        <v>955</v>
      </c>
      <c r="C253" s="1290"/>
      <c r="D253" s="1290"/>
      <c r="E253" s="1282">
        <f>SUM(F253:I253)</f>
        <v>0</v>
      </c>
      <c r="F253" s="1291">
        <f>F231</f>
        <v>0</v>
      </c>
      <c r="G253" s="1291">
        <f>G231</f>
        <v>0</v>
      </c>
      <c r="H253" s="1291">
        <f>H231</f>
        <v>0</v>
      </c>
      <c r="I253" s="1291">
        <f>I231</f>
        <v>0</v>
      </c>
      <c r="J253" s="1293"/>
    </row>
    <row r="254" spans="2:10" ht="13">
      <c r="B254" s="1283" t="s">
        <v>949</v>
      </c>
      <c r="C254" s="1290"/>
      <c r="D254" s="1290"/>
      <c r="E254" s="1291">
        <f>E252+E253</f>
        <v>-48885766.347638994</v>
      </c>
      <c r="F254" s="1291">
        <f>F252+F253</f>
        <v>-38876356.260200992</v>
      </c>
      <c r="G254" s="1291">
        <f>G252+G253</f>
        <v>0</v>
      </c>
      <c r="H254" s="1291">
        <f>H252+H253</f>
        <v>-492965.671554</v>
      </c>
      <c r="I254" s="1291">
        <f>I252+I253</f>
        <v>-9516444.4158839993</v>
      </c>
      <c r="J254" s="1293"/>
    </row>
    <row r="255" spans="2:10" ht="13">
      <c r="B255" s="1295"/>
      <c r="E255" s="1266"/>
      <c r="F255" s="1266"/>
      <c r="G255" s="1266"/>
      <c r="H255" s="1266"/>
      <c r="I255" s="1266"/>
      <c r="J255" s="1296"/>
    </row>
    <row r="256" spans="2:10" s="365" customFormat="1" ht="13">
      <c r="B256" s="1268" t="s">
        <v>275</v>
      </c>
      <c r="G256" s="1315"/>
      <c r="H256" s="1315"/>
      <c r="I256" s="1315"/>
      <c r="J256" s="1584"/>
    </row>
    <row r="257" spans="2:11" s="365" customFormat="1" ht="13">
      <c r="B257" s="1760" t="s">
        <v>1339</v>
      </c>
      <c r="C257" s="1760"/>
      <c r="D257" s="1760"/>
      <c r="E257" s="1760"/>
      <c r="F257" s="1760"/>
      <c r="G257" s="1760"/>
      <c r="H257" s="1760"/>
      <c r="I257" s="1760"/>
      <c r="J257" s="1584"/>
    </row>
    <row r="258" spans="2:11" s="365" customFormat="1" ht="13">
      <c r="B258" s="1322" t="s">
        <v>270</v>
      </c>
      <c r="G258" s="1315"/>
      <c r="H258" s="1315"/>
      <c r="I258" s="1315"/>
      <c r="J258" s="1584"/>
    </row>
    <row r="259" spans="2:11" s="365" customFormat="1" ht="13">
      <c r="B259" s="1322" t="s">
        <v>271</v>
      </c>
      <c r="G259" s="1315"/>
      <c r="H259" s="1315"/>
      <c r="I259" s="1315"/>
      <c r="J259" s="1584"/>
    </row>
    <row r="260" spans="2:11" s="365" customFormat="1" ht="13">
      <c r="B260" s="1322" t="s">
        <v>272</v>
      </c>
      <c r="G260" s="1315"/>
      <c r="H260" s="1315"/>
      <c r="I260" s="1315"/>
      <c r="J260" s="1584"/>
    </row>
    <row r="261" spans="2:11" s="365" customFormat="1" ht="15.75" customHeight="1">
      <c r="B261" s="1755" t="s">
        <v>273</v>
      </c>
      <c r="C261" s="1755"/>
      <c r="D261" s="1755"/>
      <c r="E261" s="1755"/>
      <c r="F261" s="1755"/>
      <c r="G261" s="1755"/>
      <c r="H261" s="1755"/>
      <c r="I261" s="1755"/>
      <c r="J261" s="1579"/>
      <c r="K261" s="1317"/>
    </row>
    <row r="262" spans="2:11" s="365" customFormat="1" ht="15.75" customHeight="1">
      <c r="B262" s="1755"/>
      <c r="C262" s="1755"/>
      <c r="D262" s="1755"/>
      <c r="E262" s="1755"/>
      <c r="F262" s="1755"/>
      <c r="G262" s="1755"/>
      <c r="H262" s="1755"/>
      <c r="I262" s="1755"/>
      <c r="J262" s="1579"/>
      <c r="K262" s="1317"/>
    </row>
    <row r="263" spans="2:11" s="365" customFormat="1" ht="13">
      <c r="B263" s="1316" t="s">
        <v>957</v>
      </c>
      <c r="G263" s="1315"/>
      <c r="H263" s="1315"/>
      <c r="I263" s="1315"/>
      <c r="J263" s="1584"/>
    </row>
    <row r="264" spans="2:11" ht="13">
      <c r="B264" s="1322" t="s">
        <v>951</v>
      </c>
    </row>
    <row r="265" spans="2:11" ht="12" customHeight="1">
      <c r="B265" s="1323"/>
      <c r="C265" s="1324"/>
      <c r="D265" s="1325"/>
      <c r="E265" s="1325"/>
      <c r="F265" s="1325"/>
      <c r="G265" s="1325"/>
      <c r="H265" s="1325"/>
      <c r="I265" s="1325"/>
      <c r="J265" s="1325"/>
    </row>
    <row r="266" spans="2:11" ht="12.75" customHeight="1">
      <c r="B266" s="1323"/>
      <c r="C266" s="1325"/>
      <c r="D266" s="1325"/>
      <c r="E266" s="1325"/>
      <c r="F266" s="1325"/>
      <c r="G266" s="1325"/>
      <c r="H266" s="1325"/>
      <c r="I266" s="1325"/>
      <c r="J266" s="1325"/>
    </row>
    <row r="267" spans="2:11" ht="13">
      <c r="B267" s="1259" t="s">
        <v>174</v>
      </c>
      <c r="C267" s="365"/>
      <c r="D267" s="365"/>
      <c r="E267" s="1259" t="s">
        <v>175</v>
      </c>
      <c r="F267" s="1259" t="s">
        <v>1142</v>
      </c>
      <c r="G267" s="1259" t="s">
        <v>1295</v>
      </c>
      <c r="H267" s="1259" t="s">
        <v>1296</v>
      </c>
      <c r="I267" s="1259" t="s">
        <v>1297</v>
      </c>
      <c r="J267" s="1259" t="s">
        <v>1298</v>
      </c>
    </row>
    <row r="268" spans="2:11" ht="13">
      <c r="B268" s="1268"/>
      <c r="C268" s="365"/>
      <c r="D268" s="365"/>
      <c r="E268" s="1259"/>
      <c r="F268" s="1259" t="s">
        <v>1329</v>
      </c>
      <c r="G268" s="1259" t="s">
        <v>258</v>
      </c>
      <c r="H268" s="1259"/>
      <c r="I268" s="1259"/>
      <c r="J268" s="1579"/>
    </row>
    <row r="269" spans="2:11" ht="13">
      <c r="B269" s="1310"/>
      <c r="C269" s="365"/>
      <c r="D269" s="365"/>
      <c r="E269" s="1259"/>
      <c r="F269" s="1259" t="s">
        <v>1330</v>
      </c>
      <c r="G269" s="1259" t="s">
        <v>228</v>
      </c>
      <c r="H269" s="1259" t="s">
        <v>259</v>
      </c>
      <c r="I269" s="1259" t="s">
        <v>260</v>
      </c>
      <c r="J269" s="1579"/>
    </row>
    <row r="270" spans="2:11" ht="13">
      <c r="B270" s="1268" t="s">
        <v>1341</v>
      </c>
      <c r="E270" s="1259" t="s">
        <v>44</v>
      </c>
      <c r="F270" s="1262" t="s">
        <v>1331</v>
      </c>
      <c r="G270" s="1259" t="s">
        <v>261</v>
      </c>
      <c r="H270" s="1259" t="s">
        <v>261</v>
      </c>
      <c r="I270" s="1259" t="s">
        <v>261</v>
      </c>
      <c r="J270" s="1259" t="s">
        <v>265</v>
      </c>
    </row>
    <row r="271" spans="2:11">
      <c r="B271" s="1276"/>
      <c r="C271" s="1297"/>
      <c r="D271" s="1299"/>
      <c r="E271" s="1277"/>
      <c r="F271" s="1277"/>
      <c r="G271" s="1277"/>
      <c r="H271" s="1277"/>
      <c r="I271" s="1277"/>
      <c r="J271" s="1326"/>
    </row>
    <row r="272" spans="2:11" ht="25">
      <c r="B272" s="1402" t="s">
        <v>1342</v>
      </c>
      <c r="C272" s="1404"/>
      <c r="D272" s="1405"/>
      <c r="E272" s="1532">
        <f t="shared" ref="E272" si="8">F272+G272+H272+I272</f>
        <v>-2391980</v>
      </c>
      <c r="F272" s="1532">
        <v>0</v>
      </c>
      <c r="G272" s="1532">
        <v>0</v>
      </c>
      <c r="H272" s="1532">
        <v>-2391980</v>
      </c>
      <c r="I272" s="1532">
        <v>0</v>
      </c>
      <c r="J272" s="1326" t="s">
        <v>1765</v>
      </c>
    </row>
    <row r="273" spans="2:10">
      <c r="B273" s="1276"/>
      <c r="C273" s="1297"/>
      <c r="D273" s="1299"/>
      <c r="E273" s="1277"/>
      <c r="F273" s="1277"/>
      <c r="G273" s="1277"/>
      <c r="H273" s="1277"/>
      <c r="I273" s="1277"/>
      <c r="J273" s="1326"/>
    </row>
    <row r="274" spans="2:10">
      <c r="B274" s="1276"/>
      <c r="C274" s="1297"/>
      <c r="D274" s="1299"/>
      <c r="E274" s="1277"/>
      <c r="F274" s="1277"/>
      <c r="G274" s="1277"/>
      <c r="H274" s="1277"/>
      <c r="I274" s="1277"/>
      <c r="J274" s="1326"/>
    </row>
    <row r="275" spans="2:10">
      <c r="B275" s="1276"/>
      <c r="C275" s="1297"/>
      <c r="D275" s="1299"/>
      <c r="E275" s="1277"/>
      <c r="F275" s="1277"/>
      <c r="G275" s="1277"/>
      <c r="H275" s="1277"/>
      <c r="I275" s="1277"/>
      <c r="J275" s="1326"/>
    </row>
    <row r="276" spans="2:10">
      <c r="B276" s="1276"/>
      <c r="C276" s="1297"/>
      <c r="D276" s="1299"/>
      <c r="E276" s="1277"/>
      <c r="F276" s="1277"/>
      <c r="G276" s="1277"/>
      <c r="H276" s="1277"/>
      <c r="I276" s="1277"/>
      <c r="J276" s="1326"/>
    </row>
    <row r="277" spans="2:10">
      <c r="B277" s="1276"/>
      <c r="C277" s="1297"/>
      <c r="D277" s="1299"/>
      <c r="E277" s="1277"/>
      <c r="F277" s="1277"/>
      <c r="G277" s="1277"/>
      <c r="H277" s="1277"/>
      <c r="I277" s="1277"/>
      <c r="J277" s="1326"/>
    </row>
    <row r="278" spans="2:10" ht="13">
      <c r="B278" s="1283" t="s">
        <v>1343</v>
      </c>
      <c r="C278" s="1305"/>
      <c r="D278" s="1281"/>
      <c r="E278" s="1282">
        <f>SUM(E271:E277)</f>
        <v>-2391980</v>
      </c>
      <c r="F278" s="1282">
        <f>SUM(F271:F277)</f>
        <v>0</v>
      </c>
      <c r="G278" s="1282">
        <f>SUM(G271:G277)</f>
        <v>0</v>
      </c>
      <c r="H278" s="1282">
        <f>SUM(H271:H277)</f>
        <v>-2391980</v>
      </c>
      <c r="I278" s="1282">
        <f>SUM(I271:I277)</f>
        <v>0</v>
      </c>
      <c r="J278" s="1582"/>
    </row>
    <row r="279" spans="2:10" ht="13">
      <c r="B279" s="1283"/>
      <c r="C279" s="1281"/>
      <c r="D279" s="1281"/>
      <c r="E279" s="1282"/>
      <c r="F279" s="1282"/>
      <c r="G279" s="1282"/>
      <c r="H279" s="1282"/>
      <c r="I279" s="1282"/>
      <c r="J279" s="1582"/>
    </row>
    <row r="280" spans="2:10">
      <c r="B280" s="1284" t="s">
        <v>1344</v>
      </c>
      <c r="C280" s="1285"/>
      <c r="D280" s="1303"/>
      <c r="E280" s="1286">
        <f>SUM(F280:I280)</f>
        <v>2391980</v>
      </c>
      <c r="F280" s="1277"/>
      <c r="G280" s="1277"/>
      <c r="H280" s="1277">
        <f>-H272</f>
        <v>2391980</v>
      </c>
      <c r="I280" s="1277"/>
      <c r="J280" s="1287"/>
    </row>
    <row r="281" spans="2:10" ht="5.15" customHeight="1">
      <c r="B281" s="1279"/>
      <c r="C281" s="1280"/>
      <c r="D281" s="1281"/>
      <c r="E281" s="1282"/>
      <c r="F281" s="1282"/>
      <c r="G281" s="1282"/>
      <c r="H281" s="1282"/>
      <c r="I281" s="1282"/>
      <c r="J281" s="1582"/>
    </row>
    <row r="282" spans="2:10" ht="13">
      <c r="B282" s="1283" t="s">
        <v>1345</v>
      </c>
      <c r="C282" s="1281"/>
      <c r="D282" s="1281"/>
      <c r="E282" s="1282">
        <f>SUM(E280:E280)+E278</f>
        <v>0</v>
      </c>
      <c r="F282" s="1282">
        <f>SUM(F280:F280)+F278</f>
        <v>0</v>
      </c>
      <c r="G282" s="1282">
        <f>SUM(G280:G280)+G278</f>
        <v>0</v>
      </c>
      <c r="H282" s="1282">
        <f>SUM(H280:H280)+H278</f>
        <v>0</v>
      </c>
      <c r="I282" s="1282">
        <f>SUM(I280:I280)+I278</f>
        <v>0</v>
      </c>
      <c r="J282" s="1582"/>
    </row>
    <row r="283" spans="2:10" ht="13">
      <c r="B283" s="1327"/>
      <c r="C283" s="1290"/>
      <c r="D283" s="1290"/>
      <c r="E283" s="1291"/>
      <c r="F283" s="1282"/>
      <c r="G283" s="1282"/>
      <c r="H283" s="1282"/>
      <c r="I283" s="1282"/>
      <c r="J283" s="1293"/>
    </row>
    <row r="284" spans="2:10" ht="13">
      <c r="B284" s="1288" t="s">
        <v>264</v>
      </c>
      <c r="C284" s="1289"/>
      <c r="D284" s="1290"/>
      <c r="E284" s="1291"/>
      <c r="F284" s="1291"/>
      <c r="G284" s="1291"/>
      <c r="H284" s="1291"/>
      <c r="I284" s="1292">
        <f>I240</f>
        <v>0.16079862797827263</v>
      </c>
      <c r="J284" s="1293"/>
    </row>
    <row r="285" spans="2:10" ht="13">
      <c r="B285" s="1288" t="s">
        <v>237</v>
      </c>
      <c r="C285" s="1289"/>
      <c r="D285" s="1290"/>
      <c r="E285" s="1291"/>
      <c r="F285" s="1291"/>
      <c r="G285" s="1291"/>
      <c r="H285" s="1292">
        <f>H241</f>
        <v>0.37897122348685275</v>
      </c>
      <c r="I285" s="1291"/>
      <c r="J285" s="1293"/>
    </row>
    <row r="286" spans="2:10" ht="13">
      <c r="B286" s="1288" t="s">
        <v>933</v>
      </c>
      <c r="C286" s="1289"/>
      <c r="D286" s="1290"/>
      <c r="E286" s="1291"/>
      <c r="F286" s="1291"/>
      <c r="G286" s="1292">
        <v>1</v>
      </c>
      <c r="H286" s="1291"/>
      <c r="I286" s="1291"/>
      <c r="J286" s="1293"/>
    </row>
    <row r="287" spans="2:10" ht="13">
      <c r="B287" s="1288" t="s">
        <v>934</v>
      </c>
      <c r="C287" s="1289"/>
      <c r="D287" s="1290"/>
      <c r="E287" s="1291"/>
      <c r="F287" s="1292">
        <v>0</v>
      </c>
      <c r="G287" s="1291"/>
      <c r="H287" s="1291"/>
      <c r="I287" s="1291"/>
      <c r="J287" s="1293"/>
    </row>
    <row r="288" spans="2:10" ht="13">
      <c r="B288" s="1289" t="s">
        <v>1346</v>
      </c>
      <c r="C288" s="1289"/>
      <c r="D288" s="1290"/>
      <c r="E288" s="1291">
        <f>F288+G288+H288+I288</f>
        <v>0</v>
      </c>
      <c r="F288" s="1291">
        <f>F287*F282</f>
        <v>0</v>
      </c>
      <c r="G288" s="1291">
        <f>G282*G286</f>
        <v>0</v>
      </c>
      <c r="H288" s="1291">
        <f>H282*H285</f>
        <v>0</v>
      </c>
      <c r="I288" s="1291">
        <f>I284*I282</f>
        <v>0</v>
      </c>
      <c r="J288" s="1293"/>
    </row>
    <row r="289" spans="2:10" ht="12.75" customHeight="1">
      <c r="B289" s="1323"/>
      <c r="C289" s="1325"/>
      <c r="D289" s="1325"/>
      <c r="E289" s="1325"/>
      <c r="F289" s="1325"/>
      <c r="G289" s="1325"/>
      <c r="H289" s="1325"/>
      <c r="I289" s="1325"/>
      <c r="J289" s="1325"/>
    </row>
    <row r="290" spans="2:10" ht="12.75" customHeight="1">
      <c r="B290" s="1323"/>
      <c r="C290" s="1325"/>
      <c r="D290" s="1325"/>
      <c r="E290" s="1325"/>
      <c r="F290" s="1325"/>
      <c r="G290" s="1325"/>
      <c r="H290" s="1325"/>
      <c r="I290" s="1325"/>
      <c r="J290" s="1325"/>
    </row>
    <row r="291" spans="2:10" ht="13">
      <c r="B291" s="1259" t="s">
        <v>174</v>
      </c>
      <c r="C291" s="365"/>
      <c r="D291" s="365"/>
      <c r="E291" s="1259" t="s">
        <v>175</v>
      </c>
      <c r="F291" s="1259" t="s">
        <v>1142</v>
      </c>
      <c r="G291" s="1259" t="s">
        <v>1295</v>
      </c>
      <c r="H291" s="1259" t="s">
        <v>1296</v>
      </c>
      <c r="I291" s="1259" t="s">
        <v>1297</v>
      </c>
      <c r="J291" s="1259" t="s">
        <v>1298</v>
      </c>
    </row>
    <row r="292" spans="2:10" ht="13">
      <c r="B292" s="1268"/>
      <c r="C292" s="365"/>
      <c r="D292" s="365"/>
      <c r="E292" s="1259"/>
      <c r="F292" s="1259" t="s">
        <v>1329</v>
      </c>
      <c r="G292" s="1259" t="s">
        <v>258</v>
      </c>
      <c r="H292" s="1259"/>
      <c r="I292" s="1259"/>
      <c r="J292" s="1579"/>
    </row>
    <row r="293" spans="2:10" ht="13">
      <c r="B293" s="1310"/>
      <c r="C293" s="365"/>
      <c r="D293" s="365"/>
      <c r="E293" s="1259"/>
      <c r="F293" s="1259" t="s">
        <v>1330</v>
      </c>
      <c r="G293" s="1259" t="s">
        <v>228</v>
      </c>
      <c r="H293" s="1259" t="s">
        <v>259</v>
      </c>
      <c r="I293" s="1259" t="s">
        <v>260</v>
      </c>
      <c r="J293" s="1579"/>
    </row>
    <row r="294" spans="2:10" ht="13">
      <c r="B294" s="1268" t="s">
        <v>1224</v>
      </c>
      <c r="E294" s="1259" t="s">
        <v>44</v>
      </c>
      <c r="F294" s="1262" t="s">
        <v>1331</v>
      </c>
      <c r="G294" s="1259" t="s">
        <v>261</v>
      </c>
      <c r="H294" s="1259" t="s">
        <v>261</v>
      </c>
      <c r="I294" s="1259" t="s">
        <v>261</v>
      </c>
      <c r="J294" s="1259" t="s">
        <v>265</v>
      </c>
    </row>
    <row r="295" spans="2:10">
      <c r="B295" s="1276"/>
      <c r="C295" s="1297"/>
      <c r="D295" s="1299"/>
      <c r="E295" s="1277"/>
      <c r="F295" s="1277"/>
      <c r="G295" s="1277"/>
      <c r="H295" s="1277"/>
      <c r="I295" s="1277"/>
      <c r="J295" s="1326"/>
    </row>
    <row r="296" spans="2:10" ht="50">
      <c r="B296" s="1402" t="s">
        <v>1224</v>
      </c>
      <c r="C296" s="1404"/>
      <c r="D296" s="1405"/>
      <c r="E296" s="1286">
        <f>SUM(F296:I296)</f>
        <v>316224.21192425297</v>
      </c>
      <c r="F296" s="1532">
        <v>0</v>
      </c>
      <c r="G296" s="1532">
        <v>0</v>
      </c>
      <c r="H296" s="1532">
        <v>316224.21192425297</v>
      </c>
      <c r="I296" s="1403"/>
      <c r="J296" s="1326" t="s">
        <v>1766</v>
      </c>
    </row>
    <row r="297" spans="2:10">
      <c r="B297" s="1276"/>
      <c r="C297" s="1297"/>
      <c r="D297" s="1299"/>
      <c r="E297" s="1277"/>
      <c r="F297" s="1277"/>
      <c r="G297" s="1277"/>
      <c r="H297" s="1277"/>
      <c r="I297" s="1277"/>
      <c r="J297" s="1326"/>
    </row>
    <row r="298" spans="2:10">
      <c r="B298" s="1276"/>
      <c r="C298" s="1297"/>
      <c r="D298" s="1299"/>
      <c r="E298" s="1277"/>
      <c r="F298" s="1277"/>
      <c r="G298" s="1277"/>
      <c r="H298" s="1277"/>
      <c r="I298" s="1277"/>
      <c r="J298" s="1326"/>
    </row>
    <row r="299" spans="2:10">
      <c r="B299" s="1276"/>
      <c r="C299" s="1297"/>
      <c r="D299" s="1299"/>
      <c r="E299" s="1277"/>
      <c r="F299" s="1277"/>
      <c r="G299" s="1277"/>
      <c r="H299" s="1277"/>
      <c r="I299" s="1277"/>
      <c r="J299" s="1326"/>
    </row>
    <row r="300" spans="2:10">
      <c r="B300" s="1276"/>
      <c r="C300" s="1297"/>
      <c r="D300" s="1299"/>
      <c r="E300" s="1277"/>
      <c r="F300" s="1277"/>
      <c r="G300" s="1277"/>
      <c r="H300" s="1277"/>
      <c r="I300" s="1277"/>
      <c r="J300" s="1326"/>
    </row>
    <row r="301" spans="2:10">
      <c r="B301" s="1276"/>
      <c r="C301" s="1297"/>
      <c r="D301" s="1299"/>
      <c r="E301" s="1277"/>
      <c r="F301" s="1277"/>
      <c r="G301" s="1277"/>
      <c r="H301" s="1277"/>
      <c r="I301" s="1277"/>
      <c r="J301" s="1326"/>
    </row>
    <row r="302" spans="2:10" ht="13">
      <c r="B302" s="1283" t="s">
        <v>1347</v>
      </c>
      <c r="C302" s="1328"/>
      <c r="D302" s="1281"/>
      <c r="E302" s="1282">
        <f>SUM(E295:E301)</f>
        <v>316224.21192425297</v>
      </c>
      <c r="F302" s="1282">
        <f>SUM(F295:F301)</f>
        <v>0</v>
      </c>
      <c r="G302" s="1282">
        <f>SUM(G295:G301)</f>
        <v>0</v>
      </c>
      <c r="H302" s="1282">
        <f>SUM(H295:H301)</f>
        <v>316224.21192425297</v>
      </c>
      <c r="I302" s="1282">
        <f>SUM(I295:I301)</f>
        <v>0</v>
      </c>
      <c r="J302" s="1582"/>
    </row>
    <row r="303" spans="2:10" ht="13">
      <c r="B303" s="1306"/>
      <c r="C303" s="1307"/>
      <c r="D303" s="1307"/>
      <c r="E303" s="1291"/>
      <c r="F303" s="1282"/>
      <c r="G303" s="1282"/>
      <c r="H303" s="1282"/>
      <c r="I303" s="1282"/>
      <c r="J303" s="1293"/>
    </row>
    <row r="304" spans="2:10" ht="13">
      <c r="B304" s="1308" t="s">
        <v>264</v>
      </c>
      <c r="C304" s="1309"/>
      <c r="D304" s="1290"/>
      <c r="E304" s="1291"/>
      <c r="F304" s="1291"/>
      <c r="G304" s="1291"/>
      <c r="H304" s="1291"/>
      <c r="I304" s="1292">
        <f>I284</f>
        <v>0.16079862797827263</v>
      </c>
      <c r="J304" s="1293"/>
    </row>
    <row r="305" spans="1:10" ht="13">
      <c r="B305" s="1288" t="s">
        <v>237</v>
      </c>
      <c r="C305" s="1289"/>
      <c r="D305" s="1290"/>
      <c r="E305" s="1291"/>
      <c r="F305" s="1291"/>
      <c r="G305" s="1291"/>
      <c r="H305" s="1292">
        <f>H285</f>
        <v>0.37897122348685275</v>
      </c>
      <c r="I305" s="1291"/>
      <c r="J305" s="1293"/>
    </row>
    <row r="306" spans="1:10" ht="13">
      <c r="B306" s="1288" t="s">
        <v>933</v>
      </c>
      <c r="C306" s="1289"/>
      <c r="D306" s="1290"/>
      <c r="E306" s="1291"/>
      <c r="F306" s="1291"/>
      <c r="G306" s="1292">
        <v>1</v>
      </c>
      <c r="H306" s="1291"/>
      <c r="I306" s="1291"/>
      <c r="J306" s="1293"/>
    </row>
    <row r="307" spans="1:10" ht="13">
      <c r="B307" s="1288" t="s">
        <v>934</v>
      </c>
      <c r="C307" s="1289"/>
      <c r="D307" s="1290"/>
      <c r="E307" s="1291"/>
      <c r="F307" s="1292">
        <v>0</v>
      </c>
      <c r="G307" s="1291"/>
      <c r="H307" s="1291"/>
      <c r="I307" s="1291"/>
      <c r="J307" s="1293"/>
    </row>
    <row r="308" spans="1:10" ht="13">
      <c r="B308" s="1294" t="s">
        <v>1348</v>
      </c>
      <c r="C308" s="1289"/>
      <c r="D308" s="1290"/>
      <c r="E308" s="1291">
        <f>F308+G308+H308+I308</f>
        <v>119839.87648909996</v>
      </c>
      <c r="F308" s="1291">
        <f>F307*F302</f>
        <v>0</v>
      </c>
      <c r="G308" s="1291">
        <f>G302*G306</f>
        <v>0</v>
      </c>
      <c r="H308" s="1291">
        <f>H302*H305</f>
        <v>119839.87648909996</v>
      </c>
      <c r="I308" s="1291">
        <f>I304*I302</f>
        <v>0</v>
      </c>
      <c r="J308" s="1293"/>
    </row>
    <row r="309" spans="1:10">
      <c r="G309" s="1270"/>
    </row>
    <row r="311" spans="1:10" s="1151" customFormat="1" ht="15.5">
      <c r="A311" s="1329" t="s">
        <v>489</v>
      </c>
      <c r="B311" s="1330"/>
      <c r="C311" s="1330"/>
      <c r="D311" s="223"/>
      <c r="E311" s="223"/>
      <c r="F311" s="559"/>
      <c r="G311" s="223"/>
      <c r="H311" s="223"/>
      <c r="I311" s="223"/>
      <c r="J311" s="223"/>
    </row>
  </sheetData>
  <mergeCells count="12">
    <mergeCell ref="B261:I262"/>
    <mergeCell ref="A1:K1"/>
    <mergeCell ref="A2:K2"/>
    <mergeCell ref="A3:K3"/>
    <mergeCell ref="B6:J6"/>
    <mergeCell ref="B24:I26"/>
    <mergeCell ref="B29:I30"/>
    <mergeCell ref="B113:I113"/>
    <mergeCell ref="B117:I118"/>
    <mergeCell ref="B179:I179"/>
    <mergeCell ref="B183:I184"/>
    <mergeCell ref="B257:I257"/>
  </mergeCells>
  <pageMargins left="0.25" right="0.25" top="0.75" bottom="0.75" header="0.3" footer="0.3"/>
  <pageSetup scale="41" fitToHeight="0" orientation="landscape" r:id="rId1"/>
  <rowBreaks count="5" manualBreakCount="5">
    <brk id="31" max="16383" man="1"/>
    <brk id="75" max="16383" man="1"/>
    <brk id="121" max="16383" man="1"/>
    <brk id="188" max="16383" man="1"/>
    <brk id="26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D91A3-E111-48EF-AAA1-FCB033B6D816}">
  <dimension ref="A1:S267"/>
  <sheetViews>
    <sheetView topLeftCell="A196" zoomScale="80" zoomScaleNormal="80" workbookViewId="0">
      <selection activeCell="K36" sqref="K36"/>
    </sheetView>
  </sheetViews>
  <sheetFormatPr defaultColWidth="9.1796875" defaultRowHeight="12.5"/>
  <cols>
    <col min="1" max="1" width="5.7265625" style="943" customWidth="1"/>
    <col min="2" max="2" width="11" style="1219" customWidth="1"/>
    <col min="3" max="3" width="5.7265625" style="943" customWidth="1"/>
    <col min="4" max="4" width="32.1796875" style="943" customWidth="1"/>
    <col min="5" max="5" width="14.453125" style="943" customWidth="1"/>
    <col min="6" max="6" width="21.81640625" style="943" customWidth="1"/>
    <col min="7" max="7" width="15.1796875" style="943" customWidth="1"/>
    <col min="8" max="8" width="20.81640625" style="943" bestFit="1" customWidth="1"/>
    <col min="9" max="9" width="3.81640625" style="943" customWidth="1"/>
    <col min="10" max="10" width="27.453125" style="943" customWidth="1"/>
    <col min="11" max="11" width="21.81640625" style="943" customWidth="1"/>
    <col min="12" max="12" width="25.1796875" style="943" customWidth="1"/>
    <col min="13" max="13" width="3.81640625" style="943" customWidth="1"/>
    <col min="14" max="14" width="19.7265625" style="943" customWidth="1"/>
    <col min="15" max="15" width="25.453125" style="943" customWidth="1"/>
    <col min="16" max="16" width="24.7265625" style="943" customWidth="1"/>
    <col min="17" max="17" width="25" style="943" customWidth="1"/>
    <col min="18" max="18" width="26.54296875" style="943" customWidth="1"/>
    <col min="19" max="19" width="3.81640625" style="943" customWidth="1"/>
    <col min="20" max="16384" width="9.1796875" style="943"/>
  </cols>
  <sheetData>
    <row r="1" spans="1:19" ht="15.5">
      <c r="A1" s="1754" t="s">
        <v>1542</v>
      </c>
      <c r="B1" s="1754"/>
      <c r="C1" s="1754"/>
      <c r="D1" s="1754"/>
      <c r="E1" s="1754"/>
      <c r="F1" s="1754"/>
      <c r="G1" s="1754"/>
      <c r="H1" s="1754"/>
      <c r="I1" s="1754"/>
      <c r="J1" s="1754"/>
      <c r="K1" s="1754"/>
      <c r="L1" s="1754"/>
      <c r="M1" s="1754"/>
      <c r="N1" s="1754"/>
      <c r="O1" s="1754"/>
      <c r="P1" s="1754"/>
      <c r="Q1" s="1754"/>
      <c r="R1" s="1754"/>
      <c r="S1" s="1216"/>
    </row>
    <row r="2" spans="1:19" ht="15.5">
      <c r="A2" s="1754" t="s">
        <v>1349</v>
      </c>
      <c r="B2" s="1754"/>
      <c r="C2" s="1754"/>
      <c r="D2" s="1754"/>
      <c r="E2" s="1754"/>
      <c r="F2" s="1754"/>
      <c r="G2" s="1754"/>
      <c r="H2" s="1754"/>
      <c r="I2" s="1754"/>
      <c r="J2" s="1754"/>
      <c r="K2" s="1754"/>
      <c r="L2" s="1754"/>
      <c r="M2" s="1754"/>
      <c r="N2" s="1754"/>
      <c r="O2" s="1754"/>
      <c r="P2" s="1754"/>
      <c r="Q2" s="1754"/>
      <c r="R2" s="1754"/>
      <c r="S2" s="1216"/>
    </row>
    <row r="3" spans="1:19" ht="15.5">
      <c r="A3" s="1754" t="s">
        <v>1350</v>
      </c>
      <c r="B3" s="1754"/>
      <c r="C3" s="1754"/>
      <c r="D3" s="1754"/>
      <c r="E3" s="1754"/>
      <c r="F3" s="1754"/>
      <c r="G3" s="1754"/>
      <c r="H3" s="1754"/>
      <c r="I3" s="1754"/>
      <c r="J3" s="1754"/>
      <c r="K3" s="1754"/>
      <c r="L3" s="1754"/>
      <c r="M3" s="1754"/>
      <c r="N3" s="1754"/>
      <c r="O3" s="1754"/>
      <c r="P3" s="1754"/>
      <c r="Q3" s="1754"/>
      <c r="R3" s="1754"/>
      <c r="S3" s="1216"/>
    </row>
    <row r="4" spans="1:19" ht="15.5">
      <c r="A4" s="858"/>
      <c r="B4" s="1525"/>
      <c r="C4" s="858"/>
      <c r="D4" s="857"/>
      <c r="E4" s="857"/>
      <c r="F4" s="857"/>
      <c r="G4" s="857"/>
      <c r="H4" s="857"/>
      <c r="I4" s="857"/>
      <c r="J4" s="857"/>
      <c r="K4" s="857"/>
      <c r="L4" s="857"/>
      <c r="M4" s="857"/>
      <c r="N4" s="857"/>
      <c r="O4" s="857"/>
      <c r="P4" s="857"/>
      <c r="Q4" s="857"/>
      <c r="R4" s="857"/>
    </row>
    <row r="5" spans="1:19" ht="15.5">
      <c r="A5" s="857"/>
      <c r="B5" s="1218"/>
      <c r="C5" s="857"/>
      <c r="D5" s="857" t="s">
        <v>910</v>
      </c>
      <c r="E5" s="859" t="s">
        <v>1815</v>
      </c>
      <c r="F5" s="860"/>
      <c r="G5" s="860"/>
      <c r="H5" s="860"/>
      <c r="I5" s="857"/>
      <c r="J5" s="857"/>
      <c r="K5" s="857"/>
      <c r="L5" s="857"/>
      <c r="M5" s="857"/>
      <c r="N5" s="857"/>
      <c r="O5" s="857"/>
      <c r="P5" s="857"/>
      <c r="Q5" s="857"/>
      <c r="R5" s="857"/>
    </row>
    <row r="6" spans="1:19" ht="13">
      <c r="D6" s="1216"/>
    </row>
    <row r="7" spans="1:19" ht="15.75" customHeight="1">
      <c r="B7" s="1764" t="s">
        <v>1351</v>
      </c>
      <c r="C7" s="1764"/>
      <c r="D7" s="1764"/>
      <c r="E7" s="1764"/>
      <c r="F7" s="1764"/>
      <c r="G7" s="1764"/>
      <c r="H7" s="1764"/>
      <c r="I7" s="1764"/>
      <c r="J7" s="1764"/>
      <c r="K7" s="1764"/>
      <c r="L7" s="1764"/>
      <c r="M7" s="1764"/>
      <c r="N7" s="1764"/>
      <c r="O7" s="1764"/>
      <c r="P7" s="1764"/>
      <c r="Q7" s="1764"/>
      <c r="R7" s="1764"/>
    </row>
    <row r="8" spans="1:19" ht="13">
      <c r="D8" s="1216"/>
    </row>
    <row r="9" spans="1:19" ht="13">
      <c r="D9" s="1216" t="s">
        <v>1352</v>
      </c>
      <c r="J9" s="1746"/>
      <c r="K9" s="1746"/>
      <c r="L9" s="1746"/>
      <c r="N9" s="1746"/>
      <c r="O9" s="1746"/>
      <c r="P9" s="1746"/>
      <c r="Q9" s="1746"/>
      <c r="R9" s="1746"/>
    </row>
    <row r="10" spans="1:19" ht="13">
      <c r="D10" s="1747" t="s">
        <v>912</v>
      </c>
      <c r="E10" s="1748"/>
      <c r="F10" s="1748"/>
      <c r="G10" s="1748"/>
      <c r="H10" s="1749"/>
      <c r="I10" s="1220"/>
      <c r="J10" s="1750" t="s">
        <v>1353</v>
      </c>
      <c r="K10" s="1751"/>
      <c r="L10" s="1752"/>
      <c r="M10" s="1220"/>
      <c r="N10" s="1750" t="s">
        <v>1354</v>
      </c>
      <c r="O10" s="1751"/>
      <c r="P10" s="1751"/>
      <c r="Q10" s="1751"/>
      <c r="R10" s="1752"/>
      <c r="S10" s="1220"/>
    </row>
    <row r="11" spans="1:19" ht="13">
      <c r="D11" s="1221" t="s">
        <v>174</v>
      </c>
      <c r="E11" s="1221" t="s">
        <v>175</v>
      </c>
      <c r="F11" s="1221" t="s">
        <v>1294</v>
      </c>
      <c r="G11" s="1221" t="s">
        <v>1295</v>
      </c>
      <c r="H11" s="1221" t="s">
        <v>1296</v>
      </c>
      <c r="I11" s="1220"/>
      <c r="J11" s="1221" t="s">
        <v>1297</v>
      </c>
      <c r="K11" s="1221" t="s">
        <v>1298</v>
      </c>
      <c r="L11" s="1221" t="s">
        <v>1299</v>
      </c>
      <c r="M11" s="1220"/>
      <c r="N11" s="1221" t="s">
        <v>1300</v>
      </c>
      <c r="O11" s="1221" t="s">
        <v>1301</v>
      </c>
      <c r="P11" s="1221" t="s">
        <v>1302</v>
      </c>
      <c r="Q11" s="1221" t="s">
        <v>1303</v>
      </c>
      <c r="R11" s="1221" t="s">
        <v>1304</v>
      </c>
      <c r="S11" s="1220"/>
    </row>
    <row r="12" spans="1:19" ht="63" customHeight="1">
      <c r="B12" s="1222" t="s">
        <v>1305</v>
      </c>
      <c r="D12" s="1223" t="s">
        <v>169</v>
      </c>
      <c r="E12" s="1223" t="s">
        <v>913</v>
      </c>
      <c r="F12" s="1223" t="s">
        <v>1005</v>
      </c>
      <c r="G12" s="1223" t="s">
        <v>1004</v>
      </c>
      <c r="H12" s="1223" t="s">
        <v>1306</v>
      </c>
      <c r="I12" s="1528"/>
      <c r="J12" s="1223" t="s">
        <v>916</v>
      </c>
      <c r="K12" s="1223" t="s">
        <v>1307</v>
      </c>
      <c r="L12" s="1223" t="s">
        <v>1308</v>
      </c>
      <c r="M12" s="1528"/>
      <c r="N12" s="1223" t="s">
        <v>1003</v>
      </c>
      <c r="O12" s="1223" t="s">
        <v>1309</v>
      </c>
      <c r="P12" s="1223" t="s">
        <v>1310</v>
      </c>
      <c r="Q12" s="1223" t="s">
        <v>1311</v>
      </c>
      <c r="R12" s="1223" t="s">
        <v>1312</v>
      </c>
      <c r="S12" s="1528"/>
    </row>
    <row r="13" spans="1:19">
      <c r="E13" s="1528"/>
      <c r="F13" s="1528"/>
      <c r="G13" s="1528"/>
      <c r="H13" s="1528"/>
      <c r="I13" s="1528"/>
      <c r="J13" s="1528"/>
      <c r="K13" s="1528"/>
      <c r="L13" s="1528"/>
      <c r="M13" s="1528"/>
      <c r="N13" s="1528"/>
      <c r="O13" s="1528"/>
      <c r="P13" s="1528"/>
      <c r="Q13" s="1528"/>
      <c r="R13" s="1528"/>
      <c r="S13" s="1528"/>
    </row>
    <row r="14" spans="1:19">
      <c r="B14" s="1219">
        <v>1</v>
      </c>
      <c r="D14" s="943" t="s">
        <v>1355</v>
      </c>
      <c r="E14" s="1528"/>
      <c r="F14" s="1528"/>
      <c r="G14" s="1528"/>
      <c r="H14" s="1528"/>
      <c r="I14" s="1528"/>
      <c r="J14" s="1224" t="s">
        <v>1816</v>
      </c>
      <c r="K14" s="1528"/>
      <c r="L14" s="1224">
        <f>'1E - EDIT Amortization'!M88</f>
        <v>3570954</v>
      </c>
      <c r="M14" s="1528"/>
      <c r="N14" s="1224"/>
      <c r="O14" s="1528"/>
      <c r="P14" s="1528"/>
      <c r="Q14" s="1528"/>
      <c r="R14" s="1224">
        <v>0</v>
      </c>
      <c r="S14" s="1528"/>
    </row>
    <row r="15" spans="1:19">
      <c r="E15" s="1528"/>
      <c r="F15" s="1528"/>
      <c r="G15" s="1528"/>
      <c r="H15" s="1528"/>
      <c r="I15" s="1528"/>
      <c r="J15" s="1528"/>
      <c r="K15" s="1528"/>
      <c r="L15" s="1528"/>
      <c r="M15" s="1528"/>
      <c r="N15" s="1528"/>
      <c r="O15" s="1528"/>
      <c r="P15" s="1528"/>
      <c r="Q15" s="1528"/>
      <c r="R15" s="1528"/>
      <c r="S15" s="1528"/>
    </row>
    <row r="16" spans="1:19">
      <c r="B16" s="1219">
        <f>B14+1</f>
        <v>2</v>
      </c>
      <c r="D16" s="1225" t="s">
        <v>525</v>
      </c>
      <c r="E16" s="1224">
        <v>31</v>
      </c>
      <c r="F16" s="1226">
        <v>0</v>
      </c>
      <c r="G16" s="1226">
        <v>214</v>
      </c>
      <c r="H16" s="1227">
        <f t="shared" ref="H16:H27" si="0">IF(F16=0,0.5,F16/G16)</f>
        <v>0.5</v>
      </c>
      <c r="I16" s="1228"/>
      <c r="J16" s="1224">
        <f>'1E - EDIT Amortization'!$O$88/12</f>
        <v>0</v>
      </c>
      <c r="K16" s="1229">
        <f t="shared" ref="K16:K27" si="1">+J16*H16</f>
        <v>0</v>
      </c>
      <c r="L16" s="1229">
        <f>+K16+L14</f>
        <v>3570954</v>
      </c>
      <c r="M16" s="1228"/>
      <c r="N16" s="1224">
        <v>0</v>
      </c>
      <c r="O16" s="1229">
        <f>IF($D$237="True-Up Adjustment",N16-J16,0)</f>
        <v>0</v>
      </c>
      <c r="P16" s="1229">
        <f>IF($D$237="True-Up Adjustment",IF(AND(J16&gt;=0,N16&gt;=0),IF(O16&gt;=0,K16+O16,N16/J16*K16),IF(AND(J16&lt;0,N16&lt;0),IF(O16&lt;0,K16+O16,N16/J16*K16),0)),0)</f>
        <v>0</v>
      </c>
      <c r="Q16" s="1229">
        <f t="shared" ref="Q16:Q27" si="2">IF(AND(J16&gt;=0,N16&lt;0),N16,IF(AND(J16&lt;0,N16&gt;=0),N16,0))</f>
        <v>0</v>
      </c>
      <c r="R16" s="1229">
        <f>+Q16+R14</f>
        <v>0</v>
      </c>
      <c r="S16" s="1228"/>
    </row>
    <row r="17" spans="2:19">
      <c r="B17" s="1219">
        <f t="shared" ref="B17:B28" si="3">+B16+1</f>
        <v>3</v>
      </c>
      <c r="D17" s="1225" t="s">
        <v>526</v>
      </c>
      <c r="E17" s="1224">
        <v>28</v>
      </c>
      <c r="F17" s="1226">
        <v>0</v>
      </c>
      <c r="G17" s="1226">
        <f t="shared" ref="G17:G27" si="4">G16</f>
        <v>214</v>
      </c>
      <c r="H17" s="1227">
        <f t="shared" si="0"/>
        <v>0.5</v>
      </c>
      <c r="I17" s="1228"/>
      <c r="J17" s="1224">
        <f>'1E - EDIT Amortization'!$O$88/12</f>
        <v>0</v>
      </c>
      <c r="K17" s="1229">
        <f t="shared" si="1"/>
        <v>0</v>
      </c>
      <c r="L17" s="1229">
        <f t="shared" ref="L17:L27" si="5">+K17+L16</f>
        <v>3570954</v>
      </c>
      <c r="M17" s="1228"/>
      <c r="N17" s="1224">
        <v>0</v>
      </c>
      <c r="O17" s="1229">
        <f t="shared" ref="O17:O27" si="6">IF($D$237="True-Up Adjustment",N17-J17,0)</f>
        <v>0</v>
      </c>
      <c r="P17" s="1229">
        <f t="shared" ref="P17:P27" si="7">IF($D$237="True-Up Adjustment",IF(AND(J17&gt;=0,N17&gt;=0),IF(O17&gt;=0,K17+O17,N17/J17*K17),IF(AND(J17&lt;0,N17&lt;0),IF(O17&lt;0,K17+O17,N17/J17*K17),0)),0)</f>
        <v>0</v>
      </c>
      <c r="Q17" s="1229">
        <f t="shared" si="2"/>
        <v>0</v>
      </c>
      <c r="R17" s="1229">
        <f t="shared" ref="R17:R27" si="8">R16+P17+Q17</f>
        <v>0</v>
      </c>
      <c r="S17" s="1228"/>
    </row>
    <row r="18" spans="2:19">
      <c r="B18" s="1219">
        <f t="shared" si="3"/>
        <v>4</v>
      </c>
      <c r="D18" s="1225" t="s">
        <v>545</v>
      </c>
      <c r="E18" s="1224">
        <v>31</v>
      </c>
      <c r="F18" s="1226">
        <v>0</v>
      </c>
      <c r="G18" s="1226">
        <f t="shared" si="4"/>
        <v>214</v>
      </c>
      <c r="H18" s="1227">
        <f t="shared" si="0"/>
        <v>0.5</v>
      </c>
      <c r="I18" s="1228"/>
      <c r="J18" s="1224">
        <f>'1E - EDIT Amortization'!$O$88/12</f>
        <v>0</v>
      </c>
      <c r="K18" s="1229">
        <f t="shared" si="1"/>
        <v>0</v>
      </c>
      <c r="L18" s="1229">
        <f t="shared" si="5"/>
        <v>3570954</v>
      </c>
      <c r="M18" s="1228"/>
      <c r="N18" s="1224">
        <v>0</v>
      </c>
      <c r="O18" s="1229">
        <f t="shared" si="6"/>
        <v>0</v>
      </c>
      <c r="P18" s="1229">
        <f t="shared" si="7"/>
        <v>0</v>
      </c>
      <c r="Q18" s="1229">
        <f t="shared" si="2"/>
        <v>0</v>
      </c>
      <c r="R18" s="1229">
        <f t="shared" si="8"/>
        <v>0</v>
      </c>
      <c r="S18" s="1228"/>
    </row>
    <row r="19" spans="2:19">
      <c r="B19" s="1219">
        <f t="shared" si="3"/>
        <v>5</v>
      </c>
      <c r="D19" s="1225" t="s">
        <v>171</v>
      </c>
      <c r="E19" s="1224">
        <v>30</v>
      </c>
      <c r="F19" s="1226">
        <v>0</v>
      </c>
      <c r="G19" s="1226">
        <f t="shared" si="4"/>
        <v>214</v>
      </c>
      <c r="H19" s="1227">
        <f t="shared" si="0"/>
        <v>0.5</v>
      </c>
      <c r="I19" s="1228"/>
      <c r="J19" s="1224">
        <f>'1E - EDIT Amortization'!$O$88/12</f>
        <v>0</v>
      </c>
      <c r="K19" s="1229">
        <f t="shared" si="1"/>
        <v>0</v>
      </c>
      <c r="L19" s="1229">
        <f t="shared" si="5"/>
        <v>3570954</v>
      </c>
      <c r="M19" s="1228"/>
      <c r="N19" s="1224">
        <v>0</v>
      </c>
      <c r="O19" s="1229">
        <f t="shared" si="6"/>
        <v>0</v>
      </c>
      <c r="P19" s="1229">
        <f t="shared" si="7"/>
        <v>0</v>
      </c>
      <c r="Q19" s="1229">
        <f t="shared" si="2"/>
        <v>0</v>
      </c>
      <c r="R19" s="1229">
        <f t="shared" si="8"/>
        <v>0</v>
      </c>
      <c r="S19" s="1228"/>
    </row>
    <row r="20" spans="2:19">
      <c r="B20" s="1219">
        <f t="shared" si="3"/>
        <v>6</v>
      </c>
      <c r="D20" s="1225" t="s">
        <v>172</v>
      </c>
      <c r="E20" s="1224">
        <v>31</v>
      </c>
      <c r="F20" s="1226">
        <v>0</v>
      </c>
      <c r="G20" s="1226">
        <f t="shared" si="4"/>
        <v>214</v>
      </c>
      <c r="H20" s="1227">
        <f t="shared" si="0"/>
        <v>0.5</v>
      </c>
      <c r="I20" s="1228"/>
      <c r="J20" s="1224">
        <f>'1E - EDIT Amortization'!$O$88/12</f>
        <v>0</v>
      </c>
      <c r="K20" s="1229">
        <f t="shared" si="1"/>
        <v>0</v>
      </c>
      <c r="L20" s="1229">
        <f t="shared" si="5"/>
        <v>3570954</v>
      </c>
      <c r="M20" s="1228"/>
      <c r="N20" s="1224">
        <v>0</v>
      </c>
      <c r="O20" s="1229">
        <f t="shared" si="6"/>
        <v>0</v>
      </c>
      <c r="P20" s="1229">
        <f t="shared" si="7"/>
        <v>0</v>
      </c>
      <c r="Q20" s="1229">
        <f t="shared" si="2"/>
        <v>0</v>
      </c>
      <c r="R20" s="1229">
        <f t="shared" si="8"/>
        <v>0</v>
      </c>
      <c r="S20" s="1228"/>
    </row>
    <row r="21" spans="2:19">
      <c r="B21" s="1219">
        <f t="shared" si="3"/>
        <v>7</v>
      </c>
      <c r="D21" s="1225" t="s">
        <v>173</v>
      </c>
      <c r="E21" s="1224">
        <v>30</v>
      </c>
      <c r="F21" s="1226">
        <f t="shared" ref="F21:F26" si="9">E22+F22</f>
        <v>185</v>
      </c>
      <c r="G21" s="1226">
        <f t="shared" si="4"/>
        <v>214</v>
      </c>
      <c r="H21" s="1227">
        <f t="shared" si="0"/>
        <v>0.86448598130841126</v>
      </c>
      <c r="I21" s="1228"/>
      <c r="J21" s="1224">
        <f>'1E - EDIT Amortization'!$O$88/12</f>
        <v>0</v>
      </c>
      <c r="K21" s="1229">
        <f t="shared" si="1"/>
        <v>0</v>
      </c>
      <c r="L21" s="1229">
        <f t="shared" si="5"/>
        <v>3570954</v>
      </c>
      <c r="M21" s="1228"/>
      <c r="N21" s="1224">
        <v>0</v>
      </c>
      <c r="O21" s="1229">
        <f t="shared" si="6"/>
        <v>0</v>
      </c>
      <c r="P21" s="1229">
        <f t="shared" si="7"/>
        <v>0</v>
      </c>
      <c r="Q21" s="1229">
        <f t="shared" si="2"/>
        <v>0</v>
      </c>
      <c r="R21" s="1229">
        <f t="shared" si="8"/>
        <v>0</v>
      </c>
      <c r="S21" s="1228"/>
    </row>
    <row r="22" spans="2:19">
      <c r="B22" s="1219">
        <f t="shared" si="3"/>
        <v>8</v>
      </c>
      <c r="D22" s="1225" t="s">
        <v>528</v>
      </c>
      <c r="E22" s="1224">
        <v>31</v>
      </c>
      <c r="F22" s="1226">
        <f t="shared" si="9"/>
        <v>154</v>
      </c>
      <c r="G22" s="1226">
        <f t="shared" si="4"/>
        <v>214</v>
      </c>
      <c r="H22" s="1227">
        <f t="shared" si="0"/>
        <v>0.71962616822429903</v>
      </c>
      <c r="I22" s="1228"/>
      <c r="J22" s="1224">
        <f>'1E - EDIT Amortization'!$O$88/12</f>
        <v>0</v>
      </c>
      <c r="K22" s="1229">
        <f t="shared" si="1"/>
        <v>0</v>
      </c>
      <c r="L22" s="1229">
        <f t="shared" si="5"/>
        <v>3570954</v>
      </c>
      <c r="M22" s="1228"/>
      <c r="N22" s="1224">
        <v>0</v>
      </c>
      <c r="O22" s="1229">
        <f t="shared" si="6"/>
        <v>0</v>
      </c>
      <c r="P22" s="1229">
        <f t="shared" si="7"/>
        <v>0</v>
      </c>
      <c r="Q22" s="1229">
        <f t="shared" si="2"/>
        <v>0</v>
      </c>
      <c r="R22" s="1229">
        <f t="shared" si="8"/>
        <v>0</v>
      </c>
      <c r="S22" s="1228"/>
    </row>
    <row r="23" spans="2:19">
      <c r="B23" s="1219">
        <f t="shared" si="3"/>
        <v>9</v>
      </c>
      <c r="D23" s="1225" t="s">
        <v>546</v>
      </c>
      <c r="E23" s="1224">
        <v>31</v>
      </c>
      <c r="F23" s="1226">
        <f t="shared" si="9"/>
        <v>123</v>
      </c>
      <c r="G23" s="1226">
        <f t="shared" si="4"/>
        <v>214</v>
      </c>
      <c r="H23" s="1227">
        <f t="shared" si="0"/>
        <v>0.57476635514018692</v>
      </c>
      <c r="I23" s="1228"/>
      <c r="J23" s="1224">
        <f>'1E - EDIT Amortization'!$O$88/12</f>
        <v>0</v>
      </c>
      <c r="K23" s="1229">
        <f t="shared" si="1"/>
        <v>0</v>
      </c>
      <c r="L23" s="1229">
        <f t="shared" si="5"/>
        <v>3570954</v>
      </c>
      <c r="M23" s="1228"/>
      <c r="N23" s="1224">
        <v>0</v>
      </c>
      <c r="O23" s="1229">
        <f t="shared" si="6"/>
        <v>0</v>
      </c>
      <c r="P23" s="1229">
        <f t="shared" si="7"/>
        <v>0</v>
      </c>
      <c r="Q23" s="1229">
        <f t="shared" si="2"/>
        <v>0</v>
      </c>
      <c r="R23" s="1229">
        <f t="shared" si="8"/>
        <v>0</v>
      </c>
      <c r="S23" s="1228"/>
    </row>
    <row r="24" spans="2:19">
      <c r="B24" s="1219">
        <f t="shared" si="3"/>
        <v>10</v>
      </c>
      <c r="D24" s="1225" t="s">
        <v>530</v>
      </c>
      <c r="E24" s="1224">
        <v>30</v>
      </c>
      <c r="F24" s="1226">
        <f t="shared" si="9"/>
        <v>93</v>
      </c>
      <c r="G24" s="1226">
        <f t="shared" si="4"/>
        <v>214</v>
      </c>
      <c r="H24" s="1227">
        <f t="shared" si="0"/>
        <v>0.43457943925233644</v>
      </c>
      <c r="I24" s="1228"/>
      <c r="J24" s="1224">
        <f>'1E - EDIT Amortization'!$O$88/12</f>
        <v>0</v>
      </c>
      <c r="K24" s="1229">
        <f>+J24*H24</f>
        <v>0</v>
      </c>
      <c r="L24" s="1229">
        <f t="shared" si="5"/>
        <v>3570954</v>
      </c>
      <c r="M24" s="1228"/>
      <c r="N24" s="1224">
        <v>0</v>
      </c>
      <c r="O24" s="1229">
        <f t="shared" si="6"/>
        <v>0</v>
      </c>
      <c r="P24" s="1229">
        <f t="shared" si="7"/>
        <v>0</v>
      </c>
      <c r="Q24" s="1229">
        <f t="shared" si="2"/>
        <v>0</v>
      </c>
      <c r="R24" s="1229">
        <f t="shared" si="8"/>
        <v>0</v>
      </c>
      <c r="S24" s="1228"/>
    </row>
    <row r="25" spans="2:19">
      <c r="B25" s="1219">
        <f t="shared" si="3"/>
        <v>11</v>
      </c>
      <c r="D25" s="1225" t="s">
        <v>531</v>
      </c>
      <c r="E25" s="1224">
        <v>31</v>
      </c>
      <c r="F25" s="1226">
        <f t="shared" si="9"/>
        <v>62</v>
      </c>
      <c r="G25" s="1226">
        <f t="shared" si="4"/>
        <v>214</v>
      </c>
      <c r="H25" s="1227">
        <f t="shared" si="0"/>
        <v>0.28971962616822428</v>
      </c>
      <c r="I25" s="1228"/>
      <c r="J25" s="1224">
        <f>'1E - EDIT Amortization'!$O$88/12</f>
        <v>0</v>
      </c>
      <c r="K25" s="1229">
        <f t="shared" si="1"/>
        <v>0</v>
      </c>
      <c r="L25" s="1229">
        <f t="shared" si="5"/>
        <v>3570954</v>
      </c>
      <c r="M25" s="1228"/>
      <c r="N25" s="1224">
        <v>0</v>
      </c>
      <c r="O25" s="1229">
        <f t="shared" si="6"/>
        <v>0</v>
      </c>
      <c r="P25" s="1229">
        <f t="shared" si="7"/>
        <v>0</v>
      </c>
      <c r="Q25" s="1229">
        <f t="shared" si="2"/>
        <v>0</v>
      </c>
      <c r="R25" s="1229">
        <f t="shared" si="8"/>
        <v>0</v>
      </c>
      <c r="S25" s="1228"/>
    </row>
    <row r="26" spans="2:19">
      <c r="B26" s="1219">
        <f t="shared" si="3"/>
        <v>12</v>
      </c>
      <c r="D26" s="1225" t="s">
        <v>532</v>
      </c>
      <c r="E26" s="1224">
        <v>30</v>
      </c>
      <c r="F26" s="1226">
        <f t="shared" si="9"/>
        <v>32</v>
      </c>
      <c r="G26" s="1226">
        <f t="shared" si="4"/>
        <v>214</v>
      </c>
      <c r="H26" s="1227">
        <f t="shared" si="0"/>
        <v>0.14953271028037382</v>
      </c>
      <c r="I26" s="1228"/>
      <c r="J26" s="1224">
        <f>'1E - EDIT Amortization'!$O$88/12</f>
        <v>0</v>
      </c>
      <c r="K26" s="1229">
        <f t="shared" si="1"/>
        <v>0</v>
      </c>
      <c r="L26" s="1229">
        <f t="shared" si="5"/>
        <v>3570954</v>
      </c>
      <c r="M26" s="1228"/>
      <c r="N26" s="1224">
        <v>0</v>
      </c>
      <c r="O26" s="1229">
        <f t="shared" si="6"/>
        <v>0</v>
      </c>
      <c r="P26" s="1229">
        <f t="shared" si="7"/>
        <v>0</v>
      </c>
      <c r="Q26" s="1229">
        <f t="shared" si="2"/>
        <v>0</v>
      </c>
      <c r="R26" s="1229">
        <f t="shared" si="8"/>
        <v>0</v>
      </c>
      <c r="S26" s="1228"/>
    </row>
    <row r="27" spans="2:19">
      <c r="B27" s="1219">
        <f t="shared" si="3"/>
        <v>13</v>
      </c>
      <c r="D27" s="1230" t="s">
        <v>749</v>
      </c>
      <c r="E27" s="1224">
        <v>31</v>
      </c>
      <c r="F27" s="1231">
        <v>1</v>
      </c>
      <c r="G27" s="1226">
        <f t="shared" si="4"/>
        <v>214</v>
      </c>
      <c r="H27" s="1227">
        <f t="shared" si="0"/>
        <v>4.6728971962616819E-3</v>
      </c>
      <c r="I27" s="1228"/>
      <c r="J27" s="1224">
        <f>'1E - EDIT Amortization'!$O$88/12</f>
        <v>0</v>
      </c>
      <c r="K27" s="1229">
        <f t="shared" si="1"/>
        <v>0</v>
      </c>
      <c r="L27" s="1229">
        <f t="shared" si="5"/>
        <v>3570954</v>
      </c>
      <c r="M27" s="1228"/>
      <c r="N27" s="1224">
        <v>0</v>
      </c>
      <c r="O27" s="1229">
        <f t="shared" si="6"/>
        <v>0</v>
      </c>
      <c r="P27" s="1229">
        <f t="shared" si="7"/>
        <v>0</v>
      </c>
      <c r="Q27" s="1229">
        <f t="shared" si="2"/>
        <v>0</v>
      </c>
      <c r="R27" s="1229">
        <f t="shared" si="8"/>
        <v>0</v>
      </c>
      <c r="S27" s="1228"/>
    </row>
    <row r="28" spans="2:19">
      <c r="B28" s="1219">
        <f t="shared" si="3"/>
        <v>14</v>
      </c>
      <c r="D28" s="1232" t="str">
        <f>"Total (Sum of Lines "&amp;B16&amp;" - "&amp;B27&amp;")"</f>
        <v>Total (Sum of Lines 2 - 13)</v>
      </c>
      <c r="E28" s="1233">
        <f>SUM(E16:E27)</f>
        <v>365</v>
      </c>
      <c r="F28" s="1234"/>
      <c r="G28" s="1234"/>
      <c r="H28" s="1235"/>
      <c r="I28" s="1236"/>
      <c r="J28" s="1233">
        <f>SUM(J16:J27)</f>
        <v>0</v>
      </c>
      <c r="K28" s="1233">
        <f>SUM(K16:K27)</f>
        <v>0</v>
      </c>
      <c r="L28" s="1237"/>
      <c r="M28" s="1236"/>
      <c r="N28" s="1233">
        <f>SUM(N16:N27)</f>
        <v>0</v>
      </c>
      <c r="O28" s="1233">
        <f>SUM(O16:O27)</f>
        <v>0</v>
      </c>
      <c r="P28" s="1233">
        <f>SUM(P16:P27)</f>
        <v>0</v>
      </c>
      <c r="Q28" s="1233">
        <f>SUM(Q16:Q27)</f>
        <v>0</v>
      </c>
      <c r="R28" s="1237"/>
      <c r="S28" s="1236"/>
    </row>
    <row r="29" spans="2:19">
      <c r="D29" s="1238"/>
      <c r="E29" s="1238"/>
      <c r="F29" s="1238"/>
      <c r="G29" s="1238"/>
      <c r="H29" s="1239"/>
      <c r="I29" s="1239"/>
      <c r="K29" s="1240"/>
      <c r="L29" s="1239"/>
      <c r="M29" s="1239"/>
      <c r="O29" s="1240"/>
      <c r="P29" s="1240"/>
      <c r="Q29" s="1240"/>
      <c r="R29" s="1239"/>
      <c r="S29" s="1239"/>
    </row>
    <row r="30" spans="2:19">
      <c r="B30" s="1219">
        <f>B28+1</f>
        <v>15</v>
      </c>
      <c r="D30" s="943" t="s">
        <v>1356</v>
      </c>
      <c r="I30" s="1239"/>
      <c r="J30" s="1224" t="s">
        <v>1816</v>
      </c>
      <c r="L30" s="1224">
        <f>'1E - EDIT Amortization'!M70+'1E - EDIT Amortization'!M79</f>
        <v>0</v>
      </c>
      <c r="M30" s="1241"/>
      <c r="N30" s="1224"/>
      <c r="R30" s="1224">
        <f>'1E - EDIT Amortization'!M70+'1E - EDIT Amortization'!M79</f>
        <v>0</v>
      </c>
    </row>
    <row r="31" spans="2:19">
      <c r="B31" s="1219">
        <f>B30+1</f>
        <v>16</v>
      </c>
      <c r="D31" s="943" t="s">
        <v>1357</v>
      </c>
      <c r="I31" s="1239"/>
      <c r="J31" s="1242" t="s">
        <v>639</v>
      </c>
      <c r="L31" s="1243">
        <v>0</v>
      </c>
      <c r="M31" s="1244"/>
      <c r="N31" s="1242"/>
      <c r="R31" s="1243">
        <v>0</v>
      </c>
    </row>
    <row r="32" spans="2:19">
      <c r="B32" s="1219">
        <f>B31+1</f>
        <v>17</v>
      </c>
      <c r="D32" s="943" t="s">
        <v>1358</v>
      </c>
      <c r="I32" s="1239"/>
      <c r="J32" s="1232" t="str">
        <f>"(Col. "&amp;L11&amp;", Line "&amp;B30&amp;" + Line "&amp;B31&amp;")"</f>
        <v>(Col. (H), Line 15 + Line 16)</v>
      </c>
      <c r="L32" s="1245">
        <f>L30+L31</f>
        <v>0</v>
      </c>
      <c r="M32" s="1239"/>
      <c r="N32" s="1232" t="str">
        <f>"(Col. "&amp;R11&amp;", Line "&amp;B30&amp;" + Line "&amp;B31&amp;")"</f>
        <v>(Col. (M), Line 15 + Line 16)</v>
      </c>
      <c r="R32" s="1245">
        <f>R30+R31</f>
        <v>0</v>
      </c>
    </row>
    <row r="33" spans="2:19">
      <c r="I33" s="1239"/>
      <c r="L33" s="1245"/>
      <c r="M33" s="1239"/>
      <c r="R33" s="1245"/>
    </row>
    <row r="34" spans="2:19">
      <c r="B34" s="1219">
        <f>B32+1</f>
        <v>18</v>
      </c>
      <c r="D34" s="943" t="s">
        <v>1359</v>
      </c>
      <c r="I34" s="1239"/>
      <c r="J34" s="1224" t="s">
        <v>1817</v>
      </c>
      <c r="L34" s="1224">
        <f>'1E - EDIT Amortization'!Q70+'1E - EDIT Amortization'!Q79</f>
        <v>0</v>
      </c>
      <c r="M34" s="1241"/>
      <c r="N34" s="1224"/>
      <c r="R34" s="1224">
        <v>0</v>
      </c>
    </row>
    <row r="35" spans="2:19">
      <c r="B35" s="1219">
        <f>B34+1</f>
        <v>19</v>
      </c>
      <c r="D35" s="943" t="s">
        <v>1360</v>
      </c>
      <c r="I35" s="1239"/>
      <c r="J35" s="1242" t="s">
        <v>639</v>
      </c>
      <c r="L35" s="1243">
        <v>0</v>
      </c>
      <c r="M35" s="1239"/>
      <c r="N35" s="1242"/>
      <c r="R35" s="1243">
        <v>0</v>
      </c>
    </row>
    <row r="36" spans="2:19">
      <c r="B36" s="1219">
        <f>B35+1</f>
        <v>20</v>
      </c>
      <c r="D36" s="943" t="s">
        <v>1361</v>
      </c>
      <c r="G36" s="1232"/>
      <c r="I36" s="1239"/>
      <c r="J36" s="1232" t="str">
        <f>"(Col. "&amp;L11&amp;", Line "&amp;B34&amp;" + Line "&amp;B35&amp;")"</f>
        <v>(Col. (H), Line 18 + Line 19)</v>
      </c>
      <c r="L36" s="1245">
        <f>L34+L35</f>
        <v>0</v>
      </c>
      <c r="M36" s="1239"/>
      <c r="N36" s="1232" t="str">
        <f>"(Col. "&amp;R11&amp;", Line "&amp;B34&amp;" + Line "&amp;B35&amp;")"</f>
        <v>(Col. (M), Line 18 + Line 19)</v>
      </c>
      <c r="R36" s="1245">
        <f>R34+R35</f>
        <v>0</v>
      </c>
    </row>
    <row r="37" spans="2:19">
      <c r="I37" s="1239"/>
      <c r="L37" s="1245"/>
      <c r="M37" s="1239"/>
      <c r="R37" s="1245"/>
    </row>
    <row r="38" spans="2:19">
      <c r="B38" s="1219">
        <f>B36+1</f>
        <v>21</v>
      </c>
      <c r="D38" s="943" t="s">
        <v>1000</v>
      </c>
      <c r="I38" s="1239"/>
      <c r="J38" s="1232" t="str">
        <f>"([Col. "&amp;L11&amp;", Line "&amp;B32&amp;" + Line "&amp;B36&amp;"] /2)"</f>
        <v>([Col. (H), Line 17 + Line 20] /2)</v>
      </c>
      <c r="L38" s="1229">
        <f>(L32+L36)/2</f>
        <v>0</v>
      </c>
      <c r="M38" s="1239"/>
      <c r="N38" s="1232" t="str">
        <f>"([Col. "&amp;R11&amp;", Line "&amp;B32&amp;" + Line "&amp;B36&amp;"] /2)"</f>
        <v>([Col. (M), Line 17 + Line 20] /2)</v>
      </c>
      <c r="R38" s="1229">
        <f>(R32+R36)/2</f>
        <v>0</v>
      </c>
    </row>
    <row r="39" spans="2:19">
      <c r="B39" s="1219">
        <f>B38+1</f>
        <v>22</v>
      </c>
      <c r="D39" s="1331" t="s">
        <v>1362</v>
      </c>
      <c r="E39" s="1238"/>
      <c r="F39" s="1238"/>
      <c r="G39" s="1238"/>
      <c r="H39" s="1239"/>
      <c r="I39" s="1239"/>
      <c r="J39" s="1232" t="str">
        <f>"(Col. "&amp;L11&amp;", Line "&amp;B27&amp;" )"</f>
        <v>(Col. (H), Line 13 )</v>
      </c>
      <c r="K39" s="1240"/>
      <c r="L39" s="1229">
        <f>L27</f>
        <v>3570954</v>
      </c>
      <c r="M39" s="1239"/>
      <c r="N39" s="1232" t="str">
        <f>"(Col. "&amp;R11&amp;", Line "&amp;B27&amp;" )"</f>
        <v>(Col. (M), Line 13 )</v>
      </c>
      <c r="R39" s="1229">
        <f>R27</f>
        <v>0</v>
      </c>
    </row>
    <row r="40" spans="2:19" ht="13.5" thickBot="1">
      <c r="B40" s="1219">
        <f>B39+1</f>
        <v>23</v>
      </c>
      <c r="D40" s="1246" t="s">
        <v>1363</v>
      </c>
      <c r="E40" s="1238"/>
      <c r="F40" s="1238"/>
      <c r="G40" s="1238"/>
      <c r="H40" s="1239"/>
      <c r="I40" s="1239"/>
      <c r="J40" s="1232" t="str">
        <f>"(Col. "&amp;L11&amp;", Line "&amp;B38&amp;" + Line "&amp;B39&amp;")"</f>
        <v>(Col. (H), Line 21 + Line 22)</v>
      </c>
      <c r="K40" s="1240"/>
      <c r="L40" s="1247">
        <f>L38+L39</f>
        <v>3570954</v>
      </c>
      <c r="M40" s="1239"/>
      <c r="N40" s="1232" t="str">
        <f>"(Col. "&amp;R11&amp;", Line "&amp;B38&amp;" + Line "&amp;B39&amp;")"</f>
        <v>(Col. (M), Line 21 + Line 22)</v>
      </c>
      <c r="R40" s="1247">
        <f>R38+R39</f>
        <v>0</v>
      </c>
    </row>
    <row r="41" spans="2:19">
      <c r="I41" s="1239"/>
      <c r="L41" s="1229"/>
      <c r="M41" s="1239"/>
      <c r="R41" s="1229"/>
      <c r="S41" s="1239"/>
    </row>
    <row r="42" spans="2:19" ht="13">
      <c r="D42" s="1216" t="s">
        <v>1364</v>
      </c>
      <c r="J42" s="1248"/>
      <c r="K42" s="1249"/>
      <c r="L42" s="1249"/>
      <c r="N42" s="1249"/>
      <c r="O42" s="1249"/>
      <c r="P42" s="1249"/>
      <c r="Q42" s="1249"/>
      <c r="R42" s="1249"/>
    </row>
    <row r="43" spans="2:19" ht="13">
      <c r="D43" s="1747" t="s">
        <v>912</v>
      </c>
      <c r="E43" s="1748"/>
      <c r="F43" s="1748"/>
      <c r="G43" s="1748"/>
      <c r="H43" s="1749"/>
      <c r="I43" s="1220"/>
      <c r="J43" s="1750" t="s">
        <v>1353</v>
      </c>
      <c r="K43" s="1751"/>
      <c r="L43" s="1752"/>
      <c r="M43" s="1220"/>
      <c r="N43" s="1750" t="s">
        <v>1354</v>
      </c>
      <c r="O43" s="1751"/>
      <c r="P43" s="1751"/>
      <c r="Q43" s="1751"/>
      <c r="R43" s="1752"/>
      <c r="S43" s="1220"/>
    </row>
    <row r="44" spans="2:19" ht="13">
      <c r="D44" s="1221" t="s">
        <v>174</v>
      </c>
      <c r="E44" s="1221" t="s">
        <v>175</v>
      </c>
      <c r="F44" s="1221" t="s">
        <v>1294</v>
      </c>
      <c r="G44" s="1221" t="s">
        <v>1295</v>
      </c>
      <c r="H44" s="1221" t="s">
        <v>1296</v>
      </c>
      <c r="I44" s="1220"/>
      <c r="J44" s="1221" t="s">
        <v>1297</v>
      </c>
      <c r="K44" s="1221" t="s">
        <v>1298</v>
      </c>
      <c r="L44" s="1221" t="s">
        <v>1299</v>
      </c>
      <c r="M44" s="1220"/>
      <c r="N44" s="1221" t="s">
        <v>1300</v>
      </c>
      <c r="O44" s="1221" t="s">
        <v>1301</v>
      </c>
      <c r="P44" s="1221" t="s">
        <v>1302</v>
      </c>
      <c r="Q44" s="1221" t="s">
        <v>1303</v>
      </c>
      <c r="R44" s="1221" t="s">
        <v>1304</v>
      </c>
      <c r="S44" s="1220"/>
    </row>
    <row r="45" spans="2:19" ht="50">
      <c r="B45" s="1222" t="s">
        <v>1305</v>
      </c>
      <c r="D45" s="1223" t="s">
        <v>169</v>
      </c>
      <c r="E45" s="1223" t="s">
        <v>913</v>
      </c>
      <c r="F45" s="1223" t="s">
        <v>914</v>
      </c>
      <c r="G45" s="1223" t="s">
        <v>915</v>
      </c>
      <c r="H45" s="1223" t="s">
        <v>1306</v>
      </c>
      <c r="I45" s="1528"/>
      <c r="J45" s="1223" t="s">
        <v>916</v>
      </c>
      <c r="K45" s="1223" t="s">
        <v>1307</v>
      </c>
      <c r="L45" s="1223" t="s">
        <v>1308</v>
      </c>
      <c r="M45" s="1528"/>
      <c r="N45" s="1223" t="s">
        <v>1003</v>
      </c>
      <c r="O45" s="1223" t="s">
        <v>1309</v>
      </c>
      <c r="P45" s="1223" t="s">
        <v>1310</v>
      </c>
      <c r="Q45" s="1223" t="s">
        <v>1311</v>
      </c>
      <c r="R45" s="1223" t="s">
        <v>1312</v>
      </c>
      <c r="S45" s="1528"/>
    </row>
    <row r="46" spans="2:19">
      <c r="E46" s="1528"/>
      <c r="F46" s="1528"/>
      <c r="G46" s="1528"/>
      <c r="H46" s="1528"/>
      <c r="I46" s="1528"/>
      <c r="J46" s="1528"/>
      <c r="K46" s="1528"/>
      <c r="L46" s="1528"/>
      <c r="M46" s="1528"/>
      <c r="N46" s="1528"/>
      <c r="O46" s="1528"/>
      <c r="P46" s="1528"/>
      <c r="Q46" s="1528"/>
      <c r="R46" s="1528"/>
      <c r="S46" s="1528"/>
    </row>
    <row r="47" spans="2:19">
      <c r="B47" s="1219">
        <f>B40+1</f>
        <v>24</v>
      </c>
      <c r="D47" s="943" t="s">
        <v>1355</v>
      </c>
      <c r="E47" s="1528"/>
      <c r="F47" s="1528"/>
      <c r="G47" s="1528"/>
      <c r="H47" s="1528"/>
      <c r="I47" s="1528"/>
      <c r="J47" s="1224" t="s">
        <v>1816</v>
      </c>
      <c r="K47" s="1528"/>
      <c r="L47" s="1224">
        <f>'1E - EDIT Amortization'!M90</f>
        <v>-48688761.7005274</v>
      </c>
      <c r="M47" s="1528"/>
      <c r="N47" s="1224"/>
      <c r="O47" s="1528"/>
      <c r="P47" s="1528"/>
      <c r="Q47" s="1528"/>
      <c r="R47" s="1224">
        <v>0</v>
      </c>
      <c r="S47" s="1528"/>
    </row>
    <row r="48" spans="2:19">
      <c r="E48" s="1528"/>
      <c r="F48" s="1528"/>
      <c r="G48" s="1528"/>
      <c r="H48" s="1528"/>
      <c r="I48" s="1528"/>
      <c r="J48" s="1528"/>
      <c r="K48" s="1528"/>
      <c r="L48" s="1528"/>
      <c r="M48" s="1528"/>
      <c r="N48" s="1528"/>
      <c r="O48" s="1528"/>
      <c r="P48" s="1528"/>
      <c r="Q48" s="1528"/>
      <c r="R48" s="1528"/>
      <c r="S48" s="1528"/>
    </row>
    <row r="49" spans="2:19">
      <c r="B49" s="1219">
        <f>B47+1</f>
        <v>25</v>
      </c>
      <c r="D49" s="1225" t="s">
        <v>525</v>
      </c>
      <c r="E49" s="1224">
        <v>31</v>
      </c>
      <c r="F49" s="1226">
        <v>0</v>
      </c>
      <c r="G49" s="1226">
        <v>214</v>
      </c>
      <c r="H49" s="1227">
        <f t="shared" ref="H49:H60" si="10">IF(F49=0,0.5,F49/G49)</f>
        <v>0.5</v>
      </c>
      <c r="I49" s="1228"/>
      <c r="J49" s="1224">
        <f>'1E - EDIT Amortization'!$O$90/12</f>
        <v>48486.843652450072</v>
      </c>
      <c r="K49" s="1229">
        <f t="shared" ref="K49:K60" si="11">+J49*H49</f>
        <v>24243.421826225036</v>
      </c>
      <c r="L49" s="1229">
        <f>+K49+L47</f>
        <v>-48664518.278701171</v>
      </c>
      <c r="M49" s="1228"/>
      <c r="N49" s="1224"/>
      <c r="O49" s="1229">
        <f>IF($D$237="True-Up Adjustment",N49-J49,0)</f>
        <v>0</v>
      </c>
      <c r="P49" s="1229">
        <f>IF($D$237="True-Up Adjustment",IF(AND(J49&gt;=0,N49&gt;=0),IF(O49&gt;=0,K49+O49,N49/J49*K49),IF(AND(J49&lt;0,N49&lt;0),IF(O49&lt;0,K49+O49,N49/J49*K49),0)),0)</f>
        <v>0</v>
      </c>
      <c r="Q49" s="1229">
        <f t="shared" ref="Q49:Q60" si="12">IF(AND(J49&gt;=0,N49&lt;0),N49,IF(AND(J49&lt;0,N49&gt;=0),N49,0))</f>
        <v>0</v>
      </c>
      <c r="R49" s="1229">
        <f>R47+P49+Q49</f>
        <v>0</v>
      </c>
      <c r="S49" s="1228"/>
    </row>
    <row r="50" spans="2:19">
      <c r="B50" s="1219">
        <f t="shared" ref="B50:B61" si="13">+B49+1</f>
        <v>26</v>
      </c>
      <c r="D50" s="1225" t="s">
        <v>526</v>
      </c>
      <c r="E50" s="1224">
        <v>28</v>
      </c>
      <c r="F50" s="1226">
        <v>0</v>
      </c>
      <c r="G50" s="1226">
        <f t="shared" ref="G50:G60" si="14">G49</f>
        <v>214</v>
      </c>
      <c r="H50" s="1227">
        <f t="shared" si="10"/>
        <v>0.5</v>
      </c>
      <c r="I50" s="1228"/>
      <c r="J50" s="1224">
        <f>'1E - EDIT Amortization'!$O$90/12</f>
        <v>48486.843652450072</v>
      </c>
      <c r="K50" s="1229">
        <f t="shared" si="11"/>
        <v>24243.421826225036</v>
      </c>
      <c r="L50" s="1229">
        <f t="shared" ref="L50:L60" si="15">+K50+L49</f>
        <v>-48640274.856874943</v>
      </c>
      <c r="M50" s="1228"/>
      <c r="N50" s="1224"/>
      <c r="O50" s="1229">
        <f t="shared" ref="O50:O60" si="16">IF($D$237="True-Up Adjustment",N50-J50,0)</f>
        <v>0</v>
      </c>
      <c r="P50" s="1229">
        <f t="shared" ref="P50:P60" si="17">IF($D$237="True-Up Adjustment",IF(AND(J50&gt;=0,N50&gt;=0),IF(O50&gt;=0,K50+O50,N50/J50*K50),IF(AND(J50&lt;0,N50&lt;0),IF(O50&lt;0,K50+O50,N50/J50*K50),0)),0)</f>
        <v>0</v>
      </c>
      <c r="Q50" s="1229">
        <f t="shared" si="12"/>
        <v>0</v>
      </c>
      <c r="R50" s="1229">
        <f t="shared" ref="R50:R60" si="18">R49+P50+Q50</f>
        <v>0</v>
      </c>
      <c r="S50" s="1228"/>
    </row>
    <row r="51" spans="2:19">
      <c r="B51" s="1219">
        <f t="shared" si="13"/>
        <v>27</v>
      </c>
      <c r="D51" s="1225" t="s">
        <v>545</v>
      </c>
      <c r="E51" s="1224">
        <v>31</v>
      </c>
      <c r="F51" s="1226">
        <v>0</v>
      </c>
      <c r="G51" s="1226">
        <f t="shared" si="14"/>
        <v>214</v>
      </c>
      <c r="H51" s="1227">
        <f t="shared" si="10"/>
        <v>0.5</v>
      </c>
      <c r="I51" s="1228"/>
      <c r="J51" s="1224">
        <f>'1E - EDIT Amortization'!$O$90/12</f>
        <v>48486.843652450072</v>
      </c>
      <c r="K51" s="1229">
        <f t="shared" si="11"/>
        <v>24243.421826225036</v>
      </c>
      <c r="L51" s="1229">
        <f t="shared" si="15"/>
        <v>-48616031.435048714</v>
      </c>
      <c r="M51" s="1228"/>
      <c r="N51" s="1224"/>
      <c r="O51" s="1229">
        <f t="shared" si="16"/>
        <v>0</v>
      </c>
      <c r="P51" s="1229">
        <f t="shared" si="17"/>
        <v>0</v>
      </c>
      <c r="Q51" s="1229">
        <f t="shared" si="12"/>
        <v>0</v>
      </c>
      <c r="R51" s="1229">
        <f t="shared" si="18"/>
        <v>0</v>
      </c>
      <c r="S51" s="1228"/>
    </row>
    <row r="52" spans="2:19">
      <c r="B52" s="1219">
        <f t="shared" si="13"/>
        <v>28</v>
      </c>
      <c r="D52" s="1225" t="s">
        <v>171</v>
      </c>
      <c r="E52" s="1224">
        <v>30</v>
      </c>
      <c r="F52" s="1226">
        <v>0</v>
      </c>
      <c r="G52" s="1226">
        <f t="shared" si="14"/>
        <v>214</v>
      </c>
      <c r="H52" s="1227">
        <f t="shared" si="10"/>
        <v>0.5</v>
      </c>
      <c r="I52" s="1228"/>
      <c r="J52" s="1224">
        <f>'1E - EDIT Amortization'!$O$90/12</f>
        <v>48486.843652450072</v>
      </c>
      <c r="K52" s="1229">
        <f t="shared" si="11"/>
        <v>24243.421826225036</v>
      </c>
      <c r="L52" s="1229">
        <f t="shared" si="15"/>
        <v>-48591788.013222486</v>
      </c>
      <c r="M52" s="1228"/>
      <c r="N52" s="1224"/>
      <c r="O52" s="1229">
        <f>IF($D$237="True-Up Adjustment",N52-J52,0)</f>
        <v>0</v>
      </c>
      <c r="P52" s="1229">
        <f t="shared" si="17"/>
        <v>0</v>
      </c>
      <c r="Q52" s="1229">
        <f t="shared" si="12"/>
        <v>0</v>
      </c>
      <c r="R52" s="1229">
        <f t="shared" si="18"/>
        <v>0</v>
      </c>
      <c r="S52" s="1228"/>
    </row>
    <row r="53" spans="2:19">
      <c r="B53" s="1219">
        <f t="shared" si="13"/>
        <v>29</v>
      </c>
      <c r="D53" s="1225" t="s">
        <v>172</v>
      </c>
      <c r="E53" s="1224">
        <v>31</v>
      </c>
      <c r="F53" s="1226">
        <v>0</v>
      </c>
      <c r="G53" s="1226">
        <f t="shared" si="14"/>
        <v>214</v>
      </c>
      <c r="H53" s="1227">
        <f t="shared" si="10"/>
        <v>0.5</v>
      </c>
      <c r="I53" s="1228"/>
      <c r="J53" s="1224">
        <f>'1E - EDIT Amortization'!$O$90/12</f>
        <v>48486.843652450072</v>
      </c>
      <c r="K53" s="1229">
        <f t="shared" si="11"/>
        <v>24243.421826225036</v>
      </c>
      <c r="L53" s="1229">
        <f t="shared" si="15"/>
        <v>-48567544.591396257</v>
      </c>
      <c r="M53" s="1228"/>
      <c r="N53" s="1224"/>
      <c r="O53" s="1229">
        <f t="shared" si="16"/>
        <v>0</v>
      </c>
      <c r="P53" s="1229">
        <f t="shared" si="17"/>
        <v>0</v>
      </c>
      <c r="Q53" s="1229">
        <f t="shared" si="12"/>
        <v>0</v>
      </c>
      <c r="R53" s="1229">
        <f t="shared" si="18"/>
        <v>0</v>
      </c>
      <c r="S53" s="1228"/>
    </row>
    <row r="54" spans="2:19">
      <c r="B54" s="1219">
        <f t="shared" si="13"/>
        <v>30</v>
      </c>
      <c r="D54" s="1225" t="s">
        <v>173</v>
      </c>
      <c r="E54" s="1224">
        <v>30</v>
      </c>
      <c r="F54" s="1226">
        <f t="shared" ref="F54:F59" si="19">E55+F55</f>
        <v>185</v>
      </c>
      <c r="G54" s="1226">
        <f t="shared" si="14"/>
        <v>214</v>
      </c>
      <c r="H54" s="1227">
        <f t="shared" si="10"/>
        <v>0.86448598130841126</v>
      </c>
      <c r="I54" s="1228"/>
      <c r="J54" s="1224">
        <f>'1E - EDIT Amortization'!$O$90/12</f>
        <v>48486.843652450072</v>
      </c>
      <c r="K54" s="1229">
        <f t="shared" si="11"/>
        <v>41916.196615435809</v>
      </c>
      <c r="L54" s="1229">
        <f t="shared" si="15"/>
        <v>-48525628.394780822</v>
      </c>
      <c r="M54" s="1228"/>
      <c r="N54" s="1224"/>
      <c r="O54" s="1229">
        <f t="shared" si="16"/>
        <v>0</v>
      </c>
      <c r="P54" s="1229">
        <f t="shared" si="17"/>
        <v>0</v>
      </c>
      <c r="Q54" s="1229">
        <f t="shared" si="12"/>
        <v>0</v>
      </c>
      <c r="R54" s="1229">
        <f t="shared" si="18"/>
        <v>0</v>
      </c>
      <c r="S54" s="1228"/>
    </row>
    <row r="55" spans="2:19">
      <c r="B55" s="1219">
        <f t="shared" si="13"/>
        <v>31</v>
      </c>
      <c r="D55" s="1225" t="s">
        <v>528</v>
      </c>
      <c r="E55" s="1224">
        <v>31</v>
      </c>
      <c r="F55" s="1226">
        <f t="shared" si="19"/>
        <v>154</v>
      </c>
      <c r="G55" s="1226">
        <f t="shared" si="14"/>
        <v>214</v>
      </c>
      <c r="H55" s="1227">
        <f t="shared" si="10"/>
        <v>0.71962616822429903</v>
      </c>
      <c r="I55" s="1228"/>
      <c r="J55" s="1224">
        <f>'1E - EDIT Amortization'!$O$90/12</f>
        <v>48486.843652450072</v>
      </c>
      <c r="K55" s="1229">
        <f t="shared" si="11"/>
        <v>34892.401506903319</v>
      </c>
      <c r="L55" s="1229">
        <f t="shared" si="15"/>
        <v>-48490735.993273921</v>
      </c>
      <c r="M55" s="1228"/>
      <c r="N55" s="1224"/>
      <c r="O55" s="1229">
        <f t="shared" si="16"/>
        <v>0</v>
      </c>
      <c r="P55" s="1229">
        <f t="shared" si="17"/>
        <v>0</v>
      </c>
      <c r="Q55" s="1229">
        <f t="shared" si="12"/>
        <v>0</v>
      </c>
      <c r="R55" s="1229">
        <f t="shared" si="18"/>
        <v>0</v>
      </c>
      <c r="S55" s="1228"/>
    </row>
    <row r="56" spans="2:19">
      <c r="B56" s="1219">
        <f t="shared" si="13"/>
        <v>32</v>
      </c>
      <c r="D56" s="1225" t="s">
        <v>546</v>
      </c>
      <c r="E56" s="1224">
        <v>31</v>
      </c>
      <c r="F56" s="1226">
        <f t="shared" si="19"/>
        <v>123</v>
      </c>
      <c r="G56" s="1226">
        <f t="shared" si="14"/>
        <v>214</v>
      </c>
      <c r="H56" s="1227">
        <f t="shared" si="10"/>
        <v>0.57476635514018692</v>
      </c>
      <c r="I56" s="1228"/>
      <c r="J56" s="1224">
        <f>'1E - EDIT Amortization'!$O$90/12</f>
        <v>48486.843652450072</v>
      </c>
      <c r="K56" s="1229">
        <f t="shared" si="11"/>
        <v>27868.606398370837</v>
      </c>
      <c r="L56" s="1229">
        <f t="shared" si="15"/>
        <v>-48462867.386875547</v>
      </c>
      <c r="M56" s="1228"/>
      <c r="N56" s="1224"/>
      <c r="O56" s="1229">
        <f t="shared" si="16"/>
        <v>0</v>
      </c>
      <c r="P56" s="1229">
        <f t="shared" si="17"/>
        <v>0</v>
      </c>
      <c r="Q56" s="1229">
        <f t="shared" si="12"/>
        <v>0</v>
      </c>
      <c r="R56" s="1229">
        <f t="shared" si="18"/>
        <v>0</v>
      </c>
      <c r="S56" s="1228"/>
    </row>
    <row r="57" spans="2:19">
      <c r="B57" s="1219">
        <f t="shared" si="13"/>
        <v>33</v>
      </c>
      <c r="D57" s="1225" t="s">
        <v>530</v>
      </c>
      <c r="E57" s="1224">
        <v>30</v>
      </c>
      <c r="F57" s="1226">
        <f t="shared" si="19"/>
        <v>93</v>
      </c>
      <c r="G57" s="1226">
        <f t="shared" si="14"/>
        <v>214</v>
      </c>
      <c r="H57" s="1227">
        <f t="shared" si="10"/>
        <v>0.43457943925233644</v>
      </c>
      <c r="I57" s="1228"/>
      <c r="J57" s="1224">
        <f>'1E - EDIT Amortization'!$O$90/12</f>
        <v>48486.843652450072</v>
      </c>
      <c r="K57" s="1229">
        <f t="shared" si="11"/>
        <v>21071.385325597461</v>
      </c>
      <c r="L57" s="1229">
        <f t="shared" si="15"/>
        <v>-48441796.001549952</v>
      </c>
      <c r="M57" s="1228"/>
      <c r="N57" s="1224"/>
      <c r="O57" s="1229">
        <f t="shared" si="16"/>
        <v>0</v>
      </c>
      <c r="P57" s="1229">
        <f t="shared" si="17"/>
        <v>0</v>
      </c>
      <c r="Q57" s="1229">
        <f t="shared" si="12"/>
        <v>0</v>
      </c>
      <c r="R57" s="1229">
        <f t="shared" si="18"/>
        <v>0</v>
      </c>
      <c r="S57" s="1228"/>
    </row>
    <row r="58" spans="2:19">
      <c r="B58" s="1219">
        <f t="shared" si="13"/>
        <v>34</v>
      </c>
      <c r="D58" s="1225" t="s">
        <v>531</v>
      </c>
      <c r="E58" s="1224">
        <v>31</v>
      </c>
      <c r="F58" s="1226">
        <f t="shared" si="19"/>
        <v>62</v>
      </c>
      <c r="G58" s="1226">
        <f t="shared" si="14"/>
        <v>214</v>
      </c>
      <c r="H58" s="1227">
        <f t="shared" si="10"/>
        <v>0.28971962616822428</v>
      </c>
      <c r="I58" s="1228"/>
      <c r="J58" s="1224">
        <f>'1E - EDIT Amortization'!$O$90/12</f>
        <v>48486.843652450072</v>
      </c>
      <c r="K58" s="1229">
        <f t="shared" si="11"/>
        <v>14047.590217064973</v>
      </c>
      <c r="L58" s="1229">
        <f t="shared" si="15"/>
        <v>-48427748.41133289</v>
      </c>
      <c r="M58" s="1228"/>
      <c r="N58" s="1224"/>
      <c r="O58" s="1229">
        <f t="shared" si="16"/>
        <v>0</v>
      </c>
      <c r="P58" s="1229">
        <f t="shared" si="17"/>
        <v>0</v>
      </c>
      <c r="Q58" s="1229">
        <f t="shared" si="12"/>
        <v>0</v>
      </c>
      <c r="R58" s="1229">
        <f t="shared" si="18"/>
        <v>0</v>
      </c>
      <c r="S58" s="1228"/>
    </row>
    <row r="59" spans="2:19">
      <c r="B59" s="1219">
        <f t="shared" si="13"/>
        <v>35</v>
      </c>
      <c r="D59" s="1225" t="s">
        <v>532</v>
      </c>
      <c r="E59" s="1224">
        <v>30</v>
      </c>
      <c r="F59" s="1226">
        <f t="shared" si="19"/>
        <v>32</v>
      </c>
      <c r="G59" s="1226">
        <f t="shared" si="14"/>
        <v>214</v>
      </c>
      <c r="H59" s="1227">
        <f t="shared" si="10"/>
        <v>0.14953271028037382</v>
      </c>
      <c r="I59" s="1228"/>
      <c r="J59" s="1224">
        <f>'1E - EDIT Amortization'!$O$90/12</f>
        <v>48486.843652450072</v>
      </c>
      <c r="K59" s="1229">
        <f t="shared" si="11"/>
        <v>7250.3691442915988</v>
      </c>
      <c r="L59" s="1229">
        <f t="shared" si="15"/>
        <v>-48420498.0421886</v>
      </c>
      <c r="M59" s="1228"/>
      <c r="N59" s="1224"/>
      <c r="O59" s="1229">
        <f t="shared" si="16"/>
        <v>0</v>
      </c>
      <c r="P59" s="1229">
        <f t="shared" si="17"/>
        <v>0</v>
      </c>
      <c r="Q59" s="1229">
        <f t="shared" si="12"/>
        <v>0</v>
      </c>
      <c r="R59" s="1229">
        <f t="shared" si="18"/>
        <v>0</v>
      </c>
      <c r="S59" s="1228"/>
    </row>
    <row r="60" spans="2:19">
      <c r="B60" s="1219">
        <f t="shared" si="13"/>
        <v>36</v>
      </c>
      <c r="D60" s="1230" t="s">
        <v>749</v>
      </c>
      <c r="E60" s="1224">
        <v>31</v>
      </c>
      <c r="F60" s="1231">
        <v>1</v>
      </c>
      <c r="G60" s="1226">
        <f t="shared" si="14"/>
        <v>214</v>
      </c>
      <c r="H60" s="1227">
        <f t="shared" si="10"/>
        <v>4.6728971962616819E-3</v>
      </c>
      <c r="I60" s="1228"/>
      <c r="J60" s="1224">
        <f>'1E - EDIT Amortization'!$O$90/12</f>
        <v>48486.843652450072</v>
      </c>
      <c r="K60" s="1229">
        <f t="shared" si="11"/>
        <v>226.57403575911246</v>
      </c>
      <c r="L60" s="1229">
        <f t="shared" si="15"/>
        <v>-48420271.468152843</v>
      </c>
      <c r="M60" s="1228"/>
      <c r="N60" s="1224"/>
      <c r="O60" s="1229">
        <f t="shared" si="16"/>
        <v>0</v>
      </c>
      <c r="P60" s="1229">
        <f t="shared" si="17"/>
        <v>0</v>
      </c>
      <c r="Q60" s="1229">
        <f t="shared" si="12"/>
        <v>0</v>
      </c>
      <c r="R60" s="1229">
        <f t="shared" si="18"/>
        <v>0</v>
      </c>
      <c r="S60" s="1228"/>
    </row>
    <row r="61" spans="2:19">
      <c r="B61" s="1219">
        <f t="shared" si="13"/>
        <v>37</v>
      </c>
      <c r="D61" s="1232" t="str">
        <f>"Total (Sum of Lines "&amp;B49&amp;" - "&amp;B60&amp;")"</f>
        <v>Total (Sum of Lines 25 - 36)</v>
      </c>
      <c r="E61" s="1233">
        <f>SUM(E49:E60)</f>
        <v>365</v>
      </c>
      <c r="F61" s="1234"/>
      <c r="G61" s="1234"/>
      <c r="H61" s="1235"/>
      <c r="I61" s="1236"/>
      <c r="J61" s="1233">
        <f>SUM(J49:J60)</f>
        <v>581842.12382940087</v>
      </c>
      <c r="K61" s="1233">
        <f>SUM(K49:K60)</f>
        <v>268490.23237454827</v>
      </c>
      <c r="L61" s="1233"/>
      <c r="M61" s="1236"/>
      <c r="N61" s="1233">
        <f>SUM(N49:N60)</f>
        <v>0</v>
      </c>
      <c r="O61" s="1233">
        <f>SUM(O49:O60)</f>
        <v>0</v>
      </c>
      <c r="P61" s="1233">
        <f>SUM(P49:P60)</f>
        <v>0</v>
      </c>
      <c r="Q61" s="1233">
        <f>SUM(Q49:Q60)</f>
        <v>0</v>
      </c>
      <c r="R61" s="1237"/>
      <c r="S61" s="1236"/>
    </row>
    <row r="62" spans="2:19">
      <c r="D62" s="1238"/>
      <c r="E62" s="1238"/>
      <c r="F62" s="1238"/>
      <c r="G62" s="1238"/>
      <c r="H62" s="1239"/>
      <c r="I62" s="1239"/>
      <c r="K62" s="1240"/>
      <c r="L62" s="1239"/>
      <c r="M62" s="1239"/>
      <c r="N62" s="1250"/>
      <c r="O62" s="1240"/>
      <c r="P62" s="1240"/>
      <c r="Q62" s="1240"/>
      <c r="R62" s="1239"/>
      <c r="S62" s="1239"/>
    </row>
    <row r="63" spans="2:19" ht="15" customHeight="1">
      <c r="B63" s="1219">
        <f>B61+1</f>
        <v>38</v>
      </c>
      <c r="D63" s="943" t="s">
        <v>1356</v>
      </c>
      <c r="I63" s="1239"/>
      <c r="J63" s="1224" t="s">
        <v>1816</v>
      </c>
      <c r="L63" s="1224">
        <f>'1E - EDIT Amortization'!M72+'1E - EDIT Amortization'!M81</f>
        <v>-10887586.450161485</v>
      </c>
      <c r="M63" s="1241"/>
      <c r="N63" s="1224"/>
      <c r="R63" s="1224">
        <v>0</v>
      </c>
    </row>
    <row r="64" spans="2:19">
      <c r="B64" s="1219">
        <f>B63+1</f>
        <v>39</v>
      </c>
      <c r="D64" s="943" t="s">
        <v>1357</v>
      </c>
      <c r="I64" s="1239"/>
      <c r="J64" s="1242" t="s">
        <v>639</v>
      </c>
      <c r="L64" s="1243">
        <v>0</v>
      </c>
      <c r="M64" s="1244"/>
      <c r="N64" s="1242"/>
      <c r="R64" s="1243">
        <v>0</v>
      </c>
    </row>
    <row r="65" spans="2:19">
      <c r="B65" s="1219">
        <f>B64+1</f>
        <v>40</v>
      </c>
      <c r="D65" s="943" t="s">
        <v>1358</v>
      </c>
      <c r="I65" s="1239"/>
      <c r="J65" s="1232" t="str">
        <f>"(Col. "&amp;L44&amp;", Line "&amp;B63&amp;" + Line "&amp;B64&amp;")"</f>
        <v>(Col. (H), Line 38 + Line 39)</v>
      </c>
      <c r="L65" s="1245">
        <f>L63+L64</f>
        <v>-10887586.450161485</v>
      </c>
      <c r="M65" s="1239"/>
      <c r="N65" s="1232" t="str">
        <f>"(Col. "&amp;R44&amp;", Line "&amp;B63&amp;" + Line "&amp;B64&amp;")"</f>
        <v>(Col. (M), Line 38 + Line 39)</v>
      </c>
      <c r="R65" s="1245">
        <f>R63+R64</f>
        <v>0</v>
      </c>
    </row>
    <row r="66" spans="2:19">
      <c r="I66" s="1239"/>
      <c r="L66" s="1245"/>
      <c r="M66" s="1239"/>
      <c r="R66" s="1245"/>
    </row>
    <row r="67" spans="2:19">
      <c r="B67" s="1219">
        <f>B65+1</f>
        <v>41</v>
      </c>
      <c r="D67" s="943" t="s">
        <v>1359</v>
      </c>
      <c r="I67" s="1239"/>
      <c r="J67" s="1224" t="s">
        <v>1817</v>
      </c>
      <c r="L67" s="1224">
        <f>'1E - EDIT Amortization'!Q72+'1E - EDIT Amortization'!Q81</f>
        <v>0</v>
      </c>
      <c r="M67" s="1241"/>
      <c r="N67" s="1224"/>
      <c r="R67" s="1224">
        <f>'1E - EDIT Amortization'!Q72+'1E - EDIT Amortization'!Q81</f>
        <v>0</v>
      </c>
    </row>
    <row r="68" spans="2:19">
      <c r="B68" s="1219">
        <f>B67+1</f>
        <v>42</v>
      </c>
      <c r="D68" s="943" t="s">
        <v>1360</v>
      </c>
      <c r="I68" s="1239"/>
      <c r="J68" s="1242" t="s">
        <v>639</v>
      </c>
      <c r="L68" s="1243">
        <v>0</v>
      </c>
      <c r="M68" s="1239"/>
      <c r="N68" s="1242"/>
      <c r="R68" s="1243">
        <v>0</v>
      </c>
    </row>
    <row r="69" spans="2:19">
      <c r="B69" s="1219">
        <f>B68+1</f>
        <v>43</v>
      </c>
      <c r="D69" s="943" t="s">
        <v>1361</v>
      </c>
      <c r="I69" s="1239"/>
      <c r="J69" s="1232" t="str">
        <f>"(Col. "&amp;L44&amp;", Line "&amp;B67&amp;" + Line "&amp;B68&amp;")"</f>
        <v>(Col. (H), Line 41 + Line 42)</v>
      </c>
      <c r="L69" s="1245">
        <f>L67+L68</f>
        <v>0</v>
      </c>
      <c r="M69" s="1239"/>
      <c r="N69" s="1232" t="str">
        <f>"(Col. "&amp;R44&amp;", Line "&amp;B67&amp;" + Line "&amp;B68&amp;")"</f>
        <v>(Col. (M), Line 41 + Line 42)</v>
      </c>
      <c r="R69" s="1245">
        <f>R67+R68</f>
        <v>0</v>
      </c>
    </row>
    <row r="70" spans="2:19">
      <c r="I70" s="1239"/>
      <c r="L70" s="1245"/>
      <c r="M70" s="1239"/>
      <c r="R70" s="1245"/>
    </row>
    <row r="71" spans="2:19">
      <c r="B71" s="1219">
        <f>B69+1</f>
        <v>44</v>
      </c>
      <c r="D71" s="943" t="s">
        <v>1000</v>
      </c>
      <c r="I71" s="1239"/>
      <c r="J71" s="1232" t="str">
        <f>"([Col. "&amp;L44&amp;", Line "&amp;B65&amp;" + Line "&amp;B69&amp;"] /2)"</f>
        <v>([Col. (H), Line 40 + Line 43] /2)</v>
      </c>
      <c r="L71" s="1229">
        <f>(L65+L69)/2</f>
        <v>-5443793.2250807425</v>
      </c>
      <c r="M71" s="1239"/>
      <c r="N71" s="1232" t="str">
        <f>"([Col. "&amp;R44&amp;", Line "&amp;B65&amp;" + Line "&amp;B69&amp;"] /2)"</f>
        <v>([Col. (M), Line 40 + Line 43] /2)</v>
      </c>
      <c r="R71" s="1229">
        <f>(R65+R69)/2</f>
        <v>0</v>
      </c>
    </row>
    <row r="72" spans="2:19">
      <c r="B72" s="1219">
        <f>B71+1</f>
        <v>45</v>
      </c>
      <c r="D72" s="1331" t="s">
        <v>1362</v>
      </c>
      <c r="E72" s="1238"/>
      <c r="F72" s="1238"/>
      <c r="G72" s="1238"/>
      <c r="H72" s="1239"/>
      <c r="I72" s="1239"/>
      <c r="J72" s="1232" t="str">
        <f>"(Col. "&amp;L44&amp;", Line "&amp;B60&amp;" )"</f>
        <v>(Col. (H), Line 36 )</v>
      </c>
      <c r="K72" s="1240"/>
      <c r="L72" s="1229">
        <f>L60</f>
        <v>-48420271.468152843</v>
      </c>
      <c r="M72" s="1239"/>
      <c r="N72" s="1232" t="str">
        <f>"(Col. "&amp;R44&amp;", Line "&amp;B60&amp;" )"</f>
        <v>(Col. (M), Line 36 )</v>
      </c>
      <c r="R72" s="1229">
        <f>R60</f>
        <v>0</v>
      </c>
    </row>
    <row r="73" spans="2:19" ht="13.5" thickBot="1">
      <c r="B73" s="1219">
        <f>B72+1</f>
        <v>46</v>
      </c>
      <c r="D73" s="1246" t="s">
        <v>1365</v>
      </c>
      <c r="E73" s="1238"/>
      <c r="F73" s="1238"/>
      <c r="G73" s="1238"/>
      <c r="H73" s="1239"/>
      <c r="I73" s="1239"/>
      <c r="J73" s="1232" t="str">
        <f>"(Col. "&amp;L44&amp;", Line "&amp;B71&amp;" + Line "&amp;B72&amp;")"</f>
        <v>(Col. (H), Line 44 + Line 45)</v>
      </c>
      <c r="K73" s="1240"/>
      <c r="L73" s="1247">
        <f>L71+L72</f>
        <v>-53864064.693233587</v>
      </c>
      <c r="M73" s="1239"/>
      <c r="N73" s="1232" t="str">
        <f>"(Col. "&amp;R44&amp;", Line "&amp;B71&amp;" + Line "&amp;B72&amp;")"</f>
        <v>(Col. (M), Line 44 + Line 45)</v>
      </c>
      <c r="R73" s="1247">
        <f>R71+R72</f>
        <v>0</v>
      </c>
    </row>
    <row r="74" spans="2:19" ht="13">
      <c r="D74" s="1216"/>
    </row>
    <row r="75" spans="2:19" ht="13">
      <c r="D75" s="1216" t="s">
        <v>1366</v>
      </c>
      <c r="J75" s="1746"/>
      <c r="K75" s="1746"/>
      <c r="L75" s="1746"/>
      <c r="N75" s="1746"/>
      <c r="O75" s="1746"/>
      <c r="P75" s="1746"/>
      <c r="Q75" s="1746"/>
      <c r="R75" s="1746"/>
    </row>
    <row r="76" spans="2:19" ht="13">
      <c r="D76" s="1747" t="s">
        <v>912</v>
      </c>
      <c r="E76" s="1748"/>
      <c r="F76" s="1748"/>
      <c r="G76" s="1748"/>
      <c r="H76" s="1749"/>
      <c r="I76" s="1220"/>
      <c r="J76" s="1750" t="s">
        <v>1353</v>
      </c>
      <c r="K76" s="1751"/>
      <c r="L76" s="1752"/>
      <c r="M76" s="1220"/>
      <c r="N76" s="1750" t="s">
        <v>1354</v>
      </c>
      <c r="O76" s="1751"/>
      <c r="P76" s="1751"/>
      <c r="Q76" s="1751"/>
      <c r="R76" s="1752"/>
      <c r="S76" s="1220"/>
    </row>
    <row r="77" spans="2:19" ht="13">
      <c r="D77" s="1221" t="s">
        <v>174</v>
      </c>
      <c r="E77" s="1221" t="s">
        <v>175</v>
      </c>
      <c r="F77" s="1221" t="s">
        <v>1294</v>
      </c>
      <c r="G77" s="1221" t="s">
        <v>1295</v>
      </c>
      <c r="H77" s="1221" t="s">
        <v>1296</v>
      </c>
      <c r="I77" s="1220"/>
      <c r="J77" s="1221" t="s">
        <v>1297</v>
      </c>
      <c r="K77" s="1221" t="s">
        <v>1298</v>
      </c>
      <c r="L77" s="1221" t="s">
        <v>1299</v>
      </c>
      <c r="M77" s="1220"/>
      <c r="N77" s="1221" t="s">
        <v>1300</v>
      </c>
      <c r="O77" s="1221" t="s">
        <v>1301</v>
      </c>
      <c r="P77" s="1221" t="s">
        <v>1302</v>
      </c>
      <c r="Q77" s="1221" t="s">
        <v>1303</v>
      </c>
      <c r="R77" s="1221" t="s">
        <v>1304</v>
      </c>
      <c r="S77" s="1220"/>
    </row>
    <row r="78" spans="2:19" ht="50">
      <c r="B78" s="1222" t="s">
        <v>1305</v>
      </c>
      <c r="D78" s="1223" t="s">
        <v>169</v>
      </c>
      <c r="E78" s="1223" t="s">
        <v>913</v>
      </c>
      <c r="F78" s="1223" t="s">
        <v>914</v>
      </c>
      <c r="G78" s="1223" t="s">
        <v>915</v>
      </c>
      <c r="H78" s="1223" t="s">
        <v>1306</v>
      </c>
      <c r="I78" s="1528"/>
      <c r="J78" s="1223" t="s">
        <v>916</v>
      </c>
      <c r="K78" s="1223" t="s">
        <v>1307</v>
      </c>
      <c r="L78" s="1223" t="s">
        <v>1308</v>
      </c>
      <c r="M78" s="1528"/>
      <c r="N78" s="1223" t="s">
        <v>1003</v>
      </c>
      <c r="O78" s="1223" t="s">
        <v>1309</v>
      </c>
      <c r="P78" s="1223" t="s">
        <v>1310</v>
      </c>
      <c r="Q78" s="1223" t="s">
        <v>1311</v>
      </c>
      <c r="R78" s="1223" t="s">
        <v>1312</v>
      </c>
      <c r="S78" s="1528"/>
    </row>
    <row r="79" spans="2:19">
      <c r="E79" s="1528"/>
      <c r="F79" s="1528"/>
      <c r="G79" s="1528"/>
      <c r="H79" s="1528"/>
      <c r="I79" s="1528"/>
      <c r="J79" s="1528"/>
      <c r="K79" s="1528"/>
      <c r="L79" s="1528"/>
      <c r="M79" s="1528"/>
      <c r="N79" s="1528"/>
      <c r="O79" s="1528"/>
      <c r="P79" s="1528"/>
      <c r="Q79" s="1528"/>
      <c r="R79" s="1528"/>
      <c r="S79" s="1528"/>
    </row>
    <row r="80" spans="2:19">
      <c r="B80" s="1219">
        <f>B73+1</f>
        <v>47</v>
      </c>
      <c r="D80" s="943" t="s">
        <v>1002</v>
      </c>
      <c r="E80" s="1528"/>
      <c r="F80" s="1528"/>
      <c r="G80" s="1528"/>
      <c r="H80" s="1528"/>
      <c r="I80" s="1528"/>
      <c r="J80" s="1224" t="s">
        <v>1816</v>
      </c>
      <c r="K80" s="1528"/>
      <c r="L80" s="1224">
        <f>'1E - EDIT Amortization'!M91</f>
        <v>0</v>
      </c>
      <c r="M80" s="1528"/>
      <c r="N80" s="1224"/>
      <c r="O80" s="1528"/>
      <c r="P80" s="1528"/>
      <c r="Q80" s="1528"/>
      <c r="R80" s="1224">
        <v>0</v>
      </c>
      <c r="S80" s="1528"/>
    </row>
    <row r="81" spans="2:19">
      <c r="E81" s="1528"/>
      <c r="F81" s="1528"/>
      <c r="G81" s="1528"/>
      <c r="H81" s="1528"/>
      <c r="I81" s="1528"/>
      <c r="J81" s="1528"/>
      <c r="K81" s="1528"/>
      <c r="L81" s="1528"/>
      <c r="M81" s="1528"/>
      <c r="N81" s="1528"/>
      <c r="O81" s="1528"/>
      <c r="P81" s="1528"/>
      <c r="Q81" s="1528"/>
      <c r="R81" s="1528"/>
      <c r="S81" s="1528"/>
    </row>
    <row r="82" spans="2:19">
      <c r="B82" s="1219">
        <f>B80+1</f>
        <v>48</v>
      </c>
      <c r="D82" s="1225" t="s">
        <v>525</v>
      </c>
      <c r="E82" s="1224">
        <v>31</v>
      </c>
      <c r="F82" s="1226">
        <v>0</v>
      </c>
      <c r="G82" s="1226">
        <v>214</v>
      </c>
      <c r="H82" s="1227">
        <f t="shared" ref="H82:H93" si="20">IF(F82=0,0.5,F82/G82)</f>
        <v>0.5</v>
      </c>
      <c r="I82" s="1228"/>
      <c r="J82" s="1224">
        <v>0</v>
      </c>
      <c r="K82" s="1229">
        <f t="shared" ref="K82:K93" si="21">+J82*H82</f>
        <v>0</v>
      </c>
      <c r="L82" s="1229">
        <f>+K82</f>
        <v>0</v>
      </c>
      <c r="M82" s="1228"/>
      <c r="N82" s="1224">
        <v>0</v>
      </c>
      <c r="O82" s="1229">
        <f>IF($D$237="True-Up Adjustment",N82-J82,0)</f>
        <v>0</v>
      </c>
      <c r="P82" s="1229">
        <f>IF($D$237="True-Up Adjustment",IF(AND(J82&gt;=0,N82&gt;=0),IF(O82&gt;=0,K82+O82,N82/J82*K82),IF(AND(J82&lt;0,N82&lt;0),IF(O82&lt;0,K82+O82,N82/J82*K82),0)),0)</f>
        <v>0</v>
      </c>
      <c r="Q82" s="1229">
        <f t="shared" ref="Q82:Q93" si="22">IF(AND(J82&gt;=0,N82&lt;0),N82,IF(AND(J82&lt;0,N82&gt;=0),N82,0))</f>
        <v>0</v>
      </c>
      <c r="R82" s="1229">
        <f>+P82+Q82</f>
        <v>0</v>
      </c>
      <c r="S82" s="1228"/>
    </row>
    <row r="83" spans="2:19">
      <c r="B83" s="1219">
        <f t="shared" ref="B83:B94" si="23">+B82+1</f>
        <v>49</v>
      </c>
      <c r="D83" s="1225" t="s">
        <v>526</v>
      </c>
      <c r="E83" s="1224">
        <v>28</v>
      </c>
      <c r="F83" s="1226">
        <v>0</v>
      </c>
      <c r="G83" s="1226">
        <f t="shared" ref="G83:G93" si="24">G82</f>
        <v>214</v>
      </c>
      <c r="H83" s="1227">
        <f t="shared" si="20"/>
        <v>0.5</v>
      </c>
      <c r="I83" s="1228"/>
      <c r="J83" s="1224">
        <v>0</v>
      </c>
      <c r="K83" s="1229">
        <f t="shared" si="21"/>
        <v>0</v>
      </c>
      <c r="L83" s="1229">
        <f t="shared" ref="L83:L93" si="25">+K83+L82</f>
        <v>0</v>
      </c>
      <c r="M83" s="1228"/>
      <c r="N83" s="1224">
        <v>0</v>
      </c>
      <c r="O83" s="1229">
        <f t="shared" ref="O83:O93" si="26">IF($D$237="True-Up Adjustment",N83-J83,0)</f>
        <v>0</v>
      </c>
      <c r="P83" s="1229">
        <f t="shared" ref="P83:P93" si="27">IF($D$237="True-Up Adjustment",IF(AND(J83&gt;=0,N83&gt;=0),IF(O83&gt;=0,K83+O83,N83/J83*K83),IF(AND(J83&lt;0,N83&lt;0),IF(O83&lt;0,K83+O83,N83/J83*K83),0)),0)</f>
        <v>0</v>
      </c>
      <c r="Q83" s="1229">
        <f t="shared" si="22"/>
        <v>0</v>
      </c>
      <c r="R83" s="1229">
        <f t="shared" ref="R83:R93" si="28">R82+P83+Q83</f>
        <v>0</v>
      </c>
      <c r="S83" s="1228"/>
    </row>
    <row r="84" spans="2:19">
      <c r="B84" s="1219">
        <f t="shared" si="23"/>
        <v>50</v>
      </c>
      <c r="D84" s="1225" t="s">
        <v>545</v>
      </c>
      <c r="E84" s="1224">
        <v>31</v>
      </c>
      <c r="F84" s="1226">
        <v>0</v>
      </c>
      <c r="G84" s="1226">
        <f t="shared" si="24"/>
        <v>214</v>
      </c>
      <c r="H84" s="1227">
        <f t="shared" si="20"/>
        <v>0.5</v>
      </c>
      <c r="I84" s="1228"/>
      <c r="J84" s="1224">
        <v>0</v>
      </c>
      <c r="K84" s="1229">
        <f t="shared" si="21"/>
        <v>0</v>
      </c>
      <c r="L84" s="1229">
        <f t="shared" si="25"/>
        <v>0</v>
      </c>
      <c r="M84" s="1228"/>
      <c r="N84" s="1224">
        <v>0</v>
      </c>
      <c r="O84" s="1229">
        <f t="shared" si="26"/>
        <v>0</v>
      </c>
      <c r="P84" s="1229">
        <f t="shared" si="27"/>
        <v>0</v>
      </c>
      <c r="Q84" s="1229">
        <f t="shared" si="22"/>
        <v>0</v>
      </c>
      <c r="R84" s="1229">
        <f t="shared" si="28"/>
        <v>0</v>
      </c>
      <c r="S84" s="1228"/>
    </row>
    <row r="85" spans="2:19">
      <c r="B85" s="1219">
        <f t="shared" si="23"/>
        <v>51</v>
      </c>
      <c r="D85" s="1225" t="s">
        <v>171</v>
      </c>
      <c r="E85" s="1224">
        <v>30</v>
      </c>
      <c r="F85" s="1226">
        <v>0</v>
      </c>
      <c r="G85" s="1226">
        <f t="shared" si="24"/>
        <v>214</v>
      </c>
      <c r="H85" s="1227">
        <f t="shared" si="20"/>
        <v>0.5</v>
      </c>
      <c r="I85" s="1228"/>
      <c r="J85" s="1224">
        <v>0</v>
      </c>
      <c r="K85" s="1229">
        <f t="shared" si="21"/>
        <v>0</v>
      </c>
      <c r="L85" s="1229">
        <f t="shared" si="25"/>
        <v>0</v>
      </c>
      <c r="M85" s="1228"/>
      <c r="N85" s="1224">
        <v>0</v>
      </c>
      <c r="O85" s="1229">
        <f t="shared" si="26"/>
        <v>0</v>
      </c>
      <c r="P85" s="1229">
        <f t="shared" si="27"/>
        <v>0</v>
      </c>
      <c r="Q85" s="1229">
        <f t="shared" si="22"/>
        <v>0</v>
      </c>
      <c r="R85" s="1229">
        <f t="shared" si="28"/>
        <v>0</v>
      </c>
      <c r="S85" s="1228"/>
    </row>
    <row r="86" spans="2:19">
      <c r="B86" s="1219">
        <f t="shared" si="23"/>
        <v>52</v>
      </c>
      <c r="D86" s="1225" t="s">
        <v>172</v>
      </c>
      <c r="E86" s="1224">
        <v>31</v>
      </c>
      <c r="F86" s="1226">
        <v>0</v>
      </c>
      <c r="G86" s="1226">
        <f t="shared" si="24"/>
        <v>214</v>
      </c>
      <c r="H86" s="1227">
        <f t="shared" si="20"/>
        <v>0.5</v>
      </c>
      <c r="I86" s="1228"/>
      <c r="J86" s="1224">
        <v>0</v>
      </c>
      <c r="K86" s="1229">
        <f t="shared" si="21"/>
        <v>0</v>
      </c>
      <c r="L86" s="1229">
        <f t="shared" si="25"/>
        <v>0</v>
      </c>
      <c r="M86" s="1228"/>
      <c r="N86" s="1224">
        <v>0</v>
      </c>
      <c r="O86" s="1229">
        <f t="shared" si="26"/>
        <v>0</v>
      </c>
      <c r="P86" s="1229">
        <f t="shared" si="27"/>
        <v>0</v>
      </c>
      <c r="Q86" s="1229">
        <f t="shared" si="22"/>
        <v>0</v>
      </c>
      <c r="R86" s="1229">
        <f t="shared" si="28"/>
        <v>0</v>
      </c>
      <c r="S86" s="1228"/>
    </row>
    <row r="87" spans="2:19">
      <c r="B87" s="1219">
        <f t="shared" si="23"/>
        <v>53</v>
      </c>
      <c r="D87" s="1225" t="s">
        <v>173</v>
      </c>
      <c r="E87" s="1224">
        <v>30</v>
      </c>
      <c r="F87" s="1226">
        <f t="shared" ref="F87:F92" si="29">E88+F88</f>
        <v>185</v>
      </c>
      <c r="G87" s="1226">
        <f t="shared" si="24"/>
        <v>214</v>
      </c>
      <c r="H87" s="1227">
        <f t="shared" si="20"/>
        <v>0.86448598130841126</v>
      </c>
      <c r="I87" s="1228"/>
      <c r="J87" s="1224">
        <v>0</v>
      </c>
      <c r="K87" s="1229">
        <f t="shared" si="21"/>
        <v>0</v>
      </c>
      <c r="L87" s="1229">
        <f t="shared" si="25"/>
        <v>0</v>
      </c>
      <c r="M87" s="1228"/>
      <c r="N87" s="1224">
        <v>0</v>
      </c>
      <c r="O87" s="1229">
        <f t="shared" si="26"/>
        <v>0</v>
      </c>
      <c r="P87" s="1229">
        <f t="shared" si="27"/>
        <v>0</v>
      </c>
      <c r="Q87" s="1229">
        <f t="shared" si="22"/>
        <v>0</v>
      </c>
      <c r="R87" s="1229">
        <f t="shared" si="28"/>
        <v>0</v>
      </c>
      <c r="S87" s="1228"/>
    </row>
    <row r="88" spans="2:19">
      <c r="B88" s="1219">
        <f t="shared" si="23"/>
        <v>54</v>
      </c>
      <c r="D88" s="1225" t="s">
        <v>528</v>
      </c>
      <c r="E88" s="1224">
        <v>31</v>
      </c>
      <c r="F88" s="1226">
        <f t="shared" si="29"/>
        <v>154</v>
      </c>
      <c r="G88" s="1226">
        <f t="shared" si="24"/>
        <v>214</v>
      </c>
      <c r="H88" s="1227">
        <f t="shared" si="20"/>
        <v>0.71962616822429903</v>
      </c>
      <c r="I88" s="1228"/>
      <c r="J88" s="1224">
        <v>0</v>
      </c>
      <c r="K88" s="1229">
        <f t="shared" si="21"/>
        <v>0</v>
      </c>
      <c r="L88" s="1229">
        <f t="shared" si="25"/>
        <v>0</v>
      </c>
      <c r="M88" s="1228"/>
      <c r="N88" s="1224">
        <v>0</v>
      </c>
      <c r="O88" s="1229">
        <f t="shared" si="26"/>
        <v>0</v>
      </c>
      <c r="P88" s="1229">
        <f t="shared" si="27"/>
        <v>0</v>
      </c>
      <c r="Q88" s="1229">
        <f t="shared" si="22"/>
        <v>0</v>
      </c>
      <c r="R88" s="1229">
        <f t="shared" si="28"/>
        <v>0</v>
      </c>
      <c r="S88" s="1228"/>
    </row>
    <row r="89" spans="2:19">
      <c r="B89" s="1219">
        <f t="shared" si="23"/>
        <v>55</v>
      </c>
      <c r="D89" s="1225" t="s">
        <v>546</v>
      </c>
      <c r="E89" s="1224">
        <v>31</v>
      </c>
      <c r="F89" s="1226">
        <f t="shared" si="29"/>
        <v>123</v>
      </c>
      <c r="G89" s="1226">
        <f t="shared" si="24"/>
        <v>214</v>
      </c>
      <c r="H89" s="1227">
        <f t="shared" si="20"/>
        <v>0.57476635514018692</v>
      </c>
      <c r="I89" s="1228"/>
      <c r="J89" s="1224">
        <v>0</v>
      </c>
      <c r="K89" s="1229">
        <f t="shared" si="21"/>
        <v>0</v>
      </c>
      <c r="L89" s="1229">
        <f t="shared" si="25"/>
        <v>0</v>
      </c>
      <c r="M89" s="1228"/>
      <c r="N89" s="1224">
        <v>0</v>
      </c>
      <c r="O89" s="1229">
        <f t="shared" si="26"/>
        <v>0</v>
      </c>
      <c r="P89" s="1229">
        <f t="shared" si="27"/>
        <v>0</v>
      </c>
      <c r="Q89" s="1229">
        <f t="shared" si="22"/>
        <v>0</v>
      </c>
      <c r="R89" s="1229">
        <f t="shared" si="28"/>
        <v>0</v>
      </c>
      <c r="S89" s="1228"/>
    </row>
    <row r="90" spans="2:19">
      <c r="B90" s="1219">
        <f t="shared" si="23"/>
        <v>56</v>
      </c>
      <c r="D90" s="1225" t="s">
        <v>530</v>
      </c>
      <c r="E90" s="1224">
        <v>30</v>
      </c>
      <c r="F90" s="1226">
        <f t="shared" si="29"/>
        <v>93</v>
      </c>
      <c r="G90" s="1226">
        <f t="shared" si="24"/>
        <v>214</v>
      </c>
      <c r="H90" s="1227">
        <f t="shared" si="20"/>
        <v>0.43457943925233644</v>
      </c>
      <c r="I90" s="1228"/>
      <c r="J90" s="1224">
        <v>0</v>
      </c>
      <c r="K90" s="1229">
        <f t="shared" si="21"/>
        <v>0</v>
      </c>
      <c r="L90" s="1229">
        <f t="shared" si="25"/>
        <v>0</v>
      </c>
      <c r="M90" s="1228"/>
      <c r="N90" s="1224">
        <v>0</v>
      </c>
      <c r="O90" s="1229">
        <f t="shared" si="26"/>
        <v>0</v>
      </c>
      <c r="P90" s="1229">
        <f t="shared" si="27"/>
        <v>0</v>
      </c>
      <c r="Q90" s="1229">
        <f t="shared" si="22"/>
        <v>0</v>
      </c>
      <c r="R90" s="1229">
        <f t="shared" si="28"/>
        <v>0</v>
      </c>
      <c r="S90" s="1228"/>
    </row>
    <row r="91" spans="2:19">
      <c r="B91" s="1219">
        <f t="shared" si="23"/>
        <v>57</v>
      </c>
      <c r="D91" s="1225" t="s">
        <v>531</v>
      </c>
      <c r="E91" s="1224">
        <v>31</v>
      </c>
      <c r="F91" s="1226">
        <f t="shared" si="29"/>
        <v>62</v>
      </c>
      <c r="G91" s="1226">
        <f t="shared" si="24"/>
        <v>214</v>
      </c>
      <c r="H91" s="1227">
        <f t="shared" si="20"/>
        <v>0.28971962616822428</v>
      </c>
      <c r="I91" s="1228"/>
      <c r="J91" s="1224">
        <v>0</v>
      </c>
      <c r="K91" s="1229">
        <f t="shared" si="21"/>
        <v>0</v>
      </c>
      <c r="L91" s="1229">
        <f t="shared" si="25"/>
        <v>0</v>
      </c>
      <c r="M91" s="1228"/>
      <c r="N91" s="1224">
        <v>0</v>
      </c>
      <c r="O91" s="1229">
        <f t="shared" si="26"/>
        <v>0</v>
      </c>
      <c r="P91" s="1229">
        <f t="shared" si="27"/>
        <v>0</v>
      </c>
      <c r="Q91" s="1229">
        <f t="shared" si="22"/>
        <v>0</v>
      </c>
      <c r="R91" s="1229">
        <f t="shared" si="28"/>
        <v>0</v>
      </c>
      <c r="S91" s="1228"/>
    </row>
    <row r="92" spans="2:19">
      <c r="B92" s="1219">
        <f t="shared" si="23"/>
        <v>58</v>
      </c>
      <c r="D92" s="1225" t="s">
        <v>532</v>
      </c>
      <c r="E92" s="1224">
        <v>30</v>
      </c>
      <c r="F92" s="1226">
        <f t="shared" si="29"/>
        <v>32</v>
      </c>
      <c r="G92" s="1226">
        <f t="shared" si="24"/>
        <v>214</v>
      </c>
      <c r="H92" s="1227">
        <f t="shared" si="20"/>
        <v>0.14953271028037382</v>
      </c>
      <c r="I92" s="1228"/>
      <c r="J92" s="1224">
        <v>0</v>
      </c>
      <c r="K92" s="1229">
        <f t="shared" si="21"/>
        <v>0</v>
      </c>
      <c r="L92" s="1229">
        <f t="shared" si="25"/>
        <v>0</v>
      </c>
      <c r="M92" s="1228"/>
      <c r="N92" s="1224">
        <v>0</v>
      </c>
      <c r="O92" s="1229">
        <f t="shared" si="26"/>
        <v>0</v>
      </c>
      <c r="P92" s="1229">
        <f t="shared" si="27"/>
        <v>0</v>
      </c>
      <c r="Q92" s="1229">
        <f t="shared" si="22"/>
        <v>0</v>
      </c>
      <c r="R92" s="1229">
        <f t="shared" si="28"/>
        <v>0</v>
      </c>
      <c r="S92" s="1228"/>
    </row>
    <row r="93" spans="2:19">
      <c r="B93" s="1219">
        <f t="shared" si="23"/>
        <v>59</v>
      </c>
      <c r="D93" s="1230" t="s">
        <v>749</v>
      </c>
      <c r="E93" s="1224">
        <v>31</v>
      </c>
      <c r="F93" s="1231">
        <v>1</v>
      </c>
      <c r="G93" s="1226">
        <f t="shared" si="24"/>
        <v>214</v>
      </c>
      <c r="H93" s="1227">
        <f t="shared" si="20"/>
        <v>4.6728971962616819E-3</v>
      </c>
      <c r="I93" s="1228"/>
      <c r="J93" s="1224">
        <v>0</v>
      </c>
      <c r="K93" s="1229">
        <f t="shared" si="21"/>
        <v>0</v>
      </c>
      <c r="L93" s="1229">
        <f t="shared" si="25"/>
        <v>0</v>
      </c>
      <c r="M93" s="1228"/>
      <c r="N93" s="1224">
        <v>0</v>
      </c>
      <c r="O93" s="1229">
        <f t="shared" si="26"/>
        <v>0</v>
      </c>
      <c r="P93" s="1229">
        <f t="shared" si="27"/>
        <v>0</v>
      </c>
      <c r="Q93" s="1229">
        <f t="shared" si="22"/>
        <v>0</v>
      </c>
      <c r="R93" s="1229">
        <f t="shared" si="28"/>
        <v>0</v>
      </c>
      <c r="S93" s="1228"/>
    </row>
    <row r="94" spans="2:19">
      <c r="B94" s="1219">
        <f t="shared" si="23"/>
        <v>60</v>
      </c>
      <c r="D94" s="1232" t="str">
        <f>"Total (Sum of Lines "&amp;B82&amp;" - "&amp;B93&amp;")"</f>
        <v>Total (Sum of Lines 48 - 59)</v>
      </c>
      <c r="E94" s="1233">
        <f>SUM(E82:E93)</f>
        <v>365</v>
      </c>
      <c r="F94" s="1234"/>
      <c r="G94" s="1234"/>
      <c r="H94" s="1235"/>
      <c r="I94" s="1236"/>
      <c r="J94" s="1233">
        <f>SUM(J82:J93)</f>
        <v>0</v>
      </c>
      <c r="K94" s="1233">
        <f>SUM(K82:K93)</f>
        <v>0</v>
      </c>
      <c r="L94" s="1237"/>
      <c r="M94" s="1236"/>
      <c r="N94" s="1233">
        <f>SUM(N82:N93)</f>
        <v>0</v>
      </c>
      <c r="O94" s="1233">
        <f>SUM(O82:O93)</f>
        <v>0</v>
      </c>
      <c r="P94" s="1233">
        <f>SUM(P82:P93)</f>
        <v>0</v>
      </c>
      <c r="Q94" s="1233">
        <f>SUM(Q82:Q93)</f>
        <v>0</v>
      </c>
      <c r="R94" s="1237"/>
      <c r="S94" s="1236"/>
    </row>
    <row r="95" spans="2:19">
      <c r="D95" s="1238"/>
      <c r="E95" s="1238"/>
      <c r="F95" s="1238"/>
      <c r="G95" s="1238"/>
      <c r="H95" s="1239"/>
      <c r="I95" s="1239"/>
      <c r="K95" s="1240"/>
      <c r="L95" s="1239"/>
      <c r="M95" s="1239"/>
      <c r="N95" s="1250"/>
      <c r="O95" s="1240"/>
      <c r="P95" s="1240"/>
      <c r="Q95" s="1240"/>
      <c r="R95" s="1239"/>
      <c r="S95" s="1239"/>
    </row>
    <row r="96" spans="2:19">
      <c r="B96" s="1219">
        <f>B94+1</f>
        <v>61</v>
      </c>
      <c r="D96" s="943" t="s">
        <v>1356</v>
      </c>
      <c r="I96" s="1239"/>
      <c r="J96" s="1224" t="s">
        <v>1816</v>
      </c>
      <c r="L96" s="1224">
        <f>'1E - EDIT Amortization'!M73+'1E - EDIT Amortization'!M82</f>
        <v>0</v>
      </c>
      <c r="M96" s="1241"/>
      <c r="N96" s="1224"/>
      <c r="R96" s="1224">
        <f>'1E - EDIT Amortization'!M73+'1E - EDIT Amortization'!M82</f>
        <v>0</v>
      </c>
    </row>
    <row r="97" spans="2:19">
      <c r="B97" s="1219">
        <f>B96+1</f>
        <v>62</v>
      </c>
      <c r="D97" s="943" t="s">
        <v>1357</v>
      </c>
      <c r="I97" s="1239"/>
      <c r="J97" s="1242" t="s">
        <v>639</v>
      </c>
      <c r="L97" s="1243">
        <v>0</v>
      </c>
      <c r="M97" s="1244"/>
      <c r="N97" s="1242"/>
      <c r="R97" s="1243">
        <v>0</v>
      </c>
    </row>
    <row r="98" spans="2:19">
      <c r="B98" s="1219">
        <f>B97+1</f>
        <v>63</v>
      </c>
      <c r="D98" s="943" t="s">
        <v>1358</v>
      </c>
      <c r="I98" s="1239"/>
      <c r="J98" s="1232" t="str">
        <f>"(Col. "&amp;L77&amp;", Line "&amp;B96&amp;" + Line "&amp;B97&amp;")"</f>
        <v>(Col. (H), Line 61 + Line 62)</v>
      </c>
      <c r="L98" s="1245">
        <f>L96+L97</f>
        <v>0</v>
      </c>
      <c r="M98" s="1239"/>
      <c r="N98" s="1232" t="str">
        <f>"(Col. "&amp;R77&amp;", Line "&amp;B96&amp;" + Line "&amp;B97&amp;")"</f>
        <v>(Col. (M), Line 61 + Line 62)</v>
      </c>
      <c r="R98" s="1245">
        <f>R96+R97</f>
        <v>0</v>
      </c>
    </row>
    <row r="99" spans="2:19">
      <c r="I99" s="1239"/>
      <c r="L99" s="1245"/>
      <c r="M99" s="1239"/>
      <c r="R99" s="1245"/>
    </row>
    <row r="100" spans="2:19">
      <c r="B100" s="1219">
        <f>B98+1</f>
        <v>64</v>
      </c>
      <c r="D100" s="943" t="s">
        <v>1359</v>
      </c>
      <c r="I100" s="1239"/>
      <c r="J100" s="1224" t="s">
        <v>1817</v>
      </c>
      <c r="L100" s="1224">
        <f>'1E - EDIT Amortization'!Q73+'1E - EDIT Amortization'!Q82</f>
        <v>0</v>
      </c>
      <c r="M100" s="1241"/>
      <c r="N100" s="1224"/>
      <c r="R100" s="1224">
        <v>0</v>
      </c>
    </row>
    <row r="101" spans="2:19">
      <c r="B101" s="1219">
        <f>B100+1</f>
        <v>65</v>
      </c>
      <c r="D101" s="943" t="s">
        <v>1360</v>
      </c>
      <c r="I101" s="1239"/>
      <c r="J101" s="1242" t="s">
        <v>639</v>
      </c>
      <c r="L101" s="1243">
        <v>0</v>
      </c>
      <c r="M101" s="1239"/>
      <c r="N101" s="1242"/>
      <c r="R101" s="1243">
        <v>0</v>
      </c>
    </row>
    <row r="102" spans="2:19">
      <c r="B102" s="1219">
        <f>B101+1</f>
        <v>66</v>
      </c>
      <c r="D102" s="943" t="s">
        <v>1361</v>
      </c>
      <c r="I102" s="1239"/>
      <c r="J102" s="1232" t="str">
        <f>"(Col. "&amp;L77&amp;", Line "&amp;B100&amp;" + Line "&amp;B101&amp;")"</f>
        <v>(Col. (H), Line 64 + Line 65)</v>
      </c>
      <c r="L102" s="1245">
        <f>L100+L101</f>
        <v>0</v>
      </c>
      <c r="M102" s="1239"/>
      <c r="N102" s="1232" t="str">
        <f>"(Col. "&amp;R77&amp;", Line "&amp;B100&amp;" + Line "&amp;B101&amp;")"</f>
        <v>(Col. (M), Line 64 + Line 65)</v>
      </c>
      <c r="R102" s="1245">
        <f>R100+R101</f>
        <v>0</v>
      </c>
    </row>
    <row r="103" spans="2:19">
      <c r="I103" s="1239"/>
      <c r="L103" s="1245"/>
      <c r="M103" s="1239"/>
      <c r="R103" s="1245"/>
    </row>
    <row r="104" spans="2:19">
      <c r="B104" s="1219">
        <f>B102+1</f>
        <v>67</v>
      </c>
      <c r="D104" s="943" t="s">
        <v>1000</v>
      </c>
      <c r="I104" s="1239"/>
      <c r="J104" s="1232" t="str">
        <f>"([Col. "&amp;L77&amp;", Line "&amp;B98&amp;" + Line "&amp;B102&amp;"] /2)"</f>
        <v>([Col. (H), Line 63 + Line 66] /2)</v>
      </c>
      <c r="L104" s="1229">
        <f>(L98+L102)/2</f>
        <v>0</v>
      </c>
      <c r="M104" s="1239"/>
      <c r="N104" s="1232" t="str">
        <f>"([Col. "&amp;R77&amp;", Line "&amp;B98&amp;" + Line "&amp;B102&amp;"] /2)"</f>
        <v>([Col. (M), Line 63 + Line 66] /2)</v>
      </c>
      <c r="R104" s="1229">
        <f>(R98+R102)/2</f>
        <v>0</v>
      </c>
    </row>
    <row r="105" spans="2:19">
      <c r="B105" s="1219">
        <f>B104+1</f>
        <v>68</v>
      </c>
      <c r="D105" s="1331" t="s">
        <v>1362</v>
      </c>
      <c r="E105" s="1238"/>
      <c r="F105" s="1238"/>
      <c r="G105" s="1238"/>
      <c r="H105" s="1239"/>
      <c r="I105" s="1239"/>
      <c r="J105" s="1232" t="str">
        <f>"(Col. "&amp;L77&amp;", Line "&amp;B93&amp;" )"</f>
        <v>(Col. (H), Line 59 )</v>
      </c>
      <c r="K105" s="1240"/>
      <c r="L105" s="1229">
        <f>L93</f>
        <v>0</v>
      </c>
      <c r="M105" s="1239"/>
      <c r="N105" s="1232" t="str">
        <f>"(Col. "&amp;R77&amp;", Line "&amp;B93&amp;" )"</f>
        <v>(Col. (M), Line 59 )</v>
      </c>
      <c r="R105" s="1229">
        <f>R93</f>
        <v>0</v>
      </c>
    </row>
    <row r="106" spans="2:19" ht="13.5" thickBot="1">
      <c r="B106" s="1219">
        <f>B105+1</f>
        <v>69</v>
      </c>
      <c r="D106" s="1246" t="s">
        <v>1367</v>
      </c>
      <c r="E106" s="1238"/>
      <c r="F106" s="1238"/>
      <c r="G106" s="1238"/>
      <c r="H106" s="1239"/>
      <c r="I106" s="1239"/>
      <c r="J106" s="1232" t="str">
        <f>"(Col. "&amp;L77&amp;", Line "&amp;B104&amp;" + Line "&amp;B105&amp;")"</f>
        <v>(Col. (H), Line 67 + Line 68)</v>
      </c>
      <c r="K106" s="1240"/>
      <c r="L106" s="1247">
        <f>L104+L105</f>
        <v>0</v>
      </c>
      <c r="M106" s="1239"/>
      <c r="N106" s="1232" t="str">
        <f>"(Col. "&amp;R77&amp;", Line "&amp;B104&amp;" + Line "&amp;B105&amp;")"</f>
        <v>(Col. (M), Line 67 + Line 68)</v>
      </c>
      <c r="R106" s="1247">
        <f>R104+R105</f>
        <v>0</v>
      </c>
    </row>
    <row r="107" spans="2:19">
      <c r="D107" s="1238"/>
      <c r="E107" s="1238"/>
      <c r="F107" s="1238"/>
      <c r="G107" s="1238"/>
      <c r="H107" s="1239"/>
      <c r="I107" s="1239"/>
      <c r="K107" s="1240"/>
      <c r="L107" s="1239"/>
      <c r="M107" s="1239"/>
      <c r="O107" s="1240"/>
      <c r="P107" s="1240"/>
      <c r="Q107" s="1240"/>
      <c r="R107" s="1239"/>
      <c r="S107" s="1239"/>
    </row>
    <row r="108" spans="2:19">
      <c r="D108" s="1238"/>
      <c r="E108" s="1238"/>
      <c r="F108" s="1238" t="s">
        <v>86</v>
      </c>
      <c r="G108" s="1238"/>
      <c r="H108" s="1239"/>
      <c r="I108" s="1239"/>
      <c r="K108" s="1240"/>
      <c r="L108" s="1239"/>
      <c r="M108" s="1239"/>
      <c r="O108" s="1240"/>
      <c r="P108" s="1240"/>
      <c r="Q108" s="1240"/>
      <c r="R108" s="1239"/>
      <c r="S108" s="1239"/>
    </row>
    <row r="109" spans="2:19" ht="13">
      <c r="D109" s="1765" t="s">
        <v>1368</v>
      </c>
      <c r="E109" s="1765"/>
      <c r="F109" s="1765"/>
      <c r="G109" s="1765"/>
      <c r="H109" s="1763"/>
      <c r="I109" s="1239"/>
      <c r="J109" s="1763" t="s">
        <v>1369</v>
      </c>
      <c r="K109" s="1763"/>
      <c r="L109" s="1763"/>
      <c r="M109" s="1763"/>
      <c r="N109" s="1763"/>
      <c r="O109" s="1240"/>
      <c r="P109" s="1240"/>
      <c r="Q109" s="1240"/>
      <c r="R109" s="1239"/>
      <c r="S109" s="1239"/>
    </row>
    <row r="110" spans="2:19" ht="12.75" customHeight="1">
      <c r="B110" s="1761" t="s">
        <v>1305</v>
      </c>
      <c r="C110" s="1527"/>
      <c r="D110" s="1522" t="s">
        <v>174</v>
      </c>
      <c r="E110" s="1523"/>
      <c r="F110" s="1522" t="s">
        <v>175</v>
      </c>
      <c r="G110" s="1524"/>
      <c r="H110" s="1521" t="s">
        <v>1294</v>
      </c>
      <c r="I110" s="1220"/>
      <c r="J110" s="1522" t="s">
        <v>1295</v>
      </c>
      <c r="K110" s="1523"/>
      <c r="L110" s="1522" t="s">
        <v>1296</v>
      </c>
      <c r="M110" s="1524"/>
      <c r="N110" s="1521" t="s">
        <v>1297</v>
      </c>
    </row>
    <row r="111" spans="2:19" ht="26">
      <c r="B111" s="1762"/>
      <c r="C111" s="1527"/>
      <c r="D111" s="1332" t="s">
        <v>1370</v>
      </c>
      <c r="E111" s="1333"/>
      <c r="F111" s="1334" t="s">
        <v>1371</v>
      </c>
      <c r="G111" s="1335"/>
      <c r="H111" s="1336" t="s">
        <v>1372</v>
      </c>
      <c r="J111" s="1337" t="s">
        <v>1370</v>
      </c>
      <c r="K111" s="1338"/>
      <c r="L111" s="1339" t="s">
        <v>1371</v>
      </c>
      <c r="M111" s="1340"/>
      <c r="N111" s="1336" t="s">
        <v>1372</v>
      </c>
      <c r="O111" s="1240"/>
      <c r="P111" s="1240"/>
      <c r="Q111" s="1240"/>
      <c r="R111" s="1239"/>
      <c r="S111" s="1239"/>
    </row>
    <row r="112" spans="2:19" ht="5.15" customHeight="1">
      <c r="B112" s="943"/>
      <c r="E112" s="1238"/>
      <c r="K112" s="1238"/>
      <c r="O112" s="1240"/>
      <c r="P112" s="1240"/>
      <c r="Q112" s="1240"/>
      <c r="R112" s="1239"/>
      <c r="S112" s="1239"/>
    </row>
    <row r="113" spans="2:19">
      <c r="B113" s="1219">
        <f>B106+1</f>
        <v>70</v>
      </c>
      <c r="D113" s="1341" t="s">
        <v>1373</v>
      </c>
      <c r="F113" s="1342" t="str">
        <f>"(Col. "&amp;L11&amp;", Line "&amp;B40&amp;")"</f>
        <v>(Col. (H), Line 23)</v>
      </c>
      <c r="G113" s="1343"/>
      <c r="H113" s="1344">
        <f>L40</f>
        <v>3570954</v>
      </c>
      <c r="I113" s="1343"/>
      <c r="J113" s="1341" t="s">
        <v>1373</v>
      </c>
      <c r="L113" s="1342" t="str">
        <f>"(Col. "&amp;R11&amp;", Line "&amp;B40&amp;")"</f>
        <v>(Col. (M), Line 23)</v>
      </c>
      <c r="M113" s="1343"/>
      <c r="N113" s="1344">
        <f>R40</f>
        <v>0</v>
      </c>
      <c r="O113" s="1240"/>
      <c r="P113" s="1240"/>
      <c r="Q113" s="1240"/>
      <c r="R113" s="1239"/>
      <c r="S113" s="1239"/>
    </row>
    <row r="114" spans="2:19">
      <c r="B114" s="1219">
        <f>B113+1</f>
        <v>71</v>
      </c>
      <c r="D114" s="1341" t="s">
        <v>1374</v>
      </c>
      <c r="F114" s="1342" t="str">
        <f>"(Col. "&amp;L44&amp;", Line "&amp;B73&amp;")"</f>
        <v>(Col. (H), Line 46)</v>
      </c>
      <c r="H114" s="1345">
        <f>L73</f>
        <v>-53864064.693233587</v>
      </c>
      <c r="J114" s="1341" t="s">
        <v>1374</v>
      </c>
      <c r="L114" s="1342" t="str">
        <f>"(Col. "&amp;R44&amp;", Line "&amp;B73&amp;")"</f>
        <v>(Col. (M), Line 46)</v>
      </c>
      <c r="N114" s="1345">
        <f>R73</f>
        <v>0</v>
      </c>
      <c r="O114" s="1240"/>
      <c r="P114" s="1240"/>
      <c r="Q114" s="1240"/>
      <c r="R114" s="1239"/>
      <c r="S114" s="1239"/>
    </row>
    <row r="115" spans="2:19">
      <c r="B115" s="1219">
        <f>B114+1</f>
        <v>72</v>
      </c>
      <c r="D115" s="1341" t="s">
        <v>1375</v>
      </c>
      <c r="F115" s="1342" t="str">
        <f>"(Col. "&amp;L77&amp;", Line "&amp;B106&amp;")"</f>
        <v>(Col. (H), Line 69)</v>
      </c>
      <c r="H115" s="1345">
        <f>L106</f>
        <v>0</v>
      </c>
      <c r="J115" s="1341" t="s">
        <v>1375</v>
      </c>
      <c r="L115" s="1342" t="str">
        <f>"(Col. "&amp;R77&amp;", Line "&amp;B106&amp;")"</f>
        <v>(Col. (M), Line 69)</v>
      </c>
      <c r="N115" s="1345">
        <f>R106</f>
        <v>0</v>
      </c>
      <c r="O115" s="1240"/>
      <c r="P115" s="1240"/>
      <c r="Q115" s="1240"/>
      <c r="R115" s="1239"/>
      <c r="S115" s="1239"/>
    </row>
    <row r="116" spans="2:19" ht="5.15" customHeight="1">
      <c r="D116" s="1238"/>
      <c r="E116" s="1238"/>
      <c r="J116" s="1238"/>
      <c r="K116" s="1238"/>
      <c r="O116" s="1240"/>
      <c r="P116" s="1240"/>
      <c r="Q116" s="1240"/>
      <c r="R116" s="1239"/>
      <c r="S116" s="1239"/>
    </row>
    <row r="117" spans="2:19" ht="13">
      <c r="B117" s="1219">
        <f>B115+1</f>
        <v>73</v>
      </c>
      <c r="D117" s="10" t="s">
        <v>1211</v>
      </c>
      <c r="E117" s="1238"/>
      <c r="F117" s="1342" t="s">
        <v>1748</v>
      </c>
      <c r="G117" s="1346"/>
      <c r="H117" s="1347">
        <f>SUM(H113:H116)</f>
        <v>-50293110.693233587</v>
      </c>
      <c r="I117" s="1346"/>
      <c r="J117" s="10" t="s">
        <v>1211</v>
      </c>
      <c r="K117" s="1238"/>
      <c r="L117" s="1348" t="s">
        <v>1748</v>
      </c>
      <c r="M117" s="1346"/>
      <c r="N117" s="1347">
        <f>SUM(N113:N116)</f>
        <v>0</v>
      </c>
      <c r="O117" s="1240"/>
      <c r="P117" s="1240"/>
      <c r="Q117" s="1240"/>
      <c r="R117" s="1239"/>
      <c r="S117" s="1239"/>
    </row>
    <row r="118" spans="2:19">
      <c r="D118" s="1238"/>
      <c r="E118" s="1238"/>
      <c r="F118" s="1238"/>
      <c r="G118" s="1238"/>
      <c r="H118" s="1238"/>
      <c r="I118" s="1239"/>
      <c r="J118" s="1240"/>
      <c r="K118" s="1240"/>
      <c r="L118" s="1239"/>
      <c r="M118" s="1239"/>
      <c r="O118" s="1240"/>
      <c r="P118" s="1240"/>
      <c r="Q118" s="1240"/>
      <c r="R118" s="1239"/>
      <c r="S118" s="1239"/>
    </row>
    <row r="119" spans="2:19">
      <c r="D119" s="1238"/>
      <c r="E119" s="1238"/>
      <c r="F119" s="1238"/>
      <c r="G119" s="1238"/>
      <c r="H119" s="1239"/>
      <c r="I119" s="1239"/>
      <c r="K119" s="1240"/>
      <c r="L119" s="1239"/>
      <c r="M119" s="1239"/>
      <c r="O119" s="1240"/>
      <c r="P119" s="1240"/>
      <c r="Q119" s="1240"/>
      <c r="R119" s="1239"/>
      <c r="S119" s="1239"/>
    </row>
    <row r="120" spans="2:19" ht="15.75" customHeight="1">
      <c r="B120" s="1764" t="s">
        <v>1376</v>
      </c>
      <c r="C120" s="1764"/>
      <c r="D120" s="1764"/>
      <c r="E120" s="1764"/>
      <c r="F120" s="1764"/>
      <c r="G120" s="1764"/>
      <c r="H120" s="1764"/>
      <c r="I120" s="1764"/>
      <c r="J120" s="1764"/>
      <c r="K120" s="1764"/>
      <c r="L120" s="1764"/>
      <c r="M120" s="1764"/>
      <c r="N120" s="1764"/>
      <c r="O120" s="1764"/>
      <c r="P120" s="1764"/>
      <c r="Q120" s="1764"/>
      <c r="R120" s="1764"/>
    </row>
    <row r="121" spans="2:19" ht="13">
      <c r="D121" s="1216"/>
    </row>
    <row r="122" spans="2:19" ht="13">
      <c r="D122" s="1216" t="s">
        <v>1352</v>
      </c>
      <c r="J122" s="1746"/>
      <c r="K122" s="1746"/>
      <c r="L122" s="1746"/>
      <c r="N122" s="1746"/>
      <c r="O122" s="1746"/>
      <c r="P122" s="1746"/>
      <c r="Q122" s="1746"/>
      <c r="R122" s="1746"/>
    </row>
    <row r="123" spans="2:19" ht="13">
      <c r="D123" s="1747" t="s">
        <v>912</v>
      </c>
      <c r="E123" s="1748"/>
      <c r="F123" s="1748"/>
      <c r="G123" s="1748"/>
      <c r="H123" s="1749"/>
      <c r="I123" s="1220"/>
      <c r="J123" s="1750" t="s">
        <v>1353</v>
      </c>
      <c r="K123" s="1751"/>
      <c r="L123" s="1752"/>
      <c r="M123" s="1220"/>
      <c r="N123" s="1750" t="s">
        <v>1354</v>
      </c>
      <c r="O123" s="1751"/>
      <c r="P123" s="1751"/>
      <c r="Q123" s="1751"/>
      <c r="R123" s="1752"/>
      <c r="S123" s="1220"/>
    </row>
    <row r="124" spans="2:19" ht="13">
      <c r="D124" s="1221" t="s">
        <v>174</v>
      </c>
      <c r="E124" s="1221" t="s">
        <v>175</v>
      </c>
      <c r="F124" s="1221" t="s">
        <v>1294</v>
      </c>
      <c r="G124" s="1221" t="s">
        <v>1295</v>
      </c>
      <c r="H124" s="1221" t="s">
        <v>1296</v>
      </c>
      <c r="I124" s="1220"/>
      <c r="J124" s="1221" t="s">
        <v>1297</v>
      </c>
      <c r="K124" s="1221" t="s">
        <v>1298</v>
      </c>
      <c r="L124" s="1221" t="s">
        <v>1299</v>
      </c>
      <c r="M124" s="1220"/>
      <c r="N124" s="1221" t="s">
        <v>1300</v>
      </c>
      <c r="O124" s="1221" t="s">
        <v>1301</v>
      </c>
      <c r="P124" s="1221" t="s">
        <v>1302</v>
      </c>
      <c r="Q124" s="1221" t="s">
        <v>1303</v>
      </c>
      <c r="R124" s="1221" t="s">
        <v>1304</v>
      </c>
      <c r="S124" s="1220"/>
    </row>
    <row r="125" spans="2:19" ht="63" customHeight="1">
      <c r="B125" s="1222" t="s">
        <v>1305</v>
      </c>
      <c r="D125" s="1223" t="s">
        <v>169</v>
      </c>
      <c r="E125" s="1223" t="s">
        <v>913</v>
      </c>
      <c r="F125" s="1223" t="s">
        <v>1005</v>
      </c>
      <c r="G125" s="1223" t="s">
        <v>1004</v>
      </c>
      <c r="H125" s="1223" t="s">
        <v>1306</v>
      </c>
      <c r="I125" s="1528"/>
      <c r="J125" s="1223" t="s">
        <v>916</v>
      </c>
      <c r="K125" s="1223" t="s">
        <v>1307</v>
      </c>
      <c r="L125" s="1223" t="s">
        <v>1308</v>
      </c>
      <c r="M125" s="1528"/>
      <c r="N125" s="1223" t="s">
        <v>1003</v>
      </c>
      <c r="O125" s="1223" t="s">
        <v>1309</v>
      </c>
      <c r="P125" s="1223" t="s">
        <v>1310</v>
      </c>
      <c r="Q125" s="1223" t="s">
        <v>1311</v>
      </c>
      <c r="R125" s="1223" t="s">
        <v>1312</v>
      </c>
      <c r="S125" s="1528"/>
    </row>
    <row r="126" spans="2:19">
      <c r="E126" s="1528"/>
      <c r="F126" s="1528"/>
      <c r="G126" s="1528"/>
      <c r="H126" s="1528"/>
      <c r="I126" s="1528"/>
      <c r="J126" s="1528"/>
      <c r="K126" s="1528"/>
      <c r="L126" s="1528"/>
      <c r="M126" s="1528"/>
      <c r="N126" s="1528"/>
      <c r="O126" s="1528"/>
      <c r="P126" s="1528"/>
      <c r="Q126" s="1528"/>
      <c r="R126" s="1528"/>
      <c r="S126" s="1528"/>
    </row>
    <row r="127" spans="2:19">
      <c r="B127" s="1219">
        <f>B117+1</f>
        <v>74</v>
      </c>
      <c r="D127" s="943" t="s">
        <v>1355</v>
      </c>
      <c r="E127" s="1528"/>
      <c r="F127" s="1528"/>
      <c r="G127" s="1528"/>
      <c r="H127" s="1528"/>
      <c r="I127" s="1528"/>
      <c r="J127" s="1224" t="s">
        <v>1816</v>
      </c>
      <c r="K127" s="1528"/>
      <c r="L127" s="1224">
        <v>0</v>
      </c>
      <c r="M127" s="1528"/>
      <c r="N127" s="1224"/>
      <c r="O127" s="1528"/>
      <c r="P127" s="1528"/>
      <c r="Q127" s="1528"/>
      <c r="R127" s="1224">
        <v>0</v>
      </c>
      <c r="S127" s="1528"/>
    </row>
    <row r="128" spans="2:19">
      <c r="E128" s="1528"/>
      <c r="F128" s="1528"/>
      <c r="G128" s="1528"/>
      <c r="H128" s="1528"/>
      <c r="I128" s="1528"/>
      <c r="J128" s="1528"/>
      <c r="K128" s="1528"/>
      <c r="L128" s="1528"/>
      <c r="M128" s="1528"/>
      <c r="N128" s="1528"/>
      <c r="O128" s="1528"/>
      <c r="P128" s="1528"/>
      <c r="Q128" s="1528"/>
      <c r="R128" s="1528"/>
      <c r="S128" s="1528"/>
    </row>
    <row r="129" spans="2:19">
      <c r="B129" s="1219">
        <f>B127+1</f>
        <v>75</v>
      </c>
      <c r="D129" s="1225" t="s">
        <v>525</v>
      </c>
      <c r="E129" s="1224">
        <v>31</v>
      </c>
      <c r="F129" s="1226">
        <v>0</v>
      </c>
      <c r="G129" s="1226">
        <v>214</v>
      </c>
      <c r="H129" s="1227">
        <f t="shared" ref="H129:H140" si="30">IF(F129=0,0.5,F129/G129)</f>
        <v>0.5</v>
      </c>
      <c r="I129" s="1228"/>
      <c r="J129" s="1224">
        <v>0</v>
      </c>
      <c r="K129" s="1229">
        <f t="shared" ref="K129:K136" si="31">+J129*H129</f>
        <v>0</v>
      </c>
      <c r="L129" s="1229">
        <f>+K129+L127</f>
        <v>0</v>
      </c>
      <c r="M129" s="1228"/>
      <c r="N129" s="1224">
        <v>0</v>
      </c>
      <c r="O129" s="1229">
        <f>IF($D$237="True-Up Adjustment",N129-J129,0)</f>
        <v>0</v>
      </c>
      <c r="P129" s="1229">
        <f>IF($D$237="True-Up Adjustment",IF(AND(J129&gt;=0,N129&gt;=0),IF(O129&gt;=0,K129+O129,N129/J129*K129),IF(AND(J129&lt;0,N129&lt;0),IF(O129&lt;0,K129+O129,N129/J129*K129),0)),0)</f>
        <v>0</v>
      </c>
      <c r="Q129" s="1229">
        <f t="shared" ref="Q129:Q140" si="32">IF(AND(J129&gt;=0,N129&lt;0),N129,IF(AND(J129&lt;0,N129&gt;=0),N129,0))</f>
        <v>0</v>
      </c>
      <c r="R129" s="1229">
        <f>+Q129+R127</f>
        <v>0</v>
      </c>
      <c r="S129" s="1228"/>
    </row>
    <row r="130" spans="2:19">
      <c r="B130" s="1219">
        <f t="shared" ref="B130:B141" si="33">+B129+1</f>
        <v>76</v>
      </c>
      <c r="D130" s="1225" t="s">
        <v>526</v>
      </c>
      <c r="E130" s="1224">
        <v>28</v>
      </c>
      <c r="F130" s="1226">
        <v>0</v>
      </c>
      <c r="G130" s="1226">
        <f t="shared" ref="G130:G140" si="34">G129</f>
        <v>214</v>
      </c>
      <c r="H130" s="1227">
        <f t="shared" si="30"/>
        <v>0.5</v>
      </c>
      <c r="I130" s="1228"/>
      <c r="J130" s="1224">
        <v>0</v>
      </c>
      <c r="K130" s="1229">
        <f t="shared" si="31"/>
        <v>0</v>
      </c>
      <c r="L130" s="1229">
        <f t="shared" ref="L130:L140" si="35">+K130+L129</f>
        <v>0</v>
      </c>
      <c r="M130" s="1228"/>
      <c r="N130" s="1224">
        <v>0</v>
      </c>
      <c r="O130" s="1229">
        <f t="shared" ref="O130:O140" si="36">IF($D$237="True-Up Adjustment",N130-J130,0)</f>
        <v>0</v>
      </c>
      <c r="P130" s="1229">
        <f t="shared" ref="P130:P140" si="37">IF($D$237="True-Up Adjustment",IF(AND(J130&gt;=0,N130&gt;=0),IF(O130&gt;=0,K130+O130,N130/J130*K130),IF(AND(J130&lt;0,N130&lt;0),IF(O130&lt;0,K130+O130,N130/J130*K130),0)),0)</f>
        <v>0</v>
      </c>
      <c r="Q130" s="1229">
        <f t="shared" si="32"/>
        <v>0</v>
      </c>
      <c r="R130" s="1229">
        <f t="shared" ref="R130:R140" si="38">R129+P130+Q130</f>
        <v>0</v>
      </c>
      <c r="S130" s="1228"/>
    </row>
    <row r="131" spans="2:19">
      <c r="B131" s="1219">
        <f t="shared" si="33"/>
        <v>77</v>
      </c>
      <c r="D131" s="1225" t="s">
        <v>545</v>
      </c>
      <c r="E131" s="1224">
        <v>31</v>
      </c>
      <c r="F131" s="1226">
        <v>0</v>
      </c>
      <c r="G131" s="1226">
        <f t="shared" si="34"/>
        <v>214</v>
      </c>
      <c r="H131" s="1227">
        <f t="shared" si="30"/>
        <v>0.5</v>
      </c>
      <c r="I131" s="1228"/>
      <c r="J131" s="1224">
        <v>0</v>
      </c>
      <c r="K131" s="1229">
        <f t="shared" si="31"/>
        <v>0</v>
      </c>
      <c r="L131" s="1229">
        <f t="shared" si="35"/>
        <v>0</v>
      </c>
      <c r="M131" s="1228"/>
      <c r="N131" s="1224">
        <v>0</v>
      </c>
      <c r="O131" s="1229">
        <f t="shared" si="36"/>
        <v>0</v>
      </c>
      <c r="P131" s="1229">
        <f t="shared" si="37"/>
        <v>0</v>
      </c>
      <c r="Q131" s="1229">
        <f t="shared" si="32"/>
        <v>0</v>
      </c>
      <c r="R131" s="1229">
        <f t="shared" si="38"/>
        <v>0</v>
      </c>
      <c r="S131" s="1228"/>
    </row>
    <row r="132" spans="2:19">
      <c r="B132" s="1219">
        <f t="shared" si="33"/>
        <v>78</v>
      </c>
      <c r="D132" s="1225" t="s">
        <v>171</v>
      </c>
      <c r="E132" s="1224">
        <v>30</v>
      </c>
      <c r="F132" s="1226">
        <v>0</v>
      </c>
      <c r="G132" s="1226">
        <f t="shared" si="34"/>
        <v>214</v>
      </c>
      <c r="H132" s="1227">
        <f t="shared" si="30"/>
        <v>0.5</v>
      </c>
      <c r="I132" s="1228"/>
      <c r="J132" s="1224">
        <v>0</v>
      </c>
      <c r="K132" s="1229">
        <f t="shared" si="31"/>
        <v>0</v>
      </c>
      <c r="L132" s="1229">
        <f t="shared" si="35"/>
        <v>0</v>
      </c>
      <c r="M132" s="1228"/>
      <c r="N132" s="1224">
        <v>0</v>
      </c>
      <c r="O132" s="1229">
        <f t="shared" si="36"/>
        <v>0</v>
      </c>
      <c r="P132" s="1229">
        <f t="shared" si="37"/>
        <v>0</v>
      </c>
      <c r="Q132" s="1229">
        <f t="shared" si="32"/>
        <v>0</v>
      </c>
      <c r="R132" s="1229">
        <f t="shared" si="38"/>
        <v>0</v>
      </c>
      <c r="S132" s="1228"/>
    </row>
    <row r="133" spans="2:19">
      <c r="B133" s="1219">
        <f t="shared" si="33"/>
        <v>79</v>
      </c>
      <c r="D133" s="1225" t="s">
        <v>172</v>
      </c>
      <c r="E133" s="1224">
        <v>31</v>
      </c>
      <c r="F133" s="1226">
        <v>0</v>
      </c>
      <c r="G133" s="1226">
        <f t="shared" si="34"/>
        <v>214</v>
      </c>
      <c r="H133" s="1227">
        <f t="shared" si="30"/>
        <v>0.5</v>
      </c>
      <c r="I133" s="1228"/>
      <c r="J133" s="1224">
        <v>0</v>
      </c>
      <c r="K133" s="1229">
        <f t="shared" si="31"/>
        <v>0</v>
      </c>
      <c r="L133" s="1229">
        <f t="shared" si="35"/>
        <v>0</v>
      </c>
      <c r="M133" s="1228"/>
      <c r="N133" s="1224">
        <v>0</v>
      </c>
      <c r="O133" s="1229">
        <f t="shared" si="36"/>
        <v>0</v>
      </c>
      <c r="P133" s="1229">
        <f t="shared" si="37"/>
        <v>0</v>
      </c>
      <c r="Q133" s="1229">
        <f t="shared" si="32"/>
        <v>0</v>
      </c>
      <c r="R133" s="1229">
        <f t="shared" si="38"/>
        <v>0</v>
      </c>
      <c r="S133" s="1228"/>
    </row>
    <row r="134" spans="2:19">
      <c r="B134" s="1219">
        <f t="shared" si="33"/>
        <v>80</v>
      </c>
      <c r="D134" s="1225" t="s">
        <v>173</v>
      </c>
      <c r="E134" s="1224">
        <v>30</v>
      </c>
      <c r="F134" s="1226">
        <f t="shared" ref="F134:F139" si="39">E135+F135</f>
        <v>185</v>
      </c>
      <c r="G134" s="1226">
        <f t="shared" si="34"/>
        <v>214</v>
      </c>
      <c r="H134" s="1227">
        <f t="shared" si="30"/>
        <v>0.86448598130841126</v>
      </c>
      <c r="I134" s="1228"/>
      <c r="J134" s="1224">
        <v>0</v>
      </c>
      <c r="K134" s="1229">
        <f t="shared" si="31"/>
        <v>0</v>
      </c>
      <c r="L134" s="1229">
        <f t="shared" si="35"/>
        <v>0</v>
      </c>
      <c r="M134" s="1228"/>
      <c r="N134" s="1224">
        <v>0</v>
      </c>
      <c r="O134" s="1229">
        <f t="shared" si="36"/>
        <v>0</v>
      </c>
      <c r="P134" s="1229">
        <f t="shared" si="37"/>
        <v>0</v>
      </c>
      <c r="Q134" s="1229">
        <f t="shared" si="32"/>
        <v>0</v>
      </c>
      <c r="R134" s="1229">
        <f t="shared" si="38"/>
        <v>0</v>
      </c>
      <c r="S134" s="1228"/>
    </row>
    <row r="135" spans="2:19">
      <c r="B135" s="1219">
        <f t="shared" si="33"/>
        <v>81</v>
      </c>
      <c r="D135" s="1225" t="s">
        <v>528</v>
      </c>
      <c r="E135" s="1224">
        <v>31</v>
      </c>
      <c r="F135" s="1226">
        <f t="shared" si="39"/>
        <v>154</v>
      </c>
      <c r="G135" s="1226">
        <f t="shared" si="34"/>
        <v>214</v>
      </c>
      <c r="H135" s="1227">
        <f t="shared" si="30"/>
        <v>0.71962616822429903</v>
      </c>
      <c r="I135" s="1228"/>
      <c r="J135" s="1224">
        <v>0</v>
      </c>
      <c r="K135" s="1229">
        <f t="shared" si="31"/>
        <v>0</v>
      </c>
      <c r="L135" s="1229">
        <f t="shared" si="35"/>
        <v>0</v>
      </c>
      <c r="M135" s="1228"/>
      <c r="N135" s="1224">
        <v>0</v>
      </c>
      <c r="O135" s="1229">
        <f t="shared" si="36"/>
        <v>0</v>
      </c>
      <c r="P135" s="1229">
        <f t="shared" si="37"/>
        <v>0</v>
      </c>
      <c r="Q135" s="1229">
        <f t="shared" si="32"/>
        <v>0</v>
      </c>
      <c r="R135" s="1229">
        <f t="shared" si="38"/>
        <v>0</v>
      </c>
      <c r="S135" s="1228"/>
    </row>
    <row r="136" spans="2:19">
      <c r="B136" s="1219">
        <f t="shared" si="33"/>
        <v>82</v>
      </c>
      <c r="D136" s="1225" t="s">
        <v>546</v>
      </c>
      <c r="E136" s="1224">
        <v>31</v>
      </c>
      <c r="F136" s="1226">
        <f t="shared" si="39"/>
        <v>123</v>
      </c>
      <c r="G136" s="1226">
        <f t="shared" si="34"/>
        <v>214</v>
      </c>
      <c r="H136" s="1227">
        <f t="shared" si="30"/>
        <v>0.57476635514018692</v>
      </c>
      <c r="I136" s="1228"/>
      <c r="J136" s="1224">
        <v>0</v>
      </c>
      <c r="K136" s="1229">
        <f t="shared" si="31"/>
        <v>0</v>
      </c>
      <c r="L136" s="1229">
        <f t="shared" si="35"/>
        <v>0</v>
      </c>
      <c r="M136" s="1228"/>
      <c r="N136" s="1224">
        <v>0</v>
      </c>
      <c r="O136" s="1229">
        <f t="shared" si="36"/>
        <v>0</v>
      </c>
      <c r="P136" s="1229">
        <f t="shared" si="37"/>
        <v>0</v>
      </c>
      <c r="Q136" s="1229">
        <f t="shared" si="32"/>
        <v>0</v>
      </c>
      <c r="R136" s="1229">
        <f t="shared" si="38"/>
        <v>0</v>
      </c>
      <c r="S136" s="1228"/>
    </row>
    <row r="137" spans="2:19">
      <c r="B137" s="1219">
        <f t="shared" si="33"/>
        <v>83</v>
      </c>
      <c r="D137" s="1225" t="s">
        <v>530</v>
      </c>
      <c r="E137" s="1224">
        <v>30</v>
      </c>
      <c r="F137" s="1226">
        <f t="shared" si="39"/>
        <v>93</v>
      </c>
      <c r="G137" s="1226">
        <f t="shared" si="34"/>
        <v>214</v>
      </c>
      <c r="H137" s="1227">
        <f t="shared" si="30"/>
        <v>0.43457943925233644</v>
      </c>
      <c r="I137" s="1228"/>
      <c r="J137" s="1224">
        <v>0</v>
      </c>
      <c r="K137" s="1229">
        <f>+J137*H137</f>
        <v>0</v>
      </c>
      <c r="L137" s="1229">
        <f t="shared" si="35"/>
        <v>0</v>
      </c>
      <c r="M137" s="1228"/>
      <c r="N137" s="1224">
        <v>0</v>
      </c>
      <c r="O137" s="1229">
        <f t="shared" si="36"/>
        <v>0</v>
      </c>
      <c r="P137" s="1229">
        <f t="shared" si="37"/>
        <v>0</v>
      </c>
      <c r="Q137" s="1229">
        <f t="shared" si="32"/>
        <v>0</v>
      </c>
      <c r="R137" s="1229">
        <f t="shared" si="38"/>
        <v>0</v>
      </c>
      <c r="S137" s="1228"/>
    </row>
    <row r="138" spans="2:19">
      <c r="B138" s="1219">
        <f t="shared" si="33"/>
        <v>84</v>
      </c>
      <c r="D138" s="1225" t="s">
        <v>531</v>
      </c>
      <c r="E138" s="1224">
        <v>31</v>
      </c>
      <c r="F138" s="1226">
        <f t="shared" si="39"/>
        <v>62</v>
      </c>
      <c r="G138" s="1226">
        <f t="shared" si="34"/>
        <v>214</v>
      </c>
      <c r="H138" s="1227">
        <f t="shared" si="30"/>
        <v>0.28971962616822428</v>
      </c>
      <c r="I138" s="1228"/>
      <c r="J138" s="1224">
        <v>0</v>
      </c>
      <c r="K138" s="1229">
        <f t="shared" ref="K138:K140" si="40">+J138*H138</f>
        <v>0</v>
      </c>
      <c r="L138" s="1229">
        <f t="shared" si="35"/>
        <v>0</v>
      </c>
      <c r="M138" s="1228"/>
      <c r="N138" s="1224">
        <v>0</v>
      </c>
      <c r="O138" s="1229">
        <f t="shared" si="36"/>
        <v>0</v>
      </c>
      <c r="P138" s="1229">
        <f t="shared" si="37"/>
        <v>0</v>
      </c>
      <c r="Q138" s="1229">
        <f t="shared" si="32"/>
        <v>0</v>
      </c>
      <c r="R138" s="1229">
        <f t="shared" si="38"/>
        <v>0</v>
      </c>
      <c r="S138" s="1228"/>
    </row>
    <row r="139" spans="2:19">
      <c r="B139" s="1219">
        <f t="shared" si="33"/>
        <v>85</v>
      </c>
      <c r="D139" s="1225" t="s">
        <v>532</v>
      </c>
      <c r="E139" s="1224">
        <v>30</v>
      </c>
      <c r="F139" s="1226">
        <f t="shared" si="39"/>
        <v>32</v>
      </c>
      <c r="G139" s="1226">
        <f t="shared" si="34"/>
        <v>214</v>
      </c>
      <c r="H139" s="1227">
        <f t="shared" si="30"/>
        <v>0.14953271028037382</v>
      </c>
      <c r="I139" s="1228"/>
      <c r="J139" s="1224">
        <v>0</v>
      </c>
      <c r="K139" s="1229">
        <f t="shared" si="40"/>
        <v>0</v>
      </c>
      <c r="L139" s="1229">
        <f t="shared" si="35"/>
        <v>0</v>
      </c>
      <c r="M139" s="1228"/>
      <c r="N139" s="1224">
        <v>0</v>
      </c>
      <c r="O139" s="1229">
        <f t="shared" si="36"/>
        <v>0</v>
      </c>
      <c r="P139" s="1229">
        <f t="shared" si="37"/>
        <v>0</v>
      </c>
      <c r="Q139" s="1229">
        <f t="shared" si="32"/>
        <v>0</v>
      </c>
      <c r="R139" s="1229">
        <f t="shared" si="38"/>
        <v>0</v>
      </c>
      <c r="S139" s="1228"/>
    </row>
    <row r="140" spans="2:19">
      <c r="B140" s="1219">
        <f t="shared" si="33"/>
        <v>86</v>
      </c>
      <c r="D140" s="1230" t="s">
        <v>749</v>
      </c>
      <c r="E140" s="1224">
        <v>31</v>
      </c>
      <c r="F140" s="1231">
        <v>1</v>
      </c>
      <c r="G140" s="1226">
        <f t="shared" si="34"/>
        <v>214</v>
      </c>
      <c r="H140" s="1227">
        <f t="shared" si="30"/>
        <v>4.6728971962616819E-3</v>
      </c>
      <c r="I140" s="1228"/>
      <c r="J140" s="1224">
        <v>0</v>
      </c>
      <c r="K140" s="1229">
        <f t="shared" si="40"/>
        <v>0</v>
      </c>
      <c r="L140" s="1229">
        <f t="shared" si="35"/>
        <v>0</v>
      </c>
      <c r="M140" s="1228"/>
      <c r="N140" s="1224">
        <v>0</v>
      </c>
      <c r="O140" s="1229">
        <f t="shared" si="36"/>
        <v>0</v>
      </c>
      <c r="P140" s="1229">
        <f t="shared" si="37"/>
        <v>0</v>
      </c>
      <c r="Q140" s="1229">
        <f t="shared" si="32"/>
        <v>0</v>
      </c>
      <c r="R140" s="1229">
        <f t="shared" si="38"/>
        <v>0</v>
      </c>
      <c r="S140" s="1228"/>
    </row>
    <row r="141" spans="2:19">
      <c r="B141" s="1219">
        <f t="shared" si="33"/>
        <v>87</v>
      </c>
      <c r="D141" s="1232" t="str">
        <f>"Total (Sum of Lines "&amp;B129&amp;" - "&amp;B140&amp;")"</f>
        <v>Total (Sum of Lines 75 - 86)</v>
      </c>
      <c r="E141" s="1233">
        <f>SUM(E129:E140)</f>
        <v>365</v>
      </c>
      <c r="F141" s="1234"/>
      <c r="G141" s="1234"/>
      <c r="H141" s="1235"/>
      <c r="I141" s="1236"/>
      <c r="J141" s="1233">
        <f>SUM(J129:J140)</f>
        <v>0</v>
      </c>
      <c r="K141" s="1233">
        <f>SUM(K129:K140)</f>
        <v>0</v>
      </c>
      <c r="L141" s="1237"/>
      <c r="M141" s="1236"/>
      <c r="N141" s="1233">
        <f>SUM(N129:N140)</f>
        <v>0</v>
      </c>
      <c r="O141" s="1233">
        <f>SUM(O129:O140)</f>
        <v>0</v>
      </c>
      <c r="P141" s="1233">
        <f>SUM(P129:P140)</f>
        <v>0</v>
      </c>
      <c r="Q141" s="1233">
        <f>SUM(Q129:Q140)</f>
        <v>0</v>
      </c>
      <c r="R141" s="1237"/>
      <c r="S141" s="1236"/>
    </row>
    <row r="142" spans="2:19">
      <c r="D142" s="1238"/>
      <c r="E142" s="1238"/>
      <c r="F142" s="1238"/>
      <c r="G142" s="1238"/>
      <c r="H142" s="1239"/>
      <c r="I142" s="1239"/>
      <c r="K142" s="1240"/>
      <c r="L142" s="1239"/>
      <c r="M142" s="1239"/>
      <c r="O142" s="1240"/>
      <c r="P142" s="1240"/>
      <c r="Q142" s="1240"/>
      <c r="R142" s="1239"/>
      <c r="S142" s="1239"/>
    </row>
    <row r="143" spans="2:19">
      <c r="B143" s="1219">
        <f>B141+1</f>
        <v>88</v>
      </c>
      <c r="D143" s="943" t="s">
        <v>1356</v>
      </c>
      <c r="I143" s="1239"/>
      <c r="J143" s="1224" t="s">
        <v>1816</v>
      </c>
      <c r="L143" s="1224">
        <v>0</v>
      </c>
      <c r="M143" s="1241"/>
      <c r="N143" s="1224"/>
      <c r="R143" s="1224">
        <v>0</v>
      </c>
    </row>
    <row r="144" spans="2:19">
      <c r="B144" s="1219">
        <f>B143+1</f>
        <v>89</v>
      </c>
      <c r="D144" s="943" t="s">
        <v>1357</v>
      </c>
      <c r="I144" s="1239"/>
      <c r="J144" s="1242" t="s">
        <v>639</v>
      </c>
      <c r="L144" s="1243">
        <v>0</v>
      </c>
      <c r="M144" s="1244"/>
      <c r="N144" s="1242"/>
      <c r="R144" s="1243">
        <v>0</v>
      </c>
    </row>
    <row r="145" spans="2:19">
      <c r="B145" s="1219">
        <f>B144+1</f>
        <v>90</v>
      </c>
      <c r="D145" s="943" t="s">
        <v>1358</v>
      </c>
      <c r="I145" s="1239"/>
      <c r="J145" s="1232" t="str">
        <f>"(Col. "&amp;L124&amp;", Line "&amp;B143&amp;" + Line "&amp;B144&amp;")"</f>
        <v>(Col. (H), Line 88 + Line 89)</v>
      </c>
      <c r="L145" s="1245">
        <f>L143+L144</f>
        <v>0</v>
      </c>
      <c r="M145" s="1239"/>
      <c r="N145" s="1232" t="str">
        <f>"(Col. "&amp;R124&amp;", Line "&amp;B143&amp;" + Line "&amp;B144&amp;")"</f>
        <v>(Col. (M), Line 88 + Line 89)</v>
      </c>
      <c r="R145" s="1245">
        <f>R143+R144</f>
        <v>0</v>
      </c>
    </row>
    <row r="146" spans="2:19">
      <c r="I146" s="1239"/>
      <c r="L146" s="1245"/>
      <c r="M146" s="1239"/>
      <c r="R146" s="1245"/>
    </row>
    <row r="147" spans="2:19">
      <c r="B147" s="1219">
        <f>B145+1</f>
        <v>91</v>
      </c>
      <c r="D147" s="943" t="s">
        <v>1359</v>
      </c>
      <c r="I147" s="1239"/>
      <c r="J147" s="1224" t="s">
        <v>1817</v>
      </c>
      <c r="L147" s="1224">
        <v>0</v>
      </c>
      <c r="M147" s="1241"/>
      <c r="N147" s="1224"/>
      <c r="R147" s="1224">
        <v>0</v>
      </c>
    </row>
    <row r="148" spans="2:19">
      <c r="B148" s="1219">
        <f>B147+1</f>
        <v>92</v>
      </c>
      <c r="D148" s="943" t="s">
        <v>1360</v>
      </c>
      <c r="I148" s="1239"/>
      <c r="J148" s="1242" t="s">
        <v>639</v>
      </c>
      <c r="L148" s="1243">
        <v>0</v>
      </c>
      <c r="M148" s="1239"/>
      <c r="N148" s="1242"/>
      <c r="R148" s="1243">
        <v>0</v>
      </c>
    </row>
    <row r="149" spans="2:19">
      <c r="B149" s="1219">
        <f>B148+1</f>
        <v>93</v>
      </c>
      <c r="D149" s="943" t="s">
        <v>1361</v>
      </c>
      <c r="G149" s="1232"/>
      <c r="I149" s="1239"/>
      <c r="J149" s="1232" t="str">
        <f>"(Col. "&amp;L124&amp;", Line "&amp;B147&amp;" + Line "&amp;B148&amp;")"</f>
        <v>(Col. (H), Line 91 + Line 92)</v>
      </c>
      <c r="L149" s="1245">
        <f>L147+L148</f>
        <v>0</v>
      </c>
      <c r="M149" s="1239"/>
      <c r="N149" s="1232" t="str">
        <f>"(Col. "&amp;R124&amp;", Line "&amp;B147&amp;" + Line "&amp;B148&amp;")"</f>
        <v>(Col. (M), Line 91 + Line 92)</v>
      </c>
      <c r="R149" s="1245">
        <f>R147+R148</f>
        <v>0</v>
      </c>
    </row>
    <row r="150" spans="2:19">
      <c r="I150" s="1239"/>
      <c r="L150" s="1245"/>
      <c r="M150" s="1239"/>
      <c r="R150" s="1245"/>
    </row>
    <row r="151" spans="2:19">
      <c r="B151" s="1219">
        <f>B149+1</f>
        <v>94</v>
      </c>
      <c r="D151" s="943" t="s">
        <v>1000</v>
      </c>
      <c r="I151" s="1239"/>
      <c r="J151" s="1232" t="str">
        <f>"([Col. "&amp;L124&amp;", Line "&amp;B145&amp;" + Line "&amp;B149&amp;"] /2)"</f>
        <v>([Col. (H), Line 90 + Line 93] /2)</v>
      </c>
      <c r="L151" s="1229">
        <f>(L145+L149)/2</f>
        <v>0</v>
      </c>
      <c r="M151" s="1239"/>
      <c r="N151" s="1232" t="str">
        <f>"([Col. "&amp;R124&amp;", Line "&amp;B145&amp;" + Line "&amp;B149&amp;"] /2)"</f>
        <v>([Col. (M), Line 90 + Line 93] /2)</v>
      </c>
      <c r="R151" s="1229">
        <f>(R145+R149)/2</f>
        <v>0</v>
      </c>
    </row>
    <row r="152" spans="2:19">
      <c r="B152" s="1219">
        <f>B151+1</f>
        <v>95</v>
      </c>
      <c r="D152" s="1331" t="s">
        <v>1362</v>
      </c>
      <c r="E152" s="1238"/>
      <c r="F152" s="1238"/>
      <c r="G152" s="1238"/>
      <c r="H152" s="1239"/>
      <c r="I152" s="1239"/>
      <c r="J152" s="1232" t="str">
        <f>"(Col. "&amp;L124&amp;", Line "&amp;B140&amp;" )"</f>
        <v>(Col. (H), Line 86 )</v>
      </c>
      <c r="K152" s="1240"/>
      <c r="L152" s="1229">
        <f>L140</f>
        <v>0</v>
      </c>
      <c r="M152" s="1239"/>
      <c r="N152" s="1232" t="str">
        <f>"(Col. "&amp;R124&amp;", Line "&amp;B140&amp;" )"</f>
        <v>(Col. (M), Line 86 )</v>
      </c>
      <c r="R152" s="1229">
        <f>R140</f>
        <v>0</v>
      </c>
    </row>
    <row r="153" spans="2:19" ht="13.5" thickBot="1">
      <c r="B153" s="1219">
        <f>B152+1</f>
        <v>96</v>
      </c>
      <c r="D153" s="1246" t="s">
        <v>1363</v>
      </c>
      <c r="E153" s="1238"/>
      <c r="F153" s="1238"/>
      <c r="G153" s="1238"/>
      <c r="H153" s="1239"/>
      <c r="I153" s="1239"/>
      <c r="J153" s="1232" t="str">
        <f>"(Col. "&amp;L124&amp;", Line "&amp;B151&amp;" + Line "&amp;B152&amp;")"</f>
        <v>(Col. (H), Line 94 + Line 95)</v>
      </c>
      <c r="K153" s="1240"/>
      <c r="L153" s="1247">
        <f>L151+L152</f>
        <v>0</v>
      </c>
      <c r="M153" s="1239"/>
      <c r="N153" s="1232" t="str">
        <f>"(Col. "&amp;R124&amp;", Line "&amp;B151&amp;" + Line "&amp;B152&amp;")"</f>
        <v>(Col. (M), Line 94 + Line 95)</v>
      </c>
      <c r="R153" s="1247">
        <f>R151+R152</f>
        <v>0</v>
      </c>
    </row>
    <row r="154" spans="2:19">
      <c r="I154" s="1239"/>
      <c r="L154" s="1229"/>
      <c r="M154" s="1239"/>
      <c r="R154" s="1229"/>
      <c r="S154" s="1239"/>
    </row>
    <row r="155" spans="2:19" ht="13">
      <c r="D155" s="1216" t="s">
        <v>1364</v>
      </c>
      <c r="J155" s="1248"/>
      <c r="K155" s="1249"/>
      <c r="L155" s="1249"/>
      <c r="N155" s="1249"/>
      <c r="O155" s="1249"/>
      <c r="P155" s="1249"/>
      <c r="Q155" s="1249"/>
      <c r="R155" s="1249"/>
    </row>
    <row r="156" spans="2:19" ht="13">
      <c r="D156" s="1747" t="s">
        <v>912</v>
      </c>
      <c r="E156" s="1748"/>
      <c r="F156" s="1748"/>
      <c r="G156" s="1748"/>
      <c r="H156" s="1749"/>
      <c r="I156" s="1220"/>
      <c r="J156" s="1750" t="s">
        <v>1353</v>
      </c>
      <c r="K156" s="1751"/>
      <c r="L156" s="1752"/>
      <c r="M156" s="1220"/>
      <c r="N156" s="1750" t="s">
        <v>1354</v>
      </c>
      <c r="O156" s="1751"/>
      <c r="P156" s="1751"/>
      <c r="Q156" s="1751"/>
      <c r="R156" s="1752"/>
      <c r="S156" s="1220"/>
    </row>
    <row r="157" spans="2:19" ht="13">
      <c r="D157" s="1221" t="s">
        <v>174</v>
      </c>
      <c r="E157" s="1221" t="s">
        <v>175</v>
      </c>
      <c r="F157" s="1221" t="s">
        <v>1294</v>
      </c>
      <c r="G157" s="1221" t="s">
        <v>1295</v>
      </c>
      <c r="H157" s="1221" t="s">
        <v>1296</v>
      </c>
      <c r="I157" s="1220"/>
      <c r="J157" s="1221" t="s">
        <v>1297</v>
      </c>
      <c r="K157" s="1221" t="s">
        <v>1298</v>
      </c>
      <c r="L157" s="1221" t="s">
        <v>1299</v>
      </c>
      <c r="M157" s="1220"/>
      <c r="N157" s="1221" t="s">
        <v>1300</v>
      </c>
      <c r="O157" s="1221" t="s">
        <v>1301</v>
      </c>
      <c r="P157" s="1221" t="s">
        <v>1302</v>
      </c>
      <c r="Q157" s="1221" t="s">
        <v>1303</v>
      </c>
      <c r="R157" s="1221" t="s">
        <v>1304</v>
      </c>
      <c r="S157" s="1220"/>
    </row>
    <row r="158" spans="2:19" ht="50">
      <c r="B158" s="1222" t="s">
        <v>1305</v>
      </c>
      <c r="D158" s="1223" t="s">
        <v>169</v>
      </c>
      <c r="E158" s="1223" t="s">
        <v>913</v>
      </c>
      <c r="F158" s="1223" t="s">
        <v>914</v>
      </c>
      <c r="G158" s="1223" t="s">
        <v>915</v>
      </c>
      <c r="H158" s="1223" t="s">
        <v>1306</v>
      </c>
      <c r="I158" s="1528"/>
      <c r="J158" s="1223" t="s">
        <v>916</v>
      </c>
      <c r="K158" s="1223" t="s">
        <v>1307</v>
      </c>
      <c r="L158" s="1223" t="s">
        <v>1308</v>
      </c>
      <c r="M158" s="1528"/>
      <c r="N158" s="1223" t="s">
        <v>1003</v>
      </c>
      <c r="O158" s="1223" t="s">
        <v>1309</v>
      </c>
      <c r="P158" s="1223" t="s">
        <v>1310</v>
      </c>
      <c r="Q158" s="1223" t="s">
        <v>1311</v>
      </c>
      <c r="R158" s="1223" t="s">
        <v>1312</v>
      </c>
      <c r="S158" s="1528"/>
    </row>
    <row r="159" spans="2:19">
      <c r="E159" s="1528"/>
      <c r="F159" s="1528"/>
      <c r="G159" s="1528"/>
      <c r="H159" s="1528"/>
      <c r="I159" s="1528"/>
      <c r="J159" s="1528"/>
      <c r="K159" s="1528"/>
      <c r="L159" s="1528"/>
      <c r="M159" s="1528"/>
      <c r="N159" s="1528"/>
      <c r="O159" s="1528"/>
      <c r="P159" s="1528"/>
      <c r="Q159" s="1528"/>
      <c r="R159" s="1528"/>
      <c r="S159" s="1528"/>
    </row>
    <row r="160" spans="2:19">
      <c r="B160" s="1219">
        <f>B153+1</f>
        <v>97</v>
      </c>
      <c r="D160" s="943" t="s">
        <v>1355</v>
      </c>
      <c r="E160" s="1528"/>
      <c r="F160" s="1528"/>
      <c r="G160" s="1528"/>
      <c r="H160" s="1528"/>
      <c r="I160" s="1528"/>
      <c r="J160" s="1224" t="s">
        <v>1816</v>
      </c>
      <c r="K160" s="1528"/>
      <c r="L160" s="1224">
        <v>0</v>
      </c>
      <c r="M160" s="1528"/>
      <c r="N160" s="1224"/>
      <c r="O160" s="1528"/>
      <c r="P160" s="1528"/>
      <c r="Q160" s="1528"/>
      <c r="R160" s="1224">
        <v>0</v>
      </c>
      <c r="S160" s="1528"/>
    </row>
    <row r="161" spans="2:19">
      <c r="E161" s="1528"/>
      <c r="F161" s="1528"/>
      <c r="G161" s="1528"/>
      <c r="H161" s="1528"/>
      <c r="I161" s="1528"/>
      <c r="J161" s="1528"/>
      <c r="K161" s="1528"/>
      <c r="L161" s="1528"/>
      <c r="M161" s="1528"/>
      <c r="N161" s="1528"/>
      <c r="O161" s="1528"/>
      <c r="P161" s="1528"/>
      <c r="Q161" s="1528"/>
      <c r="R161" s="1528"/>
      <c r="S161" s="1528"/>
    </row>
    <row r="162" spans="2:19">
      <c r="B162" s="1219">
        <f>B160+1</f>
        <v>98</v>
      </c>
      <c r="D162" s="1225" t="s">
        <v>525</v>
      </c>
      <c r="E162" s="1224">
        <v>31</v>
      </c>
      <c r="F162" s="1226">
        <v>0</v>
      </c>
      <c r="G162" s="1226">
        <v>214</v>
      </c>
      <c r="H162" s="1227">
        <f t="shared" ref="H162:H173" si="41">IF(F162=0,0.5,F162/G162)</f>
        <v>0.5</v>
      </c>
      <c r="I162" s="1228"/>
      <c r="J162" s="1224">
        <v>0</v>
      </c>
      <c r="K162" s="1229">
        <f t="shared" ref="K162:K173" si="42">+J162*H162</f>
        <v>0</v>
      </c>
      <c r="L162" s="1229">
        <f>+K162+L160</f>
        <v>0</v>
      </c>
      <c r="M162" s="1228"/>
      <c r="N162" s="1224">
        <v>0</v>
      </c>
      <c r="O162" s="1229">
        <f>IF($D$237="True-Up Adjustment",N162-J162,0)</f>
        <v>0</v>
      </c>
      <c r="P162" s="1229">
        <f>IF($D$237="True-Up Adjustment",IF(AND(J162&gt;=0,N162&gt;=0),IF(O162&gt;=0,K162+O162,N162/J162*K162),IF(AND(J162&lt;0,N162&lt;0),IF(O162&lt;0,K162+O162,N162/J162*K162),0)),0)</f>
        <v>0</v>
      </c>
      <c r="Q162" s="1229">
        <f t="shared" ref="Q162:Q173" si="43">IF(AND(J162&gt;=0,N162&lt;0),N162,IF(AND(J162&lt;0,N162&gt;=0),N162,0))</f>
        <v>0</v>
      </c>
      <c r="R162" s="1229">
        <f>R160+P162+Q162</f>
        <v>0</v>
      </c>
      <c r="S162" s="1228"/>
    </row>
    <row r="163" spans="2:19">
      <c r="B163" s="1219">
        <f t="shared" ref="B163:B174" si="44">+B162+1</f>
        <v>99</v>
      </c>
      <c r="D163" s="1225" t="s">
        <v>526</v>
      </c>
      <c r="E163" s="1224">
        <v>28</v>
      </c>
      <c r="F163" s="1226">
        <v>0</v>
      </c>
      <c r="G163" s="1226">
        <f t="shared" ref="G163:G173" si="45">G162</f>
        <v>214</v>
      </c>
      <c r="H163" s="1227">
        <f t="shared" si="41"/>
        <v>0.5</v>
      </c>
      <c r="I163" s="1228"/>
      <c r="J163" s="1224">
        <v>0</v>
      </c>
      <c r="K163" s="1229">
        <f t="shared" si="42"/>
        <v>0</v>
      </c>
      <c r="L163" s="1229">
        <f t="shared" ref="L163:L173" si="46">+K163+L162</f>
        <v>0</v>
      </c>
      <c r="M163" s="1228"/>
      <c r="N163" s="1224">
        <v>0</v>
      </c>
      <c r="O163" s="1229">
        <f t="shared" ref="O163:O173" si="47">IF($D$237="True-Up Adjustment",N163-J163,0)</f>
        <v>0</v>
      </c>
      <c r="P163" s="1229">
        <f t="shared" ref="P163:P173" si="48">IF($D$237="True-Up Adjustment",IF(AND(J163&gt;=0,N163&gt;=0),IF(O163&gt;=0,K163+O163,N163/J163*K163),IF(AND(J163&lt;0,N163&lt;0),IF(O163&lt;0,K163+O163,N163/J163*K163),0)),0)</f>
        <v>0</v>
      </c>
      <c r="Q163" s="1229">
        <f t="shared" si="43"/>
        <v>0</v>
      </c>
      <c r="R163" s="1229">
        <f t="shared" ref="R163:R173" si="49">R162+P163+Q163</f>
        <v>0</v>
      </c>
      <c r="S163" s="1228"/>
    </row>
    <row r="164" spans="2:19">
      <c r="B164" s="1219">
        <f t="shared" si="44"/>
        <v>100</v>
      </c>
      <c r="D164" s="1225" t="s">
        <v>545</v>
      </c>
      <c r="E164" s="1224">
        <v>31</v>
      </c>
      <c r="F164" s="1226">
        <v>0</v>
      </c>
      <c r="G164" s="1226">
        <f t="shared" si="45"/>
        <v>214</v>
      </c>
      <c r="H164" s="1227">
        <f t="shared" si="41"/>
        <v>0.5</v>
      </c>
      <c r="I164" s="1228"/>
      <c r="J164" s="1224">
        <v>0</v>
      </c>
      <c r="K164" s="1229">
        <f t="shared" si="42"/>
        <v>0</v>
      </c>
      <c r="L164" s="1229">
        <f t="shared" si="46"/>
        <v>0</v>
      </c>
      <c r="M164" s="1228"/>
      <c r="N164" s="1224">
        <v>0</v>
      </c>
      <c r="O164" s="1229">
        <f t="shared" si="47"/>
        <v>0</v>
      </c>
      <c r="P164" s="1229">
        <f t="shared" si="48"/>
        <v>0</v>
      </c>
      <c r="Q164" s="1229">
        <f t="shared" si="43"/>
        <v>0</v>
      </c>
      <c r="R164" s="1229">
        <f t="shared" si="49"/>
        <v>0</v>
      </c>
      <c r="S164" s="1228"/>
    </row>
    <row r="165" spans="2:19">
      <c r="B165" s="1219">
        <f t="shared" si="44"/>
        <v>101</v>
      </c>
      <c r="D165" s="1225" t="s">
        <v>171</v>
      </c>
      <c r="E165" s="1224">
        <v>30</v>
      </c>
      <c r="F165" s="1226">
        <v>0</v>
      </c>
      <c r="G165" s="1226">
        <f t="shared" si="45"/>
        <v>214</v>
      </c>
      <c r="H165" s="1227">
        <f t="shared" si="41"/>
        <v>0.5</v>
      </c>
      <c r="I165" s="1228"/>
      <c r="J165" s="1224">
        <v>0</v>
      </c>
      <c r="K165" s="1229">
        <f t="shared" si="42"/>
        <v>0</v>
      </c>
      <c r="L165" s="1229">
        <f t="shared" si="46"/>
        <v>0</v>
      </c>
      <c r="M165" s="1228"/>
      <c r="N165" s="1224">
        <v>0</v>
      </c>
      <c r="O165" s="1229">
        <f t="shared" si="47"/>
        <v>0</v>
      </c>
      <c r="P165" s="1229">
        <f t="shared" si="48"/>
        <v>0</v>
      </c>
      <c r="Q165" s="1229">
        <f t="shared" si="43"/>
        <v>0</v>
      </c>
      <c r="R165" s="1229">
        <f t="shared" si="49"/>
        <v>0</v>
      </c>
      <c r="S165" s="1228"/>
    </row>
    <row r="166" spans="2:19">
      <c r="B166" s="1219">
        <f t="shared" si="44"/>
        <v>102</v>
      </c>
      <c r="D166" s="1225" t="s">
        <v>172</v>
      </c>
      <c r="E166" s="1224">
        <v>31</v>
      </c>
      <c r="F166" s="1226">
        <v>0</v>
      </c>
      <c r="G166" s="1226">
        <f t="shared" si="45"/>
        <v>214</v>
      </c>
      <c r="H166" s="1227">
        <f t="shared" si="41"/>
        <v>0.5</v>
      </c>
      <c r="I166" s="1228"/>
      <c r="J166" s="1224">
        <v>0</v>
      </c>
      <c r="K166" s="1229">
        <f t="shared" si="42"/>
        <v>0</v>
      </c>
      <c r="L166" s="1229">
        <f t="shared" si="46"/>
        <v>0</v>
      </c>
      <c r="M166" s="1228"/>
      <c r="N166" s="1224">
        <v>0</v>
      </c>
      <c r="O166" s="1229">
        <f t="shared" si="47"/>
        <v>0</v>
      </c>
      <c r="P166" s="1229">
        <f t="shared" si="48"/>
        <v>0</v>
      </c>
      <c r="Q166" s="1229">
        <f t="shared" si="43"/>
        <v>0</v>
      </c>
      <c r="R166" s="1229">
        <f t="shared" si="49"/>
        <v>0</v>
      </c>
      <c r="S166" s="1228"/>
    </row>
    <row r="167" spans="2:19">
      <c r="B167" s="1219">
        <f t="shared" si="44"/>
        <v>103</v>
      </c>
      <c r="D167" s="1225" t="s">
        <v>173</v>
      </c>
      <c r="E167" s="1224">
        <v>30</v>
      </c>
      <c r="F167" s="1226">
        <f t="shared" ref="F167:F172" si="50">E168+F168</f>
        <v>185</v>
      </c>
      <c r="G167" s="1226">
        <f t="shared" si="45"/>
        <v>214</v>
      </c>
      <c r="H167" s="1227">
        <f t="shared" si="41"/>
        <v>0.86448598130841126</v>
      </c>
      <c r="I167" s="1228"/>
      <c r="J167" s="1224">
        <v>0</v>
      </c>
      <c r="K167" s="1229">
        <f t="shared" si="42"/>
        <v>0</v>
      </c>
      <c r="L167" s="1229">
        <f t="shared" si="46"/>
        <v>0</v>
      </c>
      <c r="M167" s="1228"/>
      <c r="N167" s="1224">
        <v>0</v>
      </c>
      <c r="O167" s="1229">
        <f t="shared" si="47"/>
        <v>0</v>
      </c>
      <c r="P167" s="1229">
        <f t="shared" si="48"/>
        <v>0</v>
      </c>
      <c r="Q167" s="1229">
        <f t="shared" si="43"/>
        <v>0</v>
      </c>
      <c r="R167" s="1229">
        <f t="shared" si="49"/>
        <v>0</v>
      </c>
      <c r="S167" s="1228"/>
    </row>
    <row r="168" spans="2:19">
      <c r="B168" s="1219">
        <f t="shared" si="44"/>
        <v>104</v>
      </c>
      <c r="D168" s="1225" t="s">
        <v>528</v>
      </c>
      <c r="E168" s="1224">
        <v>31</v>
      </c>
      <c r="F168" s="1226">
        <f t="shared" si="50"/>
        <v>154</v>
      </c>
      <c r="G168" s="1226">
        <f t="shared" si="45"/>
        <v>214</v>
      </c>
      <c r="H168" s="1227">
        <f t="shared" si="41"/>
        <v>0.71962616822429903</v>
      </c>
      <c r="I168" s="1228"/>
      <c r="J168" s="1224">
        <v>0</v>
      </c>
      <c r="K168" s="1229">
        <f t="shared" si="42"/>
        <v>0</v>
      </c>
      <c r="L168" s="1229">
        <f t="shared" si="46"/>
        <v>0</v>
      </c>
      <c r="M168" s="1228"/>
      <c r="N168" s="1224">
        <v>0</v>
      </c>
      <c r="O168" s="1229">
        <f t="shared" si="47"/>
        <v>0</v>
      </c>
      <c r="P168" s="1229">
        <f t="shared" si="48"/>
        <v>0</v>
      </c>
      <c r="Q168" s="1229">
        <f t="shared" si="43"/>
        <v>0</v>
      </c>
      <c r="R168" s="1229">
        <f t="shared" si="49"/>
        <v>0</v>
      </c>
      <c r="S168" s="1228"/>
    </row>
    <row r="169" spans="2:19">
      <c r="B169" s="1219">
        <f t="shared" si="44"/>
        <v>105</v>
      </c>
      <c r="D169" s="1225" t="s">
        <v>546</v>
      </c>
      <c r="E169" s="1224">
        <v>31</v>
      </c>
      <c r="F169" s="1226">
        <f t="shared" si="50"/>
        <v>123</v>
      </c>
      <c r="G169" s="1226">
        <f t="shared" si="45"/>
        <v>214</v>
      </c>
      <c r="H169" s="1227">
        <f t="shared" si="41"/>
        <v>0.57476635514018692</v>
      </c>
      <c r="I169" s="1228"/>
      <c r="J169" s="1224">
        <v>0</v>
      </c>
      <c r="K169" s="1229">
        <f t="shared" si="42"/>
        <v>0</v>
      </c>
      <c r="L169" s="1229">
        <f t="shared" si="46"/>
        <v>0</v>
      </c>
      <c r="M169" s="1228"/>
      <c r="N169" s="1224">
        <v>0</v>
      </c>
      <c r="O169" s="1229">
        <f t="shared" si="47"/>
        <v>0</v>
      </c>
      <c r="P169" s="1229">
        <f t="shared" si="48"/>
        <v>0</v>
      </c>
      <c r="Q169" s="1229">
        <f t="shared" si="43"/>
        <v>0</v>
      </c>
      <c r="R169" s="1229">
        <f t="shared" si="49"/>
        <v>0</v>
      </c>
      <c r="S169" s="1228"/>
    </row>
    <row r="170" spans="2:19">
      <c r="B170" s="1219">
        <f t="shared" si="44"/>
        <v>106</v>
      </c>
      <c r="D170" s="1225" t="s">
        <v>530</v>
      </c>
      <c r="E170" s="1224">
        <v>30</v>
      </c>
      <c r="F170" s="1226">
        <f t="shared" si="50"/>
        <v>93</v>
      </c>
      <c r="G170" s="1226">
        <f t="shared" si="45"/>
        <v>214</v>
      </c>
      <c r="H170" s="1227">
        <f t="shared" si="41"/>
        <v>0.43457943925233644</v>
      </c>
      <c r="I170" s="1228"/>
      <c r="J170" s="1224">
        <v>0</v>
      </c>
      <c r="K170" s="1229">
        <f t="shared" si="42"/>
        <v>0</v>
      </c>
      <c r="L170" s="1229">
        <f t="shared" si="46"/>
        <v>0</v>
      </c>
      <c r="M170" s="1228"/>
      <c r="N170" s="1224">
        <v>0</v>
      </c>
      <c r="O170" s="1229">
        <f t="shared" si="47"/>
        <v>0</v>
      </c>
      <c r="P170" s="1229">
        <f t="shared" si="48"/>
        <v>0</v>
      </c>
      <c r="Q170" s="1229">
        <f t="shared" si="43"/>
        <v>0</v>
      </c>
      <c r="R170" s="1229">
        <f t="shared" si="49"/>
        <v>0</v>
      </c>
      <c r="S170" s="1228"/>
    </row>
    <row r="171" spans="2:19">
      <c r="B171" s="1219">
        <f t="shared" si="44"/>
        <v>107</v>
      </c>
      <c r="D171" s="1225" t="s">
        <v>531</v>
      </c>
      <c r="E171" s="1224">
        <v>31</v>
      </c>
      <c r="F171" s="1226">
        <f t="shared" si="50"/>
        <v>62</v>
      </c>
      <c r="G171" s="1226">
        <f t="shared" si="45"/>
        <v>214</v>
      </c>
      <c r="H171" s="1227">
        <f t="shared" si="41"/>
        <v>0.28971962616822428</v>
      </c>
      <c r="I171" s="1228"/>
      <c r="J171" s="1224">
        <v>0</v>
      </c>
      <c r="K171" s="1229">
        <f t="shared" si="42"/>
        <v>0</v>
      </c>
      <c r="L171" s="1229">
        <f t="shared" si="46"/>
        <v>0</v>
      </c>
      <c r="M171" s="1228"/>
      <c r="N171" s="1224">
        <v>0</v>
      </c>
      <c r="O171" s="1229">
        <f t="shared" si="47"/>
        <v>0</v>
      </c>
      <c r="P171" s="1229">
        <f t="shared" si="48"/>
        <v>0</v>
      </c>
      <c r="Q171" s="1229">
        <f t="shared" si="43"/>
        <v>0</v>
      </c>
      <c r="R171" s="1229">
        <f t="shared" si="49"/>
        <v>0</v>
      </c>
      <c r="S171" s="1228"/>
    </row>
    <row r="172" spans="2:19">
      <c r="B172" s="1219">
        <f t="shared" si="44"/>
        <v>108</v>
      </c>
      <c r="D172" s="1225" t="s">
        <v>532</v>
      </c>
      <c r="E172" s="1224">
        <v>30</v>
      </c>
      <c r="F172" s="1226">
        <f t="shared" si="50"/>
        <v>32</v>
      </c>
      <c r="G172" s="1226">
        <f t="shared" si="45"/>
        <v>214</v>
      </c>
      <c r="H172" s="1227">
        <f t="shared" si="41"/>
        <v>0.14953271028037382</v>
      </c>
      <c r="I172" s="1228"/>
      <c r="J172" s="1224">
        <v>0</v>
      </c>
      <c r="K172" s="1229">
        <f t="shared" si="42"/>
        <v>0</v>
      </c>
      <c r="L172" s="1229">
        <f t="shared" si="46"/>
        <v>0</v>
      </c>
      <c r="M172" s="1228"/>
      <c r="N172" s="1224">
        <v>0</v>
      </c>
      <c r="O172" s="1229">
        <f t="shared" si="47"/>
        <v>0</v>
      </c>
      <c r="P172" s="1229">
        <f t="shared" si="48"/>
        <v>0</v>
      </c>
      <c r="Q172" s="1229">
        <f t="shared" si="43"/>
        <v>0</v>
      </c>
      <c r="R172" s="1229">
        <f t="shared" si="49"/>
        <v>0</v>
      </c>
      <c r="S172" s="1228"/>
    </row>
    <row r="173" spans="2:19">
      <c r="B173" s="1219">
        <f t="shared" si="44"/>
        <v>109</v>
      </c>
      <c r="D173" s="1230" t="s">
        <v>749</v>
      </c>
      <c r="E173" s="1224">
        <v>31</v>
      </c>
      <c r="F173" s="1231">
        <v>1</v>
      </c>
      <c r="G173" s="1226">
        <f t="shared" si="45"/>
        <v>214</v>
      </c>
      <c r="H173" s="1227">
        <f t="shared" si="41"/>
        <v>4.6728971962616819E-3</v>
      </c>
      <c r="I173" s="1228"/>
      <c r="J173" s="1224">
        <v>0</v>
      </c>
      <c r="K173" s="1229">
        <f t="shared" si="42"/>
        <v>0</v>
      </c>
      <c r="L173" s="1229">
        <f t="shared" si="46"/>
        <v>0</v>
      </c>
      <c r="M173" s="1228"/>
      <c r="N173" s="1224">
        <v>0</v>
      </c>
      <c r="O173" s="1229">
        <f t="shared" si="47"/>
        <v>0</v>
      </c>
      <c r="P173" s="1229">
        <f t="shared" si="48"/>
        <v>0</v>
      </c>
      <c r="Q173" s="1229">
        <f t="shared" si="43"/>
        <v>0</v>
      </c>
      <c r="R173" s="1229">
        <f t="shared" si="49"/>
        <v>0</v>
      </c>
      <c r="S173" s="1228"/>
    </row>
    <row r="174" spans="2:19">
      <c r="B174" s="1219">
        <f t="shared" si="44"/>
        <v>110</v>
      </c>
      <c r="D174" s="1232" t="str">
        <f>"Total (Sum of Lines "&amp;B162&amp;" - "&amp;B173&amp;")"</f>
        <v>Total (Sum of Lines 98 - 109)</v>
      </c>
      <c r="E174" s="1233">
        <f>SUM(E162:E173)</f>
        <v>365</v>
      </c>
      <c r="F174" s="1234"/>
      <c r="G174" s="1234"/>
      <c r="H174" s="1235"/>
      <c r="I174" s="1236"/>
      <c r="J174" s="1233">
        <f>SUM(J162:J173)</f>
        <v>0</v>
      </c>
      <c r="K174" s="1233">
        <f>SUM(K162:K173)</f>
        <v>0</v>
      </c>
      <c r="L174" s="1233"/>
      <c r="M174" s="1236"/>
      <c r="N174" s="1233">
        <f>SUM(N162:N173)</f>
        <v>0</v>
      </c>
      <c r="O174" s="1233">
        <f>SUM(O162:O173)</f>
        <v>0</v>
      </c>
      <c r="P174" s="1233">
        <f>SUM(P162:P173)</f>
        <v>0</v>
      </c>
      <c r="Q174" s="1233">
        <f>SUM(Q162:Q173)</f>
        <v>0</v>
      </c>
      <c r="R174" s="1237"/>
      <c r="S174" s="1236"/>
    </row>
    <row r="175" spans="2:19">
      <c r="D175" s="1238"/>
      <c r="E175" s="1238"/>
      <c r="F175" s="1238"/>
      <c r="G175" s="1238"/>
      <c r="H175" s="1239"/>
      <c r="I175" s="1239"/>
      <c r="K175" s="1240"/>
      <c r="L175" s="1239"/>
      <c r="M175" s="1239"/>
      <c r="N175" s="1250"/>
      <c r="O175" s="1240"/>
      <c r="P175" s="1240"/>
      <c r="Q175" s="1240"/>
      <c r="R175" s="1239"/>
      <c r="S175" s="1239"/>
    </row>
    <row r="176" spans="2:19" ht="15" customHeight="1">
      <c r="B176" s="1219">
        <f>B174+1</f>
        <v>111</v>
      </c>
      <c r="D176" s="943" t="s">
        <v>1356</v>
      </c>
      <c r="I176" s="1239"/>
      <c r="J176" s="1224" t="s">
        <v>1816</v>
      </c>
      <c r="L176" s="1224">
        <v>0</v>
      </c>
      <c r="M176" s="1241"/>
      <c r="N176" s="1224"/>
      <c r="R176" s="1224">
        <v>0</v>
      </c>
    </row>
    <row r="177" spans="2:19">
      <c r="B177" s="1219">
        <f>B176+1</f>
        <v>112</v>
      </c>
      <c r="D177" s="943" t="s">
        <v>1357</v>
      </c>
      <c r="I177" s="1239"/>
      <c r="J177" s="1242" t="s">
        <v>639</v>
      </c>
      <c r="L177" s="1243">
        <v>0</v>
      </c>
      <c r="M177" s="1244"/>
      <c r="N177" s="1242"/>
      <c r="R177" s="1243">
        <v>0</v>
      </c>
    </row>
    <row r="178" spans="2:19">
      <c r="B178" s="1219">
        <f>B177+1</f>
        <v>113</v>
      </c>
      <c r="D178" s="943" t="s">
        <v>1358</v>
      </c>
      <c r="I178" s="1239"/>
      <c r="J178" s="1232" t="str">
        <f>"(Col. "&amp;L157&amp;", Line "&amp;B176&amp;" + Line "&amp;B177&amp;")"</f>
        <v>(Col. (H), Line 111 + Line 112)</v>
      </c>
      <c r="L178" s="1245">
        <f>L176+L177</f>
        <v>0</v>
      </c>
      <c r="M178" s="1239"/>
      <c r="N178" s="1232" t="str">
        <f>"(Col. "&amp;R157&amp;", Line "&amp;B176&amp;" + Line "&amp;B177&amp;")"</f>
        <v>(Col. (M), Line 111 + Line 112)</v>
      </c>
      <c r="R178" s="1245">
        <f>R176+R177</f>
        <v>0</v>
      </c>
    </row>
    <row r="179" spans="2:19">
      <c r="I179" s="1239"/>
      <c r="L179" s="1245"/>
      <c r="M179" s="1239"/>
      <c r="R179" s="1245"/>
    </row>
    <row r="180" spans="2:19">
      <c r="B180" s="1219">
        <f>B178+1</f>
        <v>114</v>
      </c>
      <c r="D180" s="943" t="s">
        <v>1359</v>
      </c>
      <c r="I180" s="1239"/>
      <c r="J180" s="1224" t="s">
        <v>1817</v>
      </c>
      <c r="L180" s="1224">
        <v>0</v>
      </c>
      <c r="M180" s="1241"/>
      <c r="N180" s="1224"/>
      <c r="R180" s="1224">
        <v>0</v>
      </c>
    </row>
    <row r="181" spans="2:19">
      <c r="B181" s="1219">
        <f>B180+1</f>
        <v>115</v>
      </c>
      <c r="D181" s="943" t="s">
        <v>1360</v>
      </c>
      <c r="I181" s="1239"/>
      <c r="J181" s="1242" t="s">
        <v>639</v>
      </c>
      <c r="L181" s="1243">
        <v>0</v>
      </c>
      <c r="M181" s="1239"/>
      <c r="N181" s="1242"/>
      <c r="R181" s="1243">
        <v>0</v>
      </c>
    </row>
    <row r="182" spans="2:19">
      <c r="B182" s="1219">
        <f>B181+1</f>
        <v>116</v>
      </c>
      <c r="D182" s="943" t="s">
        <v>1361</v>
      </c>
      <c r="I182" s="1239"/>
      <c r="J182" s="1232" t="str">
        <f>"(Col. "&amp;L157&amp;", Line "&amp;B180&amp;" + Line "&amp;B181&amp;")"</f>
        <v>(Col. (H), Line 114 + Line 115)</v>
      </c>
      <c r="L182" s="1245">
        <f>L180+L181</f>
        <v>0</v>
      </c>
      <c r="M182" s="1239"/>
      <c r="N182" s="1232" t="str">
        <f>"(Col. "&amp;R157&amp;", Line "&amp;B180&amp;" + Line "&amp;B181&amp;")"</f>
        <v>(Col. (M), Line 114 + Line 115)</v>
      </c>
      <c r="R182" s="1245">
        <f>R180+R181</f>
        <v>0</v>
      </c>
    </row>
    <row r="183" spans="2:19">
      <c r="I183" s="1239"/>
      <c r="L183" s="1245"/>
      <c r="M183" s="1239"/>
      <c r="R183" s="1245"/>
    </row>
    <row r="184" spans="2:19">
      <c r="B184" s="1219">
        <f>B182+1</f>
        <v>117</v>
      </c>
      <c r="D184" s="943" t="s">
        <v>1000</v>
      </c>
      <c r="I184" s="1239"/>
      <c r="J184" s="1232" t="str">
        <f>"([Col. "&amp;L157&amp;", Line "&amp;B178&amp;" + Line "&amp;B182&amp;"] /2)"</f>
        <v>([Col. (H), Line 113 + Line 116] /2)</v>
      </c>
      <c r="L184" s="1229">
        <f>(L178+L182)/2</f>
        <v>0</v>
      </c>
      <c r="M184" s="1239"/>
      <c r="N184" s="1232" t="str">
        <f>"([Col. "&amp;R157&amp;", Line "&amp;B178&amp;" + Line "&amp;B182&amp;"] /2)"</f>
        <v>([Col. (M), Line 113 + Line 116] /2)</v>
      </c>
      <c r="R184" s="1229">
        <f>(R178+R182)/2</f>
        <v>0</v>
      </c>
    </row>
    <row r="185" spans="2:19">
      <c r="B185" s="1219">
        <f>B184+1</f>
        <v>118</v>
      </c>
      <c r="D185" s="1331" t="s">
        <v>1362</v>
      </c>
      <c r="E185" s="1238"/>
      <c r="F185" s="1238"/>
      <c r="G185" s="1238"/>
      <c r="H185" s="1239"/>
      <c r="I185" s="1239"/>
      <c r="J185" s="1232" t="str">
        <f>"(Col. "&amp;L157&amp;", Line "&amp;B173&amp;" )"</f>
        <v>(Col. (H), Line 109 )</v>
      </c>
      <c r="K185" s="1240"/>
      <c r="L185" s="1229">
        <f>L173</f>
        <v>0</v>
      </c>
      <c r="M185" s="1239"/>
      <c r="N185" s="1232" t="str">
        <f>"(Col. "&amp;R157&amp;", Line "&amp;B173&amp;" )"</f>
        <v>(Col. (M), Line 109 )</v>
      </c>
      <c r="R185" s="1229">
        <f>R173</f>
        <v>0</v>
      </c>
    </row>
    <row r="186" spans="2:19" ht="13.5" thickBot="1">
      <c r="B186" s="1219">
        <f>B185+1</f>
        <v>119</v>
      </c>
      <c r="D186" s="1246" t="s">
        <v>1365</v>
      </c>
      <c r="E186" s="1238"/>
      <c r="F186" s="1238"/>
      <c r="G186" s="1238"/>
      <c r="H186" s="1239"/>
      <c r="I186" s="1239"/>
      <c r="J186" s="1232" t="str">
        <f>"(Col. "&amp;L157&amp;", Line "&amp;B184&amp;" + Line "&amp;B185&amp;")"</f>
        <v>(Col. (H), Line 117 + Line 118)</v>
      </c>
      <c r="K186" s="1240"/>
      <c r="L186" s="1247">
        <f>L184+L185</f>
        <v>0</v>
      </c>
      <c r="M186" s="1239"/>
      <c r="N186" s="1232" t="str">
        <f>"(Col. "&amp;R157&amp;", Line "&amp;B184&amp;" + Line "&amp;B185&amp;")"</f>
        <v>(Col. (M), Line 117 + Line 118)</v>
      </c>
      <c r="R186" s="1247">
        <f>R184+R185</f>
        <v>0</v>
      </c>
    </row>
    <row r="187" spans="2:19" ht="13">
      <c r="D187" s="1216"/>
    </row>
    <row r="188" spans="2:19" ht="13">
      <c r="D188" s="1216" t="s">
        <v>1366</v>
      </c>
      <c r="J188" s="1746"/>
      <c r="K188" s="1746"/>
      <c r="L188" s="1746"/>
      <c r="N188" s="1746"/>
      <c r="O188" s="1746"/>
      <c r="P188" s="1746"/>
      <c r="Q188" s="1746"/>
      <c r="R188" s="1746"/>
    </row>
    <row r="189" spans="2:19" ht="13">
      <c r="D189" s="1747" t="s">
        <v>912</v>
      </c>
      <c r="E189" s="1748"/>
      <c r="F189" s="1748"/>
      <c r="G189" s="1748"/>
      <c r="H189" s="1749"/>
      <c r="I189" s="1220"/>
      <c r="J189" s="1750" t="s">
        <v>1353</v>
      </c>
      <c r="K189" s="1751"/>
      <c r="L189" s="1752"/>
      <c r="M189" s="1220"/>
      <c r="N189" s="1750" t="s">
        <v>1354</v>
      </c>
      <c r="O189" s="1751"/>
      <c r="P189" s="1751"/>
      <c r="Q189" s="1751"/>
      <c r="R189" s="1752"/>
      <c r="S189" s="1220"/>
    </row>
    <row r="190" spans="2:19" ht="13">
      <c r="D190" s="1221" t="s">
        <v>174</v>
      </c>
      <c r="E190" s="1221" t="s">
        <v>175</v>
      </c>
      <c r="F190" s="1221" t="s">
        <v>1294</v>
      </c>
      <c r="G190" s="1221" t="s">
        <v>1295</v>
      </c>
      <c r="H190" s="1221" t="s">
        <v>1296</v>
      </c>
      <c r="I190" s="1220"/>
      <c r="J190" s="1221" t="s">
        <v>1297</v>
      </c>
      <c r="K190" s="1221" t="s">
        <v>1298</v>
      </c>
      <c r="L190" s="1221" t="s">
        <v>1299</v>
      </c>
      <c r="M190" s="1220"/>
      <c r="N190" s="1221" t="s">
        <v>1300</v>
      </c>
      <c r="O190" s="1221" t="s">
        <v>1301</v>
      </c>
      <c r="P190" s="1221" t="s">
        <v>1302</v>
      </c>
      <c r="Q190" s="1221" t="s">
        <v>1303</v>
      </c>
      <c r="R190" s="1221" t="s">
        <v>1304</v>
      </c>
      <c r="S190" s="1220"/>
    </row>
    <row r="191" spans="2:19" ht="50">
      <c r="B191" s="1222" t="s">
        <v>1305</v>
      </c>
      <c r="D191" s="1223" t="s">
        <v>169</v>
      </c>
      <c r="E191" s="1223" t="s">
        <v>913</v>
      </c>
      <c r="F191" s="1223" t="s">
        <v>914</v>
      </c>
      <c r="G191" s="1223" t="s">
        <v>915</v>
      </c>
      <c r="H191" s="1223" t="s">
        <v>1306</v>
      </c>
      <c r="I191" s="1528"/>
      <c r="J191" s="1223" t="s">
        <v>916</v>
      </c>
      <c r="K191" s="1223" t="s">
        <v>1307</v>
      </c>
      <c r="L191" s="1223" t="s">
        <v>1308</v>
      </c>
      <c r="M191" s="1528"/>
      <c r="N191" s="1223" t="s">
        <v>1003</v>
      </c>
      <c r="O191" s="1223" t="s">
        <v>1309</v>
      </c>
      <c r="P191" s="1223" t="s">
        <v>1310</v>
      </c>
      <c r="Q191" s="1223" t="s">
        <v>1311</v>
      </c>
      <c r="R191" s="1223" t="s">
        <v>1312</v>
      </c>
      <c r="S191" s="1528"/>
    </row>
    <row r="192" spans="2:19">
      <c r="E192" s="1528"/>
      <c r="F192" s="1528"/>
      <c r="G192" s="1528"/>
      <c r="H192" s="1528"/>
      <c r="I192" s="1528"/>
      <c r="J192" s="1528"/>
      <c r="K192" s="1528"/>
      <c r="L192" s="1528"/>
      <c r="M192" s="1528"/>
      <c r="N192" s="1528"/>
      <c r="O192" s="1528"/>
      <c r="P192" s="1528"/>
      <c r="Q192" s="1528"/>
      <c r="R192" s="1528"/>
      <c r="S192" s="1528"/>
    </row>
    <row r="193" spans="2:19">
      <c r="B193" s="1219">
        <f>B186+1</f>
        <v>120</v>
      </c>
      <c r="D193" s="943" t="s">
        <v>1002</v>
      </c>
      <c r="E193" s="1528"/>
      <c r="F193" s="1528"/>
      <c r="G193" s="1528"/>
      <c r="H193" s="1528"/>
      <c r="I193" s="1528"/>
      <c r="J193" s="1224" t="s">
        <v>1816</v>
      </c>
      <c r="K193" s="1528"/>
      <c r="L193" s="1224">
        <v>0</v>
      </c>
      <c r="M193" s="1528"/>
      <c r="N193" s="1224"/>
      <c r="O193" s="1528"/>
      <c r="P193" s="1528"/>
      <c r="Q193" s="1528"/>
      <c r="R193" s="1224">
        <v>0</v>
      </c>
      <c r="S193" s="1528"/>
    </row>
    <row r="194" spans="2:19">
      <c r="E194" s="1528"/>
      <c r="F194" s="1528"/>
      <c r="G194" s="1528"/>
      <c r="H194" s="1528"/>
      <c r="I194" s="1528"/>
      <c r="J194" s="1528"/>
      <c r="K194" s="1528"/>
      <c r="L194" s="1528"/>
      <c r="M194" s="1528"/>
      <c r="N194" s="1528"/>
      <c r="O194" s="1528"/>
      <c r="P194" s="1528"/>
      <c r="Q194" s="1528"/>
      <c r="R194" s="1528"/>
      <c r="S194" s="1528"/>
    </row>
    <row r="195" spans="2:19">
      <c r="B195" s="1219">
        <f>B193+1</f>
        <v>121</v>
      </c>
      <c r="D195" s="1225" t="s">
        <v>525</v>
      </c>
      <c r="E195" s="1224">
        <v>31</v>
      </c>
      <c r="F195" s="1226">
        <v>0</v>
      </c>
      <c r="G195" s="1226">
        <v>214</v>
      </c>
      <c r="H195" s="1227">
        <f t="shared" ref="H195:H206" si="51">IF(F195=0,0.5,F195/G195)</f>
        <v>0.5</v>
      </c>
      <c r="I195" s="1228"/>
      <c r="J195" s="1224">
        <v>0</v>
      </c>
      <c r="K195" s="1229">
        <f t="shared" ref="K195:K206" si="52">+J195*H195</f>
        <v>0</v>
      </c>
      <c r="L195" s="1229">
        <f>+K195</f>
        <v>0</v>
      </c>
      <c r="M195" s="1228"/>
      <c r="N195" s="1224">
        <v>0</v>
      </c>
      <c r="O195" s="1229">
        <f>IF($D$237="True-Up Adjustment",N195-J195,0)</f>
        <v>0</v>
      </c>
      <c r="P195" s="1229">
        <f>IF($D$237="True-Up Adjustment",IF(AND(J195&gt;=0,N195&gt;=0),IF(O195&gt;=0,K195+O195,N195/J195*K195),IF(AND(J195&lt;0,N195&lt;0),IF(O195&lt;0,K195+O195,N195/J195*K195),0)),0)</f>
        <v>0</v>
      </c>
      <c r="Q195" s="1229">
        <f t="shared" ref="Q195:Q206" si="53">IF(AND(J195&gt;=0,N195&lt;0),N195,IF(AND(J195&lt;0,N195&gt;=0),N195,0))</f>
        <v>0</v>
      </c>
      <c r="R195" s="1229">
        <f>+P195+Q195</f>
        <v>0</v>
      </c>
      <c r="S195" s="1228"/>
    </row>
    <row r="196" spans="2:19">
      <c r="B196" s="1219">
        <f t="shared" ref="B196:B207" si="54">+B195+1</f>
        <v>122</v>
      </c>
      <c r="D196" s="1225" t="s">
        <v>526</v>
      </c>
      <c r="E196" s="1224">
        <v>28</v>
      </c>
      <c r="F196" s="1226">
        <v>0</v>
      </c>
      <c r="G196" s="1226">
        <f t="shared" ref="G196:G206" si="55">G195</f>
        <v>214</v>
      </c>
      <c r="H196" s="1227">
        <f t="shared" si="51"/>
        <v>0.5</v>
      </c>
      <c r="I196" s="1228"/>
      <c r="J196" s="1224">
        <v>0</v>
      </c>
      <c r="K196" s="1229">
        <f t="shared" si="52"/>
        <v>0</v>
      </c>
      <c r="L196" s="1229">
        <f t="shared" ref="L196:L206" si="56">+K196+L195</f>
        <v>0</v>
      </c>
      <c r="M196" s="1228"/>
      <c r="N196" s="1224">
        <v>0</v>
      </c>
      <c r="O196" s="1229">
        <f t="shared" ref="O196:O206" si="57">IF($D$237="True-Up Adjustment",N196-J196,0)</f>
        <v>0</v>
      </c>
      <c r="P196" s="1229">
        <f t="shared" ref="P196:P206" si="58">IF($D$237="True-Up Adjustment",IF(AND(J196&gt;=0,N196&gt;=0),IF(O196&gt;=0,K196+O196,N196/J196*K196),IF(AND(J196&lt;0,N196&lt;0),IF(O196&lt;0,K196+O196,N196/J196*K196),0)),0)</f>
        <v>0</v>
      </c>
      <c r="Q196" s="1229">
        <f t="shared" si="53"/>
        <v>0</v>
      </c>
      <c r="R196" s="1229">
        <f t="shared" ref="R196:R206" si="59">R195+P196+Q196</f>
        <v>0</v>
      </c>
      <c r="S196" s="1228"/>
    </row>
    <row r="197" spans="2:19">
      <c r="B197" s="1219">
        <f t="shared" si="54"/>
        <v>123</v>
      </c>
      <c r="D197" s="1225" t="s">
        <v>545</v>
      </c>
      <c r="E197" s="1224">
        <v>31</v>
      </c>
      <c r="F197" s="1226">
        <v>0</v>
      </c>
      <c r="G197" s="1226">
        <f t="shared" si="55"/>
        <v>214</v>
      </c>
      <c r="H197" s="1227">
        <f t="shared" si="51"/>
        <v>0.5</v>
      </c>
      <c r="I197" s="1228"/>
      <c r="J197" s="1224">
        <v>0</v>
      </c>
      <c r="K197" s="1229">
        <f t="shared" si="52"/>
        <v>0</v>
      </c>
      <c r="L197" s="1229">
        <f t="shared" si="56"/>
        <v>0</v>
      </c>
      <c r="M197" s="1228"/>
      <c r="N197" s="1224">
        <v>0</v>
      </c>
      <c r="O197" s="1229">
        <f t="shared" si="57"/>
        <v>0</v>
      </c>
      <c r="P197" s="1229">
        <f t="shared" si="58"/>
        <v>0</v>
      </c>
      <c r="Q197" s="1229">
        <f t="shared" si="53"/>
        <v>0</v>
      </c>
      <c r="R197" s="1229">
        <f t="shared" si="59"/>
        <v>0</v>
      </c>
      <c r="S197" s="1228"/>
    </row>
    <row r="198" spans="2:19">
      <c r="B198" s="1219">
        <f t="shared" si="54"/>
        <v>124</v>
      </c>
      <c r="D198" s="1225" t="s">
        <v>171</v>
      </c>
      <c r="E198" s="1224">
        <v>30</v>
      </c>
      <c r="F198" s="1226">
        <v>0</v>
      </c>
      <c r="G198" s="1226">
        <f t="shared" si="55"/>
        <v>214</v>
      </c>
      <c r="H198" s="1227">
        <f t="shared" si="51"/>
        <v>0.5</v>
      </c>
      <c r="I198" s="1228"/>
      <c r="J198" s="1224">
        <v>0</v>
      </c>
      <c r="K198" s="1229">
        <f t="shared" si="52"/>
        <v>0</v>
      </c>
      <c r="L198" s="1229">
        <f t="shared" si="56"/>
        <v>0</v>
      </c>
      <c r="M198" s="1228"/>
      <c r="N198" s="1224">
        <v>0</v>
      </c>
      <c r="O198" s="1229">
        <f t="shared" si="57"/>
        <v>0</v>
      </c>
      <c r="P198" s="1229">
        <f t="shared" si="58"/>
        <v>0</v>
      </c>
      <c r="Q198" s="1229">
        <f t="shared" si="53"/>
        <v>0</v>
      </c>
      <c r="R198" s="1229">
        <f t="shared" si="59"/>
        <v>0</v>
      </c>
      <c r="S198" s="1228"/>
    </row>
    <row r="199" spans="2:19">
      <c r="B199" s="1219">
        <f t="shared" si="54"/>
        <v>125</v>
      </c>
      <c r="D199" s="1225" t="s">
        <v>172</v>
      </c>
      <c r="E199" s="1224">
        <v>31</v>
      </c>
      <c r="F199" s="1226">
        <v>0</v>
      </c>
      <c r="G199" s="1226">
        <f t="shared" si="55"/>
        <v>214</v>
      </c>
      <c r="H199" s="1227">
        <f t="shared" si="51"/>
        <v>0.5</v>
      </c>
      <c r="I199" s="1228"/>
      <c r="J199" s="1224">
        <v>0</v>
      </c>
      <c r="K199" s="1229">
        <f t="shared" si="52"/>
        <v>0</v>
      </c>
      <c r="L199" s="1229">
        <f t="shared" si="56"/>
        <v>0</v>
      </c>
      <c r="M199" s="1228"/>
      <c r="N199" s="1224">
        <v>0</v>
      </c>
      <c r="O199" s="1229">
        <f t="shared" si="57"/>
        <v>0</v>
      </c>
      <c r="P199" s="1229">
        <f t="shared" si="58"/>
        <v>0</v>
      </c>
      <c r="Q199" s="1229">
        <f t="shared" si="53"/>
        <v>0</v>
      </c>
      <c r="R199" s="1229">
        <f t="shared" si="59"/>
        <v>0</v>
      </c>
      <c r="S199" s="1228"/>
    </row>
    <row r="200" spans="2:19">
      <c r="B200" s="1219">
        <f t="shared" si="54"/>
        <v>126</v>
      </c>
      <c r="D200" s="1225" t="s">
        <v>173</v>
      </c>
      <c r="E200" s="1224">
        <v>30</v>
      </c>
      <c r="F200" s="1226">
        <f t="shared" ref="F200:F205" si="60">E201+F201</f>
        <v>185</v>
      </c>
      <c r="G200" s="1226">
        <f t="shared" si="55"/>
        <v>214</v>
      </c>
      <c r="H200" s="1227">
        <f t="shared" si="51"/>
        <v>0.86448598130841126</v>
      </c>
      <c r="I200" s="1228"/>
      <c r="J200" s="1224">
        <v>0</v>
      </c>
      <c r="K200" s="1229">
        <f t="shared" si="52"/>
        <v>0</v>
      </c>
      <c r="L200" s="1229">
        <f t="shared" si="56"/>
        <v>0</v>
      </c>
      <c r="M200" s="1228"/>
      <c r="N200" s="1224">
        <v>0</v>
      </c>
      <c r="O200" s="1229">
        <f t="shared" si="57"/>
        <v>0</v>
      </c>
      <c r="P200" s="1229">
        <f t="shared" si="58"/>
        <v>0</v>
      </c>
      <c r="Q200" s="1229">
        <f t="shared" si="53"/>
        <v>0</v>
      </c>
      <c r="R200" s="1229">
        <f t="shared" si="59"/>
        <v>0</v>
      </c>
      <c r="S200" s="1228"/>
    </row>
    <row r="201" spans="2:19">
      <c r="B201" s="1219">
        <f t="shared" si="54"/>
        <v>127</v>
      </c>
      <c r="D201" s="1225" t="s">
        <v>528</v>
      </c>
      <c r="E201" s="1224">
        <v>31</v>
      </c>
      <c r="F201" s="1226">
        <f t="shared" si="60"/>
        <v>154</v>
      </c>
      <c r="G201" s="1226">
        <f t="shared" si="55"/>
        <v>214</v>
      </c>
      <c r="H201" s="1227">
        <f t="shared" si="51"/>
        <v>0.71962616822429903</v>
      </c>
      <c r="I201" s="1228"/>
      <c r="J201" s="1224">
        <v>0</v>
      </c>
      <c r="K201" s="1229">
        <f t="shared" si="52"/>
        <v>0</v>
      </c>
      <c r="L201" s="1229">
        <f t="shared" si="56"/>
        <v>0</v>
      </c>
      <c r="M201" s="1228"/>
      <c r="N201" s="1224">
        <v>0</v>
      </c>
      <c r="O201" s="1229">
        <f t="shared" si="57"/>
        <v>0</v>
      </c>
      <c r="P201" s="1229">
        <f t="shared" si="58"/>
        <v>0</v>
      </c>
      <c r="Q201" s="1229">
        <f t="shared" si="53"/>
        <v>0</v>
      </c>
      <c r="R201" s="1229">
        <f t="shared" si="59"/>
        <v>0</v>
      </c>
      <c r="S201" s="1228"/>
    </row>
    <row r="202" spans="2:19">
      <c r="B202" s="1219">
        <f t="shared" si="54"/>
        <v>128</v>
      </c>
      <c r="D202" s="1225" t="s">
        <v>546</v>
      </c>
      <c r="E202" s="1224">
        <v>31</v>
      </c>
      <c r="F202" s="1226">
        <f t="shared" si="60"/>
        <v>123</v>
      </c>
      <c r="G202" s="1226">
        <f t="shared" si="55"/>
        <v>214</v>
      </c>
      <c r="H202" s="1227">
        <f t="shared" si="51"/>
        <v>0.57476635514018692</v>
      </c>
      <c r="I202" s="1228"/>
      <c r="J202" s="1224">
        <v>0</v>
      </c>
      <c r="K202" s="1229">
        <f t="shared" si="52"/>
        <v>0</v>
      </c>
      <c r="L202" s="1229">
        <f t="shared" si="56"/>
        <v>0</v>
      </c>
      <c r="M202" s="1228"/>
      <c r="N202" s="1224">
        <v>0</v>
      </c>
      <c r="O202" s="1229">
        <f t="shared" si="57"/>
        <v>0</v>
      </c>
      <c r="P202" s="1229">
        <f t="shared" si="58"/>
        <v>0</v>
      </c>
      <c r="Q202" s="1229">
        <f t="shared" si="53"/>
        <v>0</v>
      </c>
      <c r="R202" s="1229">
        <f t="shared" si="59"/>
        <v>0</v>
      </c>
      <c r="S202" s="1228"/>
    </row>
    <row r="203" spans="2:19">
      <c r="B203" s="1219">
        <f t="shared" si="54"/>
        <v>129</v>
      </c>
      <c r="D203" s="1225" t="s">
        <v>530</v>
      </c>
      <c r="E203" s="1224">
        <v>30</v>
      </c>
      <c r="F203" s="1226">
        <f t="shared" si="60"/>
        <v>93</v>
      </c>
      <c r="G203" s="1226">
        <f t="shared" si="55"/>
        <v>214</v>
      </c>
      <c r="H203" s="1227">
        <f t="shared" si="51"/>
        <v>0.43457943925233644</v>
      </c>
      <c r="I203" s="1228"/>
      <c r="J203" s="1224">
        <v>0</v>
      </c>
      <c r="K203" s="1229">
        <f t="shared" si="52"/>
        <v>0</v>
      </c>
      <c r="L203" s="1229">
        <f t="shared" si="56"/>
        <v>0</v>
      </c>
      <c r="M203" s="1228"/>
      <c r="N203" s="1224">
        <v>0</v>
      </c>
      <c r="O203" s="1229">
        <f t="shared" si="57"/>
        <v>0</v>
      </c>
      <c r="P203" s="1229">
        <f t="shared" si="58"/>
        <v>0</v>
      </c>
      <c r="Q203" s="1229">
        <f t="shared" si="53"/>
        <v>0</v>
      </c>
      <c r="R203" s="1229">
        <f t="shared" si="59"/>
        <v>0</v>
      </c>
      <c r="S203" s="1228"/>
    </row>
    <row r="204" spans="2:19">
      <c r="B204" s="1219">
        <f t="shared" si="54"/>
        <v>130</v>
      </c>
      <c r="D204" s="1225" t="s">
        <v>531</v>
      </c>
      <c r="E204" s="1224">
        <v>31</v>
      </c>
      <c r="F204" s="1226">
        <f t="shared" si="60"/>
        <v>62</v>
      </c>
      <c r="G204" s="1226">
        <f t="shared" si="55"/>
        <v>214</v>
      </c>
      <c r="H204" s="1227">
        <f t="shared" si="51"/>
        <v>0.28971962616822428</v>
      </c>
      <c r="I204" s="1228"/>
      <c r="J204" s="1224">
        <v>0</v>
      </c>
      <c r="K204" s="1229">
        <f t="shared" si="52"/>
        <v>0</v>
      </c>
      <c r="L204" s="1229">
        <f t="shared" si="56"/>
        <v>0</v>
      </c>
      <c r="M204" s="1228"/>
      <c r="N204" s="1224">
        <v>0</v>
      </c>
      <c r="O204" s="1229">
        <f t="shared" si="57"/>
        <v>0</v>
      </c>
      <c r="P204" s="1229">
        <f t="shared" si="58"/>
        <v>0</v>
      </c>
      <c r="Q204" s="1229">
        <f t="shared" si="53"/>
        <v>0</v>
      </c>
      <c r="R204" s="1229">
        <f t="shared" si="59"/>
        <v>0</v>
      </c>
      <c r="S204" s="1228"/>
    </row>
    <row r="205" spans="2:19">
      <c r="B205" s="1219">
        <f t="shared" si="54"/>
        <v>131</v>
      </c>
      <c r="D205" s="1225" t="s">
        <v>532</v>
      </c>
      <c r="E205" s="1224">
        <v>30</v>
      </c>
      <c r="F205" s="1226">
        <f t="shared" si="60"/>
        <v>32</v>
      </c>
      <c r="G205" s="1226">
        <f t="shared" si="55"/>
        <v>214</v>
      </c>
      <c r="H205" s="1227">
        <f t="shared" si="51"/>
        <v>0.14953271028037382</v>
      </c>
      <c r="I205" s="1228"/>
      <c r="J205" s="1224">
        <v>0</v>
      </c>
      <c r="K205" s="1229">
        <f t="shared" si="52"/>
        <v>0</v>
      </c>
      <c r="L205" s="1229">
        <f t="shared" si="56"/>
        <v>0</v>
      </c>
      <c r="M205" s="1228"/>
      <c r="N205" s="1224">
        <v>0</v>
      </c>
      <c r="O205" s="1229">
        <f t="shared" si="57"/>
        <v>0</v>
      </c>
      <c r="P205" s="1229">
        <f t="shared" si="58"/>
        <v>0</v>
      </c>
      <c r="Q205" s="1229">
        <f t="shared" si="53"/>
        <v>0</v>
      </c>
      <c r="R205" s="1229">
        <f t="shared" si="59"/>
        <v>0</v>
      </c>
      <c r="S205" s="1228"/>
    </row>
    <row r="206" spans="2:19">
      <c r="B206" s="1219">
        <f t="shared" si="54"/>
        <v>132</v>
      </c>
      <c r="D206" s="1230" t="s">
        <v>749</v>
      </c>
      <c r="E206" s="1224">
        <v>31</v>
      </c>
      <c r="F206" s="1231">
        <v>1</v>
      </c>
      <c r="G206" s="1226">
        <f t="shared" si="55"/>
        <v>214</v>
      </c>
      <c r="H206" s="1227">
        <f t="shared" si="51"/>
        <v>4.6728971962616819E-3</v>
      </c>
      <c r="I206" s="1228"/>
      <c r="J206" s="1224">
        <v>0</v>
      </c>
      <c r="K206" s="1229">
        <f t="shared" si="52"/>
        <v>0</v>
      </c>
      <c r="L206" s="1229">
        <f t="shared" si="56"/>
        <v>0</v>
      </c>
      <c r="M206" s="1228"/>
      <c r="N206" s="1224">
        <v>0</v>
      </c>
      <c r="O206" s="1229">
        <f t="shared" si="57"/>
        <v>0</v>
      </c>
      <c r="P206" s="1229">
        <f t="shared" si="58"/>
        <v>0</v>
      </c>
      <c r="Q206" s="1229">
        <f t="shared" si="53"/>
        <v>0</v>
      </c>
      <c r="R206" s="1229">
        <f t="shared" si="59"/>
        <v>0</v>
      </c>
      <c r="S206" s="1228"/>
    </row>
    <row r="207" spans="2:19">
      <c r="B207" s="1219">
        <f t="shared" si="54"/>
        <v>133</v>
      </c>
      <c r="D207" s="1232" t="str">
        <f>"Total (Sum of Lines "&amp;B195&amp;" - "&amp;B206&amp;")"</f>
        <v>Total (Sum of Lines 121 - 132)</v>
      </c>
      <c r="E207" s="1233">
        <f>SUM(E195:E206)</f>
        <v>365</v>
      </c>
      <c r="F207" s="1234"/>
      <c r="G207" s="1234"/>
      <c r="H207" s="1235"/>
      <c r="I207" s="1236"/>
      <c r="J207" s="1233">
        <f>SUM(J195:J206)</f>
        <v>0</v>
      </c>
      <c r="K207" s="1233">
        <f>SUM(K195:K206)</f>
        <v>0</v>
      </c>
      <c r="L207" s="1237"/>
      <c r="M207" s="1236"/>
      <c r="N207" s="1233">
        <f>SUM(N195:N206)</f>
        <v>0</v>
      </c>
      <c r="O207" s="1233">
        <f>SUM(O195:O206)</f>
        <v>0</v>
      </c>
      <c r="P207" s="1233">
        <f>SUM(P195:P206)</f>
        <v>0</v>
      </c>
      <c r="Q207" s="1233">
        <f>SUM(Q195:Q206)</f>
        <v>0</v>
      </c>
      <c r="R207" s="1237"/>
      <c r="S207" s="1236"/>
    </row>
    <row r="208" spans="2:19">
      <c r="D208" s="1238"/>
      <c r="E208" s="1238"/>
      <c r="F208" s="1238"/>
      <c r="G208" s="1238"/>
      <c r="H208" s="1239"/>
      <c r="I208" s="1239"/>
      <c r="K208" s="1240"/>
      <c r="L208" s="1239"/>
      <c r="M208" s="1239"/>
      <c r="N208" s="1250"/>
      <c r="O208" s="1240"/>
      <c r="P208" s="1240"/>
      <c r="Q208" s="1240"/>
      <c r="R208" s="1239"/>
      <c r="S208" s="1239"/>
    </row>
    <row r="209" spans="2:19">
      <c r="B209" s="1219">
        <f>B207+1</f>
        <v>134</v>
      </c>
      <c r="D209" s="943" t="s">
        <v>1356</v>
      </c>
      <c r="I209" s="1239"/>
      <c r="J209" s="1224" t="s">
        <v>1816</v>
      </c>
      <c r="L209" s="1224">
        <v>0</v>
      </c>
      <c r="M209" s="1241"/>
      <c r="N209" s="1224"/>
      <c r="R209" s="1224">
        <v>0</v>
      </c>
    </row>
    <row r="210" spans="2:19">
      <c r="B210" s="1219">
        <f>B209+1</f>
        <v>135</v>
      </c>
      <c r="D210" s="943" t="s">
        <v>1357</v>
      </c>
      <c r="I210" s="1239"/>
      <c r="J210" s="1242" t="s">
        <v>639</v>
      </c>
      <c r="L210" s="1243">
        <v>0</v>
      </c>
      <c r="M210" s="1244"/>
      <c r="N210" s="1242"/>
      <c r="R210" s="1243">
        <v>0</v>
      </c>
    </row>
    <row r="211" spans="2:19">
      <c r="B211" s="1219">
        <f>B210+1</f>
        <v>136</v>
      </c>
      <c r="D211" s="943" t="s">
        <v>1358</v>
      </c>
      <c r="I211" s="1239"/>
      <c r="J211" s="1232" t="str">
        <f>"(Col. "&amp;L190&amp;", Line "&amp;B209&amp;" + Line "&amp;B210&amp;")"</f>
        <v>(Col. (H), Line 134 + Line 135)</v>
      </c>
      <c r="L211" s="1245">
        <f>L209+L210</f>
        <v>0</v>
      </c>
      <c r="M211" s="1239"/>
      <c r="N211" s="1232" t="str">
        <f>"(Col. "&amp;R190&amp;", Line "&amp;B209&amp;" + Line "&amp;B210&amp;")"</f>
        <v>(Col. (M), Line 134 + Line 135)</v>
      </c>
      <c r="R211" s="1245">
        <f>R209+R210</f>
        <v>0</v>
      </c>
    </row>
    <row r="212" spans="2:19">
      <c r="I212" s="1239"/>
      <c r="L212" s="1245"/>
      <c r="M212" s="1239"/>
      <c r="R212" s="1245"/>
    </row>
    <row r="213" spans="2:19">
      <c r="B213" s="1219">
        <f>B211+1</f>
        <v>137</v>
      </c>
      <c r="D213" s="943" t="s">
        <v>1359</v>
      </c>
      <c r="I213" s="1239"/>
      <c r="J213" s="1224" t="s">
        <v>1817</v>
      </c>
      <c r="L213" s="1224">
        <v>0</v>
      </c>
      <c r="M213" s="1241"/>
      <c r="N213" s="1224"/>
      <c r="R213" s="1224">
        <v>0</v>
      </c>
    </row>
    <row r="214" spans="2:19">
      <c r="B214" s="1219">
        <f>B213+1</f>
        <v>138</v>
      </c>
      <c r="D214" s="943" t="s">
        <v>1360</v>
      </c>
      <c r="I214" s="1239"/>
      <c r="J214" s="1242" t="s">
        <v>639</v>
      </c>
      <c r="L214" s="1243">
        <v>0</v>
      </c>
      <c r="M214" s="1239"/>
      <c r="N214" s="1242"/>
      <c r="R214" s="1243">
        <v>0</v>
      </c>
    </row>
    <row r="215" spans="2:19">
      <c r="B215" s="1219">
        <f>B214+1</f>
        <v>139</v>
      </c>
      <c r="D215" s="943" t="s">
        <v>1361</v>
      </c>
      <c r="I215" s="1239"/>
      <c r="J215" s="1232" t="str">
        <f>"(Col. "&amp;L190&amp;", Line "&amp;B213&amp;" + Line "&amp;B214&amp;")"</f>
        <v>(Col. (H), Line 137 + Line 138)</v>
      </c>
      <c r="L215" s="1245">
        <f>L213+L214</f>
        <v>0</v>
      </c>
      <c r="M215" s="1239"/>
      <c r="N215" s="1232" t="str">
        <f>"(Col. "&amp;R190&amp;", Line "&amp;B213&amp;" + Line "&amp;B214&amp;")"</f>
        <v>(Col. (M), Line 137 + Line 138)</v>
      </c>
      <c r="R215" s="1245">
        <f>R213+R214</f>
        <v>0</v>
      </c>
    </row>
    <row r="216" spans="2:19">
      <c r="I216" s="1239"/>
      <c r="L216" s="1245"/>
      <c r="M216" s="1239"/>
      <c r="R216" s="1245"/>
    </row>
    <row r="217" spans="2:19">
      <c r="B217" s="1219">
        <f>B215+1</f>
        <v>140</v>
      </c>
      <c r="D217" s="943" t="s">
        <v>1000</v>
      </c>
      <c r="I217" s="1239"/>
      <c r="J217" s="1232" t="str">
        <f>"([Col. "&amp;L190&amp;", Line "&amp;B211&amp;" + Line "&amp;B215&amp;"] /2)"</f>
        <v>([Col. (H), Line 136 + Line 139] /2)</v>
      </c>
      <c r="L217" s="1229">
        <f>(L211+L215)/2</f>
        <v>0</v>
      </c>
      <c r="M217" s="1239"/>
      <c r="N217" s="1232" t="str">
        <f>"([Col. "&amp;R190&amp;", Line "&amp;B211&amp;" + Line "&amp;B215&amp;"] /2)"</f>
        <v>([Col. (M), Line 136 + Line 139] /2)</v>
      </c>
      <c r="R217" s="1229">
        <f>(R211+R215)/2</f>
        <v>0</v>
      </c>
    </row>
    <row r="218" spans="2:19">
      <c r="B218" s="1219">
        <f>B217+1</f>
        <v>141</v>
      </c>
      <c r="D218" s="1331" t="s">
        <v>1362</v>
      </c>
      <c r="E218" s="1238"/>
      <c r="F218" s="1238"/>
      <c r="G218" s="1238"/>
      <c r="H218" s="1239"/>
      <c r="I218" s="1239"/>
      <c r="J218" s="1232" t="str">
        <f>"(Col. "&amp;L190&amp;", Line "&amp;B206&amp;" )"</f>
        <v>(Col. (H), Line 132 )</v>
      </c>
      <c r="K218" s="1240"/>
      <c r="L218" s="1229">
        <f>L206</f>
        <v>0</v>
      </c>
      <c r="M218" s="1239"/>
      <c r="N218" s="1232" t="str">
        <f>"(Col. "&amp;R190&amp;", Line "&amp;B206&amp;" )"</f>
        <v>(Col. (M), Line 132 )</v>
      </c>
      <c r="R218" s="1229">
        <f>R206</f>
        <v>0</v>
      </c>
    </row>
    <row r="219" spans="2:19" ht="13.5" thickBot="1">
      <c r="B219" s="1219">
        <f>B218+1</f>
        <v>142</v>
      </c>
      <c r="D219" s="1246" t="s">
        <v>1367</v>
      </c>
      <c r="E219" s="1238"/>
      <c r="F219" s="1238"/>
      <c r="G219" s="1238"/>
      <c r="H219" s="1239"/>
      <c r="I219" s="1239"/>
      <c r="J219" s="1232" t="str">
        <f>"(Col. "&amp;L190&amp;", Line "&amp;B217&amp;" + Line "&amp;B218&amp;")"</f>
        <v>(Col. (H), Line 140 + Line 141)</v>
      </c>
      <c r="K219" s="1240"/>
      <c r="L219" s="1247">
        <f>L217+L218</f>
        <v>0</v>
      </c>
      <c r="M219" s="1239"/>
      <c r="N219" s="1232" t="str">
        <f>"(Col. "&amp;R190&amp;", Line "&amp;B217&amp;" + Line "&amp;B218&amp;")"</f>
        <v>(Col. (M), Line 140 + Line 141)</v>
      </c>
      <c r="R219" s="1247">
        <f>R217+R218</f>
        <v>0</v>
      </c>
    </row>
    <row r="220" spans="2:19">
      <c r="D220" s="1238"/>
      <c r="E220" s="1238"/>
      <c r="F220" s="1238"/>
      <c r="G220" s="1238"/>
      <c r="H220" s="1239"/>
      <c r="I220" s="1239"/>
      <c r="K220" s="1240"/>
      <c r="L220" s="1239"/>
      <c r="M220" s="1239"/>
      <c r="O220" s="1240"/>
      <c r="P220" s="1240"/>
      <c r="Q220" s="1240"/>
      <c r="R220" s="1239"/>
      <c r="S220" s="1239"/>
    </row>
    <row r="221" spans="2:19">
      <c r="D221" s="1238"/>
      <c r="E221" s="1238"/>
      <c r="F221" s="1238" t="s">
        <v>86</v>
      </c>
      <c r="G221" s="1238"/>
      <c r="H221" s="1239"/>
      <c r="I221" s="1239"/>
      <c r="K221" s="1240"/>
      <c r="L221" s="1239"/>
      <c r="M221" s="1239"/>
      <c r="O221" s="1240"/>
      <c r="P221" s="1240"/>
      <c r="Q221" s="1240"/>
      <c r="R221" s="1239"/>
      <c r="S221" s="1239"/>
    </row>
    <row r="222" spans="2:19" ht="13">
      <c r="D222" s="1763" t="s">
        <v>1377</v>
      </c>
      <c r="E222" s="1763"/>
      <c r="F222" s="1763"/>
      <c r="G222" s="1763"/>
      <c r="H222" s="1763"/>
      <c r="I222" s="1239"/>
      <c r="J222" s="1763" t="s">
        <v>1378</v>
      </c>
      <c r="K222" s="1763"/>
      <c r="L222" s="1763"/>
      <c r="M222" s="1763"/>
      <c r="N222" s="1763"/>
      <c r="O222" s="1240"/>
      <c r="P222" s="1240"/>
      <c r="Q222" s="1240"/>
      <c r="R222" s="1239"/>
      <c r="S222" s="1239"/>
    </row>
    <row r="223" spans="2:19" ht="12.75" customHeight="1">
      <c r="B223" s="1761" t="s">
        <v>1305</v>
      </c>
      <c r="C223" s="1527"/>
      <c r="D223" s="1522" t="s">
        <v>174</v>
      </c>
      <c r="E223" s="1523"/>
      <c r="F223" s="1522" t="s">
        <v>175</v>
      </c>
      <c r="G223" s="1524"/>
      <c r="H223" s="1521" t="s">
        <v>1294</v>
      </c>
      <c r="I223" s="1220"/>
      <c r="J223" s="1522" t="s">
        <v>1295</v>
      </c>
      <c r="K223" s="1523"/>
      <c r="L223" s="1522" t="s">
        <v>1296</v>
      </c>
      <c r="M223" s="1524"/>
      <c r="N223" s="1521" t="s">
        <v>1297</v>
      </c>
    </row>
    <row r="224" spans="2:19" ht="26">
      <c r="B224" s="1762"/>
      <c r="C224" s="1527"/>
      <c r="D224" s="1337" t="s">
        <v>1370</v>
      </c>
      <c r="E224" s="1338"/>
      <c r="F224" s="1339" t="s">
        <v>1371</v>
      </c>
      <c r="G224" s="1340"/>
      <c r="H224" s="1336" t="s">
        <v>1379</v>
      </c>
      <c r="J224" s="1337" t="s">
        <v>1370</v>
      </c>
      <c r="K224" s="1338"/>
      <c r="L224" s="1339" t="s">
        <v>1371</v>
      </c>
      <c r="M224" s="1340"/>
      <c r="N224" s="1336" t="s">
        <v>1372</v>
      </c>
      <c r="O224" s="1240"/>
      <c r="P224" s="1240"/>
      <c r="Q224" s="1240"/>
      <c r="R224" s="1239"/>
      <c r="S224" s="1239"/>
    </row>
    <row r="225" spans="1:19" ht="5.15" customHeight="1">
      <c r="B225" s="943"/>
      <c r="E225" s="1238"/>
      <c r="K225" s="1238"/>
      <c r="O225" s="1240"/>
      <c r="P225" s="1240"/>
      <c r="Q225" s="1240"/>
      <c r="R225" s="1239"/>
      <c r="S225" s="1239"/>
    </row>
    <row r="226" spans="1:19">
      <c r="B226" s="1219">
        <f>B219+1</f>
        <v>143</v>
      </c>
      <c r="D226" s="1341" t="s">
        <v>1373</v>
      </c>
      <c r="F226" s="1342" t="str">
        <f>"(Col. "&amp;L124&amp;", Line "&amp;B153&amp;")"</f>
        <v>(Col. (H), Line 96)</v>
      </c>
      <c r="G226" s="1343"/>
      <c r="H226" s="1344">
        <f>L153</f>
        <v>0</v>
      </c>
      <c r="I226" s="1343"/>
      <c r="J226" s="1341" t="s">
        <v>1373</v>
      </c>
      <c r="L226" s="1342" t="str">
        <f>"(Col. "&amp;R124&amp;", Line "&amp;B153&amp;")"</f>
        <v>(Col. (M), Line 96)</v>
      </c>
      <c r="M226" s="1343"/>
      <c r="N226" s="1344">
        <f>R153</f>
        <v>0</v>
      </c>
      <c r="O226" s="1240"/>
      <c r="P226" s="1240"/>
      <c r="Q226" s="1240"/>
      <c r="R226" s="1239"/>
      <c r="S226" s="1239"/>
    </row>
    <row r="227" spans="1:19">
      <c r="B227" s="1219">
        <f>B226+1</f>
        <v>144</v>
      </c>
      <c r="D227" s="1341" t="s">
        <v>1374</v>
      </c>
      <c r="F227" s="1342" t="str">
        <f>"(Col. "&amp;L157&amp;", Line "&amp;B186&amp;")"</f>
        <v>(Col. (H), Line 119)</v>
      </c>
      <c r="H227" s="1345">
        <f>L186</f>
        <v>0</v>
      </c>
      <c r="J227" s="1341" t="s">
        <v>1374</v>
      </c>
      <c r="L227" s="1342" t="str">
        <f>"(Col. "&amp;R157&amp;", Line "&amp;B186&amp;")"</f>
        <v>(Col. (M), Line 119)</v>
      </c>
      <c r="N227" s="1345">
        <f>R186</f>
        <v>0</v>
      </c>
      <c r="O227" s="1240"/>
      <c r="P227" s="1240"/>
      <c r="Q227" s="1240"/>
      <c r="R227" s="1239"/>
      <c r="S227" s="1239"/>
    </row>
    <row r="228" spans="1:19">
      <c r="B228" s="1219">
        <f>B227+1</f>
        <v>145</v>
      </c>
      <c r="D228" s="1341" t="s">
        <v>1375</v>
      </c>
      <c r="F228" s="1342" t="str">
        <f>"(Col. "&amp;L190&amp;", Line "&amp;B219&amp;")"</f>
        <v>(Col. (H), Line 142)</v>
      </c>
      <c r="H228" s="1345">
        <f>L219</f>
        <v>0</v>
      </c>
      <c r="J228" s="1341" t="s">
        <v>1375</v>
      </c>
      <c r="L228" s="1342" t="str">
        <f>"(Col. "&amp;R190&amp;", Line "&amp;B219&amp;")"</f>
        <v>(Col. (M), Line 142)</v>
      </c>
      <c r="N228" s="1345">
        <f>R219</f>
        <v>0</v>
      </c>
      <c r="O228" s="1240"/>
      <c r="P228" s="1240"/>
      <c r="Q228" s="1240"/>
      <c r="R228" s="1239"/>
      <c r="S228" s="1239"/>
    </row>
    <row r="229" spans="1:19" ht="5.15" customHeight="1">
      <c r="D229" s="1238"/>
      <c r="E229" s="1238"/>
      <c r="J229" s="1238"/>
      <c r="K229" s="1238"/>
      <c r="O229" s="1240"/>
      <c r="P229" s="1240"/>
      <c r="Q229" s="1240"/>
      <c r="R229" s="1239"/>
      <c r="S229" s="1239"/>
    </row>
    <row r="230" spans="1:19" ht="13">
      <c r="B230" s="1219">
        <f>B228+1</f>
        <v>146</v>
      </c>
      <c r="D230" s="10" t="s">
        <v>1213</v>
      </c>
      <c r="E230" s="1238"/>
      <c r="F230" s="1342" t="s">
        <v>1749</v>
      </c>
      <c r="G230" s="1346"/>
      <c r="H230" s="1347">
        <f>SUM(H226:H229)</f>
        <v>0</v>
      </c>
      <c r="I230" s="1346"/>
      <c r="J230" s="10" t="s">
        <v>1213</v>
      </c>
      <c r="K230" s="1238"/>
      <c r="L230" s="1348" t="s">
        <v>1749</v>
      </c>
      <c r="M230" s="1346"/>
      <c r="N230" s="1347">
        <f>SUM(N226:N229)</f>
        <v>0</v>
      </c>
      <c r="O230" s="1240"/>
      <c r="P230" s="1240"/>
      <c r="Q230" s="1240"/>
      <c r="R230" s="1239"/>
      <c r="S230" s="1239"/>
    </row>
    <row r="231" spans="1:19">
      <c r="D231" s="1238"/>
      <c r="E231" s="1238"/>
      <c r="F231" s="1238"/>
      <c r="G231" s="1238"/>
      <c r="H231" s="1239"/>
      <c r="I231" s="1239"/>
      <c r="K231" s="1240"/>
      <c r="L231" s="1239"/>
      <c r="M231" s="1239"/>
      <c r="O231" s="1240"/>
      <c r="P231" s="1240"/>
      <c r="Q231" s="1240"/>
      <c r="R231" s="1239"/>
      <c r="S231" s="1239"/>
    </row>
    <row r="232" spans="1:19" ht="13">
      <c r="A232" s="1251"/>
      <c r="B232" s="1252" t="s">
        <v>1273</v>
      </c>
      <c r="C232" s="1251"/>
      <c r="D232" s="1251"/>
      <c r="E232" s="1251"/>
      <c r="F232" s="1251"/>
      <c r="G232" s="1251"/>
      <c r="H232" s="1251"/>
      <c r="I232" s="1251"/>
      <c r="J232" s="1251"/>
      <c r="K232" s="1251"/>
      <c r="L232" s="1251"/>
      <c r="M232" s="1251"/>
      <c r="N232" s="1251"/>
      <c r="O232" s="1251"/>
      <c r="P232" s="1251"/>
      <c r="Q232" s="1251"/>
      <c r="R232" s="1251"/>
      <c r="S232" s="1251"/>
    </row>
    <row r="234" spans="1:19">
      <c r="B234" s="1744" t="s">
        <v>1325</v>
      </c>
      <c r="C234" s="1744"/>
      <c r="D234" s="1744"/>
      <c r="E234" s="1744"/>
      <c r="F234" s="1744"/>
      <c r="G234" s="1744"/>
      <c r="H234" s="1744"/>
      <c r="I234" s="1744"/>
      <c r="J234" s="1744"/>
      <c r="K234" s="1744"/>
      <c r="L234" s="1744"/>
      <c r="M234" s="1239"/>
      <c r="O234" s="1240"/>
      <c r="P234" s="1240"/>
      <c r="Q234" s="1240"/>
      <c r="R234" s="1239"/>
      <c r="S234" s="1239"/>
    </row>
    <row r="235" spans="1:19">
      <c r="B235" s="1744"/>
      <c r="C235" s="1744"/>
      <c r="D235" s="1744"/>
      <c r="E235" s="1744"/>
      <c r="F235" s="1744"/>
      <c r="G235" s="1744"/>
      <c r="H235" s="1744"/>
      <c r="I235" s="1744"/>
      <c r="J235" s="1744"/>
      <c r="K235" s="1744"/>
      <c r="L235" s="1744"/>
      <c r="M235" s="1239"/>
      <c r="O235" s="1240"/>
      <c r="P235" s="1240"/>
      <c r="Q235" s="1240"/>
      <c r="R235" s="1239"/>
      <c r="S235" s="1239"/>
    </row>
    <row r="236" spans="1:19">
      <c r="D236" s="1238"/>
      <c r="E236" s="1238"/>
      <c r="F236" s="1238"/>
      <c r="G236" s="1238"/>
      <c r="H236" s="1239"/>
      <c r="I236" s="1239"/>
      <c r="K236" s="1240"/>
      <c r="L236" s="1239"/>
      <c r="M236" s="1239"/>
      <c r="O236" s="1240"/>
      <c r="P236" s="1240"/>
      <c r="Q236" s="1240"/>
      <c r="R236" s="1239"/>
      <c r="S236" s="1239"/>
    </row>
    <row r="237" spans="1:19" ht="13">
      <c r="B237" s="1217" t="s">
        <v>1326</v>
      </c>
      <c r="D237" s="1253" t="s">
        <v>1206</v>
      </c>
      <c r="E237" s="1254" t="str">
        <f>IF(D237="Projected Activity","Check",IF(D237="True-Up Adjustment","Check","Error"))</f>
        <v>Check</v>
      </c>
      <c r="F237" s="1238"/>
      <c r="G237" s="1238"/>
      <c r="H237" s="1239"/>
      <c r="I237" s="1239"/>
      <c r="K237" s="1240"/>
      <c r="L237" s="1239"/>
      <c r="M237" s="1239"/>
      <c r="O237" s="1240"/>
      <c r="P237" s="1240"/>
      <c r="Q237" s="1240"/>
      <c r="R237" s="1239"/>
      <c r="S237" s="1239"/>
    </row>
    <row r="238" spans="1:19">
      <c r="D238" s="1238"/>
      <c r="E238" s="1238"/>
      <c r="F238" s="1238"/>
      <c r="G238" s="1238"/>
      <c r="H238" s="1239"/>
      <c r="I238" s="1239"/>
      <c r="K238" s="1240"/>
      <c r="L238" s="1239"/>
      <c r="M238" s="1239"/>
      <c r="O238" s="1240"/>
      <c r="P238" s="1240"/>
      <c r="Q238" s="1240"/>
      <c r="R238" s="1239"/>
      <c r="S238" s="1239"/>
    </row>
    <row r="239" spans="1:19">
      <c r="B239" s="1753" t="s">
        <v>1327</v>
      </c>
      <c r="C239" s="1753"/>
      <c r="D239" s="1753"/>
      <c r="E239" s="1753"/>
      <c r="F239" s="1753"/>
      <c r="G239" s="1753"/>
      <c r="H239" s="1753"/>
      <c r="I239" s="1753"/>
      <c r="J239" s="1753"/>
      <c r="K239" s="1753"/>
      <c r="L239" s="1753"/>
      <c r="M239" s="1239"/>
      <c r="O239" s="1240"/>
      <c r="P239" s="1240"/>
      <c r="Q239" s="1240"/>
      <c r="R239" s="1239"/>
      <c r="S239" s="1239"/>
    </row>
    <row r="240" spans="1:19">
      <c r="B240" s="1753"/>
      <c r="C240" s="1753"/>
      <c r="D240" s="1753"/>
      <c r="E240" s="1753"/>
      <c r="F240" s="1753"/>
      <c r="G240" s="1753"/>
      <c r="H240" s="1753"/>
      <c r="I240" s="1753"/>
      <c r="J240" s="1753"/>
      <c r="K240" s="1753"/>
      <c r="L240" s="1753"/>
      <c r="M240" s="1239"/>
      <c r="O240" s="1240"/>
      <c r="P240" s="1240"/>
      <c r="Q240" s="1240"/>
      <c r="R240" s="1239"/>
      <c r="S240" s="1239"/>
    </row>
    <row r="241" spans="1:19">
      <c r="D241" s="1238"/>
      <c r="E241" s="1238"/>
      <c r="F241" s="1238"/>
      <c r="G241" s="1238"/>
      <c r="H241" s="1239"/>
      <c r="I241" s="1239"/>
      <c r="K241" s="1240"/>
      <c r="L241" s="1239"/>
      <c r="M241" s="1239"/>
      <c r="O241" s="1240"/>
      <c r="P241" s="1240"/>
      <c r="Q241" s="1240"/>
      <c r="R241" s="1239"/>
      <c r="S241" s="1239"/>
    </row>
    <row r="242" spans="1:19" ht="13">
      <c r="A242" s="1251"/>
      <c r="B242" s="1252" t="s">
        <v>925</v>
      </c>
      <c r="C242" s="1251"/>
      <c r="D242" s="1251"/>
      <c r="E242" s="1251"/>
      <c r="F242" s="1251"/>
      <c r="G242" s="1251"/>
      <c r="H242" s="1251"/>
      <c r="I242" s="1251"/>
      <c r="J242" s="1251"/>
      <c r="K242" s="1251"/>
      <c r="L242" s="1251"/>
      <c r="M242" s="1251"/>
      <c r="N242" s="1251"/>
      <c r="O242" s="1251"/>
      <c r="P242" s="1251"/>
      <c r="Q242" s="1251"/>
      <c r="R242" s="1251"/>
      <c r="S242" s="1251"/>
    </row>
    <row r="244" spans="1:19" ht="15.75" customHeight="1">
      <c r="A244" s="1216"/>
      <c r="B244" s="1217" t="s">
        <v>9</v>
      </c>
      <c r="C244" s="1744" t="s">
        <v>1380</v>
      </c>
      <c r="D244" s="1744"/>
      <c r="E244" s="1744"/>
      <c r="F244" s="1744"/>
      <c r="G244" s="1744"/>
      <c r="H244" s="1744"/>
      <c r="I244" s="1744"/>
      <c r="J244" s="1744"/>
      <c r="K244" s="1744"/>
      <c r="L244" s="1744"/>
    </row>
    <row r="245" spans="1:19" ht="13">
      <c r="A245" s="1216"/>
      <c r="B245" s="1217"/>
      <c r="C245" s="1744"/>
      <c r="D245" s="1744"/>
      <c r="E245" s="1744"/>
      <c r="F245" s="1744"/>
      <c r="G245" s="1744"/>
      <c r="H245" s="1744"/>
      <c r="I245" s="1744"/>
      <c r="J245" s="1744"/>
      <c r="K245" s="1744"/>
      <c r="L245" s="1744"/>
    </row>
    <row r="246" spans="1:19" ht="13">
      <c r="A246" s="1216"/>
      <c r="B246" s="1217"/>
      <c r="C246" s="1744"/>
      <c r="D246" s="1744"/>
      <c r="E246" s="1744"/>
      <c r="F246" s="1744"/>
      <c r="G246" s="1744"/>
      <c r="H246" s="1744"/>
      <c r="I246" s="1744"/>
      <c r="J246" s="1744"/>
      <c r="K246" s="1744"/>
      <c r="L246" s="1744"/>
    </row>
    <row r="247" spans="1:19">
      <c r="C247" s="1744"/>
      <c r="D247" s="1744"/>
      <c r="E247" s="1744"/>
      <c r="F247" s="1744"/>
      <c r="G247" s="1744"/>
      <c r="H247" s="1744"/>
      <c r="I247" s="1744"/>
      <c r="J247" s="1744"/>
      <c r="K247" s="1744"/>
      <c r="L247" s="1744"/>
    </row>
    <row r="248" spans="1:19">
      <c r="C248" s="1744"/>
      <c r="D248" s="1744"/>
      <c r="E248" s="1744"/>
      <c r="F248" s="1744"/>
      <c r="G248" s="1744"/>
      <c r="H248" s="1744"/>
      <c r="I248" s="1744"/>
      <c r="J248" s="1744"/>
      <c r="K248" s="1744"/>
      <c r="L248" s="1744"/>
    </row>
    <row r="249" spans="1:19" ht="15.75" customHeight="1">
      <c r="A249" s="1216"/>
      <c r="B249" s="1217" t="s">
        <v>10</v>
      </c>
      <c r="C249" s="1744" t="s">
        <v>1381</v>
      </c>
      <c r="D249" s="1744"/>
      <c r="E249" s="1744"/>
      <c r="F249" s="1744"/>
      <c r="G249" s="1744"/>
      <c r="H249" s="1744"/>
      <c r="I249" s="1744"/>
      <c r="J249" s="1744"/>
      <c r="K249" s="1744"/>
      <c r="L249" s="1744"/>
    </row>
    <row r="250" spans="1:19" ht="13">
      <c r="A250" s="1216"/>
      <c r="B250" s="1217"/>
      <c r="C250" s="1744"/>
      <c r="D250" s="1744"/>
      <c r="E250" s="1744"/>
      <c r="F250" s="1744"/>
      <c r="G250" s="1744"/>
      <c r="H250" s="1744"/>
      <c r="I250" s="1744"/>
      <c r="J250" s="1744"/>
      <c r="K250" s="1744"/>
      <c r="L250" s="1744"/>
    </row>
    <row r="251" spans="1:19" ht="13">
      <c r="A251" s="1216"/>
      <c r="B251" s="1217"/>
      <c r="C251" s="1744"/>
      <c r="D251" s="1744"/>
      <c r="E251" s="1744"/>
      <c r="F251" s="1744"/>
      <c r="G251" s="1744"/>
      <c r="H251" s="1744"/>
      <c r="I251" s="1744"/>
      <c r="J251" s="1744"/>
      <c r="K251" s="1744"/>
      <c r="L251" s="1744"/>
    </row>
    <row r="252" spans="1:19" ht="13">
      <c r="A252" s="1216"/>
      <c r="B252" s="1217"/>
      <c r="C252" s="1744"/>
      <c r="D252" s="1744"/>
      <c r="E252" s="1744"/>
      <c r="F252" s="1744"/>
      <c r="G252" s="1744"/>
      <c r="H252" s="1744"/>
      <c r="I252" s="1744"/>
      <c r="J252" s="1744"/>
      <c r="K252" s="1744"/>
      <c r="L252" s="1744"/>
    </row>
    <row r="253" spans="1:19" ht="13">
      <c r="A253" s="1216"/>
      <c r="B253" s="1217"/>
      <c r="C253" s="1744"/>
      <c r="D253" s="1744"/>
      <c r="E253" s="1744"/>
      <c r="F253" s="1744"/>
      <c r="G253" s="1744"/>
      <c r="H253" s="1744"/>
      <c r="I253" s="1744"/>
      <c r="J253" s="1744"/>
      <c r="K253" s="1744"/>
      <c r="L253" s="1744"/>
    </row>
    <row r="254" spans="1:19" ht="13">
      <c r="A254" s="1216"/>
      <c r="B254" s="1217"/>
      <c r="C254" s="1744"/>
      <c r="D254" s="1744"/>
      <c r="E254" s="1744"/>
      <c r="F254" s="1744"/>
      <c r="G254" s="1744"/>
      <c r="H254" s="1744"/>
      <c r="I254" s="1744"/>
      <c r="J254" s="1744"/>
      <c r="K254" s="1744"/>
      <c r="L254" s="1744"/>
    </row>
    <row r="255" spans="1:19" ht="13">
      <c r="A255" s="1216"/>
      <c r="B255" s="1217"/>
      <c r="C255" s="1744"/>
      <c r="D255" s="1744"/>
      <c r="E255" s="1744"/>
      <c r="F255" s="1744"/>
      <c r="G255" s="1744"/>
      <c r="H255" s="1744"/>
      <c r="I255" s="1744"/>
      <c r="J255" s="1744"/>
      <c r="K255" s="1744"/>
      <c r="L255" s="1744"/>
    </row>
    <row r="256" spans="1:19" ht="13">
      <c r="A256" s="1216"/>
      <c r="B256" s="1217"/>
      <c r="C256" s="1744"/>
      <c r="D256" s="1744"/>
      <c r="E256" s="1744"/>
      <c r="F256" s="1744"/>
      <c r="G256" s="1744"/>
      <c r="H256" s="1744"/>
      <c r="I256" s="1744"/>
      <c r="J256" s="1744"/>
      <c r="K256" s="1744"/>
      <c r="L256" s="1744"/>
    </row>
    <row r="257" spans="1:12">
      <c r="C257" s="1744"/>
      <c r="D257" s="1744"/>
      <c r="E257" s="1744"/>
      <c r="F257" s="1744"/>
      <c r="G257" s="1744"/>
      <c r="H257" s="1744"/>
      <c r="I257" s="1744"/>
      <c r="J257" s="1744"/>
      <c r="K257" s="1744"/>
      <c r="L257" s="1744"/>
    </row>
    <row r="258" spans="1:12" ht="15.75" customHeight="1">
      <c r="A258" s="1216"/>
      <c r="B258" s="1217" t="s">
        <v>11</v>
      </c>
      <c r="C258" s="1744" t="s">
        <v>1382</v>
      </c>
      <c r="D258" s="1744"/>
      <c r="E258" s="1744"/>
      <c r="F258" s="1744"/>
      <c r="G258" s="1744"/>
      <c r="H258" s="1744"/>
      <c r="I258" s="1744"/>
      <c r="J258" s="1744"/>
      <c r="K258" s="1744"/>
      <c r="L258" s="1744"/>
    </row>
    <row r="259" spans="1:12" ht="13">
      <c r="A259" s="1216"/>
      <c r="B259" s="1217"/>
      <c r="C259" s="1744"/>
      <c r="D259" s="1744"/>
      <c r="E259" s="1744"/>
      <c r="F259" s="1744"/>
      <c r="G259" s="1744"/>
      <c r="H259" s="1744"/>
      <c r="I259" s="1744"/>
      <c r="J259" s="1744"/>
      <c r="K259" s="1744"/>
      <c r="L259" s="1744"/>
    </row>
    <row r="260" spans="1:12" ht="13">
      <c r="A260" s="1216"/>
      <c r="B260" s="1217"/>
      <c r="C260" s="1744"/>
      <c r="D260" s="1744"/>
      <c r="E260" s="1744"/>
      <c r="F260" s="1744"/>
      <c r="G260" s="1744"/>
      <c r="H260" s="1744"/>
      <c r="I260" s="1744"/>
      <c r="J260" s="1744"/>
      <c r="K260" s="1744"/>
      <c r="L260" s="1744"/>
    </row>
    <row r="261" spans="1:12" ht="13">
      <c r="A261" s="1216"/>
      <c r="B261" s="1217"/>
      <c r="C261" s="1744"/>
      <c r="D261" s="1744"/>
      <c r="E261" s="1744"/>
      <c r="F261" s="1744"/>
      <c r="G261" s="1744"/>
      <c r="H261" s="1744"/>
      <c r="I261" s="1744"/>
      <c r="J261" s="1744"/>
      <c r="K261" s="1744"/>
      <c r="L261" s="1744"/>
    </row>
    <row r="262" spans="1:12" ht="15.75" customHeight="1">
      <c r="A262" s="1216"/>
      <c r="B262" s="1217" t="s">
        <v>14</v>
      </c>
      <c r="C262" s="1744" t="s">
        <v>1383</v>
      </c>
      <c r="D262" s="1744"/>
      <c r="E262" s="1744"/>
      <c r="F262" s="1744"/>
      <c r="G262" s="1744"/>
      <c r="H262" s="1744"/>
      <c r="I262" s="1744"/>
      <c r="J262" s="1744"/>
      <c r="K262" s="1744"/>
      <c r="L262" s="1744"/>
    </row>
    <row r="263" spans="1:12" ht="15.75" customHeight="1">
      <c r="C263" s="1744"/>
      <c r="D263" s="1744"/>
      <c r="E263" s="1744"/>
      <c r="F263" s="1744"/>
      <c r="G263" s="1744"/>
      <c r="H263" s="1744"/>
      <c r="I263" s="1744"/>
      <c r="J263" s="1744"/>
      <c r="K263" s="1744"/>
      <c r="L263" s="1744"/>
    </row>
    <row r="264" spans="1:12" ht="15.75" customHeight="1">
      <c r="A264" s="1216"/>
      <c r="B264" s="1217" t="s">
        <v>138</v>
      </c>
      <c r="C264" s="1744" t="s">
        <v>1384</v>
      </c>
      <c r="D264" s="1744"/>
      <c r="E264" s="1744"/>
      <c r="F264" s="1744"/>
      <c r="G264" s="1744"/>
      <c r="H264" s="1744"/>
      <c r="I264" s="1744"/>
      <c r="J264" s="1744"/>
      <c r="K264" s="1744"/>
      <c r="L264" s="1744"/>
    </row>
    <row r="265" spans="1:12" ht="15.75" customHeight="1">
      <c r="C265" s="1744"/>
      <c r="D265" s="1744"/>
      <c r="E265" s="1744"/>
      <c r="F265" s="1744"/>
      <c r="G265" s="1744"/>
      <c r="H265" s="1744"/>
      <c r="I265" s="1744"/>
      <c r="J265" s="1744"/>
      <c r="K265" s="1744"/>
      <c r="L265" s="1744"/>
    </row>
    <row r="266" spans="1:12" ht="15.75" customHeight="1">
      <c r="A266" s="1216"/>
      <c r="B266" s="1217" t="s">
        <v>139</v>
      </c>
      <c r="C266" s="1745" t="s">
        <v>1385</v>
      </c>
      <c r="D266" s="1745"/>
      <c r="E266" s="1745"/>
      <c r="F266" s="1745"/>
      <c r="G266" s="1745"/>
      <c r="H266" s="1745"/>
      <c r="I266" s="1745"/>
      <c r="J266" s="1745"/>
      <c r="K266" s="1745"/>
      <c r="L266" s="1745"/>
    </row>
    <row r="267" spans="1:12">
      <c r="C267" s="1745"/>
      <c r="D267" s="1745"/>
      <c r="E267" s="1745"/>
      <c r="F267" s="1745"/>
      <c r="G267" s="1745"/>
      <c r="H267" s="1745"/>
      <c r="I267" s="1745"/>
      <c r="J267" s="1745"/>
      <c r="K267" s="1745"/>
      <c r="L267" s="1745"/>
    </row>
  </sheetData>
  <mergeCells count="45">
    <mergeCell ref="A1:R1"/>
    <mergeCell ref="A2:R2"/>
    <mergeCell ref="A3:R3"/>
    <mergeCell ref="B7:R7"/>
    <mergeCell ref="J9:L9"/>
    <mergeCell ref="N9:R9"/>
    <mergeCell ref="D109:H109"/>
    <mergeCell ref="J109:N109"/>
    <mergeCell ref="D10:H10"/>
    <mergeCell ref="J10:L10"/>
    <mergeCell ref="N10:R10"/>
    <mergeCell ref="D43:H43"/>
    <mergeCell ref="J43:L43"/>
    <mergeCell ref="N43:R43"/>
    <mergeCell ref="J75:L75"/>
    <mergeCell ref="N75:R75"/>
    <mergeCell ref="D76:H76"/>
    <mergeCell ref="J76:L76"/>
    <mergeCell ref="N76:R76"/>
    <mergeCell ref="B110:B111"/>
    <mergeCell ref="B120:R120"/>
    <mergeCell ref="J122:L122"/>
    <mergeCell ref="N122:R122"/>
    <mergeCell ref="D123:H123"/>
    <mergeCell ref="J123:L123"/>
    <mergeCell ref="N123:R123"/>
    <mergeCell ref="D189:H189"/>
    <mergeCell ref="J189:L189"/>
    <mergeCell ref="N189:R189"/>
    <mergeCell ref="D222:H222"/>
    <mergeCell ref="J222:N222"/>
    <mergeCell ref="D156:H156"/>
    <mergeCell ref="J156:L156"/>
    <mergeCell ref="N156:R156"/>
    <mergeCell ref="J188:L188"/>
    <mergeCell ref="N188:R188"/>
    <mergeCell ref="C262:L263"/>
    <mergeCell ref="C264:L265"/>
    <mergeCell ref="C266:L267"/>
    <mergeCell ref="B223:B224"/>
    <mergeCell ref="B234:L235"/>
    <mergeCell ref="B239:L240"/>
    <mergeCell ref="C249:L257"/>
    <mergeCell ref="C258:L261"/>
    <mergeCell ref="C244:L248"/>
  </mergeCells>
  <pageMargins left="0.7" right="0.7" top="0.75" bottom="0.75" header="0.3" footer="0.3"/>
  <pageSetup scale="26" orientation="portrait" r:id="rId1"/>
  <rowBreaks count="1" manualBreakCount="1">
    <brk id="154"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A54AC-1548-4D6B-8E0C-CF17899B3883}">
  <dimension ref="A1:T275"/>
  <sheetViews>
    <sheetView topLeftCell="A199" zoomScale="80" zoomScaleNormal="80" workbookViewId="0">
      <selection activeCell="K36" sqref="K36"/>
    </sheetView>
  </sheetViews>
  <sheetFormatPr defaultColWidth="9.1796875" defaultRowHeight="12.5"/>
  <cols>
    <col min="1" max="1" width="9.1796875" style="943"/>
    <col min="2" max="2" width="5.7265625" style="943" customWidth="1"/>
    <col min="3" max="3" width="9.453125" style="943" customWidth="1"/>
    <col min="4" max="4" width="2.7265625" style="943" customWidth="1"/>
    <col min="5" max="5" width="46.81640625" style="943" bestFit="1" customWidth="1"/>
    <col min="6" max="6" width="2.7265625" style="943" customWidth="1"/>
    <col min="7" max="7" width="19.1796875" style="943" bestFit="1" customWidth="1"/>
    <col min="8" max="8" width="2.7265625" style="943" customWidth="1"/>
    <col min="9" max="9" width="19.1796875" style="943" bestFit="1" customWidth="1"/>
    <col min="10" max="10" width="2.7265625" style="943" customWidth="1"/>
    <col min="11" max="11" width="18.54296875" style="943" bestFit="1" customWidth="1"/>
    <col min="12" max="12" width="5.7265625" style="943" customWidth="1"/>
    <col min="13" max="13" width="19.1796875" style="943" bestFit="1" customWidth="1"/>
    <col min="14" max="14" width="2.7265625" style="943" customWidth="1"/>
    <col min="15" max="15" width="17.453125" style="943" customWidth="1"/>
    <col min="16" max="16" width="2.7265625" style="943" customWidth="1"/>
    <col min="17" max="17" width="17.453125" style="943" bestFit="1" customWidth="1"/>
    <col min="18" max="18" width="5.7265625" style="943" customWidth="1"/>
    <col min="19" max="19" width="9.1796875" style="943"/>
    <col min="20" max="20" width="15.26953125" style="943" customWidth="1"/>
    <col min="21" max="21" width="15.1796875" style="943" customWidth="1"/>
    <col min="22" max="16384" width="9.1796875" style="943"/>
  </cols>
  <sheetData>
    <row r="1" spans="1:20" ht="15.5">
      <c r="A1" s="1754" t="s">
        <v>1542</v>
      </c>
      <c r="B1" s="1754"/>
      <c r="C1" s="1754"/>
      <c r="D1" s="1754"/>
      <c r="E1" s="1754"/>
      <c r="F1" s="1754"/>
      <c r="G1" s="1754"/>
      <c r="H1" s="1754"/>
      <c r="I1" s="1754"/>
      <c r="J1" s="1754"/>
      <c r="K1" s="1754"/>
      <c r="L1" s="1754"/>
      <c r="M1" s="1754"/>
      <c r="N1" s="1754"/>
      <c r="O1" s="1754"/>
      <c r="P1" s="1754"/>
      <c r="Q1" s="1754"/>
      <c r="R1" s="1754"/>
      <c r="S1" s="1754"/>
    </row>
    <row r="2" spans="1:20" ht="15.5">
      <c r="A2" s="1754" t="s">
        <v>1386</v>
      </c>
      <c r="B2" s="1754"/>
      <c r="C2" s="1754"/>
      <c r="D2" s="1754"/>
      <c r="E2" s="1754"/>
      <c r="F2" s="1754"/>
      <c r="G2" s="1754"/>
      <c r="H2" s="1754"/>
      <c r="I2" s="1754"/>
      <c r="J2" s="1754"/>
      <c r="K2" s="1754"/>
      <c r="L2" s="1754"/>
      <c r="M2" s="1754"/>
      <c r="N2" s="1754"/>
      <c r="O2" s="1754"/>
      <c r="P2" s="1754"/>
      <c r="Q2" s="1754"/>
      <c r="R2" s="1754"/>
      <c r="S2" s="1754"/>
    </row>
    <row r="3" spans="1:20" ht="15.5">
      <c r="A3" s="1754" t="s">
        <v>1387</v>
      </c>
      <c r="B3" s="1754"/>
      <c r="C3" s="1754"/>
      <c r="D3" s="1754"/>
      <c r="E3" s="1754"/>
      <c r="F3" s="1754"/>
      <c r="G3" s="1754"/>
      <c r="H3" s="1754"/>
      <c r="I3" s="1754"/>
      <c r="J3" s="1754"/>
      <c r="K3" s="1754"/>
      <c r="L3" s="1754"/>
      <c r="M3" s="1754"/>
      <c r="N3" s="1754"/>
      <c r="O3" s="1754"/>
      <c r="P3" s="1754"/>
      <c r="Q3" s="1754"/>
      <c r="R3" s="1754"/>
      <c r="S3" s="1754"/>
    </row>
    <row r="4" spans="1:20" ht="14">
      <c r="A4" s="1349"/>
      <c r="G4" s="1349"/>
      <c r="O4" s="1349"/>
    </row>
    <row r="5" spans="1:20" ht="14">
      <c r="A5" s="1349"/>
      <c r="G5" s="1349"/>
      <c r="O5" s="1349"/>
    </row>
    <row r="6" spans="1:20" ht="15.75" customHeight="1">
      <c r="C6" s="1764" t="s">
        <v>1351</v>
      </c>
      <c r="D6" s="1764"/>
      <c r="E6" s="1764"/>
      <c r="F6" s="1764"/>
      <c r="G6" s="1764"/>
      <c r="H6" s="1764"/>
      <c r="I6" s="1764"/>
      <c r="J6" s="1764"/>
      <c r="K6" s="1764"/>
      <c r="L6" s="1764"/>
      <c r="M6" s="1764"/>
      <c r="N6" s="1764"/>
      <c r="O6" s="1764"/>
      <c r="P6" s="1764"/>
      <c r="Q6" s="1764"/>
    </row>
    <row r="8" spans="1:20" ht="15.75" customHeight="1">
      <c r="C8" s="1772" t="s">
        <v>1388</v>
      </c>
      <c r="D8" s="1773"/>
      <c r="E8" s="1773"/>
      <c r="F8" s="1773"/>
      <c r="G8" s="1773"/>
      <c r="H8" s="1773"/>
      <c r="I8" s="1773"/>
      <c r="J8" s="1773"/>
      <c r="K8" s="1773"/>
      <c r="L8" s="1773"/>
      <c r="M8" s="1773"/>
      <c r="N8" s="1773"/>
      <c r="O8" s="1773"/>
      <c r="P8" s="1773"/>
      <c r="Q8" s="1774"/>
    </row>
    <row r="10" spans="1:20" ht="13">
      <c r="E10" s="1217" t="s">
        <v>174</v>
      </c>
      <c r="F10" s="1217"/>
      <c r="G10" s="1217" t="s">
        <v>175</v>
      </c>
      <c r="H10" s="1217"/>
      <c r="I10" s="1217" t="s">
        <v>1142</v>
      </c>
      <c r="J10" s="1217"/>
      <c r="K10" s="1217" t="s">
        <v>1295</v>
      </c>
      <c r="L10" s="1217"/>
      <c r="M10" s="1217" t="s">
        <v>1389</v>
      </c>
      <c r="N10" s="1217"/>
      <c r="O10" s="1217" t="s">
        <v>1297</v>
      </c>
      <c r="P10" s="1217"/>
      <c r="Q10" s="1217" t="s">
        <v>1298</v>
      </c>
    </row>
    <row r="11" spans="1:20" ht="15" customHeight="1">
      <c r="C11" s="1761" t="s">
        <v>1305</v>
      </c>
      <c r="D11" s="1527"/>
      <c r="E11" s="1777" t="s">
        <v>1370</v>
      </c>
      <c r="G11" s="1779" t="s">
        <v>278</v>
      </c>
      <c r="I11" s="1779" t="s">
        <v>1390</v>
      </c>
      <c r="K11" s="1350" t="s">
        <v>1391</v>
      </c>
      <c r="M11" s="1708" t="s">
        <v>1783</v>
      </c>
      <c r="O11" s="1775" t="s">
        <v>1392</v>
      </c>
      <c r="Q11" s="1351" t="s">
        <v>1814</v>
      </c>
    </row>
    <row r="12" spans="1:20" ht="25">
      <c r="C12" s="1762"/>
      <c r="D12" s="1527"/>
      <c r="E12" s="1778"/>
      <c r="F12" s="1352"/>
      <c r="G12" s="1780"/>
      <c r="H12" s="1352"/>
      <c r="I12" s="1780"/>
      <c r="J12" s="1352"/>
      <c r="K12" s="1353" t="s">
        <v>1393</v>
      </c>
      <c r="M12" s="1588" t="s">
        <v>1394</v>
      </c>
      <c r="O12" s="1776"/>
      <c r="Q12" s="1588" t="s">
        <v>1395</v>
      </c>
    </row>
    <row r="13" spans="1:20" ht="5.15" customHeight="1"/>
    <row r="14" spans="1:20" ht="13">
      <c r="A14" s="1354"/>
      <c r="B14" s="1354"/>
      <c r="C14" s="1219">
        <v>1</v>
      </c>
      <c r="D14" s="1354"/>
      <c r="E14" s="1355" t="s">
        <v>1396</v>
      </c>
      <c r="F14" s="1354"/>
      <c r="G14" s="1356"/>
      <c r="H14" s="1354"/>
      <c r="I14" s="1356"/>
      <c r="J14" s="1354"/>
      <c r="K14" s="1357"/>
      <c r="M14" s="1346"/>
      <c r="O14" s="1358"/>
      <c r="Q14" s="1354"/>
    </row>
    <row r="15" spans="1:20" ht="5.15" customHeight="1"/>
    <row r="16" spans="1:20">
      <c r="C16" s="1219">
        <f>C14+1</f>
        <v>2</v>
      </c>
      <c r="E16" s="1341" t="s">
        <v>1373</v>
      </c>
      <c r="G16" s="1359" t="s">
        <v>814</v>
      </c>
      <c r="I16" s="1356" t="s">
        <v>1397</v>
      </c>
      <c r="K16" s="1344">
        <f>SUMIFS('1F - ADIT Remeasurement'!$AF$11:$AF$124,'1F - ADIT Remeasurement'!$E$11:$E$124,"Non-Property",'1F - ADIT Remeasurement'!$AH$11:$AH$124,"190")</f>
        <v>-831665.8690341271</v>
      </c>
      <c r="L16" s="1343"/>
      <c r="M16" s="1360">
        <v>0</v>
      </c>
      <c r="N16" s="1537"/>
      <c r="O16" s="1360">
        <v>0</v>
      </c>
      <c r="P16" s="1537"/>
      <c r="Q16" s="1360">
        <f>M16+O16</f>
        <v>0</v>
      </c>
      <c r="T16" s="1250"/>
    </row>
    <row r="17" spans="1:20">
      <c r="C17" s="1219">
        <f>C16+1</f>
        <v>3</v>
      </c>
      <c r="E17" s="1341" t="s">
        <v>1398</v>
      </c>
      <c r="G17" s="1359" t="s">
        <v>814</v>
      </c>
      <c r="I17" s="1356" t="s">
        <v>1397</v>
      </c>
      <c r="K17" s="1360">
        <f>SUMIFS('1F - ADIT Remeasurement'!$AF$11:$AF$124,'1F - ADIT Remeasurement'!$E$11:$E$124,"Non-Property",'1F - ADIT Remeasurement'!$AH$11:$AH$124,"281")</f>
        <v>0</v>
      </c>
      <c r="L17" s="1537"/>
      <c r="M17" s="1360">
        <v>0</v>
      </c>
      <c r="N17" s="1537"/>
      <c r="O17" s="1360">
        <v>0</v>
      </c>
      <c r="P17" s="1537"/>
      <c r="Q17" s="1360">
        <f>M17+O17</f>
        <v>0</v>
      </c>
    </row>
    <row r="18" spans="1:20">
      <c r="C18" s="1219">
        <f>C17+1</f>
        <v>4</v>
      </c>
      <c r="E18" s="1341" t="s">
        <v>1374</v>
      </c>
      <c r="G18" s="1359" t="s">
        <v>814</v>
      </c>
      <c r="I18" s="1356" t="s">
        <v>1397</v>
      </c>
      <c r="K18" s="1360">
        <f>SUMIFS('1F - ADIT Remeasurement'!$AF$11:$AF$124,'1F - ADIT Remeasurement'!$E$11:$E$124,"Non-Property",'1F - ADIT Remeasurement'!$AH$11:$AH$124,"282")</f>
        <v>0</v>
      </c>
      <c r="L18" s="1537"/>
      <c r="M18" s="1360">
        <v>0</v>
      </c>
      <c r="N18" s="1537"/>
      <c r="O18" s="1360">
        <v>0</v>
      </c>
      <c r="P18" s="1537"/>
      <c r="Q18" s="1360">
        <f>M18+O18</f>
        <v>0</v>
      </c>
    </row>
    <row r="19" spans="1:20">
      <c r="C19" s="1219">
        <f>C18+1</f>
        <v>5</v>
      </c>
      <c r="E19" s="1341" t="s">
        <v>1375</v>
      </c>
      <c r="G19" s="1359" t="s">
        <v>814</v>
      </c>
      <c r="I19" s="1356" t="s">
        <v>1397</v>
      </c>
      <c r="K19" s="1360">
        <f>SUMIFS('1F - ADIT Remeasurement'!$AF$11:$AF$124,'1F - ADIT Remeasurement'!$E$11:$E$124,"Non-Property",'1F - ADIT Remeasurement'!$AH$11:$AH$124,"283")</f>
        <v>-5013301.6464545364</v>
      </c>
      <c r="L19" s="1537"/>
      <c r="M19" s="1360">
        <v>0</v>
      </c>
      <c r="N19" s="1537"/>
      <c r="O19" s="1360">
        <v>0</v>
      </c>
      <c r="P19" s="1537"/>
      <c r="Q19" s="1360">
        <f>M19+O19</f>
        <v>0</v>
      </c>
      <c r="T19" s="1250"/>
    </row>
    <row r="20" spans="1:20" ht="5.15" customHeight="1">
      <c r="K20" s="1361"/>
      <c r="M20" s="1361"/>
      <c r="O20" s="1361"/>
      <c r="Q20" s="1361"/>
    </row>
    <row r="21" spans="1:20" ht="13">
      <c r="C21" s="1219">
        <f>C19+1</f>
        <v>6</v>
      </c>
      <c r="E21" s="1216" t="s">
        <v>1399</v>
      </c>
      <c r="K21" s="1346">
        <f>SUM(K15:K20)</f>
        <v>-5844967.5154886637</v>
      </c>
      <c r="L21" s="1346"/>
      <c r="M21" s="1346">
        <f>SUM(M15:M20)</f>
        <v>0</v>
      </c>
      <c r="N21" s="1343"/>
      <c r="O21" s="1346">
        <f>SUM(O15:O20)</f>
        <v>0</v>
      </c>
      <c r="P21" s="1346"/>
      <c r="Q21" s="1346">
        <f>SUM(Q15:Q20)</f>
        <v>0</v>
      </c>
    </row>
    <row r="22" spans="1:20">
      <c r="C22" s="1219"/>
    </row>
    <row r="23" spans="1:20" ht="13">
      <c r="A23" s="1354"/>
      <c r="B23" s="1354"/>
      <c r="C23" s="1219">
        <f>C21+1</f>
        <v>7</v>
      </c>
      <c r="D23" s="1354"/>
      <c r="E23" s="1355" t="s">
        <v>1400</v>
      </c>
      <c r="F23" s="1354"/>
      <c r="G23" s="1356"/>
      <c r="H23" s="1354"/>
      <c r="I23" s="1356"/>
      <c r="J23" s="1354"/>
      <c r="K23" s="1357"/>
      <c r="M23" s="1346"/>
      <c r="O23" s="1358"/>
      <c r="Q23" s="1354"/>
    </row>
    <row r="24" spans="1:20" ht="5.15" customHeight="1"/>
    <row r="25" spans="1:20">
      <c r="C25" s="1219">
        <f>C23+1</f>
        <v>8</v>
      </c>
      <c r="E25" s="1341" t="s">
        <v>1373</v>
      </c>
      <c r="G25" s="1359" t="s">
        <v>814</v>
      </c>
      <c r="I25" s="1356" t="s">
        <v>1401</v>
      </c>
      <c r="K25" s="1344">
        <f>SUMIFS('1F - ADIT Remeasurement'!$AF$11:$AF$124,'1F - ADIT Remeasurement'!$E$11:$E$124,"Unprotected Property",'1F - ADIT Remeasurement'!$AH$11:$AH$124,"190")</f>
        <v>0</v>
      </c>
      <c r="L25" s="1343"/>
      <c r="M25" s="1344">
        <v>0</v>
      </c>
      <c r="N25" s="1343"/>
      <c r="O25" s="1592">
        <f>-K25/5</f>
        <v>0</v>
      </c>
      <c r="P25" s="1343"/>
      <c r="Q25" s="1344">
        <f>M25+O25</f>
        <v>0</v>
      </c>
    </row>
    <row r="26" spans="1:20">
      <c r="C26" s="1219">
        <f>C25+1</f>
        <v>9</v>
      </c>
      <c r="E26" s="1341" t="s">
        <v>1398</v>
      </c>
      <c r="G26" s="1359" t="s">
        <v>814</v>
      </c>
      <c r="I26" s="1356" t="s">
        <v>1401</v>
      </c>
      <c r="K26" s="1367">
        <f>SUMIFS('1F - ADIT Remeasurement'!$AF$11:$AF$124,'1F - ADIT Remeasurement'!$E$11:$E$124,"Unprotected Property",'1F - ADIT Remeasurement'!$AH$11:$AH$124,"281")</f>
        <v>0</v>
      </c>
      <c r="L26" s="1538"/>
      <c r="M26" s="1367">
        <v>0</v>
      </c>
      <c r="N26" s="1538"/>
      <c r="O26" s="1592">
        <f>-K26/5</f>
        <v>0</v>
      </c>
      <c r="P26" s="1538"/>
      <c r="Q26" s="1367">
        <f>M26+O26</f>
        <v>0</v>
      </c>
    </row>
    <row r="27" spans="1:20">
      <c r="C27" s="1219">
        <f>C26+1</f>
        <v>10</v>
      </c>
      <c r="E27" s="1341" t="s">
        <v>1374</v>
      </c>
      <c r="G27" s="1359" t="s">
        <v>814</v>
      </c>
      <c r="I27" s="1356" t="s">
        <v>1401</v>
      </c>
      <c r="K27" s="1367">
        <f>SUMIFS('1F - ADIT Remeasurement'!$AF$11:$AF$124,'1F - ADIT Remeasurement'!$E$11:$E$124,"Unprotected Property",'1F - ADIT Remeasurement'!$AH$11:$AH$124,"282")</f>
        <v>-54437931.937298149</v>
      </c>
      <c r="L27" s="1538"/>
      <c r="M27" s="1360">
        <v>-10887586.450161485</v>
      </c>
      <c r="N27" s="1537"/>
      <c r="O27" s="1360">
        <f>-M27</f>
        <v>10887586.450161485</v>
      </c>
      <c r="P27" s="1537"/>
      <c r="Q27" s="1360">
        <f>M27+O27</f>
        <v>0</v>
      </c>
      <c r="T27" s="1250"/>
    </row>
    <row r="28" spans="1:20">
      <c r="C28" s="1219">
        <f>C27+1</f>
        <v>11</v>
      </c>
      <c r="E28" s="1341" t="s">
        <v>1375</v>
      </c>
      <c r="G28" s="1359" t="s">
        <v>814</v>
      </c>
      <c r="I28" s="1356" t="s">
        <v>1401</v>
      </c>
      <c r="K28" s="1367">
        <f>SUMIFS('1F - ADIT Remeasurement'!$AF$11:$AF$124,'1F - ADIT Remeasurement'!$E$11:$E$124,"Unprotected Property",'1F - ADIT Remeasurement'!$AH$11:$AH$124,"283")</f>
        <v>0</v>
      </c>
      <c r="L28" s="1538"/>
      <c r="M28" s="1367">
        <v>0</v>
      </c>
      <c r="N28" s="1538"/>
      <c r="O28" s="1592">
        <f>-K28/5</f>
        <v>0</v>
      </c>
      <c r="P28" s="1538"/>
      <c r="Q28" s="1367">
        <f>M28+O28</f>
        <v>0</v>
      </c>
    </row>
    <row r="29" spans="1:20" ht="5.15" customHeight="1">
      <c r="K29" s="1361"/>
      <c r="M29" s="1361"/>
      <c r="O29" s="1361"/>
      <c r="Q29" s="1361"/>
    </row>
    <row r="30" spans="1:20" ht="13">
      <c r="C30" s="1219">
        <f>C28+1</f>
        <v>12</v>
      </c>
      <c r="E30" s="1216" t="s">
        <v>1399</v>
      </c>
      <c r="K30" s="1346">
        <f>SUM(K24:K29)</f>
        <v>-54437931.937298149</v>
      </c>
      <c r="L30" s="1343"/>
      <c r="M30" s="1346">
        <f>SUM(M24:M29)</f>
        <v>-10887586.450161485</v>
      </c>
      <c r="N30" s="1346"/>
      <c r="O30" s="1346">
        <f>SUM(O24:O29)</f>
        <v>10887586.450161485</v>
      </c>
      <c r="P30" s="1346"/>
      <c r="Q30" s="1346">
        <f>SUM(Q24:Q29)</f>
        <v>0</v>
      </c>
    </row>
    <row r="32" spans="1:20" ht="13">
      <c r="A32" s="1354"/>
      <c r="B32" s="1354"/>
      <c r="C32" s="1219">
        <f>C30+1</f>
        <v>13</v>
      </c>
      <c r="D32" s="1354"/>
      <c r="E32" s="1355" t="s">
        <v>1402</v>
      </c>
      <c r="F32" s="1354"/>
      <c r="G32" s="1356"/>
      <c r="H32" s="1354"/>
      <c r="I32" s="1356"/>
      <c r="J32" s="1354"/>
      <c r="K32" s="1357"/>
      <c r="M32" s="1346"/>
      <c r="O32" s="1358"/>
      <c r="Q32" s="1354"/>
    </row>
    <row r="33" spans="3:20" ht="5.15" customHeight="1"/>
    <row r="34" spans="3:20">
      <c r="C34" s="1219">
        <f>C32+1</f>
        <v>14</v>
      </c>
      <c r="E34" s="1341" t="s">
        <v>1373</v>
      </c>
      <c r="G34" s="1359" t="s">
        <v>814</v>
      </c>
      <c r="I34" s="1356" t="s">
        <v>1403</v>
      </c>
      <c r="K34" s="1344">
        <f>SUMIFS('1F - ADIT Remeasurement'!$AF$11:$AF$124,'1F - ADIT Remeasurement'!$E$11:$E$124,"Protected Property",'1F - ADIT Remeasurement'!$AH$11:$AH$124,"190")</f>
        <v>3570954.0898157381</v>
      </c>
      <c r="L34" s="1343"/>
      <c r="M34" s="1344">
        <v>3570954</v>
      </c>
      <c r="N34" s="1343"/>
      <c r="O34" s="1344">
        <v>0</v>
      </c>
      <c r="P34" s="1343"/>
      <c r="Q34" s="1344">
        <f>M34+O34</f>
        <v>3570954</v>
      </c>
    </row>
    <row r="35" spans="3:20">
      <c r="C35" s="1219">
        <f>C34+1</f>
        <v>15</v>
      </c>
      <c r="E35" s="1341" t="s">
        <v>1398</v>
      </c>
      <c r="G35" s="1359" t="s">
        <v>814</v>
      </c>
      <c r="I35" s="1356" t="s">
        <v>1403</v>
      </c>
      <c r="K35" s="1360">
        <f>SUMIFS('1F - ADIT Remeasurement'!$AF$11:$AF$124,'1F - ADIT Remeasurement'!$E$11:$E$124,"Protected Property",'1F - ADIT Remeasurement'!$AH$11:$AH$124,"281")</f>
        <v>0</v>
      </c>
      <c r="L35" s="1537"/>
      <c r="M35" s="1360">
        <v>0</v>
      </c>
      <c r="N35" s="1537"/>
      <c r="O35" s="1360">
        <v>0</v>
      </c>
      <c r="P35" s="1537"/>
      <c r="Q35" s="1360">
        <f>M35+O35</f>
        <v>0</v>
      </c>
    </row>
    <row r="36" spans="3:20">
      <c r="C36" s="1219">
        <f>C35+1</f>
        <v>16</v>
      </c>
      <c r="E36" s="1341" t="s">
        <v>1374</v>
      </c>
      <c r="G36" s="1359" t="s">
        <v>814</v>
      </c>
      <c r="I36" s="1356" t="s">
        <v>1403</v>
      </c>
      <c r="K36" s="1360">
        <f>SUMIFS('1F - ADIT Remeasurement'!$AF$11:$AF$124,'1F - ADIT Remeasurement'!$E$11:$E$124,"Protected Property",'1F - ADIT Remeasurement'!$AH$11:$AH$124,"282")</f>
        <v>-51415785.138475791</v>
      </c>
      <c r="L36" s="1537"/>
      <c r="M36" s="1360">
        <v>-48688761.7005274</v>
      </c>
      <c r="N36" s="1537"/>
      <c r="O36" s="1360">
        <v>581842.12382940087</v>
      </c>
      <c r="P36" s="1537"/>
      <c r="Q36" s="1360">
        <f>M36+O36</f>
        <v>-48106919.576697998</v>
      </c>
    </row>
    <row r="37" spans="3:20">
      <c r="C37" s="1219">
        <f>C36+1</f>
        <v>17</v>
      </c>
      <c r="E37" s="1341" t="s">
        <v>1375</v>
      </c>
      <c r="G37" s="1359" t="s">
        <v>814</v>
      </c>
      <c r="I37" s="1356" t="s">
        <v>1403</v>
      </c>
      <c r="K37" s="1360">
        <f>SUMIFS('1F - ADIT Remeasurement'!$AF$11:$AF$124,'1F - ADIT Remeasurement'!$E$11:$E$124,"Protected Property",'1F - ADIT Remeasurement'!$AH$11:$AH$124,"283")</f>
        <v>0</v>
      </c>
      <c r="L37" s="1537"/>
      <c r="M37" s="1360">
        <v>0</v>
      </c>
      <c r="N37" s="1537"/>
      <c r="O37" s="1360">
        <v>0</v>
      </c>
      <c r="P37" s="1537"/>
      <c r="Q37" s="1360">
        <f>M37+O37</f>
        <v>0</v>
      </c>
    </row>
    <row r="38" spans="3:20" ht="5.15" customHeight="1">
      <c r="K38" s="1361"/>
      <c r="M38" s="1361"/>
      <c r="O38" s="1361"/>
      <c r="Q38" s="1361"/>
    </row>
    <row r="39" spans="3:20" ht="13">
      <c r="C39" s="1219">
        <f>C37+1</f>
        <v>18</v>
      </c>
      <c r="E39" s="1216" t="s">
        <v>1399</v>
      </c>
      <c r="K39" s="1346">
        <f>SUM(K33:K38)</f>
        <v>-47844831.048660055</v>
      </c>
      <c r="L39" s="1343"/>
      <c r="M39" s="1346">
        <f>SUM(M33:M38)</f>
        <v>-45117807.7005274</v>
      </c>
      <c r="N39" s="1343"/>
      <c r="O39" s="1346">
        <f>SUM(O33:O38)</f>
        <v>581842.12382940087</v>
      </c>
      <c r="P39" s="1346"/>
      <c r="Q39" s="1346">
        <f>SUM(Q33:Q38)</f>
        <v>-44535965.576697998</v>
      </c>
      <c r="T39" s="1250"/>
    </row>
    <row r="41" spans="3:20" ht="13.5" thickBot="1">
      <c r="C41" s="1219">
        <f>C39+1</f>
        <v>19</v>
      </c>
      <c r="E41" s="1216" t="s">
        <v>1404</v>
      </c>
      <c r="K41" s="1362">
        <f>K21+K30+K39</f>
        <v>-108127730.50144687</v>
      </c>
      <c r="L41" s="1346"/>
      <c r="M41" s="1362">
        <f>M21+M30+M39</f>
        <v>-56005394.150688887</v>
      </c>
      <c r="N41" s="1346"/>
      <c r="O41" s="1362">
        <f>O21+O30+O39</f>
        <v>11469428.573990885</v>
      </c>
      <c r="P41" s="1346"/>
      <c r="Q41" s="1362">
        <f>Q21+Q30+Q39</f>
        <v>-44535965.576697998</v>
      </c>
      <c r="T41" s="1363"/>
    </row>
    <row r="44" spans="3:20" ht="15.75" customHeight="1">
      <c r="C44" s="1772" t="s">
        <v>1405</v>
      </c>
      <c r="D44" s="1773"/>
      <c r="E44" s="1773"/>
      <c r="F44" s="1773"/>
      <c r="G44" s="1773"/>
      <c r="H44" s="1773"/>
      <c r="I44" s="1773"/>
      <c r="J44" s="1773"/>
      <c r="K44" s="1773"/>
      <c r="L44" s="1773"/>
      <c r="M44" s="1773"/>
      <c r="N44" s="1773"/>
      <c r="O44" s="1773"/>
      <c r="P44" s="1773"/>
      <c r="Q44" s="1774"/>
    </row>
    <row r="46" spans="3:20" ht="13">
      <c r="E46" s="1217" t="s">
        <v>174</v>
      </c>
      <c r="F46" s="1217"/>
      <c r="G46" s="1217" t="s">
        <v>175</v>
      </c>
      <c r="H46" s="1217"/>
      <c r="I46" s="1217" t="s">
        <v>1142</v>
      </c>
      <c r="J46" s="1217"/>
      <c r="K46" s="1217" t="s">
        <v>1295</v>
      </c>
      <c r="L46" s="1217"/>
      <c r="M46" s="1217" t="s">
        <v>1389</v>
      </c>
      <c r="N46" s="1217"/>
      <c r="O46" s="1217" t="s">
        <v>1297</v>
      </c>
      <c r="P46" s="1217"/>
      <c r="Q46" s="1217" t="s">
        <v>1298</v>
      </c>
    </row>
    <row r="47" spans="3:20" ht="15" customHeight="1">
      <c r="C47" s="1761" t="s">
        <v>1305</v>
      </c>
      <c r="D47" s="1527"/>
      <c r="E47" s="1777" t="s">
        <v>1370</v>
      </c>
      <c r="G47" s="1779" t="s">
        <v>278</v>
      </c>
      <c r="I47" s="1779" t="s">
        <v>1390</v>
      </c>
      <c r="K47" s="1364" t="s">
        <v>1406</v>
      </c>
      <c r="M47" s="1708" t="s">
        <v>1783</v>
      </c>
      <c r="O47" s="1775" t="s">
        <v>1392</v>
      </c>
      <c r="Q47" s="1351" t="s">
        <v>1814</v>
      </c>
    </row>
    <row r="48" spans="3:20" ht="25">
      <c r="C48" s="1762"/>
      <c r="D48" s="1527"/>
      <c r="E48" s="1778"/>
      <c r="F48" s="1352"/>
      <c r="G48" s="1780"/>
      <c r="H48" s="1352"/>
      <c r="I48" s="1780"/>
      <c r="J48" s="1352"/>
      <c r="K48" s="1353" t="s">
        <v>1393</v>
      </c>
      <c r="M48" s="1593" t="s">
        <v>1394</v>
      </c>
      <c r="O48" s="1776"/>
      <c r="Q48" s="1593" t="s">
        <v>1395</v>
      </c>
    </row>
    <row r="49" spans="1:20" ht="5.15" customHeight="1"/>
    <row r="50" spans="1:20" ht="13">
      <c r="A50" s="1354"/>
      <c r="B50" s="1354"/>
      <c r="C50" s="1219">
        <f>C41+1</f>
        <v>20</v>
      </c>
      <c r="D50" s="1354"/>
      <c r="E50" s="1355" t="s">
        <v>1402</v>
      </c>
      <c r="F50" s="1354"/>
      <c r="G50" s="1356"/>
      <c r="H50" s="1354"/>
      <c r="I50" s="1356"/>
      <c r="J50" s="1354"/>
      <c r="K50" s="1357"/>
      <c r="M50" s="1346"/>
      <c r="O50" s="1358"/>
      <c r="Q50" s="1354"/>
    </row>
    <row r="51" spans="1:20" ht="5.15" customHeight="1"/>
    <row r="52" spans="1:20">
      <c r="C52" s="1219">
        <f>C50+1</f>
        <v>21</v>
      </c>
      <c r="E52" s="1341" t="s">
        <v>1373</v>
      </c>
      <c r="G52" s="1359" t="s">
        <v>321</v>
      </c>
      <c r="I52" s="1356" t="s">
        <v>1403</v>
      </c>
      <c r="K52" s="1344">
        <v>0</v>
      </c>
      <c r="L52" s="1343"/>
      <c r="M52" s="1344">
        <v>0</v>
      </c>
      <c r="N52" s="1343"/>
      <c r="O52" s="1344">
        <v>0</v>
      </c>
      <c r="P52" s="1343"/>
      <c r="Q52" s="1344">
        <f>M52+O52</f>
        <v>0</v>
      </c>
    </row>
    <row r="53" spans="1:20">
      <c r="C53" s="1219">
        <f>C52+1</f>
        <v>22</v>
      </c>
      <c r="E53" s="1341" t="s">
        <v>1398</v>
      </c>
      <c r="G53" s="1359" t="s">
        <v>321</v>
      </c>
      <c r="I53" s="1356" t="s">
        <v>1403</v>
      </c>
      <c r="K53" s="1360">
        <v>0</v>
      </c>
      <c r="L53" s="1537"/>
      <c r="M53" s="1360">
        <v>0</v>
      </c>
      <c r="N53" s="1537"/>
      <c r="O53" s="1360">
        <v>0</v>
      </c>
      <c r="P53" s="1537"/>
      <c r="Q53" s="1360">
        <f>M53+O53</f>
        <v>0</v>
      </c>
    </row>
    <row r="54" spans="1:20">
      <c r="C54" s="1219">
        <f>C53+1</f>
        <v>23</v>
      </c>
      <c r="E54" s="1341" t="s">
        <v>1374</v>
      </c>
      <c r="G54" s="1359" t="s">
        <v>321</v>
      </c>
      <c r="I54" s="1356" t="s">
        <v>1403</v>
      </c>
      <c r="K54" s="1360">
        <v>-228106</v>
      </c>
      <c r="L54" s="1537"/>
      <c r="M54" s="1360">
        <v>0</v>
      </c>
      <c r="N54" s="1537"/>
      <c r="O54" s="1360">
        <v>0</v>
      </c>
      <c r="P54" s="1537"/>
      <c r="Q54" s="1360">
        <f>M54+O54</f>
        <v>0</v>
      </c>
    </row>
    <row r="55" spans="1:20">
      <c r="C55" s="1219">
        <f>C54+1</f>
        <v>24</v>
      </c>
      <c r="E55" s="1341" t="s">
        <v>1375</v>
      </c>
      <c r="G55" s="1359" t="s">
        <v>321</v>
      </c>
      <c r="I55" s="1356" t="s">
        <v>1403</v>
      </c>
      <c r="K55" s="1360">
        <v>0</v>
      </c>
      <c r="L55" s="1537"/>
      <c r="M55" s="1360">
        <v>0</v>
      </c>
      <c r="N55" s="1537"/>
      <c r="O55" s="1360">
        <v>0</v>
      </c>
      <c r="P55" s="1537"/>
      <c r="Q55" s="1360">
        <f>M55+O55</f>
        <v>0</v>
      </c>
      <c r="R55" s="943" t="s">
        <v>86</v>
      </c>
      <c r="S55" s="943" t="s">
        <v>86</v>
      </c>
      <c r="T55" s="943" t="s">
        <v>86</v>
      </c>
    </row>
    <row r="56" spans="1:20" ht="5.15" customHeight="1">
      <c r="K56" s="1361"/>
      <c r="M56" s="1361"/>
      <c r="O56" s="1361"/>
      <c r="Q56" s="1361"/>
    </row>
    <row r="57" spans="1:20" ht="13">
      <c r="C57" s="1219">
        <f>C55+1</f>
        <v>25</v>
      </c>
      <c r="E57" s="1216" t="s">
        <v>1399</v>
      </c>
      <c r="K57" s="1346">
        <f>SUM(K51:K56)</f>
        <v>-228106</v>
      </c>
      <c r="L57" s="1346"/>
      <c r="M57" s="1346">
        <f>SUM(M51:M56)</f>
        <v>0</v>
      </c>
      <c r="N57" s="1346"/>
      <c r="O57" s="1346">
        <f>SUM(O51:O56)</f>
        <v>0</v>
      </c>
      <c r="P57" s="1346"/>
      <c r="Q57" s="1346">
        <f>SUM(Q51:Q56)</f>
        <v>0</v>
      </c>
    </row>
    <row r="59" spans="1:20" ht="13.5" thickBot="1">
      <c r="C59" s="1219">
        <f>C57+1</f>
        <v>26</v>
      </c>
      <c r="E59" s="1216" t="s">
        <v>1404</v>
      </c>
      <c r="K59" s="1362">
        <f>K57</f>
        <v>-228106</v>
      </c>
      <c r="L59" s="1346"/>
      <c r="M59" s="1362">
        <f>M57</f>
        <v>0</v>
      </c>
      <c r="N59" s="1346"/>
      <c r="O59" s="1362">
        <f>O57</f>
        <v>0</v>
      </c>
      <c r="P59" s="1346"/>
      <c r="Q59" s="1362">
        <f>Q57</f>
        <v>0</v>
      </c>
    </row>
    <row r="60" spans="1:20" ht="13">
      <c r="C60" s="1219"/>
      <c r="E60" s="1216"/>
      <c r="K60" s="1365"/>
      <c r="L60" s="1346"/>
      <c r="M60" s="1365"/>
      <c r="N60" s="1346"/>
      <c r="P60" s="1346"/>
    </row>
    <row r="61" spans="1:20" ht="13">
      <c r="C61" s="1219"/>
      <c r="E61" s="1216"/>
      <c r="L61" s="1346"/>
      <c r="N61" s="1346"/>
      <c r="P61" s="1346"/>
      <c r="T61" s="1363"/>
    </row>
    <row r="62" spans="1:20" ht="15.75" customHeight="1">
      <c r="C62" s="1772" t="s">
        <v>1407</v>
      </c>
      <c r="D62" s="1773"/>
      <c r="E62" s="1773"/>
      <c r="F62" s="1773"/>
      <c r="G62" s="1773"/>
      <c r="H62" s="1773"/>
      <c r="I62" s="1773"/>
      <c r="J62" s="1773"/>
      <c r="K62" s="1773"/>
      <c r="L62" s="1773"/>
      <c r="M62" s="1773"/>
      <c r="N62" s="1773"/>
      <c r="O62" s="1773"/>
      <c r="P62" s="1773"/>
      <c r="Q62" s="1774"/>
    </row>
    <row r="64" spans="1:20" ht="13">
      <c r="E64" s="1217" t="s">
        <v>174</v>
      </c>
      <c r="F64" s="1217"/>
      <c r="G64" s="1217" t="s">
        <v>175</v>
      </c>
      <c r="H64" s="1217"/>
      <c r="I64" s="1217" t="s">
        <v>1142</v>
      </c>
      <c r="J64" s="1217"/>
      <c r="K64" s="1217" t="s">
        <v>1295</v>
      </c>
      <c r="L64" s="1217"/>
      <c r="M64" s="1217" t="s">
        <v>1389</v>
      </c>
      <c r="N64" s="1217"/>
      <c r="O64" s="1217" t="s">
        <v>1297</v>
      </c>
      <c r="P64" s="1217"/>
      <c r="Q64" s="1217" t="s">
        <v>1298</v>
      </c>
    </row>
    <row r="65" spans="1:20" ht="15" customHeight="1">
      <c r="C65" s="1761" t="s">
        <v>1305</v>
      </c>
      <c r="D65" s="1527"/>
      <c r="E65" s="1777" t="s">
        <v>1370</v>
      </c>
      <c r="G65" s="1779" t="s">
        <v>278</v>
      </c>
      <c r="I65" s="1779" t="s">
        <v>1390</v>
      </c>
      <c r="K65" s="1350"/>
      <c r="M65" s="1708" t="s">
        <v>1783</v>
      </c>
      <c r="O65" s="1775" t="s">
        <v>1392</v>
      </c>
      <c r="Q65" s="1351" t="s">
        <v>1814</v>
      </c>
    </row>
    <row r="66" spans="1:20" ht="25">
      <c r="C66" s="1762"/>
      <c r="D66" s="1527"/>
      <c r="E66" s="1778"/>
      <c r="F66" s="1352"/>
      <c r="G66" s="1780"/>
      <c r="H66" s="1352"/>
      <c r="I66" s="1780"/>
      <c r="J66" s="1352"/>
      <c r="K66" s="1353" t="s">
        <v>1393</v>
      </c>
      <c r="M66" s="1593" t="s">
        <v>1394</v>
      </c>
      <c r="O66" s="1776"/>
      <c r="Q66" s="1593" t="s">
        <v>1395</v>
      </c>
    </row>
    <row r="67" spans="1:20" ht="5.15" customHeight="1"/>
    <row r="68" spans="1:20" ht="13">
      <c r="A68" s="1354"/>
      <c r="B68" s="1354"/>
      <c r="C68" s="1219">
        <f>C59+1</f>
        <v>27</v>
      </c>
      <c r="D68" s="1354"/>
      <c r="E68" s="1355" t="s">
        <v>1396</v>
      </c>
      <c r="F68" s="1354"/>
      <c r="G68" s="1356"/>
      <c r="H68" s="1354"/>
      <c r="I68" s="1356"/>
      <c r="J68" s="1354"/>
      <c r="K68" s="1357"/>
      <c r="M68" s="1346"/>
      <c r="O68" s="1358"/>
      <c r="Q68" s="1354"/>
    </row>
    <row r="69" spans="1:20" ht="5.15" customHeight="1"/>
    <row r="70" spans="1:20">
      <c r="C70" s="1219">
        <f>C68+1</f>
        <v>28</v>
      </c>
      <c r="E70" s="1341" t="s">
        <v>1373</v>
      </c>
      <c r="G70" s="1359"/>
      <c r="I70" s="1356"/>
      <c r="K70" s="1344">
        <f>K16</f>
        <v>-831665.8690341271</v>
      </c>
      <c r="L70" s="1343"/>
      <c r="M70" s="1344">
        <f>M16</f>
        <v>0</v>
      </c>
      <c r="N70" s="1343"/>
      <c r="O70" s="1344">
        <f>O16</f>
        <v>0</v>
      </c>
      <c r="P70" s="1343"/>
      <c r="Q70" s="1344">
        <f>M70+O70</f>
        <v>0</v>
      </c>
      <c r="T70" s="1250"/>
    </row>
    <row r="71" spans="1:20">
      <c r="C71" s="1219">
        <f>C70+1</f>
        <v>29</v>
      </c>
      <c r="E71" s="1341" t="s">
        <v>1398</v>
      </c>
      <c r="G71" s="1359"/>
      <c r="I71" s="1356"/>
      <c r="K71" s="1360">
        <f>K17</f>
        <v>0</v>
      </c>
      <c r="M71" s="1360">
        <f>M17</f>
        <v>0</v>
      </c>
      <c r="O71" s="1360">
        <f>O17</f>
        <v>0</v>
      </c>
      <c r="Q71" s="1345">
        <f>M71+O71</f>
        <v>0</v>
      </c>
    </row>
    <row r="72" spans="1:20">
      <c r="C72" s="1219">
        <f>C71+1</f>
        <v>30</v>
      </c>
      <c r="E72" s="1341" t="s">
        <v>1374</v>
      </c>
      <c r="G72" s="1359"/>
      <c r="I72" s="1356"/>
      <c r="K72" s="1360">
        <f>K18</f>
        <v>0</v>
      </c>
      <c r="M72" s="1360">
        <f>M18</f>
        <v>0</v>
      </c>
      <c r="O72" s="1360">
        <f>O18</f>
        <v>0</v>
      </c>
      <c r="Q72" s="1345">
        <f>M72+O72</f>
        <v>0</v>
      </c>
    </row>
    <row r="73" spans="1:20">
      <c r="C73" s="1219">
        <f>C72+1</f>
        <v>31</v>
      </c>
      <c r="E73" s="1341" t="s">
        <v>1375</v>
      </c>
      <c r="G73" s="1359"/>
      <c r="I73" s="1356"/>
      <c r="K73" s="1360">
        <f>K19</f>
        <v>-5013301.6464545364</v>
      </c>
      <c r="M73" s="1360">
        <f>M19</f>
        <v>0</v>
      </c>
      <c r="O73" s="1360">
        <f>O19</f>
        <v>0</v>
      </c>
      <c r="Q73" s="1345">
        <f>M73+O73</f>
        <v>0</v>
      </c>
      <c r="T73" s="1250"/>
    </row>
    <row r="74" spans="1:20" ht="5.15" customHeight="1">
      <c r="K74" s="1361"/>
      <c r="M74" s="1361"/>
      <c r="O74" s="1361"/>
      <c r="Q74" s="1361"/>
    </row>
    <row r="75" spans="1:20" ht="13">
      <c r="C75" s="1219">
        <f>C73+1</f>
        <v>32</v>
      </c>
      <c r="E75" s="1216" t="s">
        <v>1399</v>
      </c>
      <c r="K75" s="1346">
        <f>SUM(K69:K74)</f>
        <v>-5844967.5154886637</v>
      </c>
      <c r="L75" s="1346"/>
      <c r="M75" s="1346">
        <f>SUM(M69:M74)</f>
        <v>0</v>
      </c>
      <c r="N75" s="1343"/>
      <c r="O75" s="1346">
        <f>SUM(O69:O74)</f>
        <v>0</v>
      </c>
      <c r="P75" s="1346"/>
      <c r="Q75" s="1346">
        <f>SUM(Q69:Q74)</f>
        <v>0</v>
      </c>
    </row>
    <row r="76" spans="1:20">
      <c r="C76" s="1219"/>
    </row>
    <row r="77" spans="1:20" ht="13">
      <c r="A77" s="1354"/>
      <c r="B77" s="1354"/>
      <c r="C77" s="1219">
        <f>C75+1</f>
        <v>33</v>
      </c>
      <c r="D77" s="1354"/>
      <c r="E77" s="1355" t="s">
        <v>1400</v>
      </c>
      <c r="F77" s="1354"/>
      <c r="G77" s="1356"/>
      <c r="H77" s="1354"/>
      <c r="I77" s="1356"/>
      <c r="J77" s="1354"/>
      <c r="K77" s="1357"/>
      <c r="M77" s="1346"/>
      <c r="O77" s="1358"/>
      <c r="Q77" s="1354"/>
    </row>
    <row r="78" spans="1:20" ht="5.15" customHeight="1"/>
    <row r="79" spans="1:20">
      <c r="C79" s="1219">
        <f>C77+1</f>
        <v>34</v>
      </c>
      <c r="E79" s="1341" t="s">
        <v>1373</v>
      </c>
      <c r="G79" s="1359"/>
      <c r="I79" s="1356"/>
      <c r="K79" s="1344">
        <f>K25</f>
        <v>0</v>
      </c>
      <c r="L79" s="1343"/>
      <c r="M79" s="1344">
        <f>M25</f>
        <v>0</v>
      </c>
      <c r="N79" s="1346"/>
      <c r="O79" s="1344">
        <f>O25</f>
        <v>0</v>
      </c>
      <c r="P79" s="1346"/>
      <c r="Q79" s="1344">
        <f>M79+O79</f>
        <v>0</v>
      </c>
    </row>
    <row r="80" spans="1:20">
      <c r="C80" s="1219">
        <f>C79+1</f>
        <v>35</v>
      </c>
      <c r="E80" s="1341" t="s">
        <v>1398</v>
      </c>
      <c r="G80" s="1359"/>
      <c r="I80" s="1356"/>
      <c r="K80" s="1360">
        <f>K26</f>
        <v>0</v>
      </c>
      <c r="M80" s="1360">
        <f>M26</f>
        <v>0</v>
      </c>
      <c r="O80" s="1360">
        <f>O26</f>
        <v>0</v>
      </c>
      <c r="Q80" s="1345">
        <f>M80+O80</f>
        <v>0</v>
      </c>
    </row>
    <row r="81" spans="1:20">
      <c r="C81" s="1219">
        <f>C80+1</f>
        <v>36</v>
      </c>
      <c r="E81" s="1341" t="s">
        <v>1374</v>
      </c>
      <c r="G81" s="1359"/>
      <c r="I81" s="1356"/>
      <c r="K81" s="1360">
        <f>K27</f>
        <v>-54437931.937298149</v>
      </c>
      <c r="M81" s="1360">
        <f>M27</f>
        <v>-10887586.450161485</v>
      </c>
      <c r="O81" s="1360">
        <f>O27</f>
        <v>10887586.450161485</v>
      </c>
      <c r="Q81" s="1345">
        <f>M81+O81</f>
        <v>0</v>
      </c>
      <c r="T81" s="1250"/>
    </row>
    <row r="82" spans="1:20">
      <c r="C82" s="1219">
        <f>C81+1</f>
        <v>37</v>
      </c>
      <c r="E82" s="1341" t="s">
        <v>1375</v>
      </c>
      <c r="G82" s="1359"/>
      <c r="I82" s="1356"/>
      <c r="K82" s="1360">
        <f>K28</f>
        <v>0</v>
      </c>
      <c r="M82" s="1360">
        <f>M28</f>
        <v>0</v>
      </c>
      <c r="O82" s="1360">
        <f>O28</f>
        <v>0</v>
      </c>
      <c r="Q82" s="1345">
        <f>M82+O82</f>
        <v>0</v>
      </c>
    </row>
    <row r="83" spans="1:20" ht="5.15" customHeight="1">
      <c r="K83" s="1361"/>
      <c r="M83" s="1361"/>
      <c r="O83" s="1361"/>
      <c r="Q83" s="1361"/>
    </row>
    <row r="84" spans="1:20" ht="13">
      <c r="C84" s="1219">
        <f>C82+1</f>
        <v>38</v>
      </c>
      <c r="E84" s="1216" t="s">
        <v>1399</v>
      </c>
      <c r="K84" s="1346">
        <f>SUM(K78:K83)</f>
        <v>-54437931.937298149</v>
      </c>
      <c r="L84" s="1343"/>
      <c r="M84" s="1346">
        <f>SUM(M78:M83)</f>
        <v>-10887586.450161485</v>
      </c>
      <c r="N84" s="1346"/>
      <c r="O84" s="1346">
        <f>SUM(O78:O83)</f>
        <v>10887586.450161485</v>
      </c>
      <c r="P84" s="1346"/>
      <c r="Q84" s="1346">
        <f>SUM(Q78:Q83)</f>
        <v>0</v>
      </c>
    </row>
    <row r="86" spans="1:20" ht="13">
      <c r="A86" s="1354"/>
      <c r="B86" s="1354"/>
      <c r="C86" s="1219">
        <f>C84+1</f>
        <v>39</v>
      </c>
      <c r="D86" s="1354"/>
      <c r="E86" s="1355" t="s">
        <v>1402</v>
      </c>
      <c r="F86" s="1354"/>
      <c r="G86" s="1356"/>
      <c r="H86" s="1354"/>
      <c r="I86" s="1356"/>
      <c r="J86" s="1354"/>
      <c r="K86" s="1357"/>
      <c r="M86" s="1346"/>
      <c r="O86" s="1358"/>
      <c r="Q86" s="1354"/>
    </row>
    <row r="87" spans="1:20" ht="5.15" customHeight="1"/>
    <row r="88" spans="1:20">
      <c r="C88" s="1219">
        <f>C86+1</f>
        <v>40</v>
      </c>
      <c r="E88" s="1341" t="s">
        <v>1373</v>
      </c>
      <c r="G88" s="1359"/>
      <c r="I88" s="1356"/>
      <c r="K88" s="1344">
        <f>K34+K52</f>
        <v>3570954.0898157381</v>
      </c>
      <c r="M88" s="1344">
        <f>M34+M52</f>
        <v>3570954</v>
      </c>
      <c r="O88" s="1344">
        <f>O34+O52</f>
        <v>0</v>
      </c>
      <c r="Q88" s="1344">
        <f>Q34+Q52</f>
        <v>3570954</v>
      </c>
    </row>
    <row r="89" spans="1:20">
      <c r="C89" s="1219">
        <f>C88+1</f>
        <v>41</v>
      </c>
      <c r="E89" s="1341" t="s">
        <v>1398</v>
      </c>
      <c r="G89" s="1359"/>
      <c r="I89" s="1356"/>
      <c r="K89" s="1360">
        <f>K35+K53</f>
        <v>0</v>
      </c>
      <c r="M89" s="1360">
        <f>M35+M53</f>
        <v>0</v>
      </c>
      <c r="O89" s="1360">
        <f>O35+O53</f>
        <v>0</v>
      </c>
      <c r="Q89" s="1360">
        <f>Q35+Q53</f>
        <v>0</v>
      </c>
    </row>
    <row r="90" spans="1:20">
      <c r="C90" s="1219">
        <f>C89+1</f>
        <v>42</v>
      </c>
      <c r="E90" s="1341" t="s">
        <v>1374</v>
      </c>
      <c r="G90" s="1359"/>
      <c r="I90" s="1356"/>
      <c r="K90" s="1360">
        <f>K36+K54</f>
        <v>-51643891.138475791</v>
      </c>
      <c r="M90" s="1360">
        <f>M36+M54</f>
        <v>-48688761.7005274</v>
      </c>
      <c r="O90" s="1360">
        <f>O36+O54</f>
        <v>581842.12382940087</v>
      </c>
      <c r="Q90" s="1360">
        <f>Q36+Q54</f>
        <v>-48106919.576697998</v>
      </c>
    </row>
    <row r="91" spans="1:20">
      <c r="C91" s="1219">
        <f>C90+1</f>
        <v>43</v>
      </c>
      <c r="E91" s="1341" t="s">
        <v>1375</v>
      </c>
      <c r="G91" s="1359"/>
      <c r="I91" s="1356"/>
      <c r="K91" s="1360">
        <f>K37+K55</f>
        <v>0</v>
      </c>
      <c r="M91" s="1360">
        <f>M37+M55</f>
        <v>0</v>
      </c>
      <c r="O91" s="1360">
        <f>O37+O55</f>
        <v>0</v>
      </c>
      <c r="Q91" s="1360">
        <f>Q37+Q55</f>
        <v>0</v>
      </c>
    </row>
    <row r="92" spans="1:20" ht="5.15" customHeight="1">
      <c r="K92" s="1361"/>
      <c r="M92" s="1361"/>
      <c r="O92" s="1361"/>
      <c r="Q92" s="1361"/>
    </row>
    <row r="93" spans="1:20" ht="13">
      <c r="C93" s="1219">
        <f>C91+1</f>
        <v>44</v>
      </c>
      <c r="E93" s="1216" t="s">
        <v>1399</v>
      </c>
      <c r="K93" s="1346">
        <f>SUM(K87:K92)</f>
        <v>-48072937.048660055</v>
      </c>
      <c r="L93" s="1343"/>
      <c r="M93" s="1346">
        <f>SUM(M87:M92)</f>
        <v>-45117807.7005274</v>
      </c>
      <c r="N93" s="1343"/>
      <c r="O93" s="1346">
        <f>SUM(O87:O92)</f>
        <v>581842.12382940087</v>
      </c>
      <c r="P93" s="1346"/>
      <c r="Q93" s="1346">
        <f>SUM(Q87:Q92)</f>
        <v>-44535965.576697998</v>
      </c>
      <c r="T93" s="1250"/>
    </row>
    <row r="95" spans="1:20" ht="13.5" thickBot="1">
      <c r="C95" s="1219">
        <f>C93+1</f>
        <v>45</v>
      </c>
      <c r="E95" s="1216" t="s">
        <v>1404</v>
      </c>
      <c r="K95" s="1362">
        <f>K75+K84+K93</f>
        <v>-108355836.50144687</v>
      </c>
      <c r="L95" s="1346"/>
      <c r="M95" s="1362">
        <f>M75+M84+M93</f>
        <v>-56005394.150688887</v>
      </c>
      <c r="N95" s="1346"/>
      <c r="O95" s="1362">
        <f>O75+O84+O93</f>
        <v>11469428.573990885</v>
      </c>
      <c r="P95" s="1346"/>
      <c r="Q95" s="1362">
        <f>Q75+Q84+Q93</f>
        <v>-44535965.576697998</v>
      </c>
      <c r="T95" s="1363"/>
    </row>
    <row r="96" spans="1:20" ht="13">
      <c r="C96" s="1219"/>
      <c r="E96" s="1216"/>
      <c r="K96" s="1365"/>
      <c r="L96" s="1346"/>
      <c r="M96" s="1365"/>
      <c r="N96" s="1346"/>
      <c r="O96" s="1365"/>
      <c r="P96" s="1346"/>
      <c r="Q96" s="1365"/>
      <c r="T96" s="1363"/>
    </row>
    <row r="97" spans="3:20" ht="13">
      <c r="C97" s="1219"/>
      <c r="E97" s="1216"/>
      <c r="L97" s="1346"/>
      <c r="N97" s="1346"/>
      <c r="P97" s="1346"/>
      <c r="T97" s="1363"/>
    </row>
    <row r="98" spans="3:20" ht="15.75" customHeight="1">
      <c r="C98" s="1772" t="s">
        <v>1407</v>
      </c>
      <c r="D98" s="1773"/>
      <c r="E98" s="1773"/>
      <c r="F98" s="1773"/>
      <c r="G98" s="1773"/>
      <c r="H98" s="1773"/>
      <c r="I98" s="1773"/>
      <c r="J98" s="1773"/>
      <c r="K98" s="1773"/>
      <c r="L98" s="1773"/>
      <c r="M98" s="1773"/>
      <c r="N98" s="1773"/>
      <c r="O98" s="1773"/>
      <c r="P98" s="1773"/>
      <c r="Q98" s="1774"/>
    </row>
    <row r="100" spans="3:20" ht="13">
      <c r="E100" s="1217" t="s">
        <v>174</v>
      </c>
      <c r="F100" s="1217"/>
      <c r="G100" s="1217" t="s">
        <v>175</v>
      </c>
      <c r="H100" s="1217"/>
      <c r="I100" s="1217" t="s">
        <v>1142</v>
      </c>
      <c r="J100" s="1217"/>
      <c r="K100" s="1217" t="s">
        <v>1295</v>
      </c>
      <c r="L100" s="1217"/>
      <c r="M100" s="1217" t="s">
        <v>1389</v>
      </c>
      <c r="N100" s="1217"/>
      <c r="O100" s="1217" t="s">
        <v>1297</v>
      </c>
      <c r="P100" s="1217"/>
      <c r="Q100" s="1217" t="s">
        <v>1298</v>
      </c>
    </row>
    <row r="101" spans="3:20" ht="15" customHeight="1">
      <c r="C101" s="1761" t="s">
        <v>1305</v>
      </c>
      <c r="D101" s="1527"/>
      <c r="E101" s="1777" t="s">
        <v>1370</v>
      </c>
      <c r="G101" s="1779" t="s">
        <v>278</v>
      </c>
      <c r="I101" s="1779" t="s">
        <v>1390</v>
      </c>
      <c r="M101" s="1708" t="s">
        <v>1783</v>
      </c>
      <c r="O101" s="1775" t="s">
        <v>1392</v>
      </c>
      <c r="Q101" s="1351" t="s">
        <v>1814</v>
      </c>
    </row>
    <row r="102" spans="3:20" ht="25">
      <c r="C102" s="1762"/>
      <c r="D102" s="1527"/>
      <c r="E102" s="1778"/>
      <c r="F102" s="1352"/>
      <c r="G102" s="1780"/>
      <c r="H102" s="1352"/>
      <c r="I102" s="1780"/>
      <c r="J102" s="1352"/>
      <c r="K102" s="1353" t="s">
        <v>1393</v>
      </c>
      <c r="M102" s="1593" t="s">
        <v>1394</v>
      </c>
      <c r="O102" s="1776"/>
      <c r="Q102" s="1593" t="s">
        <v>1395</v>
      </c>
    </row>
    <row r="103" spans="3:20" ht="5.15" customHeight="1"/>
    <row r="104" spans="3:20">
      <c r="C104" s="1219">
        <f>C95+1</f>
        <v>46</v>
      </c>
      <c r="E104" s="1341" t="s">
        <v>1373</v>
      </c>
      <c r="K104" s="1344">
        <f>K16+K25+K34+K52</f>
        <v>2739288.2207816113</v>
      </c>
      <c r="L104" s="1343"/>
      <c r="M104" s="1344">
        <f>M16+M25+M34+M52</f>
        <v>3570954</v>
      </c>
      <c r="N104" s="1343"/>
      <c r="O104" s="1344">
        <f>O16+O25+O34+O52</f>
        <v>0</v>
      </c>
      <c r="P104" s="1343"/>
      <c r="Q104" s="1344">
        <f>M104+O104</f>
        <v>3570954</v>
      </c>
    </row>
    <row r="105" spans="3:20">
      <c r="C105" s="1219">
        <f>C104+1</f>
        <v>47</v>
      </c>
      <c r="E105" s="1341" t="s">
        <v>1398</v>
      </c>
      <c r="K105" s="1345">
        <f>K17+K26+K35+K53</f>
        <v>0</v>
      </c>
      <c r="M105" s="1345">
        <f>M17+M26+M35+M53</f>
        <v>0</v>
      </c>
      <c r="O105" s="1345">
        <f>O17+O26+O35+O53</f>
        <v>0</v>
      </c>
      <c r="Q105" s="1345">
        <f>M105+O105</f>
        <v>0</v>
      </c>
    </row>
    <row r="106" spans="3:20">
      <c r="C106" s="1219">
        <f>C105+1</f>
        <v>48</v>
      </c>
      <c r="E106" s="1341" t="s">
        <v>1374</v>
      </c>
      <c r="K106" s="1345">
        <f>K18+K27+K36+K54</f>
        <v>-106081823.07577394</v>
      </c>
      <c r="M106" s="1345">
        <f>M18+M27+M36+M54</f>
        <v>-59576348.150688887</v>
      </c>
      <c r="O106" s="1345">
        <f>O18+O27+O36+O54</f>
        <v>11469428.573990885</v>
      </c>
      <c r="Q106" s="1345">
        <f>M106+O106</f>
        <v>-48106919.576698005</v>
      </c>
    </row>
    <row r="107" spans="3:20">
      <c r="C107" s="1219">
        <f>C106+1</f>
        <v>49</v>
      </c>
      <c r="E107" s="1341" t="s">
        <v>1375</v>
      </c>
      <c r="K107" s="1345">
        <f>K19+K28+K37+K55</f>
        <v>-5013301.6464545364</v>
      </c>
      <c r="M107" s="1345">
        <f>M19+M28+M37+M55</f>
        <v>0</v>
      </c>
      <c r="O107" s="1345">
        <f>O19+O28+O37+O55</f>
        <v>0</v>
      </c>
      <c r="Q107" s="1345">
        <f>M107+O107</f>
        <v>0</v>
      </c>
    </row>
    <row r="108" spans="3:20" ht="5.15" customHeight="1">
      <c r="Q108" s="1361"/>
    </row>
    <row r="109" spans="3:20" ht="13">
      <c r="C109" s="1219">
        <f>C107+1</f>
        <v>50</v>
      </c>
      <c r="E109" s="1216" t="s">
        <v>1404</v>
      </c>
      <c r="K109" s="1366">
        <f>SUM(K104:K108)</f>
        <v>-108355836.50144687</v>
      </c>
      <c r="L109" s="1346"/>
      <c r="M109" s="1366">
        <f>SUM(M104:M108)</f>
        <v>-56005394.150688887</v>
      </c>
      <c r="N109" s="1346"/>
      <c r="O109" s="1366">
        <f>SUM(O104:O108)</f>
        <v>11469428.573990885</v>
      </c>
      <c r="P109" s="1346"/>
      <c r="Q109" s="1366">
        <f>SUM(Q104:Q108)</f>
        <v>-44535965.576698005</v>
      </c>
    </row>
    <row r="110" spans="3:20" ht="5.15" customHeight="1"/>
    <row r="111" spans="3:20">
      <c r="C111" s="1219">
        <f>C109+1</f>
        <v>51</v>
      </c>
      <c r="E111" s="1341" t="s">
        <v>1245</v>
      </c>
      <c r="G111" s="943" t="s">
        <v>1624</v>
      </c>
      <c r="K111" s="1367">
        <f>'ATT H-1A'!$H$248</f>
        <v>1.3910140492418972</v>
      </c>
      <c r="M111" s="1367">
        <f>'ATT H-1A'!$H$248</f>
        <v>1.3910140492418972</v>
      </c>
      <c r="O111" s="1367">
        <f>'ATT H-1A'!$H$248</f>
        <v>1.3910140492418972</v>
      </c>
      <c r="Q111" s="1367">
        <f>'ATT H-1A'!$H$248</f>
        <v>1.3910140492418972</v>
      </c>
    </row>
    <row r="112" spans="3:20" ht="5.15" customHeight="1"/>
    <row r="113" spans="3:19" ht="13.5" thickBot="1">
      <c r="C113" s="1219">
        <f>C111+1</f>
        <v>52</v>
      </c>
      <c r="E113" s="1216" t="s">
        <v>1408</v>
      </c>
      <c r="K113" s="1368">
        <f>K109*K111</f>
        <v>-150724490.89087057</v>
      </c>
      <c r="L113" s="1346"/>
      <c r="M113" s="1368">
        <f>M109*M111</f>
        <v>-77904290.096938208</v>
      </c>
      <c r="N113" s="1346"/>
      <c r="O113" s="1368">
        <f>O109*O111</f>
        <v>15954136.283197779</v>
      </c>
      <c r="P113" s="1346"/>
      <c r="Q113" s="1368">
        <f>Q109*Q111</f>
        <v>-61950153.81374044</v>
      </c>
      <c r="S113" s="134"/>
    </row>
    <row r="114" spans="3:19" ht="13" thickTop="1"/>
    <row r="116" spans="3:19" ht="15.75" customHeight="1">
      <c r="C116" s="1772" t="s">
        <v>1409</v>
      </c>
      <c r="D116" s="1773"/>
      <c r="E116" s="1773"/>
      <c r="F116" s="1773"/>
      <c r="G116" s="1773"/>
      <c r="H116" s="1773"/>
      <c r="I116" s="1773"/>
      <c r="J116" s="1773"/>
      <c r="K116" s="1773"/>
      <c r="L116" s="1773"/>
      <c r="M116" s="1773"/>
      <c r="N116" s="1773"/>
      <c r="O116" s="1773"/>
      <c r="P116" s="1773"/>
      <c r="Q116" s="1774"/>
    </row>
    <row r="118" spans="3:19" ht="13">
      <c r="E118" s="1217" t="s">
        <v>174</v>
      </c>
      <c r="F118" s="1217"/>
      <c r="G118" s="1217" t="s">
        <v>175</v>
      </c>
      <c r="H118" s="1217"/>
      <c r="I118" s="1217" t="s">
        <v>1142</v>
      </c>
      <c r="J118" s="1217"/>
      <c r="K118" s="1217" t="s">
        <v>1295</v>
      </c>
      <c r="L118" s="1217"/>
      <c r="M118" s="1217" t="s">
        <v>1389</v>
      </c>
      <c r="N118" s="1217"/>
      <c r="O118" s="1217" t="s">
        <v>1297</v>
      </c>
      <c r="P118" s="1217"/>
      <c r="Q118" s="1217" t="s">
        <v>1298</v>
      </c>
    </row>
    <row r="119" spans="3:19" ht="12.75" customHeight="1">
      <c r="C119" s="1767" t="s">
        <v>1305</v>
      </c>
      <c r="E119" s="1768" t="s">
        <v>1410</v>
      </c>
      <c r="G119" s="1770" t="s">
        <v>278</v>
      </c>
      <c r="H119" s="1770"/>
      <c r="I119" s="1770"/>
      <c r="K119" s="1350"/>
      <c r="M119" s="1708" t="s">
        <v>1783</v>
      </c>
      <c r="O119" s="1775" t="s">
        <v>1392</v>
      </c>
      <c r="Q119" s="1351" t="s">
        <v>1814</v>
      </c>
    </row>
    <row r="120" spans="3:19" ht="25">
      <c r="C120" s="1746"/>
      <c r="E120" s="1769"/>
      <c r="G120" s="1771"/>
      <c r="H120" s="1771"/>
      <c r="I120" s="1771"/>
      <c r="J120" s="1352"/>
      <c r="K120" s="1353" t="s">
        <v>1393</v>
      </c>
      <c r="M120" s="1593" t="s">
        <v>1394</v>
      </c>
      <c r="O120" s="1776"/>
      <c r="Q120" s="1593" t="s">
        <v>1395</v>
      </c>
    </row>
    <row r="121" spans="3:19" ht="5.15" customHeight="1"/>
    <row r="122" spans="3:19">
      <c r="C122" s="1219">
        <f>C113+1</f>
        <v>53</v>
      </c>
      <c r="E122" s="1341" t="s">
        <v>1411</v>
      </c>
      <c r="K122" s="1344">
        <v>0</v>
      </c>
      <c r="L122" s="1343"/>
      <c r="M122" s="1344">
        <v>0</v>
      </c>
      <c r="N122" s="1343"/>
      <c r="O122" s="1344">
        <v>0</v>
      </c>
      <c r="P122" s="1343"/>
      <c r="Q122" s="1344">
        <v>0</v>
      </c>
    </row>
    <row r="123" spans="3:19">
      <c r="C123" s="1219">
        <f>C122+1</f>
        <v>54</v>
      </c>
      <c r="E123" s="1341" t="s">
        <v>1412</v>
      </c>
      <c r="K123" s="1345">
        <f>K113</f>
        <v>-150724490.89087057</v>
      </c>
      <c r="M123" s="1345">
        <f>M113</f>
        <v>-77904290.096938208</v>
      </c>
      <c r="O123" s="1345">
        <f>O113</f>
        <v>15954136.283197779</v>
      </c>
      <c r="Q123" s="1345">
        <f>Q113</f>
        <v>-61950153.81374044</v>
      </c>
    </row>
    <row r="124" spans="3:19" ht="5.15" customHeight="1">
      <c r="K124" s="1361"/>
      <c r="M124" s="1361"/>
      <c r="O124" s="1361"/>
      <c r="Q124" s="1361"/>
    </row>
    <row r="125" spans="3:19" ht="13">
      <c r="C125" s="1219">
        <f>C123+1</f>
        <v>55</v>
      </c>
      <c r="E125" s="1216" t="s">
        <v>1413</v>
      </c>
      <c r="K125" s="1346">
        <f>SUM(K122:K124)</f>
        <v>-150724490.89087057</v>
      </c>
      <c r="L125" s="1346"/>
      <c r="M125" s="1346">
        <f>SUM(M122:M124)</f>
        <v>-77904290.096938208</v>
      </c>
      <c r="N125" s="1343"/>
      <c r="O125" s="1346">
        <f>SUM(O122:O124)</f>
        <v>15954136.283197779</v>
      </c>
      <c r="P125" s="1343"/>
      <c r="Q125" s="1346">
        <f>SUM(Q122:Q124)</f>
        <v>-61950153.81374044</v>
      </c>
    </row>
    <row r="129" spans="1:17" ht="15.75" customHeight="1">
      <c r="C129" s="1764" t="s">
        <v>1376</v>
      </c>
      <c r="D129" s="1764"/>
      <c r="E129" s="1764"/>
      <c r="F129" s="1764"/>
      <c r="G129" s="1764"/>
      <c r="H129" s="1764"/>
      <c r="I129" s="1764"/>
      <c r="J129" s="1764"/>
      <c r="K129" s="1764"/>
      <c r="L129" s="1764"/>
      <c r="M129" s="1764"/>
      <c r="N129" s="1764"/>
      <c r="O129" s="1764"/>
      <c r="P129" s="1764"/>
      <c r="Q129" s="1764"/>
    </row>
    <row r="131" spans="1:17" ht="15.75" customHeight="1">
      <c r="C131" s="1772" t="s">
        <v>1625</v>
      </c>
      <c r="D131" s="1773"/>
      <c r="E131" s="1773"/>
      <c r="F131" s="1773"/>
      <c r="G131" s="1773"/>
      <c r="H131" s="1773"/>
      <c r="I131" s="1773"/>
      <c r="J131" s="1773"/>
      <c r="K131" s="1773"/>
      <c r="L131" s="1773"/>
      <c r="M131" s="1773"/>
      <c r="N131" s="1773"/>
      <c r="O131" s="1773"/>
      <c r="P131" s="1773"/>
      <c r="Q131" s="1774"/>
    </row>
    <row r="133" spans="1:17" ht="13">
      <c r="E133" s="1217" t="s">
        <v>174</v>
      </c>
      <c r="F133" s="1217"/>
      <c r="G133" s="1217" t="s">
        <v>175</v>
      </c>
      <c r="H133" s="1217"/>
      <c r="I133" s="1217" t="s">
        <v>1142</v>
      </c>
      <c r="J133" s="1217"/>
      <c r="K133" s="1217" t="s">
        <v>1295</v>
      </c>
      <c r="L133" s="1217"/>
      <c r="M133" s="1217" t="s">
        <v>1389</v>
      </c>
      <c r="N133" s="1217"/>
      <c r="O133" s="1217" t="s">
        <v>1297</v>
      </c>
      <c r="P133" s="1217"/>
      <c r="Q133" s="1217" t="s">
        <v>1298</v>
      </c>
    </row>
    <row r="134" spans="1:17" ht="15" customHeight="1">
      <c r="C134" s="1761" t="s">
        <v>1305</v>
      </c>
      <c r="D134" s="1527"/>
      <c r="E134" s="1777" t="s">
        <v>1370</v>
      </c>
      <c r="G134" s="1779" t="s">
        <v>278</v>
      </c>
      <c r="I134" s="1779" t="s">
        <v>1390</v>
      </c>
      <c r="K134" s="1350"/>
      <c r="M134" s="1708" t="s">
        <v>1783</v>
      </c>
      <c r="O134" s="1775" t="s">
        <v>1392</v>
      </c>
      <c r="Q134" s="1351" t="s">
        <v>1814</v>
      </c>
    </row>
    <row r="135" spans="1:17" ht="25">
      <c r="C135" s="1762"/>
      <c r="D135" s="1527"/>
      <c r="E135" s="1778"/>
      <c r="F135" s="1352"/>
      <c r="G135" s="1780"/>
      <c r="H135" s="1352"/>
      <c r="I135" s="1780"/>
      <c r="J135" s="1352"/>
      <c r="K135" s="1353" t="s">
        <v>1393</v>
      </c>
      <c r="M135" s="1593" t="s">
        <v>1394</v>
      </c>
      <c r="O135" s="1776"/>
      <c r="Q135" s="1593" t="s">
        <v>1395</v>
      </c>
    </row>
    <row r="136" spans="1:17" ht="5.15" customHeight="1"/>
    <row r="137" spans="1:17" ht="13">
      <c r="A137" s="1354"/>
      <c r="B137" s="1354"/>
      <c r="C137" s="1219">
        <f>C125+1</f>
        <v>56</v>
      </c>
      <c r="D137" s="1354"/>
      <c r="E137" s="1355" t="s">
        <v>1396</v>
      </c>
      <c r="F137" s="1354"/>
      <c r="G137" s="1356"/>
      <c r="H137" s="1354"/>
      <c r="I137" s="1356"/>
      <c r="J137" s="1354"/>
      <c r="K137" s="1357"/>
      <c r="M137" s="1346"/>
      <c r="O137" s="1358"/>
      <c r="Q137" s="1354"/>
    </row>
    <row r="138" spans="1:17" ht="5.15" customHeight="1">
      <c r="C138" s="1219"/>
    </row>
    <row r="139" spans="1:17">
      <c r="C139" s="1219">
        <f>C137+1</f>
        <v>57</v>
      </c>
      <c r="E139" s="1341" t="s">
        <v>1373</v>
      </c>
      <c r="G139" s="1359"/>
      <c r="I139" s="1356" t="s">
        <v>1397</v>
      </c>
      <c r="K139" s="1344">
        <v>0</v>
      </c>
      <c r="L139" s="1343"/>
      <c r="M139" s="1344">
        <v>0</v>
      </c>
      <c r="N139" s="1343"/>
      <c r="O139" s="1344">
        <f>-K139/4</f>
        <v>0</v>
      </c>
      <c r="P139" s="1343"/>
      <c r="Q139" s="1344">
        <f>M139+O139</f>
        <v>0</v>
      </c>
    </row>
    <row r="140" spans="1:17">
      <c r="C140" s="1219">
        <f>C139+1</f>
        <v>58</v>
      </c>
      <c r="E140" s="1341" t="s">
        <v>1398</v>
      </c>
      <c r="G140" s="1359"/>
      <c r="I140" s="1356" t="s">
        <v>1397</v>
      </c>
      <c r="K140" s="1360">
        <v>0</v>
      </c>
      <c r="L140" s="1537"/>
      <c r="M140" s="1360">
        <v>0</v>
      </c>
      <c r="N140" s="1537"/>
      <c r="O140" s="1360">
        <f>-K140/4</f>
        <v>0</v>
      </c>
      <c r="P140" s="1537"/>
      <c r="Q140" s="1360">
        <f>M140+O140</f>
        <v>0</v>
      </c>
    </row>
    <row r="141" spans="1:17">
      <c r="C141" s="1219">
        <f>C140+1</f>
        <v>59</v>
      </c>
      <c r="E141" s="1341" t="s">
        <v>1374</v>
      </c>
      <c r="G141" s="1359"/>
      <c r="I141" s="1356" t="s">
        <v>1397</v>
      </c>
      <c r="K141" s="1360">
        <v>0</v>
      </c>
      <c r="L141" s="1537"/>
      <c r="M141" s="1360">
        <v>0</v>
      </c>
      <c r="N141" s="1537"/>
      <c r="O141" s="1360">
        <f>-K141/4</f>
        <v>0</v>
      </c>
      <c r="P141" s="1537"/>
      <c r="Q141" s="1360">
        <f>M141+O141</f>
        <v>0</v>
      </c>
    </row>
    <row r="142" spans="1:17">
      <c r="C142" s="1219">
        <f>C141+1</f>
        <v>60</v>
      </c>
      <c r="E142" s="1341" t="s">
        <v>1375</v>
      </c>
      <c r="G142" s="1359"/>
      <c r="I142" s="1356" t="s">
        <v>1397</v>
      </c>
      <c r="K142" s="1360">
        <v>0</v>
      </c>
      <c r="L142" s="1537"/>
      <c r="M142" s="1360">
        <v>0</v>
      </c>
      <c r="N142" s="1537"/>
      <c r="O142" s="1360">
        <f>-K142/4</f>
        <v>0</v>
      </c>
      <c r="P142" s="1537"/>
      <c r="Q142" s="1360">
        <f>M142+O142</f>
        <v>0</v>
      </c>
    </row>
    <row r="143" spans="1:17" ht="5.15" customHeight="1">
      <c r="K143" s="1361"/>
      <c r="M143" s="1361"/>
      <c r="O143" s="1361"/>
      <c r="Q143" s="1361"/>
    </row>
    <row r="144" spans="1:17" ht="13">
      <c r="C144" s="1219">
        <f>C142+1</f>
        <v>61</v>
      </c>
      <c r="E144" s="1216" t="s">
        <v>1399</v>
      </c>
      <c r="K144" s="1346">
        <f>SUM(K138:K143)</f>
        <v>0</v>
      </c>
      <c r="L144" s="1346"/>
      <c r="M144" s="1346">
        <f>SUM(M138:M143)</f>
        <v>0</v>
      </c>
      <c r="N144" s="1343"/>
      <c r="O144" s="1346">
        <f>SUM(O138:O143)</f>
        <v>0</v>
      </c>
      <c r="P144" s="1346"/>
      <c r="Q144" s="1346">
        <f>SUM(Q138:Q143)</f>
        <v>0</v>
      </c>
    </row>
    <row r="146" spans="1:17" ht="13">
      <c r="A146" s="1354"/>
      <c r="B146" s="1354"/>
      <c r="C146" s="1219">
        <f>C144+1</f>
        <v>62</v>
      </c>
      <c r="D146" s="1354"/>
      <c r="E146" s="1355" t="s">
        <v>1400</v>
      </c>
      <c r="F146" s="1354"/>
      <c r="G146" s="1356"/>
      <c r="H146" s="1354"/>
      <c r="I146" s="1356"/>
      <c r="J146" s="1354"/>
      <c r="K146" s="1357"/>
      <c r="M146" s="1346"/>
      <c r="O146" s="1358"/>
      <c r="Q146" s="1354"/>
    </row>
    <row r="147" spans="1:17" ht="5.15" customHeight="1"/>
    <row r="148" spans="1:17">
      <c r="C148" s="1219">
        <f>C146+1</f>
        <v>63</v>
      </c>
      <c r="E148" s="1341" t="s">
        <v>1373</v>
      </c>
      <c r="G148" s="1359"/>
      <c r="I148" s="1356" t="s">
        <v>1401</v>
      </c>
      <c r="K148" s="1344">
        <v>0</v>
      </c>
      <c r="L148" s="1343"/>
      <c r="M148" s="1344">
        <v>0</v>
      </c>
      <c r="N148" s="1343"/>
      <c r="O148" s="1344">
        <v>0</v>
      </c>
      <c r="P148" s="1343"/>
      <c r="Q148" s="1344">
        <f>M148+O148</f>
        <v>0</v>
      </c>
    </row>
    <row r="149" spans="1:17">
      <c r="C149" s="1219">
        <f>C148+1</f>
        <v>64</v>
      </c>
      <c r="E149" s="1341" t="s">
        <v>1398</v>
      </c>
      <c r="G149" s="1359"/>
      <c r="I149" s="1356" t="s">
        <v>1401</v>
      </c>
      <c r="K149" s="1360">
        <v>0</v>
      </c>
      <c r="L149" s="1537"/>
      <c r="M149" s="1360">
        <v>0</v>
      </c>
      <c r="N149" s="1537"/>
      <c r="O149" s="1360">
        <v>0</v>
      </c>
      <c r="P149" s="1537"/>
      <c r="Q149" s="1360">
        <f>M149+O149</f>
        <v>0</v>
      </c>
    </row>
    <row r="150" spans="1:17">
      <c r="C150" s="1219">
        <f>C149+1</f>
        <v>65</v>
      </c>
      <c r="E150" s="1341" t="s">
        <v>1374</v>
      </c>
      <c r="G150" s="1359"/>
      <c r="I150" s="1356" t="s">
        <v>1401</v>
      </c>
      <c r="K150" s="1360">
        <v>0</v>
      </c>
      <c r="L150" s="1537"/>
      <c r="M150" s="1360">
        <v>0</v>
      </c>
      <c r="N150" s="1537"/>
      <c r="O150" s="1360">
        <f>-K150/5</f>
        <v>0</v>
      </c>
      <c r="P150" s="1537"/>
      <c r="Q150" s="1360">
        <f>M150+O150</f>
        <v>0</v>
      </c>
    </row>
    <row r="151" spans="1:17">
      <c r="C151" s="1219">
        <f>C150+1</f>
        <v>66</v>
      </c>
      <c r="E151" s="1341" t="s">
        <v>1375</v>
      </c>
      <c r="G151" s="1359"/>
      <c r="I151" s="1356" t="s">
        <v>1401</v>
      </c>
      <c r="K151" s="1360">
        <v>0</v>
      </c>
      <c r="L151" s="1537"/>
      <c r="M151" s="1360">
        <v>0</v>
      </c>
      <c r="N151" s="1537"/>
      <c r="O151" s="1360">
        <v>0</v>
      </c>
      <c r="P151" s="1537"/>
      <c r="Q151" s="1360">
        <f>M151+O151</f>
        <v>0</v>
      </c>
    </row>
    <row r="152" spans="1:17" ht="5.15" customHeight="1">
      <c r="K152" s="1361"/>
      <c r="M152" s="1361"/>
      <c r="O152" s="1361"/>
      <c r="Q152" s="1361"/>
    </row>
    <row r="153" spans="1:17" ht="13">
      <c r="C153" s="1219">
        <f>C151+1</f>
        <v>67</v>
      </c>
      <c r="E153" s="1216" t="s">
        <v>1399</v>
      </c>
      <c r="K153" s="1346">
        <f>SUM(K147:K152)</f>
        <v>0</v>
      </c>
      <c r="L153" s="1343"/>
      <c r="M153" s="1346">
        <f>SUM(M147:M152)</f>
        <v>0</v>
      </c>
      <c r="N153" s="1346"/>
      <c r="O153" s="1346">
        <f>SUM(O147:O152)</f>
        <v>0</v>
      </c>
      <c r="P153" s="1346"/>
      <c r="Q153" s="1346">
        <f>SUM(Q147:Q152)</f>
        <v>0</v>
      </c>
    </row>
    <row r="155" spans="1:17" ht="13">
      <c r="A155" s="1354"/>
      <c r="B155" s="1354"/>
      <c r="C155" s="1219">
        <f>C153+1</f>
        <v>68</v>
      </c>
      <c r="D155" s="1354"/>
      <c r="E155" s="1355" t="s">
        <v>1402</v>
      </c>
      <c r="F155" s="1354"/>
      <c r="G155" s="1356"/>
      <c r="H155" s="1354"/>
      <c r="I155" s="1356"/>
      <c r="J155" s="1354"/>
      <c r="K155" s="1357"/>
      <c r="M155" s="1346"/>
      <c r="O155" s="1358"/>
      <c r="Q155" s="1354"/>
    </row>
    <row r="156" spans="1:17" ht="5.15" customHeight="1"/>
    <row r="157" spans="1:17">
      <c r="C157" s="1219">
        <f>C155+1</f>
        <v>69</v>
      </c>
      <c r="E157" s="1341" t="s">
        <v>1373</v>
      </c>
      <c r="G157" s="1359"/>
      <c r="I157" s="1356" t="s">
        <v>1414</v>
      </c>
      <c r="K157" s="1344">
        <v>0</v>
      </c>
      <c r="L157" s="1343"/>
      <c r="M157" s="1344">
        <v>0</v>
      </c>
      <c r="N157" s="1343"/>
      <c r="O157" s="1344">
        <v>0</v>
      </c>
      <c r="P157" s="1343"/>
      <c r="Q157" s="1344">
        <f>M157+O157</f>
        <v>0</v>
      </c>
    </row>
    <row r="158" spans="1:17">
      <c r="C158" s="1219">
        <f>C157+1</f>
        <v>70</v>
      </c>
      <c r="E158" s="1341" t="s">
        <v>1398</v>
      </c>
      <c r="G158" s="1359"/>
      <c r="I158" s="1356" t="s">
        <v>1414</v>
      </c>
      <c r="K158" s="1360">
        <v>0</v>
      </c>
      <c r="L158" s="1537"/>
      <c r="M158" s="1360">
        <v>0</v>
      </c>
      <c r="N158" s="1537"/>
      <c r="O158" s="1360">
        <v>0</v>
      </c>
      <c r="P158" s="1537"/>
      <c r="Q158" s="1360">
        <f>M158+O158</f>
        <v>0</v>
      </c>
    </row>
    <row r="159" spans="1:17">
      <c r="C159" s="1219">
        <f>C158+1</f>
        <v>71</v>
      </c>
      <c r="E159" s="1341" t="s">
        <v>1374</v>
      </c>
      <c r="G159" s="1359"/>
      <c r="I159" s="1356" t="s">
        <v>1414</v>
      </c>
      <c r="K159" s="1360">
        <v>0</v>
      </c>
      <c r="L159" s="1537"/>
      <c r="M159" s="1360">
        <v>0</v>
      </c>
      <c r="N159" s="1537"/>
      <c r="O159" s="1360">
        <v>0</v>
      </c>
      <c r="P159" s="1537"/>
      <c r="Q159" s="1360">
        <f>M159+O159</f>
        <v>0</v>
      </c>
    </row>
    <row r="160" spans="1:17">
      <c r="C160" s="1219">
        <f>C159+1</f>
        <v>72</v>
      </c>
      <c r="E160" s="1341" t="s">
        <v>1375</v>
      </c>
      <c r="G160" s="1359"/>
      <c r="I160" s="1356" t="s">
        <v>1414</v>
      </c>
      <c r="K160" s="1360">
        <v>0</v>
      </c>
      <c r="L160" s="1537"/>
      <c r="M160" s="1360">
        <v>0</v>
      </c>
      <c r="N160" s="1537"/>
      <c r="O160" s="1360">
        <v>0</v>
      </c>
      <c r="P160" s="1537"/>
      <c r="Q160" s="1360">
        <f>M160+O160</f>
        <v>0</v>
      </c>
    </row>
    <row r="161" spans="1:20" ht="5.15" customHeight="1">
      <c r="K161" s="1361"/>
      <c r="M161" s="1361"/>
      <c r="O161" s="1361"/>
      <c r="Q161" s="1361"/>
    </row>
    <row r="162" spans="1:20" ht="13">
      <c r="C162" s="1219">
        <f>C160+1</f>
        <v>73</v>
      </c>
      <c r="E162" s="1216" t="s">
        <v>1399</v>
      </c>
      <c r="K162" s="1346">
        <f>SUM(K156:K161)</f>
        <v>0</v>
      </c>
      <c r="L162" s="1343"/>
      <c r="M162" s="1346">
        <f>SUM(M156:M161)</f>
        <v>0</v>
      </c>
      <c r="N162" s="1343"/>
      <c r="O162" s="1346">
        <f>SUM(O156:O161)</f>
        <v>0</v>
      </c>
      <c r="P162" s="1346"/>
      <c r="Q162" s="1346">
        <f>SUM(Q156:Q161)</f>
        <v>0</v>
      </c>
    </row>
    <row r="164" spans="1:20" ht="13.5" thickBot="1">
      <c r="C164" s="1219">
        <f>C162+1</f>
        <v>74</v>
      </c>
      <c r="E164" s="1216" t="s">
        <v>1404</v>
      </c>
      <c r="K164" s="1362">
        <f>K144+K153+K162</f>
        <v>0</v>
      </c>
      <c r="L164" s="1346"/>
      <c r="M164" s="1362">
        <f>M144+M153+M162</f>
        <v>0</v>
      </c>
      <c r="N164" s="1346"/>
      <c r="O164" s="1362">
        <f>O144+O153+O162</f>
        <v>0</v>
      </c>
      <c r="P164" s="1346"/>
      <c r="Q164" s="1362">
        <f>Q144+Q153+Q162</f>
        <v>0</v>
      </c>
    </row>
    <row r="166" spans="1:20" ht="13">
      <c r="C166" s="1219"/>
      <c r="E166" s="1216"/>
      <c r="L166" s="1346"/>
      <c r="N166" s="1346"/>
      <c r="P166" s="1346"/>
      <c r="T166" s="1363"/>
    </row>
    <row r="167" spans="1:20" ht="15.75" customHeight="1">
      <c r="C167" s="1772" t="s">
        <v>1415</v>
      </c>
      <c r="D167" s="1773"/>
      <c r="E167" s="1773"/>
      <c r="F167" s="1773"/>
      <c r="G167" s="1773"/>
      <c r="H167" s="1773"/>
      <c r="I167" s="1773"/>
      <c r="J167" s="1773"/>
      <c r="K167" s="1773"/>
      <c r="L167" s="1773"/>
      <c r="M167" s="1773"/>
      <c r="N167" s="1773"/>
      <c r="O167" s="1773"/>
      <c r="P167" s="1773"/>
      <c r="Q167" s="1774"/>
    </row>
    <row r="169" spans="1:20" ht="13">
      <c r="E169" s="1217" t="s">
        <v>174</v>
      </c>
      <c r="F169" s="1217"/>
      <c r="G169" s="1217" t="s">
        <v>175</v>
      </c>
      <c r="H169" s="1217"/>
      <c r="I169" s="1217" t="s">
        <v>1142</v>
      </c>
      <c r="J169" s="1217"/>
      <c r="K169" s="1217" t="s">
        <v>1295</v>
      </c>
      <c r="L169" s="1217"/>
      <c r="M169" s="1217" t="s">
        <v>1389</v>
      </c>
      <c r="N169" s="1217"/>
      <c r="O169" s="1217" t="s">
        <v>1297</v>
      </c>
      <c r="P169" s="1217"/>
      <c r="Q169" s="1217" t="s">
        <v>1298</v>
      </c>
    </row>
    <row r="170" spans="1:20" ht="15" customHeight="1">
      <c r="C170" s="1761" t="s">
        <v>1305</v>
      </c>
      <c r="D170" s="1527"/>
      <c r="E170" s="1777" t="s">
        <v>1370</v>
      </c>
      <c r="G170" s="1779" t="s">
        <v>278</v>
      </c>
      <c r="I170" s="1779" t="s">
        <v>1390</v>
      </c>
      <c r="K170" s="1350"/>
      <c r="M170" s="1708" t="s">
        <v>1783</v>
      </c>
      <c r="O170" s="1775" t="s">
        <v>1392</v>
      </c>
      <c r="Q170" s="1351" t="s">
        <v>1814</v>
      </c>
    </row>
    <row r="171" spans="1:20" ht="25">
      <c r="C171" s="1762"/>
      <c r="D171" s="1527"/>
      <c r="E171" s="1778"/>
      <c r="F171" s="1352"/>
      <c r="G171" s="1780"/>
      <c r="H171" s="1352"/>
      <c r="I171" s="1780"/>
      <c r="J171" s="1352"/>
      <c r="K171" s="1353" t="s">
        <v>1393</v>
      </c>
      <c r="M171" s="1593" t="s">
        <v>1394</v>
      </c>
      <c r="O171" s="1776"/>
      <c r="Q171" s="1593" t="s">
        <v>1395</v>
      </c>
    </row>
    <row r="172" spans="1:20" ht="5.15" customHeight="1"/>
    <row r="173" spans="1:20" ht="13">
      <c r="A173" s="1354"/>
      <c r="B173" s="1354"/>
      <c r="C173" s="1219">
        <f>C164+1</f>
        <v>75</v>
      </c>
      <c r="D173" s="1354"/>
      <c r="E173" s="1355" t="s">
        <v>1396</v>
      </c>
      <c r="F173" s="1354"/>
      <c r="G173" s="1356"/>
      <c r="H173" s="1354"/>
      <c r="I173" s="1356"/>
      <c r="J173" s="1354"/>
      <c r="K173" s="1357"/>
      <c r="M173" s="1346"/>
      <c r="O173" s="1358"/>
      <c r="Q173" s="1354"/>
    </row>
    <row r="174" spans="1:20" ht="5.15" customHeight="1"/>
    <row r="175" spans="1:20">
      <c r="C175" s="1219">
        <f>C173+1</f>
        <v>76</v>
      </c>
      <c r="E175" s="1341" t="s">
        <v>1373</v>
      </c>
      <c r="G175" s="1359"/>
      <c r="I175" s="1356"/>
      <c r="K175" s="1344">
        <f>K139</f>
        <v>0</v>
      </c>
      <c r="L175" s="1343"/>
      <c r="M175" s="1344">
        <f>M139</f>
        <v>0</v>
      </c>
      <c r="N175" s="1343"/>
      <c r="O175" s="1344">
        <f>O139</f>
        <v>0</v>
      </c>
      <c r="P175" s="1343"/>
      <c r="Q175" s="1344">
        <f>M175+O175</f>
        <v>0</v>
      </c>
      <c r="T175" s="1250"/>
    </row>
    <row r="176" spans="1:20">
      <c r="C176" s="1219">
        <f>C175+1</f>
        <v>77</v>
      </c>
      <c r="E176" s="1341" t="s">
        <v>1398</v>
      </c>
      <c r="G176" s="1359"/>
      <c r="I176" s="1356"/>
      <c r="K176" s="1360">
        <f t="shared" ref="K176:M178" si="0">K140</f>
        <v>0</v>
      </c>
      <c r="M176" s="1360">
        <f t="shared" si="0"/>
        <v>0</v>
      </c>
      <c r="O176" s="1360">
        <f t="shared" ref="O176:O178" si="1">O140</f>
        <v>0</v>
      </c>
      <c r="Q176" s="1345">
        <f>M176+O176</f>
        <v>0</v>
      </c>
    </row>
    <row r="177" spans="1:20">
      <c r="C177" s="1219">
        <f>C176+1</f>
        <v>78</v>
      </c>
      <c r="E177" s="1341" t="s">
        <v>1374</v>
      </c>
      <c r="G177" s="1359"/>
      <c r="I177" s="1356"/>
      <c r="K177" s="1360">
        <f t="shared" si="0"/>
        <v>0</v>
      </c>
      <c r="M177" s="1360">
        <f t="shared" si="0"/>
        <v>0</v>
      </c>
      <c r="O177" s="1360">
        <f t="shared" si="1"/>
        <v>0</v>
      </c>
      <c r="Q177" s="1345">
        <f>M177+O177</f>
        <v>0</v>
      </c>
    </row>
    <row r="178" spans="1:20">
      <c r="C178" s="1219">
        <f>C177+1</f>
        <v>79</v>
      </c>
      <c r="E178" s="1341" t="s">
        <v>1375</v>
      </c>
      <c r="G178" s="1359"/>
      <c r="I178" s="1356"/>
      <c r="K178" s="1360">
        <f t="shared" si="0"/>
        <v>0</v>
      </c>
      <c r="M178" s="1360">
        <f t="shared" si="0"/>
        <v>0</v>
      </c>
      <c r="O178" s="1360">
        <f t="shared" si="1"/>
        <v>0</v>
      </c>
      <c r="Q178" s="1345">
        <f>M178+O178</f>
        <v>0</v>
      </c>
      <c r="T178" s="1250"/>
    </row>
    <row r="179" spans="1:20" ht="5.15" customHeight="1">
      <c r="K179" s="1361"/>
      <c r="M179" s="1361"/>
      <c r="O179" s="1361"/>
      <c r="Q179" s="1361"/>
    </row>
    <row r="180" spans="1:20" ht="13">
      <c r="C180" s="1219">
        <f>C178+1</f>
        <v>80</v>
      </c>
      <c r="E180" s="1216" t="s">
        <v>1399</v>
      </c>
      <c r="K180" s="1346">
        <f>SUM(K174:K179)</f>
        <v>0</v>
      </c>
      <c r="L180" s="1346"/>
      <c r="M180" s="1346">
        <f>SUM(M174:M179)</f>
        <v>0</v>
      </c>
      <c r="N180" s="1343"/>
      <c r="O180" s="1346">
        <f>SUM(O174:O179)</f>
        <v>0</v>
      </c>
      <c r="P180" s="1346"/>
      <c r="Q180" s="1346">
        <f>SUM(Q174:Q179)</f>
        <v>0</v>
      </c>
    </row>
    <row r="181" spans="1:20">
      <c r="C181" s="1219"/>
    </row>
    <row r="182" spans="1:20" ht="13">
      <c r="A182" s="1354"/>
      <c r="B182" s="1354"/>
      <c r="C182" s="1219">
        <f>C180+1</f>
        <v>81</v>
      </c>
      <c r="D182" s="1354"/>
      <c r="E182" s="1355" t="s">
        <v>1400</v>
      </c>
      <c r="F182" s="1354"/>
      <c r="G182" s="1356"/>
      <c r="H182" s="1354"/>
      <c r="I182" s="1356"/>
      <c r="J182" s="1354"/>
      <c r="K182" s="1357"/>
      <c r="M182" s="1346"/>
      <c r="O182" s="1358"/>
      <c r="Q182" s="1354"/>
    </row>
    <row r="183" spans="1:20" ht="5.15" customHeight="1"/>
    <row r="184" spans="1:20">
      <c r="C184" s="1219">
        <f>C182+1</f>
        <v>82</v>
      </c>
      <c r="E184" s="1341" t="s">
        <v>1373</v>
      </c>
      <c r="G184" s="1359"/>
      <c r="I184" s="1356"/>
      <c r="K184" s="1344">
        <f>K148</f>
        <v>0</v>
      </c>
      <c r="L184" s="1343"/>
      <c r="M184" s="1344">
        <f>M148</f>
        <v>0</v>
      </c>
      <c r="N184" s="1343"/>
      <c r="O184" s="1344">
        <f>O148</f>
        <v>0</v>
      </c>
      <c r="P184" s="1343"/>
      <c r="Q184" s="1344">
        <f>M184+O184</f>
        <v>0</v>
      </c>
    </row>
    <row r="185" spans="1:20">
      <c r="C185" s="1219">
        <f>C184+1</f>
        <v>83</v>
      </c>
      <c r="E185" s="1341" t="s">
        <v>1398</v>
      </c>
      <c r="G185" s="1359"/>
      <c r="I185" s="1356"/>
      <c r="K185" s="1360">
        <f>K149</f>
        <v>0</v>
      </c>
      <c r="M185" s="1360">
        <f t="shared" ref="M185:M187" si="2">M149</f>
        <v>0</v>
      </c>
      <c r="O185" s="1360">
        <f t="shared" ref="O185:O187" si="3">O149</f>
        <v>0</v>
      </c>
      <c r="Q185" s="1345">
        <f>M185+O185</f>
        <v>0</v>
      </c>
    </row>
    <row r="186" spans="1:20">
      <c r="C186" s="1219">
        <f>C185+1</f>
        <v>84</v>
      </c>
      <c r="E186" s="1341" t="s">
        <v>1374</v>
      </c>
      <c r="G186" s="1359"/>
      <c r="I186" s="1356"/>
      <c r="K186" s="1360">
        <f t="shared" ref="K186:K187" si="4">K150</f>
        <v>0</v>
      </c>
      <c r="M186" s="1360">
        <f t="shared" si="2"/>
        <v>0</v>
      </c>
      <c r="O186" s="1360">
        <f t="shared" si="3"/>
        <v>0</v>
      </c>
      <c r="Q186" s="1345">
        <f>M186+O186</f>
        <v>0</v>
      </c>
      <c r="T186" s="1250"/>
    </row>
    <row r="187" spans="1:20">
      <c r="C187" s="1219">
        <f>C186+1</f>
        <v>85</v>
      </c>
      <c r="E187" s="1341" t="s">
        <v>1375</v>
      </c>
      <c r="G187" s="1359"/>
      <c r="I187" s="1356"/>
      <c r="K187" s="1360">
        <f t="shared" si="4"/>
        <v>0</v>
      </c>
      <c r="M187" s="1360">
        <f t="shared" si="2"/>
        <v>0</v>
      </c>
      <c r="O187" s="1360">
        <f t="shared" si="3"/>
        <v>0</v>
      </c>
      <c r="Q187" s="1345">
        <f>M187+O187</f>
        <v>0</v>
      </c>
    </row>
    <row r="188" spans="1:20" ht="5.15" customHeight="1">
      <c r="K188" s="1361"/>
      <c r="M188" s="1361"/>
      <c r="O188" s="1361"/>
      <c r="Q188" s="1361"/>
    </row>
    <row r="189" spans="1:20" ht="13">
      <c r="C189" s="1219">
        <f>C187+1</f>
        <v>86</v>
      </c>
      <c r="E189" s="1216" t="s">
        <v>1399</v>
      </c>
      <c r="K189" s="1346">
        <f>SUM(K183:K188)</f>
        <v>0</v>
      </c>
      <c r="L189" s="1343"/>
      <c r="M189" s="1346">
        <f>SUM(M183:M188)</f>
        <v>0</v>
      </c>
      <c r="N189" s="1346"/>
      <c r="O189" s="1346">
        <f>SUM(O183:O188)</f>
        <v>0</v>
      </c>
      <c r="P189" s="1346"/>
      <c r="Q189" s="1346">
        <f>SUM(Q183:Q188)</f>
        <v>0</v>
      </c>
    </row>
    <row r="191" spans="1:20" ht="13">
      <c r="A191" s="1354"/>
      <c r="B191" s="1354"/>
      <c r="C191" s="1219">
        <f>C189+1</f>
        <v>87</v>
      </c>
      <c r="D191" s="1354"/>
      <c r="E191" s="1355" t="s">
        <v>1402</v>
      </c>
      <c r="F191" s="1354"/>
      <c r="G191" s="1356"/>
      <c r="H191" s="1354"/>
      <c r="I191" s="1356"/>
      <c r="J191" s="1354"/>
      <c r="K191" s="1357"/>
      <c r="M191" s="1346"/>
      <c r="O191" s="1358"/>
      <c r="Q191" s="1354"/>
    </row>
    <row r="192" spans="1:20" ht="5.15" customHeight="1"/>
    <row r="193" spans="3:20">
      <c r="C193" s="1219">
        <f>C191+1</f>
        <v>88</v>
      </c>
      <c r="E193" s="1341" t="s">
        <v>1373</v>
      </c>
      <c r="G193" s="1359"/>
      <c r="I193" s="1356"/>
      <c r="K193" s="1344">
        <f>K157</f>
        <v>0</v>
      </c>
      <c r="L193" s="1343"/>
      <c r="M193" s="1344">
        <f>M157</f>
        <v>0</v>
      </c>
      <c r="N193" s="1343"/>
      <c r="O193" s="1344">
        <f>O157</f>
        <v>0</v>
      </c>
      <c r="P193" s="1343"/>
      <c r="Q193" s="1344">
        <f>M193+O193</f>
        <v>0</v>
      </c>
    </row>
    <row r="194" spans="3:20">
      <c r="C194" s="1219">
        <f>C193+1</f>
        <v>89</v>
      </c>
      <c r="E194" s="1341" t="s">
        <v>1398</v>
      </c>
      <c r="G194" s="1359"/>
      <c r="I194" s="1356"/>
      <c r="K194" s="1360">
        <f>K158</f>
        <v>0</v>
      </c>
      <c r="M194" s="1360">
        <f t="shared" ref="M194:M196" si="5">M158</f>
        <v>0</v>
      </c>
      <c r="O194" s="1360">
        <f t="shared" ref="O194:O196" si="6">O158</f>
        <v>0</v>
      </c>
      <c r="Q194" s="1345">
        <f>M194+O194</f>
        <v>0</v>
      </c>
    </row>
    <row r="195" spans="3:20">
      <c r="C195" s="1219">
        <f>C194+1</f>
        <v>90</v>
      </c>
      <c r="E195" s="1341" t="s">
        <v>1374</v>
      </c>
      <c r="G195" s="1359"/>
      <c r="I195" s="1356"/>
      <c r="K195" s="1360">
        <f t="shared" ref="K195:K196" si="7">K159</f>
        <v>0</v>
      </c>
      <c r="M195" s="1360">
        <f t="shared" si="5"/>
        <v>0</v>
      </c>
      <c r="O195" s="1360">
        <f t="shared" si="6"/>
        <v>0</v>
      </c>
      <c r="Q195" s="1345">
        <f>M195+O195</f>
        <v>0</v>
      </c>
    </row>
    <row r="196" spans="3:20">
      <c r="C196" s="1219">
        <f>C195+1</f>
        <v>91</v>
      </c>
      <c r="E196" s="1341" t="s">
        <v>1375</v>
      </c>
      <c r="G196" s="1359"/>
      <c r="I196" s="1356"/>
      <c r="K196" s="1360">
        <f t="shared" si="7"/>
        <v>0</v>
      </c>
      <c r="M196" s="1360">
        <f t="shared" si="5"/>
        <v>0</v>
      </c>
      <c r="O196" s="1360">
        <f t="shared" si="6"/>
        <v>0</v>
      </c>
      <c r="Q196" s="1345">
        <f>M196+O196</f>
        <v>0</v>
      </c>
    </row>
    <row r="197" spans="3:20" ht="5.15" customHeight="1">
      <c r="K197" s="1361"/>
      <c r="M197" s="1361"/>
      <c r="O197" s="1361"/>
      <c r="Q197" s="1361"/>
    </row>
    <row r="198" spans="3:20" ht="13">
      <c r="C198" s="1219">
        <f>C196+1</f>
        <v>92</v>
      </c>
      <c r="E198" s="1216" t="s">
        <v>1399</v>
      </c>
      <c r="K198" s="1346">
        <f>SUM(K192:K197)</f>
        <v>0</v>
      </c>
      <c r="L198" s="1343"/>
      <c r="M198" s="1346">
        <f>SUM(M192:M197)</f>
        <v>0</v>
      </c>
      <c r="N198" s="1343"/>
      <c r="O198" s="1346">
        <f>SUM(O192:O197)</f>
        <v>0</v>
      </c>
      <c r="P198" s="1346"/>
      <c r="Q198" s="1346">
        <f>SUM(Q192:Q197)</f>
        <v>0</v>
      </c>
      <c r="T198" s="1250"/>
    </row>
    <row r="200" spans="3:20" ht="13.5" thickBot="1">
      <c r="C200" s="1219">
        <f>C198+1</f>
        <v>93</v>
      </c>
      <c r="E200" s="1216" t="s">
        <v>1404</v>
      </c>
      <c r="K200" s="1362">
        <f>K180+K189+K198</f>
        <v>0</v>
      </c>
      <c r="L200" s="1346"/>
      <c r="M200" s="1362">
        <f>M180+M189+M198</f>
        <v>0</v>
      </c>
      <c r="N200" s="1346"/>
      <c r="O200" s="1362">
        <f>O180+O189+O198</f>
        <v>0</v>
      </c>
      <c r="P200" s="1346"/>
      <c r="Q200" s="1362">
        <f>Q180+Q189+Q198</f>
        <v>0</v>
      </c>
      <c r="T200" s="1363"/>
    </row>
    <row r="201" spans="3:20" ht="13">
      <c r="C201" s="1219"/>
      <c r="E201" s="1216"/>
      <c r="K201" s="1365"/>
      <c r="L201" s="1346"/>
      <c r="M201" s="1365"/>
      <c r="N201" s="1346"/>
      <c r="O201" s="1365"/>
      <c r="P201" s="1346"/>
      <c r="Q201" s="1365"/>
      <c r="T201" s="1363"/>
    </row>
    <row r="202" spans="3:20" ht="13">
      <c r="C202" s="1219"/>
      <c r="E202" s="1216"/>
      <c r="L202" s="1346"/>
      <c r="N202" s="1346"/>
      <c r="P202" s="1346"/>
      <c r="T202" s="1363"/>
    </row>
    <row r="203" spans="3:20" ht="15.5">
      <c r="E203" s="1772" t="s">
        <v>1415</v>
      </c>
      <c r="F203" s="1773"/>
      <c r="G203" s="1773"/>
      <c r="H203" s="1773"/>
      <c r="I203" s="1773"/>
      <c r="J203" s="1773"/>
      <c r="K203" s="1773"/>
      <c r="L203" s="1773"/>
      <c r="M203" s="1773"/>
      <c r="N203" s="1773"/>
      <c r="O203" s="1773"/>
      <c r="P203" s="1773"/>
      <c r="Q203" s="1774"/>
    </row>
    <row r="205" spans="3:20" ht="13">
      <c r="E205" s="1217" t="s">
        <v>174</v>
      </c>
      <c r="F205" s="1217"/>
      <c r="G205" s="1217" t="s">
        <v>175</v>
      </c>
      <c r="H205" s="1217"/>
      <c r="I205" s="1217" t="s">
        <v>1142</v>
      </c>
      <c r="J205" s="1217"/>
      <c r="K205" s="1217" t="s">
        <v>1295</v>
      </c>
      <c r="L205" s="1217"/>
      <c r="M205" s="1217" t="s">
        <v>1389</v>
      </c>
      <c r="N205" s="1217"/>
      <c r="O205" s="1217" t="s">
        <v>1297</v>
      </c>
      <c r="P205" s="1217"/>
      <c r="Q205" s="1217" t="s">
        <v>1298</v>
      </c>
    </row>
    <row r="206" spans="3:20" ht="15" customHeight="1">
      <c r="C206" s="1761" t="s">
        <v>1305</v>
      </c>
      <c r="D206" s="1527"/>
      <c r="E206" s="1777" t="s">
        <v>1370</v>
      </c>
      <c r="G206" s="1779" t="s">
        <v>278</v>
      </c>
      <c r="I206" s="1779" t="s">
        <v>1390</v>
      </c>
      <c r="M206" s="1708" t="s">
        <v>1783</v>
      </c>
      <c r="O206" s="1775" t="s">
        <v>1392</v>
      </c>
      <c r="Q206" s="1351" t="s">
        <v>1814</v>
      </c>
    </row>
    <row r="207" spans="3:20" ht="25">
      <c r="C207" s="1762"/>
      <c r="D207" s="1527"/>
      <c r="E207" s="1778"/>
      <c r="F207" s="1352"/>
      <c r="G207" s="1780"/>
      <c r="H207" s="1352"/>
      <c r="I207" s="1780"/>
      <c r="J207" s="1352"/>
      <c r="K207" s="1353" t="s">
        <v>1393</v>
      </c>
      <c r="M207" s="1593" t="s">
        <v>1394</v>
      </c>
      <c r="O207" s="1776"/>
      <c r="Q207" s="1593" t="s">
        <v>1395</v>
      </c>
    </row>
    <row r="208" spans="3:20" ht="5.15" customHeight="1"/>
    <row r="209" spans="3:17">
      <c r="C209" s="1219">
        <f>C164+1</f>
        <v>75</v>
      </c>
      <c r="E209" s="1341" t="s">
        <v>1373</v>
      </c>
      <c r="K209" s="1344">
        <f>K139+K148+K157</f>
        <v>0</v>
      </c>
      <c r="L209" s="1343"/>
      <c r="M209" s="1344">
        <f>M139+M148+M157</f>
        <v>0</v>
      </c>
      <c r="N209" s="1343"/>
      <c r="O209" s="1344">
        <f>O139+O148+O157</f>
        <v>0</v>
      </c>
      <c r="P209" s="1343"/>
      <c r="Q209" s="1344">
        <f t="shared" ref="Q209:Q212" si="8">M209+O209</f>
        <v>0</v>
      </c>
    </row>
    <row r="210" spans="3:17">
      <c r="C210" s="1219">
        <f>C209+1</f>
        <v>76</v>
      </c>
      <c r="E210" s="1341" t="s">
        <v>1398</v>
      </c>
      <c r="K210" s="1360">
        <f>K140+K149+K158</f>
        <v>0</v>
      </c>
      <c r="L210" s="1537"/>
      <c r="M210" s="1360">
        <f>M140+M149+M158</f>
        <v>0</v>
      </c>
      <c r="N210" s="1537"/>
      <c r="O210" s="1360">
        <f>O140+O149+O158</f>
        <v>0</v>
      </c>
      <c r="P210" s="1537"/>
      <c r="Q210" s="1360">
        <f t="shared" si="8"/>
        <v>0</v>
      </c>
    </row>
    <row r="211" spans="3:17">
      <c r="C211" s="1219">
        <f>C210+1</f>
        <v>77</v>
      </c>
      <c r="E211" s="1341" t="s">
        <v>1374</v>
      </c>
      <c r="K211" s="1360">
        <f>K141+K150+K159</f>
        <v>0</v>
      </c>
      <c r="L211" s="1537"/>
      <c r="M211" s="1360">
        <f>M141+M150+M159</f>
        <v>0</v>
      </c>
      <c r="N211" s="1537"/>
      <c r="O211" s="1360">
        <f>O141+O150+O159</f>
        <v>0</v>
      </c>
      <c r="P211" s="1537"/>
      <c r="Q211" s="1360">
        <f t="shared" si="8"/>
        <v>0</v>
      </c>
    </row>
    <row r="212" spans="3:17">
      <c r="C212" s="1219">
        <f>C211+1</f>
        <v>78</v>
      </c>
      <c r="E212" s="1341" t="s">
        <v>1375</v>
      </c>
      <c r="K212" s="1360">
        <f>K142+K151+K160</f>
        <v>0</v>
      </c>
      <c r="L212" s="1537"/>
      <c r="M212" s="1360">
        <f>M142+M151+M160</f>
        <v>0</v>
      </c>
      <c r="N212" s="1537"/>
      <c r="O212" s="1360">
        <f>O142+O151+O160</f>
        <v>0</v>
      </c>
      <c r="P212" s="1537"/>
      <c r="Q212" s="1360">
        <f t="shared" si="8"/>
        <v>0</v>
      </c>
    </row>
    <row r="213" spans="3:17" ht="5.15" customHeight="1">
      <c r="Q213" s="1361"/>
    </row>
    <row r="214" spans="3:17" ht="13">
      <c r="C214" s="1219">
        <f>C212+1</f>
        <v>79</v>
      </c>
      <c r="E214" s="1216" t="s">
        <v>1404</v>
      </c>
      <c r="K214" s="1366">
        <f>SUM(K209:K213)</f>
        <v>0</v>
      </c>
      <c r="L214" s="1346"/>
      <c r="M214" s="1366">
        <f>SUM(M209:M213)</f>
        <v>0</v>
      </c>
      <c r="N214" s="1346"/>
      <c r="O214" s="1366">
        <f>SUM(O209:O213)</f>
        <v>0</v>
      </c>
      <c r="P214" s="1346"/>
      <c r="Q214" s="1366">
        <f>SUM(Q209:Q213)</f>
        <v>0</v>
      </c>
    </row>
    <row r="215" spans="3:17" ht="5.15" customHeight="1"/>
    <row r="216" spans="3:17">
      <c r="C216" s="1219">
        <f>C214+1</f>
        <v>80</v>
      </c>
      <c r="E216" s="1341" t="s">
        <v>1245</v>
      </c>
      <c r="G216" s="943" t="s">
        <v>1624</v>
      </c>
      <c r="K216" s="1367">
        <f>'ATT H-1A'!$H$248</f>
        <v>1.3910140492418972</v>
      </c>
      <c r="M216" s="1367">
        <f>'ATT H-1A'!$H$248</f>
        <v>1.3910140492418972</v>
      </c>
      <c r="O216" s="1367">
        <f>'ATT H-1A'!$H$248</f>
        <v>1.3910140492418972</v>
      </c>
      <c r="Q216" s="1367">
        <f>'ATT H-1A'!$H$248</f>
        <v>1.3910140492418972</v>
      </c>
    </row>
    <row r="217" spans="3:17" ht="5.15" customHeight="1"/>
    <row r="218" spans="3:17" ht="13.5" thickBot="1">
      <c r="C218" s="1219">
        <f>C216+1</f>
        <v>81</v>
      </c>
      <c r="E218" s="1216" t="s">
        <v>1408</v>
      </c>
      <c r="K218" s="1368">
        <f>K214*K216</f>
        <v>0</v>
      </c>
      <c r="L218" s="1346"/>
      <c r="M218" s="1368">
        <f>M214*M216</f>
        <v>0</v>
      </c>
      <c r="N218" s="1346"/>
      <c r="O218" s="1368">
        <f>O214*O216</f>
        <v>0</v>
      </c>
      <c r="P218" s="1346"/>
      <c r="Q218" s="1368">
        <f>Q214*Q216</f>
        <v>0</v>
      </c>
    </row>
    <row r="219" spans="3:17" ht="13" thickTop="1"/>
    <row r="221" spans="3:17" ht="15.5">
      <c r="E221" s="1772" t="s">
        <v>1416</v>
      </c>
      <c r="F221" s="1773"/>
      <c r="G221" s="1773"/>
      <c r="H221" s="1773"/>
      <c r="I221" s="1773"/>
      <c r="J221" s="1773"/>
      <c r="K221" s="1773"/>
      <c r="L221" s="1773"/>
      <c r="M221" s="1773"/>
      <c r="N221" s="1773"/>
      <c r="O221" s="1773"/>
      <c r="P221" s="1773"/>
      <c r="Q221" s="1774"/>
    </row>
    <row r="223" spans="3:17" ht="13">
      <c r="E223" s="1217" t="s">
        <v>174</v>
      </c>
      <c r="F223" s="1217"/>
      <c r="G223" s="1217" t="s">
        <v>175</v>
      </c>
      <c r="H223" s="1217"/>
      <c r="I223" s="1217" t="s">
        <v>1142</v>
      </c>
      <c r="J223" s="1217"/>
      <c r="K223" s="1217" t="s">
        <v>1295</v>
      </c>
      <c r="L223" s="1217"/>
      <c r="M223" s="1217" t="s">
        <v>1389</v>
      </c>
      <c r="N223" s="1217"/>
      <c r="O223" s="1217" t="s">
        <v>1297</v>
      </c>
      <c r="P223" s="1217"/>
      <c r="Q223" s="1217" t="s">
        <v>1298</v>
      </c>
    </row>
    <row r="224" spans="3:17" ht="12.75" customHeight="1">
      <c r="C224" s="1767" t="s">
        <v>1305</v>
      </c>
      <c r="E224" s="1768" t="s">
        <v>1410</v>
      </c>
      <c r="G224" s="1770" t="s">
        <v>278</v>
      </c>
      <c r="H224" s="1770"/>
      <c r="I224" s="1770"/>
      <c r="K224" s="1350"/>
      <c r="M224" s="1708" t="s">
        <v>1783</v>
      </c>
      <c r="O224" s="1775" t="s">
        <v>1392</v>
      </c>
      <c r="Q224" s="1351" t="s">
        <v>1814</v>
      </c>
    </row>
    <row r="225" spans="3:17" ht="25">
      <c r="C225" s="1746"/>
      <c r="E225" s="1769"/>
      <c r="G225" s="1771"/>
      <c r="H225" s="1771"/>
      <c r="I225" s="1771"/>
      <c r="J225" s="1352"/>
      <c r="K225" s="1353" t="s">
        <v>1393</v>
      </c>
      <c r="M225" s="1593" t="s">
        <v>1394</v>
      </c>
      <c r="O225" s="1776"/>
      <c r="Q225" s="1593" t="s">
        <v>1395</v>
      </c>
    </row>
    <row r="226" spans="3:17" ht="5.15" customHeight="1"/>
    <row r="227" spans="3:17">
      <c r="C227" s="1219">
        <f>C218+1</f>
        <v>82</v>
      </c>
      <c r="E227" s="1341" t="s">
        <v>1411</v>
      </c>
      <c r="K227" s="1344">
        <v>0</v>
      </c>
      <c r="L227" s="1343"/>
      <c r="M227" s="1344">
        <v>0</v>
      </c>
      <c r="N227" s="1343"/>
      <c r="O227" s="1344">
        <v>0</v>
      </c>
      <c r="P227" s="1343"/>
      <c r="Q227" s="1344">
        <v>0</v>
      </c>
    </row>
    <row r="228" spans="3:17">
      <c r="C228" s="1219">
        <f>C227+1</f>
        <v>83</v>
      </c>
      <c r="E228" s="1341" t="s">
        <v>1412</v>
      </c>
      <c r="K228" s="1345">
        <f>K218</f>
        <v>0</v>
      </c>
      <c r="M228" s="1345">
        <f>M218</f>
        <v>0</v>
      </c>
      <c r="O228" s="1345">
        <f>O218</f>
        <v>0</v>
      </c>
      <c r="Q228" s="1345">
        <f>Q218</f>
        <v>0</v>
      </c>
    </row>
    <row r="229" spans="3:17" ht="5.15" customHeight="1">
      <c r="K229" s="1361"/>
      <c r="M229" s="1361"/>
      <c r="O229" s="1361"/>
      <c r="Q229" s="1361"/>
    </row>
    <row r="230" spans="3:17" ht="13">
      <c r="C230" s="1219">
        <f>C228+1</f>
        <v>84</v>
      </c>
      <c r="E230" s="1216" t="s">
        <v>1413</v>
      </c>
      <c r="K230" s="1346">
        <f>SUM(K227:K229)</f>
        <v>0</v>
      </c>
      <c r="L230" s="1346"/>
      <c r="M230" s="1346">
        <f>SUM(M227:M229)</f>
        <v>0</v>
      </c>
      <c r="N230" s="1343"/>
      <c r="O230" s="1346">
        <f>SUM(O227:O229)</f>
        <v>0</v>
      </c>
      <c r="P230" s="1343"/>
      <c r="Q230" s="1346">
        <f>SUM(Q227:Q229)</f>
        <v>0</v>
      </c>
    </row>
    <row r="231" spans="3:17">
      <c r="K231" s="1363"/>
    </row>
    <row r="233" spans="3:17" ht="15.5">
      <c r="E233" s="1764" t="s">
        <v>1417</v>
      </c>
      <c r="F233" s="1764"/>
      <c r="G233" s="1764"/>
      <c r="H233" s="1764"/>
      <c r="I233" s="1764"/>
      <c r="J233" s="1764"/>
      <c r="K233" s="1764"/>
      <c r="L233" s="1764"/>
      <c r="M233" s="1764"/>
      <c r="N233" s="1764"/>
      <c r="O233" s="1764"/>
      <c r="P233" s="1764"/>
      <c r="Q233" s="1764"/>
    </row>
    <row r="235" spans="3:17" ht="15.5">
      <c r="E235" s="1772" t="s">
        <v>1418</v>
      </c>
      <c r="F235" s="1773"/>
      <c r="G235" s="1773"/>
      <c r="H235" s="1773"/>
      <c r="I235" s="1773"/>
      <c r="J235" s="1773"/>
      <c r="K235" s="1773"/>
      <c r="L235" s="1773"/>
      <c r="M235" s="1773"/>
      <c r="N235" s="1773"/>
      <c r="O235" s="1773"/>
      <c r="P235" s="1773"/>
      <c r="Q235" s="1774"/>
    </row>
    <row r="237" spans="3:17" ht="13">
      <c r="E237" s="1217" t="s">
        <v>174</v>
      </c>
      <c r="F237" s="1217"/>
      <c r="G237" s="1217" t="s">
        <v>175</v>
      </c>
      <c r="H237" s="1217"/>
      <c r="I237" s="1217" t="s">
        <v>1142</v>
      </c>
      <c r="J237" s="1217"/>
      <c r="K237" s="1217" t="s">
        <v>1295</v>
      </c>
      <c r="L237" s="1217"/>
      <c r="M237" s="1217" t="s">
        <v>1389</v>
      </c>
      <c r="N237" s="1217"/>
      <c r="O237" s="1217" t="s">
        <v>1297</v>
      </c>
      <c r="P237" s="1217"/>
      <c r="Q237" s="1217" t="s">
        <v>1298</v>
      </c>
    </row>
    <row r="238" spans="3:17" ht="12.75" customHeight="1">
      <c r="C238" s="1767" t="s">
        <v>1305</v>
      </c>
      <c r="E238" s="1768" t="s">
        <v>1410</v>
      </c>
      <c r="G238" s="1770" t="s">
        <v>278</v>
      </c>
      <c r="H238" s="1770"/>
      <c r="I238" s="1770"/>
      <c r="K238" s="1350"/>
      <c r="M238" s="1708" t="s">
        <v>1783</v>
      </c>
      <c r="O238" s="1775" t="s">
        <v>1392</v>
      </c>
      <c r="Q238" s="1351" t="s">
        <v>1814</v>
      </c>
    </row>
    <row r="239" spans="3:17" ht="25">
      <c r="C239" s="1746"/>
      <c r="E239" s="1769"/>
      <c r="G239" s="1771"/>
      <c r="H239" s="1771"/>
      <c r="I239" s="1771"/>
      <c r="J239" s="1352"/>
      <c r="K239" s="1353" t="s">
        <v>1393</v>
      </c>
      <c r="M239" s="1593" t="s">
        <v>1394</v>
      </c>
      <c r="O239" s="1776"/>
      <c r="Q239" s="1593" t="s">
        <v>1395</v>
      </c>
    </row>
    <row r="240" spans="3:17" ht="5.15" customHeight="1"/>
    <row r="241" spans="1:19">
      <c r="C241" s="1219">
        <f>C230+1</f>
        <v>85</v>
      </c>
      <c r="E241" s="1341" t="s">
        <v>1411</v>
      </c>
      <c r="K241" s="1344">
        <f>K122+K227</f>
        <v>0</v>
      </c>
      <c r="L241" s="1343"/>
      <c r="M241" s="1344">
        <f>M122+M227</f>
        <v>0</v>
      </c>
      <c r="N241" s="1343"/>
      <c r="O241" s="1344">
        <f>O122+O227</f>
        <v>0</v>
      </c>
      <c r="P241" s="1343"/>
      <c r="Q241" s="1344">
        <f>Q122+Q227</f>
        <v>0</v>
      </c>
    </row>
    <row r="242" spans="1:19">
      <c r="C242" s="1219">
        <f>C241+1</f>
        <v>86</v>
      </c>
      <c r="E242" s="1341" t="s">
        <v>1412</v>
      </c>
      <c r="K242" s="1360">
        <f>K123+K228</f>
        <v>-150724490.89087057</v>
      </c>
      <c r="M242" s="1360">
        <f>M123+M228</f>
        <v>-77904290.096938208</v>
      </c>
      <c r="O242" s="1360">
        <f>O123+O228</f>
        <v>15954136.283197779</v>
      </c>
      <c r="Q242" s="1360">
        <f>Q123+Q228</f>
        <v>-61950153.81374044</v>
      </c>
    </row>
    <row r="243" spans="1:19" ht="5.15" customHeight="1">
      <c r="K243" s="1361"/>
      <c r="M243" s="1361"/>
      <c r="O243" s="1361"/>
      <c r="Q243" s="1361"/>
    </row>
    <row r="244" spans="1:19" ht="13">
      <c r="C244" s="1219">
        <f>C242+1</f>
        <v>87</v>
      </c>
      <c r="E244" s="1216" t="s">
        <v>1413</v>
      </c>
      <c r="K244" s="1346">
        <f>SUM(K241:K243)</f>
        <v>-150724490.89087057</v>
      </c>
      <c r="L244" s="1346"/>
      <c r="M244" s="1346">
        <f>SUM(M241:M243)</f>
        <v>-77904290.096938208</v>
      </c>
      <c r="N244" s="1343"/>
      <c r="O244" s="1346">
        <f>SUM(O241:O243)</f>
        <v>15954136.283197779</v>
      </c>
      <c r="P244" s="1343"/>
      <c r="Q244" s="1346">
        <f>SUM(Q241:Q243)</f>
        <v>-61950153.81374044</v>
      </c>
    </row>
    <row r="248" spans="1:19" ht="18">
      <c r="A248" s="862"/>
      <c r="B248" s="862" t="s">
        <v>1419</v>
      </c>
      <c r="C248" s="862"/>
      <c r="D248" s="862"/>
      <c r="E248" s="862"/>
      <c r="F248" s="862"/>
      <c r="G248" s="862"/>
      <c r="H248" s="862"/>
      <c r="I248" s="862"/>
      <c r="J248" s="862"/>
      <c r="K248" s="862"/>
      <c r="L248" s="862"/>
      <c r="M248" s="862"/>
      <c r="N248" s="862"/>
      <c r="O248" s="862"/>
      <c r="P248" s="862"/>
      <c r="Q248" s="862"/>
      <c r="R248" s="862"/>
      <c r="S248" s="862"/>
    </row>
    <row r="249" spans="1:19">
      <c r="A249" s="42"/>
      <c r="B249" s="42"/>
      <c r="C249" s="42"/>
      <c r="D249" s="42"/>
      <c r="E249" s="42"/>
      <c r="F249" s="42"/>
      <c r="G249" s="42"/>
      <c r="H249" s="42"/>
      <c r="I249" s="42"/>
      <c r="J249" s="42"/>
      <c r="K249" s="42"/>
      <c r="L249" s="42"/>
      <c r="M249" s="42"/>
      <c r="N249" s="42"/>
      <c r="O249" s="42"/>
      <c r="P249" s="42"/>
      <c r="Q249" s="42"/>
    </row>
    <row r="250" spans="1:19">
      <c r="A250" s="42"/>
      <c r="B250" s="1766" t="s">
        <v>1420</v>
      </c>
      <c r="C250" s="1766"/>
      <c r="D250" s="1766"/>
      <c r="E250" s="1766"/>
      <c r="F250" s="1766"/>
      <c r="G250" s="1766"/>
      <c r="H250" s="1766"/>
      <c r="I250" s="1766"/>
      <c r="J250" s="1766"/>
      <c r="K250" s="1766"/>
      <c r="L250" s="1766"/>
      <c r="M250" s="1766"/>
      <c r="N250" s="1766"/>
      <c r="O250" s="1766"/>
      <c r="P250" s="1766"/>
      <c r="Q250" s="1766"/>
    </row>
    <row r="251" spans="1:19">
      <c r="A251" s="42"/>
      <c r="B251" s="1766"/>
      <c r="C251" s="1766"/>
      <c r="D251" s="1766"/>
      <c r="E251" s="1766"/>
      <c r="F251" s="1766"/>
      <c r="G251" s="1766"/>
      <c r="H251" s="1766"/>
      <c r="I251" s="1766"/>
      <c r="J251" s="1766"/>
      <c r="K251" s="1766"/>
      <c r="L251" s="1766"/>
      <c r="M251" s="1766"/>
      <c r="N251" s="1766"/>
      <c r="O251" s="1766"/>
      <c r="P251" s="1766"/>
      <c r="Q251" s="1766"/>
    </row>
    <row r="252" spans="1:19">
      <c r="A252" s="42"/>
      <c r="B252" s="1766"/>
      <c r="C252" s="1766"/>
      <c r="D252" s="1766"/>
      <c r="E252" s="1766"/>
      <c r="F252" s="1766"/>
      <c r="G252" s="1766"/>
      <c r="H252" s="1766"/>
      <c r="I252" s="1766"/>
      <c r="J252" s="1766"/>
      <c r="K252" s="1766"/>
      <c r="L252" s="1766"/>
      <c r="M252" s="1766"/>
      <c r="N252" s="1766"/>
      <c r="O252" s="1766"/>
      <c r="P252" s="1766"/>
      <c r="Q252" s="1766"/>
    </row>
    <row r="253" spans="1:19">
      <c r="A253" s="42"/>
      <c r="B253" s="1766" t="s">
        <v>1421</v>
      </c>
      <c r="C253" s="1766"/>
      <c r="D253" s="1766"/>
      <c r="E253" s="1766"/>
      <c r="F253" s="1766"/>
      <c r="G253" s="1766"/>
      <c r="H253" s="1766"/>
      <c r="I253" s="1766"/>
      <c r="J253" s="1766"/>
      <c r="K253" s="1766"/>
      <c r="L253" s="1766"/>
      <c r="M253" s="1766"/>
      <c r="N253" s="1766"/>
      <c r="O253" s="1766"/>
      <c r="P253" s="1766"/>
      <c r="Q253" s="1766"/>
    </row>
    <row r="254" spans="1:19">
      <c r="A254" s="42"/>
      <c r="B254" s="1766"/>
      <c r="C254" s="1766"/>
      <c r="D254" s="1766"/>
      <c r="E254" s="1766"/>
      <c r="F254" s="1766"/>
      <c r="G254" s="1766"/>
      <c r="H254" s="1766"/>
      <c r="I254" s="1766"/>
      <c r="J254" s="1766"/>
      <c r="K254" s="1766"/>
      <c r="L254" s="1766"/>
      <c r="M254" s="1766"/>
      <c r="N254" s="1766"/>
      <c r="O254" s="1766"/>
      <c r="P254" s="1766"/>
      <c r="Q254" s="1766"/>
    </row>
    <row r="255" spans="1:19">
      <c r="A255" s="42"/>
      <c r="B255" s="1766"/>
      <c r="C255" s="1766"/>
      <c r="D255" s="1766"/>
      <c r="E255" s="1766"/>
      <c r="F255" s="1766"/>
      <c r="G255" s="1766"/>
      <c r="H255" s="1766"/>
      <c r="I255" s="1766"/>
      <c r="J255" s="1766"/>
      <c r="K255" s="1766"/>
      <c r="L255" s="1766"/>
      <c r="M255" s="1766"/>
      <c r="N255" s="1766"/>
      <c r="O255" s="1766"/>
      <c r="P255" s="1766"/>
      <c r="Q255" s="1766"/>
    </row>
    <row r="256" spans="1:19">
      <c r="A256" s="42"/>
      <c r="B256" s="1766" t="s">
        <v>1422</v>
      </c>
      <c r="C256" s="1766"/>
      <c r="D256" s="1766"/>
      <c r="E256" s="1766"/>
      <c r="F256" s="1766"/>
      <c r="G256" s="1766"/>
      <c r="H256" s="1766"/>
      <c r="I256" s="1766"/>
      <c r="J256" s="1766"/>
      <c r="K256" s="1766"/>
      <c r="L256" s="1766"/>
      <c r="M256" s="1766"/>
      <c r="N256" s="1766"/>
      <c r="O256" s="1766"/>
      <c r="P256" s="1766"/>
      <c r="Q256" s="1766"/>
    </row>
    <row r="257" spans="1:19">
      <c r="A257" s="42"/>
      <c r="B257" s="1766"/>
      <c r="C257" s="1766"/>
      <c r="D257" s="1766"/>
      <c r="E257" s="1766"/>
      <c r="F257" s="1766"/>
      <c r="G257" s="1766"/>
      <c r="H257" s="1766"/>
      <c r="I257" s="1766"/>
      <c r="J257" s="1766"/>
      <c r="K257" s="1766"/>
      <c r="L257" s="1766"/>
      <c r="M257" s="1766"/>
      <c r="N257" s="1766"/>
      <c r="O257" s="1766"/>
      <c r="P257" s="1766"/>
      <c r="Q257" s="1766"/>
    </row>
    <row r="258" spans="1:19">
      <c r="A258" s="42"/>
      <c r="B258" s="1766"/>
      <c r="C258" s="1766"/>
      <c r="D258" s="1766"/>
      <c r="E258" s="1766"/>
      <c r="F258" s="1766"/>
      <c r="G258" s="1766"/>
      <c r="H258" s="1766"/>
      <c r="I258" s="1766"/>
      <c r="J258" s="1766"/>
      <c r="K258" s="1766"/>
      <c r="L258" s="1766"/>
      <c r="M258" s="1766"/>
      <c r="N258" s="1766"/>
      <c r="O258" s="1766"/>
      <c r="P258" s="1766"/>
      <c r="Q258" s="1766"/>
    </row>
    <row r="259" spans="1:19">
      <c r="A259" s="42"/>
      <c r="B259" s="1766" t="s">
        <v>1423</v>
      </c>
      <c r="C259" s="1766"/>
      <c r="D259" s="1766"/>
      <c r="E259" s="1766"/>
      <c r="F259" s="1766"/>
      <c r="G259" s="1766"/>
      <c r="H259" s="1766"/>
      <c r="I259" s="1766"/>
      <c r="J259" s="1766"/>
      <c r="K259" s="1766"/>
      <c r="L259" s="1766"/>
      <c r="M259" s="1766"/>
      <c r="N259" s="1766"/>
      <c r="O259" s="1766"/>
      <c r="P259" s="1766"/>
      <c r="Q259" s="1766"/>
    </row>
    <row r="260" spans="1:19">
      <c r="A260" s="42"/>
      <c r="B260" s="1766"/>
      <c r="C260" s="1766"/>
      <c r="D260" s="1766"/>
      <c r="E260" s="1766"/>
      <c r="F260" s="1766"/>
      <c r="G260" s="1766"/>
      <c r="H260" s="1766"/>
      <c r="I260" s="1766"/>
      <c r="J260" s="1766"/>
      <c r="K260" s="1766"/>
      <c r="L260" s="1766"/>
      <c r="M260" s="1766"/>
      <c r="N260" s="1766"/>
      <c r="O260" s="1766"/>
      <c r="P260" s="1766"/>
      <c r="Q260" s="1766"/>
    </row>
    <row r="261" spans="1:19">
      <c r="A261" s="42"/>
      <c r="B261" s="1529"/>
      <c r="C261" s="1529"/>
      <c r="D261" s="1529"/>
      <c r="E261" s="1529"/>
      <c r="F261" s="1529"/>
      <c r="G261" s="1529"/>
      <c r="H261" s="1529"/>
      <c r="I261" s="1529"/>
      <c r="J261" s="1529"/>
      <c r="K261" s="1529"/>
      <c r="L261" s="1529"/>
      <c r="M261" s="1529"/>
      <c r="N261" s="1529"/>
      <c r="O261" s="1529"/>
      <c r="P261" s="1529"/>
      <c r="Q261" s="1529"/>
    </row>
    <row r="262" spans="1:19" ht="18">
      <c r="A262" s="862"/>
      <c r="B262" s="862" t="s">
        <v>925</v>
      </c>
      <c r="C262" s="862"/>
      <c r="D262" s="862"/>
      <c r="E262" s="862"/>
      <c r="F262" s="862"/>
      <c r="G262" s="862"/>
      <c r="H262" s="862"/>
      <c r="I262" s="862"/>
      <c r="J262" s="862"/>
      <c r="K262" s="862"/>
      <c r="L262" s="862"/>
      <c r="M262" s="862"/>
      <c r="N262" s="862"/>
      <c r="O262" s="862"/>
      <c r="P262" s="862"/>
      <c r="Q262" s="862"/>
      <c r="R262" s="862"/>
      <c r="S262" s="862"/>
    </row>
    <row r="263" spans="1:19">
      <c r="A263" s="42"/>
      <c r="B263" s="42"/>
      <c r="C263" s="42"/>
      <c r="D263" s="42"/>
      <c r="E263" s="42"/>
      <c r="F263" s="42"/>
      <c r="G263" s="42"/>
      <c r="H263" s="42"/>
      <c r="I263" s="42" t="s">
        <v>86</v>
      </c>
      <c r="J263" s="42"/>
      <c r="K263" s="42"/>
      <c r="L263" s="42"/>
      <c r="M263" s="42"/>
      <c r="N263" s="42"/>
      <c r="O263" s="42"/>
      <c r="P263" s="42"/>
      <c r="Q263" s="42"/>
    </row>
    <row r="264" spans="1:19" ht="12.75" customHeight="1">
      <c r="A264" s="42"/>
      <c r="B264" s="42" t="s">
        <v>9</v>
      </c>
      <c r="C264" s="1766" t="s">
        <v>1595</v>
      </c>
      <c r="D264" s="1766"/>
      <c r="E264" s="1766"/>
      <c r="F264" s="1766"/>
      <c r="G264" s="1766"/>
      <c r="H264" s="1766"/>
      <c r="I264" s="1766"/>
      <c r="J264" s="1766"/>
      <c r="K264" s="1766"/>
      <c r="L264" s="1766"/>
      <c r="M264" s="1766"/>
      <c r="N264" s="1766"/>
      <c r="O264" s="1766"/>
      <c r="P264" s="1766"/>
      <c r="Q264" s="1766"/>
    </row>
    <row r="265" spans="1:19">
      <c r="A265" s="42"/>
      <c r="B265" s="42"/>
      <c r="C265" s="1766"/>
      <c r="D265" s="1766"/>
      <c r="E265" s="1766"/>
      <c r="F265" s="1766"/>
      <c r="G265" s="1766"/>
      <c r="H265" s="1766"/>
      <c r="I265" s="1766"/>
      <c r="J265" s="1766"/>
      <c r="K265" s="1766"/>
      <c r="L265" s="1766"/>
      <c r="M265" s="1766"/>
      <c r="N265" s="1766"/>
      <c r="O265" s="1766"/>
      <c r="P265" s="1766"/>
      <c r="Q265" s="1766"/>
    </row>
    <row r="266" spans="1:19">
      <c r="A266" s="42"/>
      <c r="B266" s="42"/>
      <c r="C266" s="1766"/>
      <c r="D266" s="1766"/>
      <c r="E266" s="1766"/>
      <c r="F266" s="1766"/>
      <c r="G266" s="1766"/>
      <c r="H266" s="1766"/>
      <c r="I266" s="1766"/>
      <c r="J266" s="1766"/>
      <c r="K266" s="1766"/>
      <c r="L266" s="1766"/>
      <c r="M266" s="1766"/>
      <c r="N266" s="1766"/>
      <c r="O266" s="1766"/>
      <c r="P266" s="1766"/>
      <c r="Q266" s="1766"/>
    </row>
    <row r="267" spans="1:19">
      <c r="A267" s="42"/>
      <c r="B267" s="42"/>
      <c r="C267" s="1766"/>
      <c r="D267" s="1766"/>
      <c r="E267" s="1766"/>
      <c r="F267" s="1766"/>
      <c r="G267" s="1766"/>
      <c r="H267" s="1766"/>
      <c r="I267" s="1766"/>
      <c r="J267" s="1766"/>
      <c r="K267" s="1766"/>
      <c r="L267" s="1766"/>
      <c r="M267" s="1766"/>
      <c r="N267" s="1766"/>
      <c r="O267" s="1766"/>
      <c r="P267" s="1766"/>
      <c r="Q267" s="1766"/>
    </row>
    <row r="268" spans="1:19">
      <c r="A268" s="42"/>
      <c r="B268" s="42"/>
      <c r="C268" s="1766"/>
      <c r="D268" s="1766"/>
      <c r="E268" s="1766"/>
      <c r="F268" s="1766"/>
      <c r="G268" s="1766"/>
      <c r="H268" s="1766"/>
      <c r="I268" s="1766"/>
      <c r="J268" s="1766"/>
      <c r="K268" s="1766"/>
      <c r="L268" s="1766"/>
      <c r="M268" s="1766"/>
      <c r="N268" s="1766"/>
      <c r="O268" s="1766"/>
      <c r="P268" s="1766"/>
      <c r="Q268" s="1766"/>
    </row>
    <row r="269" spans="1:19">
      <c r="A269" s="42"/>
      <c r="B269" s="42"/>
      <c r="C269" s="1766"/>
      <c r="D269" s="1766"/>
      <c r="E269" s="1766"/>
      <c r="F269" s="1766"/>
      <c r="G269" s="1766"/>
      <c r="H269" s="1766"/>
      <c r="I269" s="1766"/>
      <c r="J269" s="1766"/>
      <c r="K269" s="1766"/>
      <c r="L269" s="1766"/>
      <c r="M269" s="1766"/>
      <c r="N269" s="1766"/>
      <c r="O269" s="1766"/>
      <c r="P269" s="1766"/>
      <c r="Q269" s="1766"/>
    </row>
    <row r="270" spans="1:19">
      <c r="A270" s="42"/>
      <c r="B270" s="42"/>
      <c r="C270" s="1766"/>
      <c r="D270" s="1766"/>
      <c r="E270" s="1766"/>
      <c r="F270" s="1766"/>
      <c r="G270" s="1766"/>
      <c r="H270" s="1766"/>
      <c r="I270" s="1766"/>
      <c r="J270" s="1766"/>
      <c r="K270" s="1766"/>
      <c r="L270" s="1766"/>
      <c r="M270" s="1766"/>
      <c r="N270" s="1766"/>
      <c r="O270" s="1766"/>
      <c r="P270" s="1766"/>
      <c r="Q270" s="1766"/>
    </row>
    <row r="271" spans="1:19" ht="12.75" customHeight="1">
      <c r="A271" s="42"/>
      <c r="B271" s="42" t="s">
        <v>10</v>
      </c>
      <c r="C271" s="1766" t="s">
        <v>1424</v>
      </c>
      <c r="D271" s="1766"/>
      <c r="E271" s="1766"/>
      <c r="F271" s="1766"/>
      <c r="G271" s="1766"/>
      <c r="H271" s="1766"/>
      <c r="I271" s="1766"/>
      <c r="J271" s="1766"/>
      <c r="K271" s="1766"/>
      <c r="L271" s="1766"/>
      <c r="M271" s="1766"/>
      <c r="N271" s="1766"/>
      <c r="O271" s="1766"/>
      <c r="P271" s="1766"/>
      <c r="Q271" s="1766"/>
    </row>
    <row r="272" spans="1:19" ht="12.75" customHeight="1">
      <c r="A272" s="42"/>
      <c r="B272" s="42"/>
      <c r="C272" s="1766"/>
      <c r="D272" s="1766"/>
      <c r="E272" s="1766"/>
      <c r="F272" s="1766"/>
      <c r="G272" s="1766"/>
      <c r="H272" s="1766"/>
      <c r="I272" s="1766"/>
      <c r="J272" s="1766"/>
      <c r="K272" s="1766"/>
      <c r="L272" s="1766"/>
      <c r="M272" s="1766"/>
      <c r="N272" s="1766"/>
      <c r="O272" s="1766"/>
      <c r="P272" s="1766"/>
      <c r="Q272" s="1766"/>
    </row>
    <row r="273" spans="1:19">
      <c r="A273" s="42"/>
      <c r="B273" s="42"/>
      <c r="C273" s="1766"/>
      <c r="D273" s="1766"/>
      <c r="E273" s="1766"/>
      <c r="F273" s="1766"/>
      <c r="G273" s="1766"/>
      <c r="H273" s="1766"/>
      <c r="I273" s="1766"/>
      <c r="J273" s="1766"/>
      <c r="K273" s="1766"/>
      <c r="L273" s="1766"/>
      <c r="M273" s="1766"/>
      <c r="N273" s="1766"/>
      <c r="O273" s="1766"/>
      <c r="P273" s="1766"/>
      <c r="Q273" s="1766"/>
    </row>
    <row r="274" spans="1:19">
      <c r="E274" s="1526"/>
      <c r="F274" s="1526"/>
      <c r="G274" s="1526"/>
      <c r="H274" s="1526"/>
      <c r="I274" s="1526"/>
      <c r="J274" s="1526"/>
      <c r="K274" s="1526"/>
      <c r="L274" s="1526"/>
      <c r="M274" s="1526"/>
      <c r="N274" s="1526"/>
      <c r="O274" s="1526"/>
      <c r="P274" s="1526"/>
      <c r="Q274" s="1526"/>
    </row>
    <row r="275" spans="1:19" ht="15.5">
      <c r="A275" s="1329" t="s">
        <v>489</v>
      </c>
      <c r="B275" s="1329"/>
      <c r="C275" s="1329"/>
      <c r="D275" s="1329"/>
      <c r="E275" s="1330"/>
      <c r="F275" s="223"/>
      <c r="G275" s="223"/>
      <c r="H275" s="559"/>
      <c r="I275" s="223"/>
      <c r="J275" s="223"/>
      <c r="K275" s="223"/>
      <c r="L275" s="223"/>
      <c r="M275" s="223"/>
      <c r="N275" s="223"/>
      <c r="O275" s="223"/>
      <c r="P275" s="223"/>
      <c r="Q275" s="223"/>
      <c r="R275" s="223"/>
      <c r="S275" s="223"/>
    </row>
  </sheetData>
  <mergeCells count="69">
    <mergeCell ref="C11:C12"/>
    <mergeCell ref="E11:E12"/>
    <mergeCell ref="G11:G12"/>
    <mergeCell ref="I11:I12"/>
    <mergeCell ref="O11:O12"/>
    <mergeCell ref="A1:S1"/>
    <mergeCell ref="A2:S2"/>
    <mergeCell ref="A3:S3"/>
    <mergeCell ref="C6:Q6"/>
    <mergeCell ref="C8:Q8"/>
    <mergeCell ref="C44:Q44"/>
    <mergeCell ref="C47:C48"/>
    <mergeCell ref="E47:E48"/>
    <mergeCell ref="G47:G48"/>
    <mergeCell ref="I47:I48"/>
    <mergeCell ref="O47:O48"/>
    <mergeCell ref="C62:Q62"/>
    <mergeCell ref="C65:C66"/>
    <mergeCell ref="E65:E66"/>
    <mergeCell ref="G65:G66"/>
    <mergeCell ref="I65:I66"/>
    <mergeCell ref="O65:O66"/>
    <mergeCell ref="C98:Q98"/>
    <mergeCell ref="C101:C102"/>
    <mergeCell ref="E101:E102"/>
    <mergeCell ref="G101:G102"/>
    <mergeCell ref="I101:I102"/>
    <mergeCell ref="O101:O102"/>
    <mergeCell ref="C167:Q167"/>
    <mergeCell ref="C116:Q116"/>
    <mergeCell ref="C119:C120"/>
    <mergeCell ref="E119:E120"/>
    <mergeCell ref="G119:I120"/>
    <mergeCell ref="C129:Q129"/>
    <mergeCell ref="C131:Q131"/>
    <mergeCell ref="C134:C135"/>
    <mergeCell ref="E134:E135"/>
    <mergeCell ref="G134:G135"/>
    <mergeCell ref="I134:I135"/>
    <mergeCell ref="O134:O135"/>
    <mergeCell ref="O119:O120"/>
    <mergeCell ref="E221:Q221"/>
    <mergeCell ref="C170:C171"/>
    <mergeCell ref="E170:E171"/>
    <mergeCell ref="G170:G171"/>
    <mergeCell ref="I170:I171"/>
    <mergeCell ref="O170:O171"/>
    <mergeCell ref="E203:Q203"/>
    <mergeCell ref="C206:C207"/>
    <mergeCell ref="E206:E207"/>
    <mergeCell ref="G206:G207"/>
    <mergeCell ref="I206:I207"/>
    <mergeCell ref="O206:O207"/>
    <mergeCell ref="C271:Q273"/>
    <mergeCell ref="C224:C225"/>
    <mergeCell ref="E224:E225"/>
    <mergeCell ref="G224:I225"/>
    <mergeCell ref="E233:Q233"/>
    <mergeCell ref="E235:Q235"/>
    <mergeCell ref="C238:C239"/>
    <mergeCell ref="E238:E239"/>
    <mergeCell ref="G238:I239"/>
    <mergeCell ref="B250:Q252"/>
    <mergeCell ref="B253:Q255"/>
    <mergeCell ref="B256:Q258"/>
    <mergeCell ref="B259:Q260"/>
    <mergeCell ref="C264:Q270"/>
    <mergeCell ref="O224:O225"/>
    <mergeCell ref="O238:O239"/>
  </mergeCells>
  <pageMargins left="0.7" right="0.7" top="0.75" bottom="0.75" header="0.3" footer="0.3"/>
  <pageSetup scale="38" orientation="landscape" r:id="rId1"/>
  <rowBreaks count="2" manualBreakCount="2">
    <brk id="96" max="19" man="1"/>
    <brk id="201"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4347B-96BA-4122-9900-52B9CBB5FBEC}">
  <dimension ref="A1:FF361"/>
  <sheetViews>
    <sheetView topLeftCell="A89" zoomScale="68" zoomScaleNormal="68" workbookViewId="0">
      <selection activeCell="K36" sqref="K36"/>
    </sheetView>
  </sheetViews>
  <sheetFormatPr defaultColWidth="9.1796875" defaultRowHeight="12.5"/>
  <cols>
    <col min="1" max="1" width="9.1796875" style="1369" customWidth="1"/>
    <col min="2" max="2" width="9.453125" style="1371" customWidth="1"/>
    <col min="3" max="3" width="75.26953125" style="1371" customWidth="1"/>
    <col min="4" max="4" width="50.7265625" style="1371" bestFit="1" customWidth="1"/>
    <col min="5" max="5" width="25.81640625" style="1371" bestFit="1" customWidth="1"/>
    <col min="6" max="6" width="23.453125" style="1369" bestFit="1" customWidth="1"/>
    <col min="7" max="7" width="23" style="1369" bestFit="1" customWidth="1"/>
    <col min="8" max="9" width="21.453125" style="1369" customWidth="1"/>
    <col min="10" max="10" width="25.453125" style="1369" bestFit="1" customWidth="1"/>
    <col min="11" max="11" width="5.453125" style="1369" customWidth="1"/>
    <col min="12" max="12" width="23" style="1369" bestFit="1" customWidth="1"/>
    <col min="13" max="15" width="21.453125" style="1369" customWidth="1"/>
    <col min="16" max="16" width="25.1796875" style="1369" bestFit="1" customWidth="1"/>
    <col min="17" max="17" width="2.7265625" style="1369" customWidth="1"/>
    <col min="18" max="18" width="26.54296875" style="1369" customWidth="1"/>
    <col min="19" max="19" width="2.7265625" style="1369" customWidth="1"/>
    <col min="20" max="20" width="21.453125" style="1369" customWidth="1"/>
    <col min="21" max="21" width="2.7265625" style="1369" customWidth="1"/>
    <col min="22" max="22" width="24.26953125" style="1369" customWidth="1"/>
    <col min="23" max="23" width="2.7265625" style="1369" customWidth="1"/>
    <col min="24" max="24" width="26.54296875" style="1369" customWidth="1"/>
    <col min="25" max="25" width="2.7265625" style="1369" customWidth="1"/>
    <col min="26" max="26" width="22.7265625" style="1371" customWidth="1"/>
    <col min="27" max="27" width="2.7265625" style="1369" customWidth="1"/>
    <col min="28" max="28" width="18.7265625" style="1371" customWidth="1"/>
    <col min="29" max="29" width="2.7265625" style="1369" customWidth="1"/>
    <col min="30" max="30" width="14.453125" style="1369" customWidth="1"/>
    <col min="31" max="31" width="2.453125" style="1369" customWidth="1"/>
    <col min="32" max="32" width="31.81640625" style="1369" bestFit="1" customWidth="1"/>
    <col min="33" max="33" width="2.453125" style="1369" customWidth="1"/>
    <col min="34" max="34" width="19.81640625" style="1370" customWidth="1"/>
    <col min="35" max="35" width="2.453125" style="1370" customWidth="1"/>
    <col min="36" max="16384" width="9.1796875" style="1369"/>
  </cols>
  <sheetData>
    <row r="1" spans="1:162" ht="14">
      <c r="A1" s="1349" t="s">
        <v>1542</v>
      </c>
      <c r="B1" s="1349"/>
      <c r="C1" s="1369"/>
      <c r="D1" s="1369"/>
      <c r="E1" s="1369"/>
      <c r="X1" s="1349"/>
      <c r="Z1" s="1369"/>
      <c r="AB1" s="1369"/>
    </row>
    <row r="2" spans="1:162" ht="14">
      <c r="A2" s="1349" t="s">
        <v>1425</v>
      </c>
      <c r="B2" s="1349"/>
      <c r="C2" s="1369"/>
      <c r="D2" s="1369"/>
      <c r="E2" s="1369"/>
      <c r="X2" s="1349"/>
      <c r="Z2" s="1369"/>
      <c r="AB2" s="1369"/>
    </row>
    <row r="3" spans="1:162" ht="14">
      <c r="A3" s="1349" t="s">
        <v>1426</v>
      </c>
      <c r="B3" s="1349"/>
      <c r="C3" s="1369"/>
      <c r="D3" s="1369"/>
      <c r="E3" s="1369"/>
      <c r="Z3" s="1369"/>
      <c r="AB3" s="1369"/>
    </row>
    <row r="4" spans="1:162" ht="14">
      <c r="B4" s="1349"/>
    </row>
    <row r="5" spans="1:162" ht="19">
      <c r="B5" s="1783" t="s">
        <v>1388</v>
      </c>
      <c r="C5" s="1784"/>
      <c r="D5" s="1784"/>
      <c r="E5" s="1784"/>
      <c r="F5" s="1784"/>
      <c r="G5" s="1784"/>
      <c r="H5" s="1784"/>
      <c r="I5" s="1784"/>
      <c r="J5" s="1784"/>
      <c r="K5" s="1784"/>
      <c r="L5" s="1784"/>
      <c r="M5" s="1784"/>
      <c r="N5" s="1784"/>
      <c r="O5" s="1784"/>
      <c r="P5" s="1784"/>
      <c r="Q5" s="1784"/>
      <c r="R5" s="1784"/>
      <c r="S5" s="1784"/>
      <c r="T5" s="1784"/>
      <c r="U5" s="1784"/>
      <c r="V5" s="1784"/>
      <c r="W5" s="1784"/>
      <c r="X5" s="1784"/>
      <c r="Y5" s="1784"/>
      <c r="Z5" s="1784"/>
      <c r="AA5" s="1784"/>
      <c r="AB5" s="1784"/>
      <c r="AC5" s="1784"/>
      <c r="AD5" s="1784"/>
      <c r="AE5" s="1784"/>
      <c r="AF5" s="1784"/>
      <c r="AG5" s="1784"/>
      <c r="AH5" s="1785"/>
    </row>
    <row r="6" spans="1:162" ht="14">
      <c r="B6" s="1349"/>
    </row>
    <row r="7" spans="1:162" s="1572" customFormat="1" ht="15.5">
      <c r="B7" s="1573"/>
      <c r="C7" s="1573"/>
      <c r="D7" s="1573"/>
      <c r="E7" s="1573"/>
      <c r="F7" s="1786" t="s">
        <v>1427</v>
      </c>
      <c r="G7" s="1787"/>
      <c r="H7" s="1787"/>
      <c r="I7" s="1787"/>
      <c r="J7" s="1788"/>
      <c r="L7" s="1786" t="s">
        <v>1428</v>
      </c>
      <c r="M7" s="1787"/>
      <c r="N7" s="1787"/>
      <c r="O7" s="1787"/>
      <c r="P7" s="1788"/>
      <c r="R7" s="1786" t="s">
        <v>1429</v>
      </c>
      <c r="S7" s="1787"/>
      <c r="T7" s="1787"/>
      <c r="U7" s="1787"/>
      <c r="V7" s="1787"/>
      <c r="W7" s="1787"/>
      <c r="X7" s="1787"/>
      <c r="Y7" s="1787"/>
      <c r="Z7" s="1787"/>
      <c r="AA7" s="1787"/>
      <c r="AB7" s="1787"/>
      <c r="AC7" s="1787"/>
      <c r="AD7" s="1787"/>
      <c r="AE7" s="1787"/>
      <c r="AF7" s="1788"/>
      <c r="AG7" s="1574"/>
      <c r="AH7" s="1575"/>
      <c r="AI7" s="1575"/>
    </row>
    <row r="8" spans="1:162" s="1372" customFormat="1" ht="61.5" customHeight="1">
      <c r="B8" s="1539" t="s">
        <v>573</v>
      </c>
      <c r="C8" s="1540" t="s">
        <v>1430</v>
      </c>
      <c r="D8" s="1540" t="s">
        <v>1247</v>
      </c>
      <c r="E8" s="1539" t="s">
        <v>1431</v>
      </c>
      <c r="F8" s="1539" t="s">
        <v>1432</v>
      </c>
      <c r="G8" s="1539" t="s">
        <v>1433</v>
      </c>
      <c r="H8" s="1539" t="s">
        <v>1434</v>
      </c>
      <c r="I8" s="1539" t="s">
        <v>1435</v>
      </c>
      <c r="J8" s="1539" t="s">
        <v>1436</v>
      </c>
      <c r="K8" s="1539"/>
      <c r="L8" s="1539" t="s">
        <v>1432</v>
      </c>
      <c r="M8" s="1539" t="s">
        <v>1437</v>
      </c>
      <c r="N8" s="1539" t="s">
        <v>1434</v>
      </c>
      <c r="O8" s="1539" t="s">
        <v>1435</v>
      </c>
      <c r="P8" s="1539" t="s">
        <v>1436</v>
      </c>
      <c r="Q8" s="1539"/>
      <c r="R8" s="1539" t="s">
        <v>1438</v>
      </c>
      <c r="S8" s="1539"/>
      <c r="T8" s="1539" t="s">
        <v>1097</v>
      </c>
      <c r="U8" s="1539"/>
      <c r="V8" s="1539" t="s">
        <v>1439</v>
      </c>
      <c r="W8" s="1539"/>
      <c r="X8" s="1539" t="s">
        <v>1440</v>
      </c>
      <c r="Y8" s="1539"/>
      <c r="Z8" s="1539" t="s">
        <v>1441</v>
      </c>
      <c r="AA8" s="1539"/>
      <c r="AB8" s="1539" t="s">
        <v>1442</v>
      </c>
      <c r="AC8" s="1539"/>
      <c r="AD8" s="1539" t="s">
        <v>1626</v>
      </c>
      <c r="AE8" s="1539"/>
      <c r="AF8" s="1539" t="s">
        <v>1443</v>
      </c>
      <c r="AG8" s="1539"/>
      <c r="AH8" s="1539" t="s">
        <v>1444</v>
      </c>
      <c r="AI8" s="1369"/>
      <c r="AJ8" s="1369"/>
      <c r="AK8" s="1369"/>
      <c r="AL8" s="1369"/>
      <c r="AM8" s="1369"/>
      <c r="AN8" s="1369"/>
      <c r="AO8" s="1369"/>
      <c r="AP8" s="1369"/>
      <c r="AQ8" s="1369"/>
      <c r="AR8" s="1369"/>
      <c r="AS8" s="1369"/>
      <c r="AT8" s="1369"/>
      <c r="AU8" s="1369"/>
      <c r="AV8" s="1369"/>
      <c r="AW8" s="1369"/>
      <c r="AX8" s="1369"/>
      <c r="AY8" s="1369"/>
      <c r="AZ8" s="1369"/>
      <c r="BA8" s="1369"/>
      <c r="BB8" s="1369"/>
      <c r="BC8" s="1369"/>
      <c r="BD8" s="1369"/>
      <c r="BE8" s="1369"/>
      <c r="BF8" s="1369"/>
      <c r="BG8" s="1369"/>
      <c r="BH8" s="1369"/>
      <c r="BI8" s="1369"/>
      <c r="BJ8" s="1369"/>
      <c r="BK8" s="1369"/>
      <c r="BL8" s="1369"/>
      <c r="BM8" s="1369"/>
      <c r="BN8" s="1369"/>
      <c r="BO8" s="1369"/>
      <c r="BP8" s="1369"/>
      <c r="BQ8" s="1369"/>
      <c r="BR8" s="1369"/>
      <c r="BS8" s="1369"/>
      <c r="BT8" s="1369"/>
      <c r="BU8" s="1369"/>
      <c r="BV8" s="1369"/>
      <c r="BW8" s="1369"/>
      <c r="BX8" s="1369"/>
      <c r="BY8" s="1369"/>
      <c r="BZ8" s="1369"/>
      <c r="CA8" s="1369"/>
      <c r="CB8" s="1369"/>
      <c r="CC8" s="1369"/>
      <c r="CD8" s="1369"/>
      <c r="CE8" s="1369"/>
      <c r="CF8" s="1369"/>
      <c r="CG8" s="1369"/>
      <c r="CH8" s="1369"/>
      <c r="CI8" s="1369"/>
      <c r="CJ8" s="1369"/>
      <c r="CK8" s="1369"/>
      <c r="CL8" s="1369"/>
      <c r="CM8" s="1369"/>
      <c r="CN8" s="1369"/>
      <c r="CO8" s="1369"/>
      <c r="CP8" s="1369"/>
      <c r="CQ8" s="1369"/>
      <c r="CR8" s="1369"/>
      <c r="CS8" s="1369"/>
      <c r="CT8" s="1369"/>
      <c r="CU8" s="1369"/>
      <c r="CV8" s="1369"/>
      <c r="CW8" s="1369"/>
      <c r="CX8" s="1369"/>
      <c r="CY8" s="1369"/>
      <c r="CZ8" s="1369"/>
      <c r="DA8" s="1369"/>
      <c r="DB8" s="1369"/>
      <c r="DC8" s="1369"/>
      <c r="DD8" s="1369"/>
      <c r="DE8" s="1369"/>
      <c r="DF8" s="1369"/>
      <c r="DG8" s="1369"/>
      <c r="DH8" s="1369"/>
      <c r="DI8" s="1369"/>
      <c r="DJ8" s="1369"/>
      <c r="DK8" s="1369"/>
      <c r="DL8" s="1369"/>
      <c r="DM8" s="1369"/>
      <c r="DN8" s="1369"/>
      <c r="DO8" s="1369"/>
      <c r="DP8" s="1369"/>
      <c r="DQ8" s="1369"/>
      <c r="DR8" s="1369"/>
      <c r="DS8" s="1369"/>
      <c r="DT8" s="1369"/>
      <c r="DU8" s="1369"/>
      <c r="DV8" s="1369"/>
      <c r="DW8" s="1369"/>
      <c r="DX8" s="1369"/>
      <c r="DY8" s="1369"/>
      <c r="DZ8" s="1369"/>
      <c r="EA8" s="1369"/>
      <c r="EB8" s="1369"/>
      <c r="EC8" s="1369"/>
      <c r="ED8" s="1369"/>
      <c r="EE8" s="1369"/>
      <c r="EF8" s="1369"/>
      <c r="EG8" s="1369"/>
      <c r="EH8" s="1369"/>
      <c r="EI8" s="1369"/>
      <c r="EJ8" s="1369"/>
      <c r="EK8" s="1369"/>
      <c r="EL8" s="1369"/>
      <c r="EM8" s="1369"/>
      <c r="EN8" s="1369"/>
      <c r="EO8" s="1369"/>
      <c r="EP8" s="1369"/>
      <c r="EQ8" s="1369"/>
      <c r="ER8" s="1369"/>
      <c r="ES8" s="1369"/>
      <c r="ET8" s="1369"/>
      <c r="EU8" s="1369"/>
      <c r="EV8" s="1369"/>
      <c r="EW8" s="1369"/>
      <c r="EX8" s="1369"/>
      <c r="EY8" s="1369"/>
      <c r="EZ8" s="1369"/>
      <c r="FA8" s="1369"/>
      <c r="FB8" s="1369"/>
      <c r="FC8" s="1369"/>
      <c r="FD8" s="1369"/>
      <c r="FE8" s="1369"/>
      <c r="FF8" s="1369"/>
    </row>
    <row r="9" spans="1:162" ht="15" customHeight="1">
      <c r="B9" s="1373"/>
      <c r="C9" s="1541" t="s">
        <v>174</v>
      </c>
      <c r="D9" s="1542" t="s">
        <v>175</v>
      </c>
      <c r="E9" s="1542" t="s">
        <v>1142</v>
      </c>
      <c r="F9" s="1542" t="s">
        <v>1295</v>
      </c>
      <c r="G9" s="1542" t="s">
        <v>1445</v>
      </c>
      <c r="H9" s="1542" t="s">
        <v>1297</v>
      </c>
      <c r="I9" s="1542" t="s">
        <v>1446</v>
      </c>
      <c r="J9" s="1542" t="s">
        <v>1447</v>
      </c>
      <c r="K9" s="1374"/>
      <c r="L9" s="1542" t="s">
        <v>1300</v>
      </c>
      <c r="M9" s="1542" t="s">
        <v>1448</v>
      </c>
      <c r="N9" s="1542" t="s">
        <v>1302</v>
      </c>
      <c r="O9" s="1542" t="s">
        <v>1449</v>
      </c>
      <c r="P9" s="1542" t="s">
        <v>1450</v>
      </c>
      <c r="Q9" s="1375"/>
      <c r="R9" s="1542" t="s">
        <v>1451</v>
      </c>
      <c r="S9" s="1542"/>
      <c r="T9" s="1542" t="s">
        <v>1452</v>
      </c>
      <c r="U9" s="1542"/>
      <c r="V9" s="1542" t="s">
        <v>1453</v>
      </c>
      <c r="W9" s="1542"/>
      <c r="X9" s="1542" t="s">
        <v>1454</v>
      </c>
      <c r="Y9" s="1542"/>
      <c r="Z9" s="1542" t="s">
        <v>1455</v>
      </c>
      <c r="AA9" s="1542"/>
      <c r="AB9" s="1542" t="s">
        <v>1456</v>
      </c>
      <c r="AC9" s="1542"/>
      <c r="AD9" s="1542" t="s">
        <v>1457</v>
      </c>
      <c r="AE9" s="1542"/>
      <c r="AF9" s="1542" t="s">
        <v>1458</v>
      </c>
      <c r="AG9" s="1542"/>
      <c r="AH9" s="1542" t="s">
        <v>1459</v>
      </c>
      <c r="AI9" s="1369"/>
    </row>
    <row r="10" spans="1:162" s="1372" customFormat="1" ht="15" customHeight="1">
      <c r="B10" s="1543"/>
      <c r="C10" s="1543"/>
      <c r="D10" s="1543"/>
      <c r="E10" s="1542"/>
      <c r="F10" s="1542"/>
      <c r="G10" s="1542"/>
      <c r="H10" s="1542"/>
      <c r="I10" s="1542"/>
      <c r="J10" s="1542"/>
      <c r="K10" s="1542"/>
      <c r="L10" s="1542"/>
      <c r="M10" s="1542"/>
      <c r="N10" s="1542"/>
      <c r="O10" s="1542"/>
      <c r="P10" s="1542"/>
      <c r="Q10" s="1542"/>
      <c r="R10" s="1542"/>
      <c r="S10" s="1542"/>
      <c r="T10" s="1542"/>
      <c r="U10" s="1542"/>
      <c r="V10" s="1542"/>
      <c r="W10" s="1542"/>
      <c r="X10" s="1542"/>
      <c r="Y10" s="1542"/>
      <c r="Z10" s="1542"/>
      <c r="AA10" s="1542"/>
      <c r="AB10" s="1542"/>
      <c r="AC10" s="1542"/>
      <c r="AD10" s="1542"/>
      <c r="AE10" s="1542"/>
      <c r="AF10" s="1542"/>
      <c r="AG10" s="1542"/>
      <c r="AH10" s="1542"/>
      <c r="AI10" s="1542"/>
      <c r="AJ10" s="1369"/>
      <c r="AK10" s="1369"/>
      <c r="AL10" s="1369"/>
      <c r="AM10" s="1369"/>
      <c r="AN10" s="1369"/>
      <c r="AO10" s="1369"/>
      <c r="AP10" s="1369"/>
      <c r="AQ10" s="1369"/>
      <c r="AR10" s="1369"/>
      <c r="AS10" s="1369"/>
      <c r="AT10" s="1369"/>
      <c r="AU10" s="1369"/>
      <c r="AV10" s="1369"/>
      <c r="AW10" s="1369"/>
      <c r="AX10" s="1369"/>
      <c r="AY10" s="1369"/>
      <c r="AZ10" s="1369"/>
      <c r="BA10" s="1369"/>
      <c r="BB10" s="1369"/>
      <c r="BC10" s="1369"/>
      <c r="BD10" s="1369"/>
      <c r="BE10" s="1369"/>
      <c r="BF10" s="1369"/>
      <c r="BG10" s="1369"/>
      <c r="BH10" s="1369"/>
      <c r="BI10" s="1369"/>
      <c r="BJ10" s="1369"/>
      <c r="BK10" s="1369"/>
      <c r="BL10" s="1369"/>
      <c r="BM10" s="1369"/>
      <c r="BN10" s="1369"/>
      <c r="BO10" s="1369"/>
      <c r="BP10" s="1369"/>
      <c r="BQ10" s="1369"/>
      <c r="BR10" s="1369"/>
      <c r="BS10" s="1369"/>
      <c r="BT10" s="1369"/>
      <c r="BU10" s="1369"/>
      <c r="BV10" s="1369"/>
      <c r="BW10" s="1369"/>
      <c r="BX10" s="1369"/>
      <c r="BY10" s="1369"/>
      <c r="BZ10" s="1369"/>
      <c r="CA10" s="1369"/>
      <c r="CB10" s="1369"/>
      <c r="CC10" s="1369"/>
      <c r="CD10" s="1369"/>
      <c r="CE10" s="1369"/>
      <c r="CF10" s="1369"/>
      <c r="CG10" s="1369"/>
      <c r="CH10" s="1369"/>
      <c r="CI10" s="1369"/>
      <c r="CJ10" s="1369"/>
      <c r="CK10" s="1369"/>
      <c r="CL10" s="1369"/>
      <c r="CM10" s="1369"/>
      <c r="CN10" s="1369"/>
      <c r="CO10" s="1369"/>
      <c r="CP10" s="1369"/>
      <c r="CQ10" s="1369"/>
      <c r="CR10" s="1369"/>
      <c r="CS10" s="1369"/>
      <c r="CT10" s="1369"/>
      <c r="CU10" s="1369"/>
      <c r="CV10" s="1369"/>
      <c r="CW10" s="1369"/>
      <c r="CX10" s="1369"/>
      <c r="CY10" s="1369"/>
      <c r="CZ10" s="1369"/>
      <c r="DA10" s="1369"/>
      <c r="DB10" s="1369"/>
      <c r="DC10" s="1369"/>
      <c r="DD10" s="1369"/>
      <c r="DE10" s="1369"/>
      <c r="DF10" s="1369"/>
      <c r="DG10" s="1369"/>
      <c r="DH10" s="1369"/>
      <c r="DI10" s="1369"/>
      <c r="DJ10" s="1369"/>
      <c r="DK10" s="1369"/>
      <c r="DL10" s="1369"/>
      <c r="DM10" s="1369"/>
      <c r="DN10" s="1369"/>
      <c r="DO10" s="1369"/>
      <c r="DP10" s="1369"/>
      <c r="DQ10" s="1369"/>
      <c r="DR10" s="1369"/>
      <c r="DS10" s="1369"/>
      <c r="DT10" s="1369"/>
      <c r="DU10" s="1369"/>
      <c r="DV10" s="1369"/>
      <c r="DW10" s="1369"/>
      <c r="DX10" s="1369"/>
      <c r="DY10" s="1369"/>
      <c r="DZ10" s="1369"/>
      <c r="EA10" s="1369"/>
      <c r="EB10" s="1369"/>
      <c r="EC10" s="1369"/>
      <c r="ED10" s="1369"/>
      <c r="EE10" s="1369"/>
      <c r="EF10" s="1369"/>
      <c r="EG10" s="1369"/>
      <c r="EH10" s="1369"/>
      <c r="EI10" s="1369"/>
      <c r="EJ10" s="1369"/>
      <c r="EK10" s="1369"/>
      <c r="EL10" s="1369"/>
      <c r="EM10" s="1369"/>
      <c r="EN10" s="1369"/>
      <c r="EO10" s="1369"/>
      <c r="EP10" s="1369"/>
      <c r="EQ10" s="1369"/>
      <c r="ER10" s="1369"/>
      <c r="ES10" s="1369"/>
      <c r="ET10" s="1369"/>
      <c r="EU10" s="1369"/>
      <c r="EV10" s="1369"/>
      <c r="EW10" s="1369"/>
      <c r="EX10" s="1369"/>
      <c r="EY10" s="1369"/>
      <c r="EZ10" s="1369"/>
      <c r="FA10" s="1369"/>
      <c r="FB10" s="1369"/>
      <c r="FC10" s="1369"/>
      <c r="FD10" s="1369"/>
      <c r="FE10" s="1369"/>
      <c r="FF10" s="1369"/>
    </row>
    <row r="11" spans="1:162" s="1372" customFormat="1" ht="13">
      <c r="B11" s="1543"/>
      <c r="C11" s="1544" t="s">
        <v>1627</v>
      </c>
      <c r="D11" s="1543"/>
      <c r="E11" s="1542"/>
      <c r="F11" s="1542"/>
      <c r="G11" s="1542"/>
      <c r="H11" s="1542"/>
      <c r="I11" s="1542"/>
      <c r="J11" s="1542"/>
      <c r="K11" s="1542"/>
      <c r="L11" s="1542"/>
      <c r="M11" s="1542"/>
      <c r="N11" s="1542"/>
      <c r="O11" s="1542"/>
      <c r="P11" s="1542"/>
      <c r="Q11" s="1542"/>
      <c r="R11" s="1542"/>
      <c r="S11" s="1542"/>
      <c r="T11" s="1542"/>
      <c r="U11" s="1542"/>
      <c r="V11" s="1542"/>
      <c r="W11" s="1542"/>
      <c r="X11" s="1542"/>
      <c r="Y11" s="1542"/>
      <c r="Z11" s="1542"/>
      <c r="AA11" s="1542"/>
      <c r="AB11" s="1542"/>
      <c r="AC11" s="1542"/>
      <c r="AD11" s="1542"/>
      <c r="AE11" s="1542"/>
      <c r="AF11" s="1542"/>
      <c r="AG11" s="1542"/>
      <c r="AH11" s="1542"/>
      <c r="AI11" s="1542"/>
      <c r="AJ11" s="1369"/>
      <c r="AK11" s="1369"/>
      <c r="AL11" s="1369"/>
      <c r="AM11" s="1369"/>
      <c r="AN11" s="1369"/>
      <c r="AO11" s="1369"/>
      <c r="AP11" s="1369"/>
      <c r="AQ11" s="1369"/>
      <c r="AR11" s="1369"/>
      <c r="AS11" s="1369"/>
      <c r="AT11" s="1369"/>
      <c r="AU11" s="1369"/>
      <c r="AV11" s="1369"/>
      <c r="AW11" s="1369"/>
      <c r="AX11" s="1369"/>
      <c r="AY11" s="1369"/>
      <c r="AZ11" s="1369"/>
      <c r="BA11" s="1369"/>
      <c r="BB11" s="1369"/>
      <c r="BC11" s="1369"/>
      <c r="BD11" s="1369"/>
      <c r="BE11" s="1369"/>
      <c r="BF11" s="1369"/>
      <c r="BG11" s="1369"/>
      <c r="BH11" s="1369"/>
      <c r="BI11" s="1369"/>
      <c r="BJ11" s="1369"/>
      <c r="BK11" s="1369"/>
      <c r="BL11" s="1369"/>
      <c r="BM11" s="1369"/>
      <c r="BN11" s="1369"/>
      <c r="BO11" s="1369"/>
      <c r="BP11" s="1369"/>
      <c r="BQ11" s="1369"/>
      <c r="BR11" s="1369"/>
      <c r="BS11" s="1369"/>
      <c r="BT11" s="1369"/>
      <c r="BU11" s="1369"/>
      <c r="BV11" s="1369"/>
      <c r="BW11" s="1369"/>
      <c r="BX11" s="1369"/>
      <c r="BY11" s="1369"/>
      <c r="BZ11" s="1369"/>
      <c r="CA11" s="1369"/>
      <c r="CB11" s="1369"/>
      <c r="CC11" s="1369"/>
      <c r="CD11" s="1369"/>
      <c r="CE11" s="1369"/>
      <c r="CF11" s="1369"/>
      <c r="CG11" s="1369"/>
      <c r="CH11" s="1369"/>
      <c r="CI11" s="1369"/>
      <c r="CJ11" s="1369"/>
      <c r="CK11" s="1369"/>
      <c r="CL11" s="1369"/>
      <c r="CM11" s="1369"/>
      <c r="CN11" s="1369"/>
      <c r="CO11" s="1369"/>
      <c r="CP11" s="1369"/>
      <c r="CQ11" s="1369"/>
      <c r="CR11" s="1369"/>
      <c r="CS11" s="1369"/>
      <c r="CT11" s="1369"/>
      <c r="CU11" s="1369"/>
      <c r="CV11" s="1369"/>
      <c r="CW11" s="1369"/>
      <c r="CX11" s="1369"/>
      <c r="CY11" s="1369"/>
      <c r="CZ11" s="1369"/>
      <c r="DA11" s="1369"/>
      <c r="DB11" s="1369"/>
      <c r="DC11" s="1369"/>
      <c r="DD11" s="1369"/>
      <c r="DE11" s="1369"/>
      <c r="DF11" s="1369"/>
      <c r="DG11" s="1369"/>
      <c r="DH11" s="1369"/>
      <c r="DI11" s="1369"/>
      <c r="DJ11" s="1369"/>
      <c r="DK11" s="1369"/>
      <c r="DL11" s="1369"/>
      <c r="DM11" s="1369"/>
      <c r="DN11" s="1369"/>
      <c r="DO11" s="1369"/>
      <c r="DP11" s="1369"/>
      <c r="DQ11" s="1369"/>
      <c r="DR11" s="1369"/>
      <c r="DS11" s="1369"/>
      <c r="DT11" s="1369"/>
      <c r="DU11" s="1369"/>
      <c r="DV11" s="1369"/>
      <c r="DW11" s="1369"/>
      <c r="DX11" s="1369"/>
      <c r="DY11" s="1369"/>
      <c r="DZ11" s="1369"/>
      <c r="EA11" s="1369"/>
      <c r="EB11" s="1369"/>
      <c r="EC11" s="1369"/>
      <c r="ED11" s="1369"/>
      <c r="EE11" s="1369"/>
      <c r="EF11" s="1369"/>
      <c r="EG11" s="1369"/>
      <c r="EH11" s="1369"/>
      <c r="EI11" s="1369"/>
      <c r="EJ11" s="1369"/>
      <c r="EK11" s="1369"/>
      <c r="EL11" s="1369"/>
      <c r="EM11" s="1369"/>
      <c r="EN11" s="1369"/>
      <c r="EO11" s="1369"/>
      <c r="EP11" s="1369"/>
      <c r="EQ11" s="1369"/>
      <c r="ER11" s="1369"/>
      <c r="ES11" s="1369"/>
      <c r="ET11" s="1369"/>
      <c r="EU11" s="1369"/>
      <c r="EV11" s="1369"/>
      <c r="EW11" s="1369"/>
      <c r="EX11" s="1369"/>
      <c r="EY11" s="1369"/>
      <c r="EZ11" s="1369"/>
      <c r="FA11" s="1369"/>
      <c r="FB11" s="1369"/>
      <c r="FC11" s="1369"/>
      <c r="FD11" s="1369"/>
      <c r="FE11" s="1369"/>
      <c r="FF11" s="1369"/>
    </row>
    <row r="12" spans="1:162">
      <c r="B12" s="1219">
        <v>1</v>
      </c>
      <c r="C12" s="1345" t="s">
        <v>1628</v>
      </c>
      <c r="D12" s="1345" t="s">
        <v>1629</v>
      </c>
      <c r="E12" s="1345" t="s">
        <v>1461</v>
      </c>
      <c r="F12" s="1545">
        <v>0</v>
      </c>
      <c r="G12" s="1546">
        <f t="shared" ref="G12:G70" si="0">F12*0.35</f>
        <v>0</v>
      </c>
      <c r="H12" s="1545">
        <v>561350.97</v>
      </c>
      <c r="I12" s="1546">
        <f t="shared" ref="I12:I70" si="1">-H12*0.35</f>
        <v>-196472.83949999997</v>
      </c>
      <c r="J12" s="1546">
        <f t="shared" ref="J12:J70" si="2">G12+H12+I12</f>
        <v>364878.13049999997</v>
      </c>
      <c r="K12" s="1547"/>
      <c r="L12" s="1545">
        <f t="shared" ref="L12:L69" si="3">F12</f>
        <v>0</v>
      </c>
      <c r="M12" s="1546">
        <f t="shared" ref="M12:M70" si="4">L12*0.21</f>
        <v>0</v>
      </c>
      <c r="N12" s="1545">
        <v>561350.97</v>
      </c>
      <c r="O12" s="1546">
        <f t="shared" ref="O12:O70" si="5">-N12*0.21</f>
        <v>-117883.70369999998</v>
      </c>
      <c r="P12" s="1546">
        <f t="shared" ref="P12:P70" si="6">M12+N12+O12</f>
        <v>443467.26630000002</v>
      </c>
      <c r="R12" s="1546">
        <f t="shared" ref="R12:R70" si="7">J12-P12</f>
        <v>-78589.135800000047</v>
      </c>
      <c r="S12" s="1547"/>
      <c r="T12" s="1545">
        <v>0</v>
      </c>
      <c r="U12" s="1547"/>
      <c r="V12" s="1545">
        <v>0</v>
      </c>
      <c r="W12" s="1547"/>
      <c r="X12" s="1546">
        <f t="shared" ref="X12:X70" si="8">R12-T12-V12</f>
        <v>-78589.135800000047</v>
      </c>
      <c r="Y12" s="1547"/>
      <c r="Z12" s="1354" t="s">
        <v>1475</v>
      </c>
      <c r="AA12" s="1548"/>
      <c r="AB12" s="1354" t="s">
        <v>22</v>
      </c>
      <c r="AC12" s="1548"/>
      <c r="AD12" s="1549">
        <v>0.33300000000000002</v>
      </c>
      <c r="AE12" s="1548"/>
      <c r="AF12" s="1546">
        <f t="shared" ref="AF12:AF70" si="9">X12*AD12</f>
        <v>-26170.182221400017</v>
      </c>
      <c r="AG12" s="943"/>
      <c r="AH12" s="1219">
        <v>190</v>
      </c>
      <c r="AI12" s="1219"/>
    </row>
    <row r="13" spans="1:162">
      <c r="B13" s="1219">
        <v>2</v>
      </c>
      <c r="C13" s="1345" t="s">
        <v>1460</v>
      </c>
      <c r="D13" s="1345" t="s">
        <v>1630</v>
      </c>
      <c r="E13" s="1345" t="s">
        <v>1461</v>
      </c>
      <c r="F13" s="1550">
        <v>222051.82999999996</v>
      </c>
      <c r="G13" s="1551">
        <f t="shared" si="0"/>
        <v>77718.14049999998</v>
      </c>
      <c r="H13" s="1550">
        <v>19984.664699999994</v>
      </c>
      <c r="I13" s="1551">
        <f t="shared" si="1"/>
        <v>-6994.6326449999979</v>
      </c>
      <c r="J13" s="1551">
        <f t="shared" si="2"/>
        <v>90708.172554999968</v>
      </c>
      <c r="K13" s="1552"/>
      <c r="L13" s="1550">
        <f t="shared" si="3"/>
        <v>222051.82999999996</v>
      </c>
      <c r="M13" s="1551">
        <f t="shared" si="4"/>
        <v>46630.884299999991</v>
      </c>
      <c r="N13" s="1550">
        <v>19984.664699999994</v>
      </c>
      <c r="O13" s="1551">
        <f t="shared" si="5"/>
        <v>-4196.7795869999982</v>
      </c>
      <c r="P13" s="1551">
        <f t="shared" si="6"/>
        <v>62418.769412999987</v>
      </c>
      <c r="Q13" s="1551"/>
      <c r="R13" s="1551">
        <f t="shared" si="7"/>
        <v>28289.403141999981</v>
      </c>
      <c r="S13" s="1552"/>
      <c r="T13" s="1550">
        <v>0</v>
      </c>
      <c r="U13" s="1552"/>
      <c r="V13" s="1550">
        <v>0</v>
      </c>
      <c r="W13" s="1552"/>
      <c r="X13" s="1551">
        <f t="shared" si="8"/>
        <v>28289.403141999981</v>
      </c>
      <c r="Y13" s="1547"/>
      <c r="Z13" s="1354" t="s">
        <v>260</v>
      </c>
      <c r="AA13" s="1548"/>
      <c r="AB13" s="1354" t="s">
        <v>22</v>
      </c>
      <c r="AC13" s="1548"/>
      <c r="AD13" s="1549">
        <v>6.5299999999999997E-2</v>
      </c>
      <c r="AE13" s="1548"/>
      <c r="AF13" s="1551">
        <f t="shared" si="9"/>
        <v>1847.2980251725987</v>
      </c>
      <c r="AG13" s="943"/>
      <c r="AH13" s="1219">
        <v>190</v>
      </c>
      <c r="AI13" s="1219"/>
    </row>
    <row r="14" spans="1:162">
      <c r="B14" s="1219">
        <v>3</v>
      </c>
      <c r="C14" s="1345" t="s">
        <v>1631</v>
      </c>
      <c r="D14" s="1345" t="s">
        <v>1630</v>
      </c>
      <c r="E14" s="1345" t="s">
        <v>1461</v>
      </c>
      <c r="F14" s="1550">
        <v>561535.93000000005</v>
      </c>
      <c r="G14" s="1551">
        <f t="shared" si="0"/>
        <v>196537.57550000001</v>
      </c>
      <c r="H14" s="1550">
        <v>50538.233700000004</v>
      </c>
      <c r="I14" s="1551">
        <f t="shared" si="1"/>
        <v>-17688.381795000001</v>
      </c>
      <c r="J14" s="1551">
        <f t="shared" si="2"/>
        <v>229387.42740500002</v>
      </c>
      <c r="K14" s="1552"/>
      <c r="L14" s="1550">
        <f t="shared" si="3"/>
        <v>561535.93000000005</v>
      </c>
      <c r="M14" s="1551">
        <f t="shared" si="4"/>
        <v>117922.54530000001</v>
      </c>
      <c r="N14" s="1550">
        <v>50538.233700000004</v>
      </c>
      <c r="O14" s="1551">
        <f t="shared" si="5"/>
        <v>-10613.029077000001</v>
      </c>
      <c r="P14" s="1551">
        <f t="shared" si="6"/>
        <v>157847.749923</v>
      </c>
      <c r="Q14" s="1551"/>
      <c r="R14" s="1551">
        <f t="shared" si="7"/>
        <v>71539.677482000028</v>
      </c>
      <c r="S14" s="1552"/>
      <c r="T14" s="1550">
        <v>0</v>
      </c>
      <c r="U14" s="1552"/>
      <c r="V14" s="1550">
        <v>0</v>
      </c>
      <c r="W14" s="1552"/>
      <c r="X14" s="1551">
        <f t="shared" si="8"/>
        <v>71539.677482000028</v>
      </c>
      <c r="Y14" s="1547"/>
      <c r="Z14" s="1354" t="s">
        <v>260</v>
      </c>
      <c r="AA14" s="1548"/>
      <c r="AB14" s="1354" t="s">
        <v>22</v>
      </c>
      <c r="AC14" s="1548"/>
      <c r="AD14" s="1549">
        <v>6.5299999999999997E-2</v>
      </c>
      <c r="AE14" s="1548"/>
      <c r="AF14" s="1551">
        <f t="shared" si="9"/>
        <v>4671.5409395746019</v>
      </c>
      <c r="AG14" s="943"/>
      <c r="AH14" s="1219">
        <v>190</v>
      </c>
      <c r="AI14" s="1219"/>
    </row>
    <row r="15" spans="1:162">
      <c r="B15" s="1219">
        <v>4</v>
      </c>
      <c r="C15" s="1345" t="s">
        <v>1632</v>
      </c>
      <c r="D15" s="1345" t="s">
        <v>1630</v>
      </c>
      <c r="E15" s="1345" t="s">
        <v>1461</v>
      </c>
      <c r="F15" s="1550">
        <v>1350412</v>
      </c>
      <c r="G15" s="1551">
        <f t="shared" si="0"/>
        <v>472644.19999999995</v>
      </c>
      <c r="H15" s="1550">
        <v>121537.08</v>
      </c>
      <c r="I15" s="1551">
        <f t="shared" si="1"/>
        <v>-42537.977999999996</v>
      </c>
      <c r="J15" s="1551">
        <f t="shared" si="2"/>
        <v>551643.30199999991</v>
      </c>
      <c r="K15" s="1552"/>
      <c r="L15" s="1550">
        <f t="shared" si="3"/>
        <v>1350412</v>
      </c>
      <c r="M15" s="1551">
        <f t="shared" si="4"/>
        <v>283586.51999999996</v>
      </c>
      <c r="N15" s="1550">
        <v>121537.08</v>
      </c>
      <c r="O15" s="1551">
        <f t="shared" si="5"/>
        <v>-25522.786799999998</v>
      </c>
      <c r="P15" s="1551">
        <f t="shared" si="6"/>
        <v>379600.81319999998</v>
      </c>
      <c r="Q15" s="1551"/>
      <c r="R15" s="1551">
        <f t="shared" si="7"/>
        <v>172042.48879999993</v>
      </c>
      <c r="S15" s="1552"/>
      <c r="T15" s="1550">
        <v>0</v>
      </c>
      <c r="U15" s="1552"/>
      <c r="V15" s="1550">
        <v>0</v>
      </c>
      <c r="W15" s="1552"/>
      <c r="X15" s="1551">
        <f t="shared" si="8"/>
        <v>172042.48879999993</v>
      </c>
      <c r="Y15" s="1547"/>
      <c r="Z15" s="1354" t="s">
        <v>260</v>
      </c>
      <c r="AA15" s="1548"/>
      <c r="AB15" s="1354" t="s">
        <v>22</v>
      </c>
      <c r="AC15" s="1548"/>
      <c r="AD15" s="1549">
        <v>6.5299999999999997E-2</v>
      </c>
      <c r="AE15" s="1548"/>
      <c r="AF15" s="1551">
        <f t="shared" si="9"/>
        <v>11234.374518639996</v>
      </c>
      <c r="AG15" s="943"/>
      <c r="AH15" s="1219">
        <v>190</v>
      </c>
      <c r="AI15" s="1219"/>
    </row>
    <row r="16" spans="1:162">
      <c r="B16" s="1219">
        <v>5</v>
      </c>
      <c r="C16" s="1345" t="s">
        <v>1633</v>
      </c>
      <c r="D16" s="1345" t="s">
        <v>1630</v>
      </c>
      <c r="E16" s="1345" t="s">
        <v>1461</v>
      </c>
      <c r="F16" s="1550">
        <v>156169.44</v>
      </c>
      <c r="G16" s="1551">
        <f t="shared" si="0"/>
        <v>54659.303999999996</v>
      </c>
      <c r="H16" s="1550">
        <v>14055.249599999999</v>
      </c>
      <c r="I16" s="1551">
        <f t="shared" si="1"/>
        <v>-4919.3373599999995</v>
      </c>
      <c r="J16" s="1551">
        <f t="shared" si="2"/>
        <v>63795.216240000002</v>
      </c>
      <c r="K16" s="1552"/>
      <c r="L16" s="1550">
        <f t="shared" si="3"/>
        <v>156169.44</v>
      </c>
      <c r="M16" s="1551">
        <f t="shared" si="4"/>
        <v>32795.582399999999</v>
      </c>
      <c r="N16" s="1550">
        <v>14055.249599999999</v>
      </c>
      <c r="O16" s="1551">
        <f t="shared" si="5"/>
        <v>-2951.6024159999997</v>
      </c>
      <c r="P16" s="1551">
        <f t="shared" si="6"/>
        <v>43899.229583999993</v>
      </c>
      <c r="Q16" s="1551"/>
      <c r="R16" s="1551">
        <f t="shared" si="7"/>
        <v>19895.986656000008</v>
      </c>
      <c r="S16" s="1552"/>
      <c r="T16" s="1550">
        <v>0</v>
      </c>
      <c r="U16" s="1552"/>
      <c r="V16" s="1550">
        <v>0</v>
      </c>
      <c r="W16" s="1552"/>
      <c r="X16" s="1551">
        <f t="shared" si="8"/>
        <v>19895.986656000008</v>
      </c>
      <c r="Y16" s="1547"/>
      <c r="Z16" s="1354" t="s">
        <v>260</v>
      </c>
      <c r="AA16" s="1548"/>
      <c r="AB16" s="1354" t="s">
        <v>22</v>
      </c>
      <c r="AC16" s="1548"/>
      <c r="AD16" s="1549">
        <v>6.5299999999999997E-2</v>
      </c>
      <c r="AE16" s="1548"/>
      <c r="AF16" s="1551">
        <f t="shared" si="9"/>
        <v>1299.2079286368005</v>
      </c>
      <c r="AG16" s="943"/>
      <c r="AH16" s="1219">
        <v>190</v>
      </c>
      <c r="AI16" s="1219"/>
    </row>
    <row r="17" spans="2:35">
      <c r="B17" s="1219">
        <v>6</v>
      </c>
      <c r="C17" s="1345" t="s">
        <v>1465</v>
      </c>
      <c r="D17" s="1345" t="s">
        <v>1630</v>
      </c>
      <c r="E17" s="1345" t="s">
        <v>1461</v>
      </c>
      <c r="F17" s="1550">
        <v>3405703.67</v>
      </c>
      <c r="G17" s="1551">
        <f t="shared" si="0"/>
        <v>1191996.2844999998</v>
      </c>
      <c r="H17" s="1550">
        <v>306513.33029999997</v>
      </c>
      <c r="I17" s="1551">
        <f t="shared" si="1"/>
        <v>-107279.66560499999</v>
      </c>
      <c r="J17" s="1551">
        <f t="shared" si="2"/>
        <v>1391229.9491949999</v>
      </c>
      <c r="K17" s="1552"/>
      <c r="L17" s="1550">
        <f t="shared" si="3"/>
        <v>3405703.67</v>
      </c>
      <c r="M17" s="1551">
        <f t="shared" si="4"/>
        <v>715197.77069999999</v>
      </c>
      <c r="N17" s="1550">
        <v>306513.33029999997</v>
      </c>
      <c r="O17" s="1551">
        <f t="shared" si="5"/>
        <v>-64367.799362999991</v>
      </c>
      <c r="P17" s="1551">
        <f t="shared" si="6"/>
        <v>957343.30163700006</v>
      </c>
      <c r="Q17" s="1551"/>
      <c r="R17" s="1551">
        <f t="shared" si="7"/>
        <v>433886.64755799982</v>
      </c>
      <c r="S17" s="1552"/>
      <c r="T17" s="1550">
        <v>0</v>
      </c>
      <c r="U17" s="1552"/>
      <c r="V17" s="1550">
        <v>0</v>
      </c>
      <c r="W17" s="1552"/>
      <c r="X17" s="1551">
        <f t="shared" si="8"/>
        <v>433886.64755799982</v>
      </c>
      <c r="Y17" s="1547"/>
      <c r="Z17" s="1354" t="s">
        <v>260</v>
      </c>
      <c r="AA17" s="1548"/>
      <c r="AB17" s="1354" t="s">
        <v>22</v>
      </c>
      <c r="AC17" s="1548"/>
      <c r="AD17" s="1549">
        <v>6.5299999999999997E-2</v>
      </c>
      <c r="AE17" s="1548"/>
      <c r="AF17" s="1551">
        <f t="shared" si="9"/>
        <v>28332.798085537386</v>
      </c>
      <c r="AG17" s="943"/>
      <c r="AH17" s="1219">
        <v>190</v>
      </c>
      <c r="AI17" s="1219"/>
    </row>
    <row r="18" spans="2:35">
      <c r="B18" s="1219">
        <v>7</v>
      </c>
      <c r="C18" s="1345" t="s">
        <v>1468</v>
      </c>
      <c r="D18" s="1345" t="s">
        <v>1630</v>
      </c>
      <c r="E18" s="1345" t="s">
        <v>1461</v>
      </c>
      <c r="F18" s="1550">
        <v>1776910.91</v>
      </c>
      <c r="G18" s="1551">
        <f t="shared" si="0"/>
        <v>621918.81849999994</v>
      </c>
      <c r="H18" s="1550">
        <v>159921.98189999998</v>
      </c>
      <c r="I18" s="1551">
        <f t="shared" si="1"/>
        <v>-55972.693664999992</v>
      </c>
      <c r="J18" s="1551">
        <f t="shared" si="2"/>
        <v>725868.10673499992</v>
      </c>
      <c r="K18" s="1552"/>
      <c r="L18" s="1550">
        <f t="shared" si="3"/>
        <v>1776910.91</v>
      </c>
      <c r="M18" s="1551">
        <f t="shared" si="4"/>
        <v>373151.29109999997</v>
      </c>
      <c r="N18" s="1550">
        <v>159921.98189999998</v>
      </c>
      <c r="O18" s="1551">
        <f t="shared" si="5"/>
        <v>-33583.616198999996</v>
      </c>
      <c r="P18" s="1551">
        <f t="shared" si="6"/>
        <v>499489.65680099995</v>
      </c>
      <c r="Q18" s="1551"/>
      <c r="R18" s="1551">
        <f t="shared" si="7"/>
        <v>226378.44993399997</v>
      </c>
      <c r="S18" s="1552"/>
      <c r="T18" s="1550">
        <v>0</v>
      </c>
      <c r="U18" s="1552"/>
      <c r="V18" s="1550">
        <v>0</v>
      </c>
      <c r="W18" s="1552"/>
      <c r="X18" s="1551">
        <f t="shared" si="8"/>
        <v>226378.44993399997</v>
      </c>
      <c r="Y18" s="1547"/>
      <c r="Z18" s="1354" t="s">
        <v>260</v>
      </c>
      <c r="AA18" s="1548"/>
      <c r="AB18" s="1354" t="s">
        <v>22</v>
      </c>
      <c r="AC18" s="1548"/>
      <c r="AD18" s="1549">
        <v>6.5299999999999997E-2</v>
      </c>
      <c r="AE18" s="1548"/>
      <c r="AF18" s="1551">
        <f t="shared" si="9"/>
        <v>14782.512780690198</v>
      </c>
      <c r="AG18" s="943"/>
      <c r="AH18" s="1219">
        <v>190</v>
      </c>
      <c r="AI18" s="1219"/>
    </row>
    <row r="19" spans="2:35">
      <c r="B19" s="1219">
        <v>8</v>
      </c>
      <c r="C19" s="1345" t="s">
        <v>1469</v>
      </c>
      <c r="D19" s="1345" t="s">
        <v>1630</v>
      </c>
      <c r="E19" s="1345" t="s">
        <v>1461</v>
      </c>
      <c r="F19" s="1550">
        <v>2978952.3642689832</v>
      </c>
      <c r="G19" s="1551">
        <f t="shared" si="0"/>
        <v>1042633.3274941441</v>
      </c>
      <c r="H19" s="1550">
        <v>268105.71278420847</v>
      </c>
      <c r="I19" s="1551">
        <f t="shared" si="1"/>
        <v>-93836.999474472963</v>
      </c>
      <c r="J19" s="1551">
        <f t="shared" si="2"/>
        <v>1216902.0408038795</v>
      </c>
      <c r="K19" s="1552"/>
      <c r="L19" s="1550">
        <f t="shared" si="3"/>
        <v>2978952.3642689832</v>
      </c>
      <c r="M19" s="1551">
        <f t="shared" si="4"/>
        <v>625579.99649648648</v>
      </c>
      <c r="N19" s="1550">
        <v>268105.71278420847</v>
      </c>
      <c r="O19" s="1551">
        <f t="shared" si="5"/>
        <v>-56302.199684683779</v>
      </c>
      <c r="P19" s="1551">
        <f t="shared" si="6"/>
        <v>837383.50959601114</v>
      </c>
      <c r="Q19" s="1551"/>
      <c r="R19" s="1551">
        <f t="shared" si="7"/>
        <v>379518.53120786836</v>
      </c>
      <c r="S19" s="1552"/>
      <c r="T19" s="1550">
        <v>0</v>
      </c>
      <c r="U19" s="1552"/>
      <c r="V19" s="1550">
        <v>0</v>
      </c>
      <c r="W19" s="1552"/>
      <c r="X19" s="1551">
        <f t="shared" si="8"/>
        <v>379518.53120786836</v>
      </c>
      <c r="Y19" s="1547"/>
      <c r="Z19" s="1354" t="s">
        <v>260</v>
      </c>
      <c r="AA19" s="1548"/>
      <c r="AB19" s="1354" t="s">
        <v>22</v>
      </c>
      <c r="AC19" s="1548"/>
      <c r="AD19" s="1549">
        <v>6.5299999999999997E-2</v>
      </c>
      <c r="AE19" s="1548"/>
      <c r="AF19" s="1551">
        <f t="shared" si="9"/>
        <v>24782.560087873804</v>
      </c>
      <c r="AG19" s="943"/>
      <c r="AH19" s="1219">
        <v>190</v>
      </c>
      <c r="AI19" s="1219"/>
    </row>
    <row r="20" spans="2:35">
      <c r="B20" s="1219">
        <v>9</v>
      </c>
      <c r="C20" s="1345" t="s">
        <v>1634</v>
      </c>
      <c r="D20" s="1345" t="s">
        <v>1630</v>
      </c>
      <c r="E20" s="1345" t="s">
        <v>1461</v>
      </c>
      <c r="F20" s="1550">
        <v>135000</v>
      </c>
      <c r="G20" s="1551">
        <f t="shared" si="0"/>
        <v>47250</v>
      </c>
      <c r="H20" s="1550">
        <v>12150</v>
      </c>
      <c r="I20" s="1551">
        <f t="shared" si="1"/>
        <v>-4252.5</v>
      </c>
      <c r="J20" s="1551">
        <f t="shared" si="2"/>
        <v>55147.5</v>
      </c>
      <c r="K20" s="1552"/>
      <c r="L20" s="1550">
        <f t="shared" si="3"/>
        <v>135000</v>
      </c>
      <c r="M20" s="1551">
        <f t="shared" si="4"/>
        <v>28350</v>
      </c>
      <c r="N20" s="1550">
        <v>12150</v>
      </c>
      <c r="O20" s="1551">
        <f t="shared" si="5"/>
        <v>-2551.5</v>
      </c>
      <c r="P20" s="1551">
        <f t="shared" si="6"/>
        <v>37948.5</v>
      </c>
      <c r="Q20" s="1551"/>
      <c r="R20" s="1551">
        <f t="shared" si="7"/>
        <v>17199</v>
      </c>
      <c r="S20" s="1552"/>
      <c r="T20" s="1550">
        <v>0</v>
      </c>
      <c r="U20" s="1552"/>
      <c r="V20" s="1550">
        <v>0</v>
      </c>
      <c r="W20" s="1552"/>
      <c r="X20" s="1551">
        <f t="shared" si="8"/>
        <v>17199</v>
      </c>
      <c r="Y20" s="1547"/>
      <c r="Z20" s="1354" t="s">
        <v>260</v>
      </c>
      <c r="AA20" s="1548"/>
      <c r="AB20" s="1354" t="s">
        <v>22</v>
      </c>
      <c r="AC20" s="1548"/>
      <c r="AD20" s="1549">
        <v>6.5299999999999997E-2</v>
      </c>
      <c r="AE20" s="1548"/>
      <c r="AF20" s="1551">
        <f t="shared" si="9"/>
        <v>1123.0946999999999</v>
      </c>
      <c r="AG20" s="943"/>
      <c r="AH20" s="1219">
        <v>190</v>
      </c>
      <c r="AI20" s="1219"/>
    </row>
    <row r="21" spans="2:35">
      <c r="B21" s="1219">
        <v>10</v>
      </c>
      <c r="C21" s="1345" t="s">
        <v>1635</v>
      </c>
      <c r="D21" s="1345" t="s">
        <v>1630</v>
      </c>
      <c r="E21" s="1345" t="s">
        <v>1461</v>
      </c>
      <c r="F21" s="1550">
        <v>-156169.44</v>
      </c>
      <c r="G21" s="1551">
        <f t="shared" si="0"/>
        <v>-54659.303999999996</v>
      </c>
      <c r="H21" s="1550">
        <v>-14055.249599999999</v>
      </c>
      <c r="I21" s="1551">
        <f t="shared" si="1"/>
        <v>4919.3373599999995</v>
      </c>
      <c r="J21" s="1551">
        <f t="shared" si="2"/>
        <v>-63795.216240000002</v>
      </c>
      <c r="K21" s="1552"/>
      <c r="L21" s="1550">
        <f t="shared" si="3"/>
        <v>-156169.44</v>
      </c>
      <c r="M21" s="1551">
        <f t="shared" si="4"/>
        <v>-32795.582399999999</v>
      </c>
      <c r="N21" s="1550">
        <v>-14055.249599999999</v>
      </c>
      <c r="O21" s="1551">
        <f t="shared" si="5"/>
        <v>2951.6024159999997</v>
      </c>
      <c r="P21" s="1551">
        <f t="shared" si="6"/>
        <v>-43899.229583999993</v>
      </c>
      <c r="Q21" s="1551"/>
      <c r="R21" s="1551">
        <f t="shared" si="7"/>
        <v>-19895.986656000008</v>
      </c>
      <c r="S21" s="1552"/>
      <c r="T21" s="1550">
        <v>0</v>
      </c>
      <c r="U21" s="1552"/>
      <c r="V21" s="1550">
        <v>0</v>
      </c>
      <c r="W21" s="1552"/>
      <c r="X21" s="1551">
        <f t="shared" si="8"/>
        <v>-19895.986656000008</v>
      </c>
      <c r="Y21" s="1547"/>
      <c r="Z21" s="1354" t="s">
        <v>260</v>
      </c>
      <c r="AA21" s="1548"/>
      <c r="AB21" s="1354" t="s">
        <v>22</v>
      </c>
      <c r="AC21" s="1548"/>
      <c r="AD21" s="1549">
        <v>6.5299999999999997E-2</v>
      </c>
      <c r="AE21" s="1548"/>
      <c r="AF21" s="1551">
        <f t="shared" si="9"/>
        <v>-1299.2079286368005</v>
      </c>
      <c r="AG21" s="943"/>
      <c r="AH21" s="1219">
        <v>190</v>
      </c>
      <c r="AI21" s="1219"/>
    </row>
    <row r="22" spans="2:35">
      <c r="B22" s="1219">
        <v>11</v>
      </c>
      <c r="C22" s="1345" t="s">
        <v>1636</v>
      </c>
      <c r="D22" s="1345" t="s">
        <v>1630</v>
      </c>
      <c r="E22" s="1345" t="s">
        <v>1461</v>
      </c>
      <c r="F22" s="1550">
        <v>-1350412</v>
      </c>
      <c r="G22" s="1551">
        <f t="shared" si="0"/>
        <v>-472644.19999999995</v>
      </c>
      <c r="H22" s="1550">
        <v>-121537.08</v>
      </c>
      <c r="I22" s="1551">
        <f t="shared" si="1"/>
        <v>42537.977999999996</v>
      </c>
      <c r="J22" s="1551">
        <f t="shared" si="2"/>
        <v>-551643.30199999991</v>
      </c>
      <c r="K22" s="1552"/>
      <c r="L22" s="1550">
        <f t="shared" si="3"/>
        <v>-1350412</v>
      </c>
      <c r="M22" s="1551">
        <f t="shared" si="4"/>
        <v>-283586.51999999996</v>
      </c>
      <c r="N22" s="1550">
        <v>-121537.08</v>
      </c>
      <c r="O22" s="1551">
        <f t="shared" si="5"/>
        <v>25522.786799999998</v>
      </c>
      <c r="P22" s="1551">
        <f t="shared" si="6"/>
        <v>-379600.81319999998</v>
      </c>
      <c r="Q22" s="1551"/>
      <c r="R22" s="1551">
        <f t="shared" si="7"/>
        <v>-172042.48879999993</v>
      </c>
      <c r="S22" s="1552"/>
      <c r="T22" s="1550">
        <v>0</v>
      </c>
      <c r="U22" s="1552"/>
      <c r="V22" s="1550">
        <v>0</v>
      </c>
      <c r="W22" s="1552"/>
      <c r="X22" s="1551">
        <f t="shared" si="8"/>
        <v>-172042.48879999993</v>
      </c>
      <c r="Y22" s="1547"/>
      <c r="Z22" s="1354" t="s">
        <v>260</v>
      </c>
      <c r="AA22" s="1548"/>
      <c r="AB22" s="1354" t="s">
        <v>22</v>
      </c>
      <c r="AC22" s="1548"/>
      <c r="AD22" s="1549">
        <v>6.5299999999999997E-2</v>
      </c>
      <c r="AE22" s="1548"/>
      <c r="AF22" s="1551">
        <f t="shared" si="9"/>
        <v>-11234.374518639996</v>
      </c>
      <c r="AG22" s="943"/>
      <c r="AH22" s="1219">
        <v>190</v>
      </c>
      <c r="AI22" s="1219"/>
    </row>
    <row r="23" spans="2:35">
      <c r="B23" s="1219">
        <v>12</v>
      </c>
      <c r="C23" s="1345" t="s">
        <v>1637</v>
      </c>
      <c r="D23" s="1345" t="s">
        <v>1630</v>
      </c>
      <c r="E23" s="1345" t="s">
        <v>1461</v>
      </c>
      <c r="F23" s="1550">
        <v>8741596</v>
      </c>
      <c r="G23" s="1551">
        <f t="shared" si="0"/>
        <v>3059558.5999999996</v>
      </c>
      <c r="H23" s="1550">
        <v>786743.64</v>
      </c>
      <c r="I23" s="1551">
        <f t="shared" si="1"/>
        <v>-275360.27399999998</v>
      </c>
      <c r="J23" s="1551">
        <f t="shared" si="2"/>
        <v>3570941.966</v>
      </c>
      <c r="K23" s="1552"/>
      <c r="L23" s="1550">
        <f t="shared" si="3"/>
        <v>8741596</v>
      </c>
      <c r="M23" s="1551">
        <f t="shared" si="4"/>
        <v>1835735.16</v>
      </c>
      <c r="N23" s="1550">
        <v>786743.64</v>
      </c>
      <c r="O23" s="1551">
        <f t="shared" si="5"/>
        <v>-165216.16440000001</v>
      </c>
      <c r="P23" s="1551">
        <f t="shared" si="6"/>
        <v>2457262.6355999997</v>
      </c>
      <c r="Q23" s="1551"/>
      <c r="R23" s="1551">
        <f t="shared" si="7"/>
        <v>1113679.3304000003</v>
      </c>
      <c r="S23" s="1552"/>
      <c r="T23" s="1550">
        <v>0</v>
      </c>
      <c r="U23" s="1552"/>
      <c r="V23" s="1550">
        <v>0</v>
      </c>
      <c r="W23" s="1552"/>
      <c r="X23" s="1551">
        <f t="shared" si="8"/>
        <v>1113679.3304000003</v>
      </c>
      <c r="Y23" s="1547"/>
      <c r="Z23" s="1354" t="s">
        <v>260</v>
      </c>
      <c r="AA23" s="1548"/>
      <c r="AB23" s="1354" t="s">
        <v>22</v>
      </c>
      <c r="AC23" s="1548"/>
      <c r="AD23" s="1549">
        <v>6.5299999999999997E-2</v>
      </c>
      <c r="AE23" s="1548"/>
      <c r="AF23" s="1551">
        <f t="shared" si="9"/>
        <v>72723.260275120017</v>
      </c>
      <c r="AG23" s="943"/>
      <c r="AH23" s="1219">
        <v>190</v>
      </c>
      <c r="AI23" s="1219"/>
    </row>
    <row r="24" spans="2:35">
      <c r="B24" s="1219">
        <v>13</v>
      </c>
      <c r="C24" s="1345" t="s">
        <v>1638</v>
      </c>
      <c r="D24" s="1345" t="s">
        <v>1630</v>
      </c>
      <c r="E24" s="1345" t="s">
        <v>1461</v>
      </c>
      <c r="F24" s="1550">
        <v>518589.12</v>
      </c>
      <c r="G24" s="1551">
        <f t="shared" si="0"/>
        <v>181506.19199999998</v>
      </c>
      <c r="H24" s="1550">
        <v>46673.020799999998</v>
      </c>
      <c r="I24" s="1551">
        <f t="shared" si="1"/>
        <v>-16335.557279999999</v>
      </c>
      <c r="J24" s="1551">
        <f t="shared" si="2"/>
        <v>211843.65551999997</v>
      </c>
      <c r="K24" s="1552"/>
      <c r="L24" s="1550">
        <f t="shared" si="3"/>
        <v>518589.12</v>
      </c>
      <c r="M24" s="1551">
        <f t="shared" si="4"/>
        <v>108903.71519999999</v>
      </c>
      <c r="N24" s="1550">
        <v>46673.020799999998</v>
      </c>
      <c r="O24" s="1551">
        <f t="shared" si="5"/>
        <v>-9801.3343679999998</v>
      </c>
      <c r="P24" s="1551">
        <f t="shared" si="6"/>
        <v>145775.40163199996</v>
      </c>
      <c r="Q24" s="1551"/>
      <c r="R24" s="1551">
        <f t="shared" si="7"/>
        <v>66068.253888000007</v>
      </c>
      <c r="S24" s="1552"/>
      <c r="T24" s="1550">
        <v>0</v>
      </c>
      <c r="U24" s="1552"/>
      <c r="V24" s="1550">
        <v>0</v>
      </c>
      <c r="W24" s="1552"/>
      <c r="X24" s="1551">
        <f t="shared" si="8"/>
        <v>66068.253888000007</v>
      </c>
      <c r="Y24" s="1547"/>
      <c r="Z24" s="1354" t="s">
        <v>260</v>
      </c>
      <c r="AA24" s="1548"/>
      <c r="AB24" s="1354" t="s">
        <v>22</v>
      </c>
      <c r="AC24" s="1548"/>
      <c r="AD24" s="1549">
        <v>6.5299999999999997E-2</v>
      </c>
      <c r="AE24" s="1548"/>
      <c r="AF24" s="1551">
        <f t="shared" si="9"/>
        <v>4314.2569788864002</v>
      </c>
      <c r="AG24" s="943"/>
      <c r="AH24" s="1219">
        <v>190</v>
      </c>
      <c r="AI24" s="1219"/>
    </row>
    <row r="25" spans="2:35">
      <c r="B25" s="1219">
        <v>14</v>
      </c>
      <c r="C25" s="1345" t="s">
        <v>1639</v>
      </c>
      <c r="D25" s="1345" t="s">
        <v>1630</v>
      </c>
      <c r="E25" s="1345" t="s">
        <v>1461</v>
      </c>
      <c r="F25" s="1550">
        <v>-135000</v>
      </c>
      <c r="G25" s="1551">
        <f t="shared" si="0"/>
        <v>-47250</v>
      </c>
      <c r="H25" s="1550">
        <v>-12150</v>
      </c>
      <c r="I25" s="1551">
        <f t="shared" si="1"/>
        <v>4252.5</v>
      </c>
      <c r="J25" s="1551">
        <f t="shared" si="2"/>
        <v>-55147.5</v>
      </c>
      <c r="K25" s="1552"/>
      <c r="L25" s="1550">
        <f t="shared" si="3"/>
        <v>-135000</v>
      </c>
      <c r="M25" s="1551">
        <f t="shared" si="4"/>
        <v>-28350</v>
      </c>
      <c r="N25" s="1550">
        <v>-12150</v>
      </c>
      <c r="O25" s="1551">
        <f t="shared" si="5"/>
        <v>2551.5</v>
      </c>
      <c r="P25" s="1551">
        <f t="shared" si="6"/>
        <v>-37948.5</v>
      </c>
      <c r="Q25" s="1551"/>
      <c r="R25" s="1551">
        <f t="shared" si="7"/>
        <v>-17199</v>
      </c>
      <c r="S25" s="1552"/>
      <c r="T25" s="1550">
        <v>0</v>
      </c>
      <c r="U25" s="1552"/>
      <c r="V25" s="1550">
        <v>0</v>
      </c>
      <c r="W25" s="1552"/>
      <c r="X25" s="1551">
        <f t="shared" si="8"/>
        <v>-17199</v>
      </c>
      <c r="Y25" s="1547"/>
      <c r="Z25" s="1354" t="s">
        <v>260</v>
      </c>
      <c r="AA25" s="1548"/>
      <c r="AB25" s="1354" t="s">
        <v>22</v>
      </c>
      <c r="AC25" s="1548"/>
      <c r="AD25" s="1549">
        <v>6.5299999999999997E-2</v>
      </c>
      <c r="AE25" s="1548"/>
      <c r="AF25" s="1551">
        <f t="shared" si="9"/>
        <v>-1123.0946999999999</v>
      </c>
      <c r="AG25" s="943"/>
      <c r="AH25" s="1219">
        <v>190</v>
      </c>
      <c r="AI25" s="1219"/>
    </row>
    <row r="26" spans="2:35">
      <c r="B26" s="1219">
        <v>15</v>
      </c>
      <c r="C26" s="1345" t="s">
        <v>1472</v>
      </c>
      <c r="D26" s="1345" t="s">
        <v>1630</v>
      </c>
      <c r="E26" s="1345" t="s">
        <v>1461</v>
      </c>
      <c r="F26" s="1550">
        <v>140236.19</v>
      </c>
      <c r="G26" s="1551">
        <f t="shared" si="0"/>
        <v>49082.666499999999</v>
      </c>
      <c r="H26" s="1550">
        <v>12621.257099999999</v>
      </c>
      <c r="I26" s="1551">
        <f t="shared" si="1"/>
        <v>-4417.4399849999991</v>
      </c>
      <c r="J26" s="1551">
        <f t="shared" si="2"/>
        <v>57286.483614999997</v>
      </c>
      <c r="K26" s="1552"/>
      <c r="L26" s="1550">
        <f t="shared" si="3"/>
        <v>140236.19</v>
      </c>
      <c r="M26" s="1551">
        <f t="shared" si="4"/>
        <v>29449.599900000001</v>
      </c>
      <c r="N26" s="1550">
        <v>12621.257099999999</v>
      </c>
      <c r="O26" s="1551">
        <f t="shared" si="5"/>
        <v>-2650.4639909999996</v>
      </c>
      <c r="P26" s="1551">
        <f t="shared" si="6"/>
        <v>39420.393009000007</v>
      </c>
      <c r="Q26" s="1551"/>
      <c r="R26" s="1551">
        <f t="shared" si="7"/>
        <v>17866.090605999991</v>
      </c>
      <c r="S26" s="1552"/>
      <c r="T26" s="1550">
        <v>0</v>
      </c>
      <c r="U26" s="1552"/>
      <c r="V26" s="1550">
        <v>0</v>
      </c>
      <c r="W26" s="1552"/>
      <c r="X26" s="1551">
        <f t="shared" si="8"/>
        <v>17866.090605999991</v>
      </c>
      <c r="Y26" s="1547"/>
      <c r="Z26" s="1354" t="s">
        <v>260</v>
      </c>
      <c r="AA26" s="1548"/>
      <c r="AB26" s="1354" t="s">
        <v>22</v>
      </c>
      <c r="AC26" s="1548"/>
      <c r="AD26" s="1549">
        <v>6.5299999999999997E-2</v>
      </c>
      <c r="AE26" s="1548"/>
      <c r="AF26" s="1551">
        <f t="shared" si="9"/>
        <v>1166.6557165717993</v>
      </c>
      <c r="AG26" s="943"/>
      <c r="AH26" s="1219">
        <v>190</v>
      </c>
      <c r="AI26" s="1219"/>
    </row>
    <row r="27" spans="2:35">
      <c r="B27" s="1219">
        <v>16</v>
      </c>
      <c r="C27" s="1345" t="s">
        <v>1640</v>
      </c>
      <c r="D27" s="1345" t="s">
        <v>1630</v>
      </c>
      <c r="E27" s="1345" t="s">
        <v>1461</v>
      </c>
      <c r="F27" s="1550">
        <v>-122306.25</v>
      </c>
      <c r="G27" s="1551">
        <f t="shared" si="0"/>
        <v>-42807.1875</v>
      </c>
      <c r="H27" s="1550">
        <v>-11007.5625</v>
      </c>
      <c r="I27" s="1551">
        <f t="shared" si="1"/>
        <v>3852.6468749999999</v>
      </c>
      <c r="J27" s="1551">
        <f t="shared" si="2"/>
        <v>-49962.103125000001</v>
      </c>
      <c r="K27" s="1552"/>
      <c r="L27" s="1550">
        <f t="shared" si="3"/>
        <v>-122306.25</v>
      </c>
      <c r="M27" s="1551">
        <f t="shared" si="4"/>
        <v>-25684.3125</v>
      </c>
      <c r="N27" s="1550">
        <v>-11007.5625</v>
      </c>
      <c r="O27" s="1551">
        <f t="shared" si="5"/>
        <v>2311.5881249999998</v>
      </c>
      <c r="P27" s="1551">
        <f t="shared" si="6"/>
        <v>-34380.286874999998</v>
      </c>
      <c r="Q27" s="1551"/>
      <c r="R27" s="1551">
        <f t="shared" si="7"/>
        <v>-15581.816250000003</v>
      </c>
      <c r="S27" s="1552"/>
      <c r="T27" s="1550">
        <v>0</v>
      </c>
      <c r="U27" s="1552"/>
      <c r="V27" s="1550">
        <v>0</v>
      </c>
      <c r="W27" s="1552"/>
      <c r="X27" s="1551">
        <f t="shared" si="8"/>
        <v>-15581.816250000003</v>
      </c>
      <c r="Y27" s="1547"/>
      <c r="Z27" s="1354" t="s">
        <v>260</v>
      </c>
      <c r="AA27" s="1548"/>
      <c r="AB27" s="1354" t="s">
        <v>22</v>
      </c>
      <c r="AC27" s="1548"/>
      <c r="AD27" s="1549">
        <v>6.5299999999999997E-2</v>
      </c>
      <c r="AE27" s="1548"/>
      <c r="AF27" s="1551">
        <f t="shared" si="9"/>
        <v>-1017.4926011250002</v>
      </c>
      <c r="AG27" s="943"/>
      <c r="AH27" s="1219">
        <v>190</v>
      </c>
      <c r="AI27" s="1219"/>
    </row>
    <row r="28" spans="2:35">
      <c r="B28" s="1219">
        <v>17</v>
      </c>
      <c r="C28" s="1345" t="s">
        <v>1463</v>
      </c>
      <c r="D28" s="1345" t="s">
        <v>1641</v>
      </c>
      <c r="E28" s="1345" t="s">
        <v>1461</v>
      </c>
      <c r="F28" s="1550">
        <v>249150</v>
      </c>
      <c r="G28" s="1551">
        <f t="shared" si="0"/>
        <v>87202.5</v>
      </c>
      <c r="H28" s="1550">
        <v>22423.5</v>
      </c>
      <c r="I28" s="1551">
        <f t="shared" si="1"/>
        <v>-7848.2249999999995</v>
      </c>
      <c r="J28" s="1551">
        <f t="shared" si="2"/>
        <v>101777.77499999999</v>
      </c>
      <c r="K28" s="1552"/>
      <c r="L28" s="1550">
        <f t="shared" si="3"/>
        <v>249150</v>
      </c>
      <c r="M28" s="1551">
        <f t="shared" si="4"/>
        <v>52321.5</v>
      </c>
      <c r="N28" s="1550">
        <v>22423.5</v>
      </c>
      <c r="O28" s="1551">
        <f t="shared" si="5"/>
        <v>-4708.9349999999995</v>
      </c>
      <c r="P28" s="1551">
        <f t="shared" si="6"/>
        <v>70036.065000000002</v>
      </c>
      <c r="Q28" s="1551"/>
      <c r="R28" s="1551">
        <f t="shared" si="7"/>
        <v>31741.709999999992</v>
      </c>
      <c r="S28" s="1552"/>
      <c r="T28" s="1550">
        <v>0</v>
      </c>
      <c r="U28" s="1552"/>
      <c r="V28" s="1550">
        <v>0</v>
      </c>
      <c r="W28" s="1552"/>
      <c r="X28" s="1551">
        <f t="shared" si="8"/>
        <v>31741.709999999992</v>
      </c>
      <c r="Y28" s="1547"/>
      <c r="Z28" s="1354" t="s">
        <v>260</v>
      </c>
      <c r="AA28" s="1548"/>
      <c r="AB28" s="1354" t="s">
        <v>22</v>
      </c>
      <c r="AC28" s="1548"/>
      <c r="AD28" s="1549">
        <v>6.5299999999999997E-2</v>
      </c>
      <c r="AE28" s="1548"/>
      <c r="AF28" s="1551">
        <f t="shared" si="9"/>
        <v>2072.7336629999995</v>
      </c>
      <c r="AG28" s="943"/>
      <c r="AH28" s="1219">
        <v>190</v>
      </c>
      <c r="AI28" s="1219"/>
    </row>
    <row r="29" spans="2:35">
      <c r="B29" s="1219">
        <v>18</v>
      </c>
      <c r="C29" s="1345" t="s">
        <v>1462</v>
      </c>
      <c r="D29" s="1345" t="s">
        <v>1642</v>
      </c>
      <c r="E29" s="1345" t="s">
        <v>1461</v>
      </c>
      <c r="F29" s="1550">
        <v>2941546.13</v>
      </c>
      <c r="G29" s="1551">
        <f t="shared" si="0"/>
        <v>1029541.1454999999</v>
      </c>
      <c r="H29" s="1550">
        <v>264739.15169999999</v>
      </c>
      <c r="I29" s="1551">
        <f t="shared" si="1"/>
        <v>-92658.70309499999</v>
      </c>
      <c r="J29" s="1551">
        <f t="shared" si="2"/>
        <v>1201621.5941049999</v>
      </c>
      <c r="K29" s="1552"/>
      <c r="L29" s="1550">
        <f t="shared" si="3"/>
        <v>2941546.13</v>
      </c>
      <c r="M29" s="1551">
        <f t="shared" si="4"/>
        <v>617724.68729999999</v>
      </c>
      <c r="N29" s="1550">
        <v>264739.15169999999</v>
      </c>
      <c r="O29" s="1551">
        <f t="shared" si="5"/>
        <v>-55595.221856999997</v>
      </c>
      <c r="P29" s="1551">
        <f t="shared" si="6"/>
        <v>826868.61714299989</v>
      </c>
      <c r="Q29" s="1551"/>
      <c r="R29" s="1551">
        <f t="shared" si="7"/>
        <v>374752.97696200002</v>
      </c>
      <c r="S29" s="1552"/>
      <c r="T29" s="1550">
        <v>0</v>
      </c>
      <c r="U29" s="1552"/>
      <c r="V29" s="1550">
        <v>0</v>
      </c>
      <c r="W29" s="1552"/>
      <c r="X29" s="1551">
        <f t="shared" si="8"/>
        <v>374752.97696200002</v>
      </c>
      <c r="Y29" s="1547"/>
      <c r="Z29" s="1354" t="s">
        <v>1475</v>
      </c>
      <c r="AA29" s="1548"/>
      <c r="AB29" s="1354" t="s">
        <v>22</v>
      </c>
      <c r="AC29" s="1548"/>
      <c r="AD29" s="1549">
        <v>0.33300000000000002</v>
      </c>
      <c r="AE29" s="1548"/>
      <c r="AF29" s="1551">
        <f t="shared" si="9"/>
        <v>124792.74132834602</v>
      </c>
      <c r="AG29" s="943"/>
      <c r="AH29" s="1219">
        <v>190</v>
      </c>
      <c r="AI29" s="1219"/>
    </row>
    <row r="30" spans="2:35">
      <c r="B30" s="1219">
        <v>19</v>
      </c>
      <c r="C30" s="1345" t="s">
        <v>1643</v>
      </c>
      <c r="D30" s="1345" t="s">
        <v>1642</v>
      </c>
      <c r="E30" s="1345" t="s">
        <v>1461</v>
      </c>
      <c r="F30" s="1550">
        <v>1093270.33</v>
      </c>
      <c r="G30" s="1551">
        <f t="shared" si="0"/>
        <v>382644.61550000001</v>
      </c>
      <c r="H30" s="1550">
        <v>98394.329700000002</v>
      </c>
      <c r="I30" s="1551">
        <f t="shared" si="1"/>
        <v>-34438.015394999995</v>
      </c>
      <c r="J30" s="1551">
        <f t="shared" si="2"/>
        <v>446600.92980500002</v>
      </c>
      <c r="K30" s="1552"/>
      <c r="L30" s="1550">
        <f t="shared" si="3"/>
        <v>1093270.33</v>
      </c>
      <c r="M30" s="1551">
        <f t="shared" si="4"/>
        <v>229586.76930000001</v>
      </c>
      <c r="N30" s="1550">
        <v>98394.329700000002</v>
      </c>
      <c r="O30" s="1551">
        <f t="shared" si="5"/>
        <v>-20662.809237000001</v>
      </c>
      <c r="P30" s="1551">
        <f t="shared" si="6"/>
        <v>307318.28976300004</v>
      </c>
      <c r="Q30" s="1551"/>
      <c r="R30" s="1551">
        <f t="shared" si="7"/>
        <v>139282.64004199998</v>
      </c>
      <c r="S30" s="1552"/>
      <c r="T30" s="1550">
        <v>0</v>
      </c>
      <c r="U30" s="1552"/>
      <c r="V30" s="1550">
        <v>0</v>
      </c>
      <c r="W30" s="1552"/>
      <c r="X30" s="1551">
        <f t="shared" si="8"/>
        <v>139282.64004199998</v>
      </c>
      <c r="Y30" s="1547"/>
      <c r="Z30" s="1354" t="s">
        <v>1475</v>
      </c>
      <c r="AA30" s="1548"/>
      <c r="AB30" s="1354" t="s">
        <v>22</v>
      </c>
      <c r="AC30" s="1548"/>
      <c r="AD30" s="1549">
        <v>0</v>
      </c>
      <c r="AE30" s="1548"/>
      <c r="AF30" s="1551">
        <f t="shared" si="9"/>
        <v>0</v>
      </c>
      <c r="AG30" s="943"/>
      <c r="AH30" s="1219">
        <v>190</v>
      </c>
      <c r="AI30" s="1219"/>
    </row>
    <row r="31" spans="2:35">
      <c r="B31" s="1219">
        <v>20</v>
      </c>
      <c r="C31" s="1345" t="s">
        <v>1644</v>
      </c>
      <c r="D31" s="1345" t="s">
        <v>1642</v>
      </c>
      <c r="E31" s="1345" t="s">
        <v>1461</v>
      </c>
      <c r="F31" s="1550">
        <v>-10676347.949999999</v>
      </c>
      <c r="G31" s="1551">
        <f t="shared" si="0"/>
        <v>-3736721.7824999993</v>
      </c>
      <c r="H31" s="1550">
        <v>-960871.31549999991</v>
      </c>
      <c r="I31" s="1551">
        <f t="shared" si="1"/>
        <v>336304.96042499994</v>
      </c>
      <c r="J31" s="1551">
        <f t="shared" si="2"/>
        <v>-4361288.1375749996</v>
      </c>
      <c r="K31" s="1552"/>
      <c r="L31" s="1550">
        <f t="shared" si="3"/>
        <v>-10676347.949999999</v>
      </c>
      <c r="M31" s="1551">
        <f t="shared" si="4"/>
        <v>-2242033.0694999998</v>
      </c>
      <c r="N31" s="1550">
        <v>-960871.31549999991</v>
      </c>
      <c r="O31" s="1551">
        <f t="shared" si="5"/>
        <v>201782.97625499999</v>
      </c>
      <c r="P31" s="1551">
        <f t="shared" si="6"/>
        <v>-3001121.4087449997</v>
      </c>
      <c r="Q31" s="1551"/>
      <c r="R31" s="1551">
        <f t="shared" si="7"/>
        <v>-1360166.7288299999</v>
      </c>
      <c r="S31" s="1552"/>
      <c r="T31" s="1550">
        <v>0</v>
      </c>
      <c r="U31" s="1552"/>
      <c r="V31" s="1550">
        <v>0</v>
      </c>
      <c r="W31" s="1552"/>
      <c r="X31" s="1551">
        <f t="shared" si="8"/>
        <v>-1360166.7288299999</v>
      </c>
      <c r="Y31" s="1547"/>
      <c r="Z31" s="1354" t="s">
        <v>1475</v>
      </c>
      <c r="AA31" s="1548"/>
      <c r="AB31" s="1354" t="s">
        <v>22</v>
      </c>
      <c r="AC31" s="1548"/>
      <c r="AD31" s="1549">
        <v>0</v>
      </c>
      <c r="AE31" s="1548"/>
      <c r="AF31" s="1551">
        <f t="shared" si="9"/>
        <v>0</v>
      </c>
      <c r="AG31" s="943"/>
      <c r="AH31" s="1219">
        <v>190</v>
      </c>
      <c r="AI31" s="1219"/>
    </row>
    <row r="32" spans="2:35">
      <c r="B32" s="1219">
        <v>21</v>
      </c>
      <c r="C32" s="1345" t="s">
        <v>1645</v>
      </c>
      <c r="D32" s="1345" t="s">
        <v>1642</v>
      </c>
      <c r="E32" s="1345" t="s">
        <v>1461</v>
      </c>
      <c r="F32" s="1550">
        <v>648724.67000000004</v>
      </c>
      <c r="G32" s="1551">
        <f t="shared" si="0"/>
        <v>227053.63450000001</v>
      </c>
      <c r="H32" s="1550">
        <v>58385.220300000001</v>
      </c>
      <c r="I32" s="1551">
        <f t="shared" si="1"/>
        <v>-20434.827105</v>
      </c>
      <c r="J32" s="1551">
        <f t="shared" si="2"/>
        <v>265004.02769500006</v>
      </c>
      <c r="K32" s="1552"/>
      <c r="L32" s="1550">
        <f t="shared" si="3"/>
        <v>648724.67000000004</v>
      </c>
      <c r="M32" s="1551">
        <f t="shared" si="4"/>
        <v>136232.1807</v>
      </c>
      <c r="N32" s="1550">
        <v>58385.220300000001</v>
      </c>
      <c r="O32" s="1551">
        <f t="shared" si="5"/>
        <v>-12260.896263000001</v>
      </c>
      <c r="P32" s="1551">
        <f t="shared" si="6"/>
        <v>182356.50473700001</v>
      </c>
      <c r="Q32" s="1551"/>
      <c r="R32" s="1551">
        <f t="shared" si="7"/>
        <v>82647.522958000045</v>
      </c>
      <c r="S32" s="1552"/>
      <c r="T32" s="1550">
        <v>0</v>
      </c>
      <c r="U32" s="1552"/>
      <c r="V32" s="1550">
        <v>0</v>
      </c>
      <c r="W32" s="1552"/>
      <c r="X32" s="1551">
        <f t="shared" si="8"/>
        <v>82647.522958000045</v>
      </c>
      <c r="Y32" s="1547"/>
      <c r="Z32" s="1354" t="s">
        <v>1475</v>
      </c>
      <c r="AA32" s="1548"/>
      <c r="AB32" s="1354" t="s">
        <v>22</v>
      </c>
      <c r="AC32" s="1548"/>
      <c r="AD32" s="1549">
        <v>0</v>
      </c>
      <c r="AE32" s="1548"/>
      <c r="AF32" s="1551">
        <f t="shared" si="9"/>
        <v>0</v>
      </c>
      <c r="AG32" s="943"/>
      <c r="AH32" s="1219">
        <v>190</v>
      </c>
      <c r="AI32" s="1219"/>
    </row>
    <row r="33" spans="2:35">
      <c r="B33" s="1219">
        <v>22</v>
      </c>
      <c r="C33" s="1345" t="s">
        <v>1646</v>
      </c>
      <c r="D33" s="1345" t="s">
        <v>1642</v>
      </c>
      <c r="E33" s="1345" t="s">
        <v>1461</v>
      </c>
      <c r="F33" s="1550">
        <v>399147.01</v>
      </c>
      <c r="G33" s="1551">
        <f t="shared" si="0"/>
        <v>139701.4535</v>
      </c>
      <c r="H33" s="1550">
        <v>35923.230900000002</v>
      </c>
      <c r="I33" s="1551">
        <f t="shared" si="1"/>
        <v>-12573.130815</v>
      </c>
      <c r="J33" s="1551">
        <f t="shared" si="2"/>
        <v>163051.55358499999</v>
      </c>
      <c r="K33" s="1552"/>
      <c r="L33" s="1550">
        <f t="shared" si="3"/>
        <v>399147.01</v>
      </c>
      <c r="M33" s="1551">
        <f t="shared" si="4"/>
        <v>83820.872099999993</v>
      </c>
      <c r="N33" s="1550">
        <v>35923.230900000002</v>
      </c>
      <c r="O33" s="1551">
        <f t="shared" si="5"/>
        <v>-7543.8784890000006</v>
      </c>
      <c r="P33" s="1551">
        <f t="shared" si="6"/>
        <v>112200.22451100001</v>
      </c>
      <c r="Q33" s="1551"/>
      <c r="R33" s="1551">
        <f t="shared" si="7"/>
        <v>50851.329073999979</v>
      </c>
      <c r="S33" s="1552"/>
      <c r="T33" s="1550">
        <v>0</v>
      </c>
      <c r="U33" s="1552"/>
      <c r="V33" s="1550">
        <v>0</v>
      </c>
      <c r="W33" s="1552"/>
      <c r="X33" s="1551">
        <f t="shared" si="8"/>
        <v>50851.329073999979</v>
      </c>
      <c r="Y33" s="1547"/>
      <c r="Z33" s="1354" t="s">
        <v>1475</v>
      </c>
      <c r="AA33" s="1548"/>
      <c r="AB33" s="1354" t="s">
        <v>22</v>
      </c>
      <c r="AC33" s="1548"/>
      <c r="AD33" s="1549">
        <v>0</v>
      </c>
      <c r="AE33" s="1548"/>
      <c r="AF33" s="1551">
        <f t="shared" si="9"/>
        <v>0</v>
      </c>
      <c r="AG33" s="943"/>
      <c r="AH33" s="1219">
        <v>190</v>
      </c>
      <c r="AI33" s="1219"/>
    </row>
    <row r="34" spans="2:35">
      <c r="B34" s="1219">
        <v>23</v>
      </c>
      <c r="C34" s="1345" t="s">
        <v>1647</v>
      </c>
      <c r="D34" s="1345" t="s">
        <v>1642</v>
      </c>
      <c r="E34" s="1345" t="s">
        <v>1461</v>
      </c>
      <c r="F34" s="1550">
        <v>890925.7</v>
      </c>
      <c r="G34" s="1551">
        <f t="shared" si="0"/>
        <v>311823.99499999994</v>
      </c>
      <c r="H34" s="1550">
        <v>80183.312999999995</v>
      </c>
      <c r="I34" s="1551">
        <f t="shared" si="1"/>
        <v>-28064.159549999997</v>
      </c>
      <c r="J34" s="1551">
        <f t="shared" si="2"/>
        <v>363943.14844999998</v>
      </c>
      <c r="K34" s="1552"/>
      <c r="L34" s="1550">
        <f t="shared" si="3"/>
        <v>890925.7</v>
      </c>
      <c r="M34" s="1551">
        <f t="shared" si="4"/>
        <v>187094.397</v>
      </c>
      <c r="N34" s="1550">
        <v>80183.312999999995</v>
      </c>
      <c r="O34" s="1551">
        <f t="shared" si="5"/>
        <v>-16838.495729999999</v>
      </c>
      <c r="P34" s="1551">
        <f t="shared" si="6"/>
        <v>250439.21426999997</v>
      </c>
      <c r="Q34" s="1551"/>
      <c r="R34" s="1551">
        <f t="shared" si="7"/>
        <v>113503.93418000001</v>
      </c>
      <c r="S34" s="1552"/>
      <c r="T34" s="1550">
        <v>0</v>
      </c>
      <c r="U34" s="1552"/>
      <c r="V34" s="1550">
        <v>0</v>
      </c>
      <c r="W34" s="1552"/>
      <c r="X34" s="1551">
        <f t="shared" si="8"/>
        <v>113503.93418000001</v>
      </c>
      <c r="Y34" s="1547"/>
      <c r="Z34" s="1354" t="s">
        <v>1475</v>
      </c>
      <c r="AA34" s="1548"/>
      <c r="AB34" s="1354" t="s">
        <v>22</v>
      </c>
      <c r="AC34" s="1548"/>
      <c r="AD34" s="1549">
        <v>0</v>
      </c>
      <c r="AE34" s="1548"/>
      <c r="AF34" s="1551">
        <f t="shared" si="9"/>
        <v>0</v>
      </c>
      <c r="AG34" s="943"/>
      <c r="AH34" s="1219">
        <v>190</v>
      </c>
      <c r="AI34" s="1219"/>
    </row>
    <row r="35" spans="2:35">
      <c r="B35" s="1219">
        <v>24</v>
      </c>
      <c r="C35" s="1345" t="s">
        <v>1648</v>
      </c>
      <c r="D35" s="1345" t="s">
        <v>1642</v>
      </c>
      <c r="E35" s="1345" t="s">
        <v>1461</v>
      </c>
      <c r="F35" s="1550">
        <v>465468.46</v>
      </c>
      <c r="G35" s="1551">
        <f t="shared" si="0"/>
        <v>162913.96100000001</v>
      </c>
      <c r="H35" s="1550">
        <v>41892.161399999997</v>
      </c>
      <c r="I35" s="1551">
        <f t="shared" si="1"/>
        <v>-14662.256489999998</v>
      </c>
      <c r="J35" s="1551">
        <f t="shared" si="2"/>
        <v>190143.86590999999</v>
      </c>
      <c r="K35" s="1552"/>
      <c r="L35" s="1550">
        <f t="shared" si="3"/>
        <v>465468.46</v>
      </c>
      <c r="M35" s="1551">
        <f t="shared" si="4"/>
        <v>97748.376600000003</v>
      </c>
      <c r="N35" s="1550">
        <v>41892.161399999997</v>
      </c>
      <c r="O35" s="1551">
        <f t="shared" si="5"/>
        <v>-8797.3538939999999</v>
      </c>
      <c r="P35" s="1551">
        <f t="shared" si="6"/>
        <v>130843.184106</v>
      </c>
      <c r="Q35" s="1551"/>
      <c r="R35" s="1551">
        <f t="shared" si="7"/>
        <v>59300.681803999993</v>
      </c>
      <c r="S35" s="1552"/>
      <c r="T35" s="1550">
        <v>0</v>
      </c>
      <c r="U35" s="1552"/>
      <c r="V35" s="1550">
        <v>0</v>
      </c>
      <c r="W35" s="1552"/>
      <c r="X35" s="1551">
        <f t="shared" si="8"/>
        <v>59300.681803999993</v>
      </c>
      <c r="Y35" s="1547"/>
      <c r="Z35" s="1354" t="s">
        <v>1475</v>
      </c>
      <c r="AA35" s="1548"/>
      <c r="AB35" s="1354" t="s">
        <v>22</v>
      </c>
      <c r="AC35" s="1548"/>
      <c r="AD35" s="1549">
        <v>0</v>
      </c>
      <c r="AE35" s="1548"/>
      <c r="AF35" s="1551">
        <f t="shared" si="9"/>
        <v>0</v>
      </c>
      <c r="AG35" s="943"/>
      <c r="AH35" s="1219">
        <v>190</v>
      </c>
      <c r="AI35" s="1219"/>
    </row>
    <row r="36" spans="2:35">
      <c r="B36" s="1219">
        <v>25</v>
      </c>
      <c r="C36" s="1345" t="s">
        <v>1649</v>
      </c>
      <c r="D36" s="1345" t="s">
        <v>1642</v>
      </c>
      <c r="E36" s="1345" t="s">
        <v>1461</v>
      </c>
      <c r="F36" s="1550">
        <v>11121010.91</v>
      </c>
      <c r="G36" s="1551">
        <f t="shared" si="0"/>
        <v>3892353.8184999996</v>
      </c>
      <c r="H36" s="1550">
        <v>1000890.9819</v>
      </c>
      <c r="I36" s="1551">
        <f t="shared" si="1"/>
        <v>-350311.84366499999</v>
      </c>
      <c r="J36" s="1551">
        <f t="shared" si="2"/>
        <v>4542932.956735</v>
      </c>
      <c r="K36" s="1552"/>
      <c r="L36" s="1550">
        <f t="shared" si="3"/>
        <v>11121010.91</v>
      </c>
      <c r="M36" s="1551">
        <f t="shared" si="4"/>
        <v>2335412.2911</v>
      </c>
      <c r="N36" s="1550">
        <v>1000890.9819</v>
      </c>
      <c r="O36" s="1551">
        <f t="shared" si="5"/>
        <v>-210187.106199</v>
      </c>
      <c r="P36" s="1551">
        <f t="shared" si="6"/>
        <v>3126116.166801</v>
      </c>
      <c r="Q36" s="1551"/>
      <c r="R36" s="1551">
        <f t="shared" si="7"/>
        <v>1416816.789934</v>
      </c>
      <c r="S36" s="1552"/>
      <c r="T36" s="1550">
        <v>0</v>
      </c>
      <c r="U36" s="1552"/>
      <c r="V36" s="1550">
        <v>0</v>
      </c>
      <c r="W36" s="1552"/>
      <c r="X36" s="1551">
        <f t="shared" si="8"/>
        <v>1416816.789934</v>
      </c>
      <c r="Y36" s="1547"/>
      <c r="Z36" s="1354" t="s">
        <v>1475</v>
      </c>
      <c r="AA36" s="1548"/>
      <c r="AB36" s="1354" t="s">
        <v>22</v>
      </c>
      <c r="AC36" s="1548"/>
      <c r="AD36" s="1549">
        <v>0</v>
      </c>
      <c r="AE36" s="1548"/>
      <c r="AF36" s="1551">
        <f t="shared" si="9"/>
        <v>0</v>
      </c>
      <c r="AG36" s="943"/>
      <c r="AH36" s="1219">
        <v>190</v>
      </c>
      <c r="AI36" s="1219"/>
    </row>
    <row r="37" spans="2:35">
      <c r="B37" s="1219">
        <v>26</v>
      </c>
      <c r="C37" s="1345" t="s">
        <v>1650</v>
      </c>
      <c r="D37" s="1345" t="s">
        <v>1642</v>
      </c>
      <c r="E37" s="1345" t="s">
        <v>1461</v>
      </c>
      <c r="F37" s="1550">
        <v>2534005.9</v>
      </c>
      <c r="G37" s="1551">
        <f t="shared" si="0"/>
        <v>886902.06499999994</v>
      </c>
      <c r="H37" s="1550">
        <v>228060.53099999999</v>
      </c>
      <c r="I37" s="1551">
        <f t="shared" si="1"/>
        <v>-79821.185849999994</v>
      </c>
      <c r="J37" s="1551">
        <f t="shared" si="2"/>
        <v>1035141.4101499999</v>
      </c>
      <c r="K37" s="1552"/>
      <c r="L37" s="1550">
        <f t="shared" si="3"/>
        <v>2534005.9</v>
      </c>
      <c r="M37" s="1551">
        <f t="shared" si="4"/>
        <v>532141.23899999994</v>
      </c>
      <c r="N37" s="1550">
        <v>228060.53099999999</v>
      </c>
      <c r="O37" s="1551">
        <f t="shared" si="5"/>
        <v>-47892.711509999994</v>
      </c>
      <c r="P37" s="1551">
        <f t="shared" si="6"/>
        <v>712309.05848999997</v>
      </c>
      <c r="Q37" s="1551"/>
      <c r="R37" s="1551">
        <f t="shared" si="7"/>
        <v>322832.35165999993</v>
      </c>
      <c r="S37" s="1552"/>
      <c r="T37" s="1550">
        <v>0</v>
      </c>
      <c r="U37" s="1552"/>
      <c r="V37" s="1550">
        <v>0</v>
      </c>
      <c r="W37" s="1552"/>
      <c r="X37" s="1551">
        <f t="shared" si="8"/>
        <v>322832.35165999993</v>
      </c>
      <c r="Y37" s="1547"/>
      <c r="Z37" s="1354" t="s">
        <v>1475</v>
      </c>
      <c r="AA37" s="1548"/>
      <c r="AB37" s="1354" t="s">
        <v>22</v>
      </c>
      <c r="AC37" s="1548"/>
      <c r="AD37" s="1549">
        <v>0</v>
      </c>
      <c r="AE37" s="1548"/>
      <c r="AF37" s="1551">
        <f t="shared" si="9"/>
        <v>0</v>
      </c>
      <c r="AG37" s="943"/>
      <c r="AH37" s="1219">
        <v>190</v>
      </c>
      <c r="AI37" s="1219"/>
    </row>
    <row r="38" spans="2:35">
      <c r="B38" s="1219">
        <v>27</v>
      </c>
      <c r="C38" s="1345" t="s">
        <v>1651</v>
      </c>
      <c r="D38" s="1345" t="s">
        <v>1642</v>
      </c>
      <c r="E38" s="1345" t="s">
        <v>1461</v>
      </c>
      <c r="F38" s="1550">
        <v>1371624.65</v>
      </c>
      <c r="G38" s="1551">
        <f t="shared" si="0"/>
        <v>480068.62749999994</v>
      </c>
      <c r="H38" s="1550">
        <v>123446.21849999999</v>
      </c>
      <c r="I38" s="1551">
        <f t="shared" si="1"/>
        <v>-43206.176474999993</v>
      </c>
      <c r="J38" s="1551">
        <f t="shared" si="2"/>
        <v>560308.66952499992</v>
      </c>
      <c r="K38" s="1552"/>
      <c r="L38" s="1550">
        <f t="shared" si="3"/>
        <v>1371624.65</v>
      </c>
      <c r="M38" s="1551">
        <f t="shared" si="4"/>
        <v>288041.17649999994</v>
      </c>
      <c r="N38" s="1550">
        <v>123446.21849999999</v>
      </c>
      <c r="O38" s="1551">
        <f t="shared" si="5"/>
        <v>-25923.705884999996</v>
      </c>
      <c r="P38" s="1551">
        <f t="shared" si="6"/>
        <v>385563.6891149999</v>
      </c>
      <c r="Q38" s="1551"/>
      <c r="R38" s="1551">
        <f t="shared" si="7"/>
        <v>174744.98041000002</v>
      </c>
      <c r="S38" s="1552"/>
      <c r="T38" s="1550">
        <v>0</v>
      </c>
      <c r="U38" s="1552"/>
      <c r="V38" s="1550">
        <v>0</v>
      </c>
      <c r="W38" s="1552"/>
      <c r="X38" s="1551">
        <f t="shared" si="8"/>
        <v>174744.98041000002</v>
      </c>
      <c r="Y38" s="1547"/>
      <c r="Z38" s="1354" t="s">
        <v>1078</v>
      </c>
      <c r="AA38" s="1548"/>
      <c r="AB38" s="1354" t="s">
        <v>22</v>
      </c>
      <c r="AC38" s="1548"/>
      <c r="AD38" s="1549">
        <v>0</v>
      </c>
      <c r="AE38" s="1548"/>
      <c r="AF38" s="1551">
        <f t="shared" si="9"/>
        <v>0</v>
      </c>
      <c r="AG38" s="943"/>
      <c r="AH38" s="1219">
        <v>190</v>
      </c>
      <c r="AI38" s="1219"/>
    </row>
    <row r="39" spans="2:35">
      <c r="B39" s="1219">
        <v>28</v>
      </c>
      <c r="C39" s="1345" t="s">
        <v>1652</v>
      </c>
      <c r="D39" s="1345" t="s">
        <v>1642</v>
      </c>
      <c r="E39" s="1345" t="s">
        <v>1461</v>
      </c>
      <c r="F39" s="1550">
        <v>-1093270.33</v>
      </c>
      <c r="G39" s="1551">
        <f t="shared" si="0"/>
        <v>-382644.61550000001</v>
      </c>
      <c r="H39" s="1550">
        <v>-98394.329700000002</v>
      </c>
      <c r="I39" s="1551">
        <f t="shared" si="1"/>
        <v>34438.015394999995</v>
      </c>
      <c r="J39" s="1551">
        <f t="shared" si="2"/>
        <v>-446600.92980500002</v>
      </c>
      <c r="K39" s="1552"/>
      <c r="L39" s="1550">
        <f t="shared" si="3"/>
        <v>-1093270.33</v>
      </c>
      <c r="M39" s="1551">
        <f t="shared" si="4"/>
        <v>-229586.76930000001</v>
      </c>
      <c r="N39" s="1550">
        <v>-98394.329700000002</v>
      </c>
      <c r="O39" s="1551">
        <f t="shared" si="5"/>
        <v>20662.809237000001</v>
      </c>
      <c r="P39" s="1551">
        <f t="shared" si="6"/>
        <v>-307318.28976300004</v>
      </c>
      <c r="Q39" s="1551"/>
      <c r="R39" s="1551">
        <f t="shared" si="7"/>
        <v>-139282.64004199998</v>
      </c>
      <c r="S39" s="1552"/>
      <c r="T39" s="1550">
        <v>0</v>
      </c>
      <c r="U39" s="1552"/>
      <c r="V39" s="1550">
        <v>0</v>
      </c>
      <c r="W39" s="1552"/>
      <c r="X39" s="1551">
        <f t="shared" si="8"/>
        <v>-139282.64004199998</v>
      </c>
      <c r="Y39" s="1547"/>
      <c r="Z39" s="1354" t="s">
        <v>1475</v>
      </c>
      <c r="AA39" s="1548"/>
      <c r="AB39" s="1354" t="s">
        <v>22</v>
      </c>
      <c r="AC39" s="1548"/>
      <c r="AD39" s="1549">
        <v>0</v>
      </c>
      <c r="AE39" s="1548"/>
      <c r="AF39" s="1551">
        <f t="shared" si="9"/>
        <v>0</v>
      </c>
      <c r="AG39" s="943"/>
      <c r="AH39" s="1219">
        <v>190</v>
      </c>
      <c r="AI39" s="1219"/>
    </row>
    <row r="40" spans="2:35">
      <c r="B40" s="1219">
        <v>29</v>
      </c>
      <c r="C40" s="1345" t="s">
        <v>1476</v>
      </c>
      <c r="D40" s="1345" t="s">
        <v>1642</v>
      </c>
      <c r="E40" s="1345" t="s">
        <v>1461</v>
      </c>
      <c r="F40" s="1550">
        <v>-25730</v>
      </c>
      <c r="G40" s="1551">
        <f t="shared" si="0"/>
        <v>-9005.5</v>
      </c>
      <c r="H40" s="1550">
        <v>-2315.6999999999998</v>
      </c>
      <c r="I40" s="1551">
        <f t="shared" si="1"/>
        <v>810.49499999999989</v>
      </c>
      <c r="J40" s="1551">
        <f t="shared" si="2"/>
        <v>-10510.705000000002</v>
      </c>
      <c r="K40" s="1552"/>
      <c r="L40" s="1550">
        <f t="shared" si="3"/>
        <v>-25730</v>
      </c>
      <c r="M40" s="1551">
        <f t="shared" si="4"/>
        <v>-5403.3</v>
      </c>
      <c r="N40" s="1550">
        <v>-2315.6999999999998</v>
      </c>
      <c r="O40" s="1551">
        <f t="shared" si="5"/>
        <v>486.29699999999997</v>
      </c>
      <c r="P40" s="1551">
        <f t="shared" si="6"/>
        <v>-7232.7030000000004</v>
      </c>
      <c r="Q40" s="1551"/>
      <c r="R40" s="1551">
        <f t="shared" si="7"/>
        <v>-3278.0020000000013</v>
      </c>
      <c r="S40" s="1552"/>
      <c r="T40" s="1550">
        <v>0</v>
      </c>
      <c r="U40" s="1552"/>
      <c r="V40" s="1550">
        <v>0</v>
      </c>
      <c r="W40" s="1552"/>
      <c r="X40" s="1551">
        <f t="shared" si="8"/>
        <v>-3278.0020000000013</v>
      </c>
      <c r="Y40" s="1547"/>
      <c r="Z40" s="1354" t="s">
        <v>1475</v>
      </c>
      <c r="AA40" s="1548"/>
      <c r="AB40" s="1354" t="s">
        <v>22</v>
      </c>
      <c r="AC40" s="1548"/>
      <c r="AD40" s="1549">
        <v>0</v>
      </c>
      <c r="AE40" s="1548"/>
      <c r="AF40" s="1551">
        <f t="shared" si="9"/>
        <v>0</v>
      </c>
      <c r="AG40" s="943"/>
      <c r="AH40" s="1219">
        <v>190</v>
      </c>
      <c r="AI40" s="1219"/>
    </row>
    <row r="41" spans="2:35">
      <c r="B41" s="1219">
        <v>30</v>
      </c>
      <c r="C41" s="1345" t="s">
        <v>1653</v>
      </c>
      <c r="D41" s="1345" t="s">
        <v>1642</v>
      </c>
      <c r="E41" s="1345" t="s">
        <v>1461</v>
      </c>
      <c r="F41" s="1550">
        <v>-1450365.86</v>
      </c>
      <c r="G41" s="1551">
        <f t="shared" si="0"/>
        <v>-507628.05099999998</v>
      </c>
      <c r="H41" s="1550">
        <v>-130532.9274</v>
      </c>
      <c r="I41" s="1551">
        <f t="shared" si="1"/>
        <v>45686.524590000001</v>
      </c>
      <c r="J41" s="1551">
        <f t="shared" si="2"/>
        <v>-592474.45380999998</v>
      </c>
      <c r="K41" s="1552"/>
      <c r="L41" s="1550">
        <f t="shared" si="3"/>
        <v>-1450365.86</v>
      </c>
      <c r="M41" s="1551">
        <f t="shared" si="4"/>
        <v>-304576.83059999999</v>
      </c>
      <c r="N41" s="1550">
        <v>-130532.9274</v>
      </c>
      <c r="O41" s="1551">
        <f t="shared" si="5"/>
        <v>27411.914753999998</v>
      </c>
      <c r="P41" s="1551">
        <f t="shared" si="6"/>
        <v>-407697.843246</v>
      </c>
      <c r="Q41" s="1551"/>
      <c r="R41" s="1551">
        <f t="shared" si="7"/>
        <v>-184776.61056399997</v>
      </c>
      <c r="S41" s="1552"/>
      <c r="T41" s="1550">
        <v>0</v>
      </c>
      <c r="U41" s="1552"/>
      <c r="V41" s="1550">
        <v>0</v>
      </c>
      <c r="W41" s="1552"/>
      <c r="X41" s="1551">
        <f t="shared" si="8"/>
        <v>-184776.61056399997</v>
      </c>
      <c r="Y41" s="1547"/>
      <c r="Z41" s="1354" t="s">
        <v>1475</v>
      </c>
      <c r="AA41" s="1548"/>
      <c r="AB41" s="1354" t="s">
        <v>22</v>
      </c>
      <c r="AC41" s="1548"/>
      <c r="AD41" s="1549">
        <v>0</v>
      </c>
      <c r="AE41" s="1548"/>
      <c r="AF41" s="1551">
        <f t="shared" si="9"/>
        <v>0</v>
      </c>
      <c r="AG41" s="943"/>
      <c r="AH41" s="1219">
        <v>190</v>
      </c>
      <c r="AI41" s="1219"/>
    </row>
    <row r="42" spans="2:35">
      <c r="B42" s="1219">
        <v>31</v>
      </c>
      <c r="C42" s="1345" t="s">
        <v>1654</v>
      </c>
      <c r="D42" s="1345" t="s">
        <v>1642</v>
      </c>
      <c r="E42" s="1345" t="s">
        <v>1461</v>
      </c>
      <c r="F42" s="1550">
        <v>2210220.04</v>
      </c>
      <c r="G42" s="1551">
        <f t="shared" si="0"/>
        <v>773577.01399999997</v>
      </c>
      <c r="H42" s="1550">
        <v>198919.80359999998</v>
      </c>
      <c r="I42" s="1551">
        <f t="shared" si="1"/>
        <v>-69621.931259999983</v>
      </c>
      <c r="J42" s="1551">
        <f t="shared" si="2"/>
        <v>902874.88633999997</v>
      </c>
      <c r="K42" s="1552"/>
      <c r="L42" s="1550">
        <f t="shared" si="3"/>
        <v>2210220.04</v>
      </c>
      <c r="M42" s="1551">
        <f t="shared" si="4"/>
        <v>464146.2084</v>
      </c>
      <c r="N42" s="1550">
        <v>198919.80359999998</v>
      </c>
      <c r="O42" s="1551">
        <f t="shared" si="5"/>
        <v>-41773.158755999997</v>
      </c>
      <c r="P42" s="1551">
        <f t="shared" si="6"/>
        <v>621292.853244</v>
      </c>
      <c r="Q42" s="1551"/>
      <c r="R42" s="1551">
        <f t="shared" si="7"/>
        <v>281582.03309599997</v>
      </c>
      <c r="S42" s="1552"/>
      <c r="T42" s="1550">
        <v>281582.03309600003</v>
      </c>
      <c r="U42" s="1552"/>
      <c r="V42" s="1550">
        <v>0</v>
      </c>
      <c r="W42" s="1552"/>
      <c r="X42" s="1551">
        <f t="shared" si="8"/>
        <v>-5.8207660913467407E-11</v>
      </c>
      <c r="Y42" s="1547"/>
      <c r="Z42" s="1354" t="s">
        <v>1475</v>
      </c>
      <c r="AA42" s="1548"/>
      <c r="AB42" s="1354" t="s">
        <v>23</v>
      </c>
      <c r="AC42" s="1548"/>
      <c r="AD42" s="1549">
        <v>0</v>
      </c>
      <c r="AE42" s="1548"/>
      <c r="AF42" s="1551">
        <f t="shared" si="9"/>
        <v>0</v>
      </c>
      <c r="AG42" s="943"/>
      <c r="AH42" s="1219">
        <v>190</v>
      </c>
      <c r="AI42" s="1219"/>
    </row>
    <row r="43" spans="2:35">
      <c r="B43" s="1219">
        <v>32</v>
      </c>
      <c r="C43" s="1345" t="s">
        <v>1655</v>
      </c>
      <c r="D43" s="1345" t="s">
        <v>1642</v>
      </c>
      <c r="E43" s="1345" t="s">
        <v>1461</v>
      </c>
      <c r="F43" s="1550">
        <v>1450365.86</v>
      </c>
      <c r="G43" s="1551">
        <f t="shared" si="0"/>
        <v>507628.05099999998</v>
      </c>
      <c r="H43" s="1550">
        <v>130532.9274</v>
      </c>
      <c r="I43" s="1551">
        <f t="shared" si="1"/>
        <v>-45686.524590000001</v>
      </c>
      <c r="J43" s="1551">
        <f t="shared" si="2"/>
        <v>592474.45380999998</v>
      </c>
      <c r="K43" s="1552"/>
      <c r="L43" s="1550">
        <f t="shared" si="3"/>
        <v>1450365.86</v>
      </c>
      <c r="M43" s="1551">
        <f t="shared" si="4"/>
        <v>304576.83059999999</v>
      </c>
      <c r="N43" s="1550">
        <v>130532.9274</v>
      </c>
      <c r="O43" s="1551">
        <f t="shared" si="5"/>
        <v>-27411.914753999998</v>
      </c>
      <c r="P43" s="1551">
        <f t="shared" si="6"/>
        <v>407697.843246</v>
      </c>
      <c r="Q43" s="1551"/>
      <c r="R43" s="1551">
        <f t="shared" si="7"/>
        <v>184776.61056399997</v>
      </c>
      <c r="S43" s="1552"/>
      <c r="T43" s="1550">
        <v>0</v>
      </c>
      <c r="U43" s="1552"/>
      <c r="V43" s="1550">
        <v>0</v>
      </c>
      <c r="W43" s="1552"/>
      <c r="X43" s="1551">
        <f t="shared" si="8"/>
        <v>184776.61056399997</v>
      </c>
      <c r="Y43" s="1547"/>
      <c r="Z43" s="1354" t="s">
        <v>1475</v>
      </c>
      <c r="AA43" s="1548"/>
      <c r="AB43" s="1354" t="s">
        <v>22</v>
      </c>
      <c r="AC43" s="1548"/>
      <c r="AD43" s="1549">
        <v>0</v>
      </c>
      <c r="AE43" s="1548"/>
      <c r="AF43" s="1551">
        <f t="shared" si="9"/>
        <v>0</v>
      </c>
      <c r="AG43" s="943"/>
      <c r="AH43" s="1219">
        <v>190</v>
      </c>
      <c r="AI43" s="1219"/>
    </row>
    <row r="44" spans="2:35">
      <c r="B44" s="1219">
        <v>33</v>
      </c>
      <c r="C44" s="1345" t="s">
        <v>1656</v>
      </c>
      <c r="D44" s="1345" t="s">
        <v>1657</v>
      </c>
      <c r="E44" s="1345" t="s">
        <v>1461</v>
      </c>
      <c r="F44" s="1550">
        <v>1898240.94</v>
      </c>
      <c r="G44" s="1551">
        <f t="shared" si="0"/>
        <v>664384.32899999991</v>
      </c>
      <c r="H44" s="1550">
        <v>170841.68459999998</v>
      </c>
      <c r="I44" s="1551">
        <f t="shared" si="1"/>
        <v>-59794.589609999988</v>
      </c>
      <c r="J44" s="1551">
        <f t="shared" si="2"/>
        <v>775431.42398999992</v>
      </c>
      <c r="K44" s="1552"/>
      <c r="L44" s="1550">
        <f t="shared" si="3"/>
        <v>1898240.94</v>
      </c>
      <c r="M44" s="1551">
        <f t="shared" si="4"/>
        <v>398630.59739999997</v>
      </c>
      <c r="N44" s="1550">
        <v>170841.68459999998</v>
      </c>
      <c r="O44" s="1551">
        <f t="shared" si="5"/>
        <v>-35876.753765999994</v>
      </c>
      <c r="P44" s="1551">
        <f t="shared" si="6"/>
        <v>533595.52823399985</v>
      </c>
      <c r="Q44" s="1551"/>
      <c r="R44" s="1551">
        <f t="shared" si="7"/>
        <v>241835.89575600007</v>
      </c>
      <c r="S44" s="1552"/>
      <c r="T44" s="1550">
        <v>0</v>
      </c>
      <c r="U44" s="1552"/>
      <c r="V44" s="1550">
        <v>0</v>
      </c>
      <c r="W44" s="1552"/>
      <c r="X44" s="1551">
        <f t="shared" si="8"/>
        <v>241835.89575600007</v>
      </c>
      <c r="Y44" s="1547"/>
      <c r="Z44" s="1354" t="s">
        <v>1475</v>
      </c>
      <c r="AA44" s="1548"/>
      <c r="AB44" s="1354" t="s">
        <v>22</v>
      </c>
      <c r="AC44" s="1548"/>
      <c r="AD44" s="1549">
        <v>0.33300000000000002</v>
      </c>
      <c r="AE44" s="1548"/>
      <c r="AF44" s="1551">
        <f t="shared" si="9"/>
        <v>80531.353286748024</v>
      </c>
      <c r="AG44" s="943"/>
      <c r="AH44" s="1219">
        <v>190</v>
      </c>
      <c r="AI44" s="1219"/>
    </row>
    <row r="45" spans="2:35">
      <c r="B45" s="1219">
        <v>34</v>
      </c>
      <c r="C45" s="1345" t="s">
        <v>1658</v>
      </c>
      <c r="D45" s="1345" t="s">
        <v>1657</v>
      </c>
      <c r="E45" s="1345" t="s">
        <v>1461</v>
      </c>
      <c r="F45" s="1550">
        <v>1450365.86</v>
      </c>
      <c r="G45" s="1551">
        <f t="shared" si="0"/>
        <v>507628.05099999998</v>
      </c>
      <c r="H45" s="1550">
        <v>130532.9274</v>
      </c>
      <c r="I45" s="1551">
        <f t="shared" si="1"/>
        <v>-45686.524590000001</v>
      </c>
      <c r="J45" s="1551">
        <f t="shared" si="2"/>
        <v>592474.45380999998</v>
      </c>
      <c r="K45" s="1552"/>
      <c r="L45" s="1550">
        <f t="shared" si="3"/>
        <v>1450365.86</v>
      </c>
      <c r="M45" s="1551">
        <f t="shared" si="4"/>
        <v>304576.83059999999</v>
      </c>
      <c r="N45" s="1550">
        <v>130532.9274</v>
      </c>
      <c r="O45" s="1551">
        <f t="shared" si="5"/>
        <v>-27411.914753999998</v>
      </c>
      <c r="P45" s="1551">
        <f t="shared" si="6"/>
        <v>407697.843246</v>
      </c>
      <c r="Q45" s="1551"/>
      <c r="R45" s="1551">
        <f t="shared" si="7"/>
        <v>184776.61056399997</v>
      </c>
      <c r="S45" s="1552"/>
      <c r="T45" s="1550">
        <v>0</v>
      </c>
      <c r="U45" s="1552"/>
      <c r="V45" s="1550">
        <v>0</v>
      </c>
      <c r="W45" s="1552"/>
      <c r="X45" s="1551">
        <f t="shared" si="8"/>
        <v>184776.61056399997</v>
      </c>
      <c r="Y45" s="1547"/>
      <c r="Z45" s="1354" t="s">
        <v>1475</v>
      </c>
      <c r="AA45" s="1548"/>
      <c r="AB45" s="1354" t="s">
        <v>22</v>
      </c>
      <c r="AC45" s="1548"/>
      <c r="AD45" s="1549">
        <v>0</v>
      </c>
      <c r="AE45" s="1548"/>
      <c r="AF45" s="1551">
        <f t="shared" si="9"/>
        <v>0</v>
      </c>
      <c r="AG45" s="943"/>
      <c r="AH45" s="1219">
        <v>190</v>
      </c>
      <c r="AI45" s="1219"/>
    </row>
    <row r="46" spans="2:35">
      <c r="B46" s="1219">
        <v>35</v>
      </c>
      <c r="C46" s="1345" t="s">
        <v>1474</v>
      </c>
      <c r="D46" s="1345" t="s">
        <v>1657</v>
      </c>
      <c r="E46" s="1345" t="s">
        <v>1461</v>
      </c>
      <c r="F46" s="1550">
        <v>0</v>
      </c>
      <c r="G46" s="1551">
        <f t="shared" si="0"/>
        <v>0</v>
      </c>
      <c r="H46" s="1550">
        <v>0</v>
      </c>
      <c r="I46" s="1551">
        <f t="shared" si="1"/>
        <v>0</v>
      </c>
      <c r="J46" s="1551">
        <f t="shared" si="2"/>
        <v>0</v>
      </c>
      <c r="K46" s="1552"/>
      <c r="L46" s="1550">
        <f t="shared" si="3"/>
        <v>0</v>
      </c>
      <c r="M46" s="1551">
        <f t="shared" si="4"/>
        <v>0</v>
      </c>
      <c r="N46" s="1550">
        <v>0</v>
      </c>
      <c r="O46" s="1551">
        <f t="shared" si="5"/>
        <v>0</v>
      </c>
      <c r="P46" s="1551">
        <f t="shared" si="6"/>
        <v>0</v>
      </c>
      <c r="Q46" s="1551"/>
      <c r="R46" s="1551">
        <f t="shared" si="7"/>
        <v>0</v>
      </c>
      <c r="S46" s="1552"/>
      <c r="T46" s="1550">
        <v>0</v>
      </c>
      <c r="U46" s="1552"/>
      <c r="V46" s="1550">
        <v>0</v>
      </c>
      <c r="W46" s="1552"/>
      <c r="X46" s="1551">
        <f t="shared" si="8"/>
        <v>0</v>
      </c>
      <c r="Y46" s="1547"/>
      <c r="Z46" s="1354" t="s">
        <v>1475</v>
      </c>
      <c r="AA46" s="1548"/>
      <c r="AB46" s="1354" t="s">
        <v>23</v>
      </c>
      <c r="AC46" s="1548"/>
      <c r="AD46" s="1549">
        <v>0</v>
      </c>
      <c r="AE46" s="1548"/>
      <c r="AF46" s="1551">
        <f t="shared" si="9"/>
        <v>0</v>
      </c>
      <c r="AG46" s="943"/>
      <c r="AH46" s="1219">
        <v>190</v>
      </c>
      <c r="AI46" s="1219"/>
    </row>
    <row r="47" spans="2:35">
      <c r="B47" s="1219">
        <v>36</v>
      </c>
      <c r="C47" s="1345" t="s">
        <v>1659</v>
      </c>
      <c r="D47" s="1345" t="s">
        <v>1657</v>
      </c>
      <c r="E47" s="1345" t="s">
        <v>1461</v>
      </c>
      <c r="F47" s="1550">
        <v>968920</v>
      </c>
      <c r="G47" s="1551">
        <f t="shared" si="0"/>
        <v>339122</v>
      </c>
      <c r="H47" s="1550">
        <v>87202.8</v>
      </c>
      <c r="I47" s="1551">
        <f t="shared" si="1"/>
        <v>-30520.98</v>
      </c>
      <c r="J47" s="1551">
        <f t="shared" si="2"/>
        <v>395803.82</v>
      </c>
      <c r="K47" s="1552"/>
      <c r="L47" s="1550">
        <f t="shared" si="3"/>
        <v>968920</v>
      </c>
      <c r="M47" s="1551">
        <f t="shared" si="4"/>
        <v>203473.19999999998</v>
      </c>
      <c r="N47" s="1550">
        <v>87202.8</v>
      </c>
      <c r="O47" s="1551">
        <f t="shared" si="5"/>
        <v>-18312.588</v>
      </c>
      <c r="P47" s="1551">
        <f t="shared" si="6"/>
        <v>272363.41200000001</v>
      </c>
      <c r="Q47" s="1551"/>
      <c r="R47" s="1551">
        <f t="shared" si="7"/>
        <v>123440.408</v>
      </c>
      <c r="S47" s="1552"/>
      <c r="T47" s="1550">
        <v>123440.40800000001</v>
      </c>
      <c r="U47" s="1552"/>
      <c r="V47" s="1550">
        <v>0</v>
      </c>
      <c r="W47" s="1552"/>
      <c r="X47" s="1551">
        <f t="shared" si="8"/>
        <v>-1.4551915228366852E-11</v>
      </c>
      <c r="Y47" s="1547"/>
      <c r="Z47" s="1354" t="s">
        <v>1475</v>
      </c>
      <c r="AA47" s="1548"/>
      <c r="AB47" s="1354" t="s">
        <v>23</v>
      </c>
      <c r="AC47" s="1548"/>
      <c r="AD47" s="1549">
        <v>0</v>
      </c>
      <c r="AE47" s="1548"/>
      <c r="AF47" s="1551">
        <f t="shared" si="9"/>
        <v>0</v>
      </c>
      <c r="AG47" s="943"/>
      <c r="AH47" s="1219">
        <v>190</v>
      </c>
      <c r="AI47" s="1219"/>
    </row>
    <row r="48" spans="2:35">
      <c r="B48" s="1219">
        <v>37</v>
      </c>
      <c r="C48" s="1345" t="s">
        <v>1660</v>
      </c>
      <c r="D48" s="1345" t="s">
        <v>1657</v>
      </c>
      <c r="E48" s="1345" t="s">
        <v>1461</v>
      </c>
      <c r="F48" s="1550">
        <v>6720799.4800000004</v>
      </c>
      <c r="G48" s="1551">
        <f t="shared" si="0"/>
        <v>2352279.818</v>
      </c>
      <c r="H48" s="1550">
        <v>604871.95319999999</v>
      </c>
      <c r="I48" s="1551">
        <f t="shared" si="1"/>
        <v>-211705.18362</v>
      </c>
      <c r="J48" s="1551">
        <f t="shared" si="2"/>
        <v>2745446.5875800001</v>
      </c>
      <c r="K48" s="1552"/>
      <c r="L48" s="1550">
        <f t="shared" si="3"/>
        <v>6720799.4800000004</v>
      </c>
      <c r="M48" s="1551">
        <f t="shared" si="4"/>
        <v>1411367.8907999999</v>
      </c>
      <c r="N48" s="1550">
        <v>604871.95319999999</v>
      </c>
      <c r="O48" s="1551">
        <f t="shared" si="5"/>
        <v>-127023.11017199999</v>
      </c>
      <c r="P48" s="1551">
        <f t="shared" si="6"/>
        <v>1889216.733828</v>
      </c>
      <c r="Q48" s="1551"/>
      <c r="R48" s="1551">
        <f t="shared" si="7"/>
        <v>856229.85375200002</v>
      </c>
      <c r="S48" s="1552"/>
      <c r="T48" s="1550">
        <v>856229.85375200014</v>
      </c>
      <c r="U48" s="1552"/>
      <c r="V48" s="1550">
        <v>0</v>
      </c>
      <c r="W48" s="1552"/>
      <c r="X48" s="1551">
        <f t="shared" si="8"/>
        <v>-1.1641532182693481E-10</v>
      </c>
      <c r="Y48" s="1547"/>
      <c r="Z48" s="1354" t="s">
        <v>1475</v>
      </c>
      <c r="AA48" s="1548"/>
      <c r="AB48" s="1354" t="s">
        <v>23</v>
      </c>
      <c r="AC48" s="1548"/>
      <c r="AD48" s="1549">
        <v>0</v>
      </c>
      <c r="AE48" s="1548"/>
      <c r="AF48" s="1551">
        <f t="shared" si="9"/>
        <v>0</v>
      </c>
      <c r="AG48" s="943"/>
      <c r="AH48" s="1219">
        <v>190</v>
      </c>
      <c r="AI48" s="1219"/>
    </row>
    <row r="49" spans="2:35">
      <c r="B49" s="1219">
        <v>38</v>
      </c>
      <c r="C49" s="1345" t="s">
        <v>1661</v>
      </c>
      <c r="D49" s="1345" t="s">
        <v>1661</v>
      </c>
      <c r="E49" s="1345" t="s">
        <v>1402</v>
      </c>
      <c r="F49" s="1550">
        <v>3697280</v>
      </c>
      <c r="G49" s="1551">
        <f t="shared" si="0"/>
        <v>1294048</v>
      </c>
      <c r="H49" s="1550">
        <v>332755.20000000001</v>
      </c>
      <c r="I49" s="1551">
        <f t="shared" si="1"/>
        <v>-116464.31999999999</v>
      </c>
      <c r="J49" s="1551">
        <f t="shared" si="2"/>
        <v>1510338.88</v>
      </c>
      <c r="K49" s="1552"/>
      <c r="L49" s="1550">
        <f t="shared" si="3"/>
        <v>3697280</v>
      </c>
      <c r="M49" s="1551">
        <f t="shared" si="4"/>
        <v>776428.79999999993</v>
      </c>
      <c r="N49" s="1550">
        <v>332755.20000000001</v>
      </c>
      <c r="O49" s="1551">
        <f t="shared" si="5"/>
        <v>-69878.592000000004</v>
      </c>
      <c r="P49" s="1551">
        <f t="shared" si="6"/>
        <v>1039305.4080000001</v>
      </c>
      <c r="Q49" s="1551"/>
      <c r="R49" s="1551">
        <f t="shared" si="7"/>
        <v>471033.47199999983</v>
      </c>
      <c r="S49" s="1552"/>
      <c r="T49" s="1550">
        <v>0</v>
      </c>
      <c r="U49" s="1552"/>
      <c r="V49" s="1550">
        <v>0</v>
      </c>
      <c r="W49" s="1552"/>
      <c r="X49" s="1551">
        <f t="shared" si="8"/>
        <v>471033.47199999983</v>
      </c>
      <c r="Y49" s="1547"/>
      <c r="Z49" s="1354" t="s">
        <v>1475</v>
      </c>
      <c r="AA49" s="1548"/>
      <c r="AB49" s="1354" t="s">
        <v>22</v>
      </c>
      <c r="AC49" s="1548"/>
      <c r="AD49" s="1549">
        <v>0.33300000000000002</v>
      </c>
      <c r="AE49" s="1548"/>
      <c r="AF49" s="1551">
        <f t="shared" si="9"/>
        <v>156854.14617599995</v>
      </c>
      <c r="AG49" s="943"/>
      <c r="AH49" s="1219">
        <v>190</v>
      </c>
      <c r="AI49" s="1219"/>
    </row>
    <row r="50" spans="2:35">
      <c r="B50" s="1219">
        <v>39</v>
      </c>
      <c r="C50" s="1345" t="s">
        <v>1662</v>
      </c>
      <c r="D50" s="1345" t="s">
        <v>1663</v>
      </c>
      <c r="E50" s="1345" t="s">
        <v>1461</v>
      </c>
      <c r="F50" s="1550">
        <v>1831322.27</v>
      </c>
      <c r="G50" s="1551">
        <f t="shared" si="0"/>
        <v>640962.79449999996</v>
      </c>
      <c r="H50" s="1550">
        <v>164819.0043</v>
      </c>
      <c r="I50" s="1551">
        <f t="shared" si="1"/>
        <v>-57686.651504999994</v>
      </c>
      <c r="J50" s="1551">
        <f t="shared" si="2"/>
        <v>748095.14729500003</v>
      </c>
      <c r="K50" s="1552"/>
      <c r="L50" s="1550">
        <f t="shared" si="3"/>
        <v>1831322.27</v>
      </c>
      <c r="M50" s="1551">
        <f t="shared" si="4"/>
        <v>384577.67670000001</v>
      </c>
      <c r="N50" s="1550">
        <v>164819.0043</v>
      </c>
      <c r="O50" s="1551">
        <f t="shared" si="5"/>
        <v>-34611.990902999998</v>
      </c>
      <c r="P50" s="1551">
        <f t="shared" si="6"/>
        <v>514784.69009699998</v>
      </c>
      <c r="Q50" s="1551"/>
      <c r="R50" s="1551">
        <f t="shared" si="7"/>
        <v>233310.45719800005</v>
      </c>
      <c r="S50" s="1552"/>
      <c r="T50" s="1550">
        <v>0</v>
      </c>
      <c r="U50" s="1552"/>
      <c r="V50" s="1550">
        <v>0</v>
      </c>
      <c r="W50" s="1552"/>
      <c r="X50" s="1551">
        <f t="shared" si="8"/>
        <v>233310.45719800005</v>
      </c>
      <c r="Y50" s="1547"/>
      <c r="Z50" s="1354" t="s">
        <v>1475</v>
      </c>
      <c r="AA50" s="1548"/>
      <c r="AB50" s="1354" t="s">
        <v>22</v>
      </c>
      <c r="AC50" s="1548"/>
      <c r="AD50" s="1549">
        <v>0</v>
      </c>
      <c r="AE50" s="1548"/>
      <c r="AF50" s="1551">
        <f t="shared" si="9"/>
        <v>0</v>
      </c>
      <c r="AG50" s="943"/>
      <c r="AH50" s="1219">
        <v>190</v>
      </c>
      <c r="AI50" s="1219"/>
    </row>
    <row r="51" spans="2:35">
      <c r="B51" s="1219">
        <v>40</v>
      </c>
      <c r="C51" s="1345" t="s">
        <v>1664</v>
      </c>
      <c r="D51" s="1345" t="s">
        <v>1663</v>
      </c>
      <c r="E51" s="1345" t="s">
        <v>1461</v>
      </c>
      <c r="F51" s="1550">
        <v>15938799.439999999</v>
      </c>
      <c r="G51" s="1551">
        <f t="shared" si="0"/>
        <v>5578579.8039999995</v>
      </c>
      <c r="H51" s="1550">
        <v>1434491.9495999999</v>
      </c>
      <c r="I51" s="1551">
        <f t="shared" si="1"/>
        <v>-502072.18235999992</v>
      </c>
      <c r="J51" s="1551">
        <f t="shared" si="2"/>
        <v>6510999.5712399995</v>
      </c>
      <c r="K51" s="1552"/>
      <c r="L51" s="1550">
        <f t="shared" si="3"/>
        <v>15938799.439999999</v>
      </c>
      <c r="M51" s="1551">
        <f t="shared" si="4"/>
        <v>3347147.8823999995</v>
      </c>
      <c r="N51" s="1550">
        <v>1434491.9495999999</v>
      </c>
      <c r="O51" s="1551">
        <f t="shared" si="5"/>
        <v>-301243.30941599997</v>
      </c>
      <c r="P51" s="1551">
        <f t="shared" si="6"/>
        <v>4480396.5225839997</v>
      </c>
      <c r="Q51" s="1551"/>
      <c r="R51" s="1551">
        <f t="shared" si="7"/>
        <v>2030603.0486559998</v>
      </c>
      <c r="S51" s="1552"/>
      <c r="T51" s="1550">
        <v>0</v>
      </c>
      <c r="U51" s="1552"/>
      <c r="V51" s="1550">
        <v>0</v>
      </c>
      <c r="W51" s="1552"/>
      <c r="X51" s="1551">
        <f t="shared" si="8"/>
        <v>2030603.0486559998</v>
      </c>
      <c r="Y51" s="1547"/>
      <c r="Z51" s="1354" t="s">
        <v>1475</v>
      </c>
      <c r="AA51" s="1548"/>
      <c r="AB51" s="1354" t="s">
        <v>22</v>
      </c>
      <c r="AC51" s="1548"/>
      <c r="AD51" s="1549">
        <v>0</v>
      </c>
      <c r="AE51" s="1548"/>
      <c r="AF51" s="1551">
        <f t="shared" si="9"/>
        <v>0</v>
      </c>
      <c r="AG51" s="943"/>
      <c r="AH51" s="1219">
        <v>190</v>
      </c>
      <c r="AI51" s="1219"/>
    </row>
    <row r="52" spans="2:35">
      <c r="B52" s="1219">
        <v>41</v>
      </c>
      <c r="C52" s="1345" t="s">
        <v>1665</v>
      </c>
      <c r="D52" s="1345" t="s">
        <v>1666</v>
      </c>
      <c r="E52" s="1345" t="s">
        <v>1461</v>
      </c>
      <c r="F52" s="1550">
        <v>2031657.71</v>
      </c>
      <c r="G52" s="1551">
        <f t="shared" si="0"/>
        <v>711080.19849999994</v>
      </c>
      <c r="H52" s="1550">
        <v>0</v>
      </c>
      <c r="I52" s="1551">
        <f t="shared" si="1"/>
        <v>0</v>
      </c>
      <c r="J52" s="1551">
        <f t="shared" si="2"/>
        <v>711080.19849999994</v>
      </c>
      <c r="K52" s="1552"/>
      <c r="L52" s="1550">
        <f t="shared" si="3"/>
        <v>2031657.71</v>
      </c>
      <c r="M52" s="1551">
        <f t="shared" si="4"/>
        <v>426648.11909999995</v>
      </c>
      <c r="N52" s="1550">
        <v>0</v>
      </c>
      <c r="O52" s="1551">
        <f t="shared" si="5"/>
        <v>0</v>
      </c>
      <c r="P52" s="1551">
        <f t="shared" si="6"/>
        <v>426648.11909999995</v>
      </c>
      <c r="Q52" s="1551"/>
      <c r="R52" s="1551">
        <f t="shared" si="7"/>
        <v>284432.07939999999</v>
      </c>
      <c r="S52" s="1552"/>
      <c r="T52" s="1550">
        <v>284432.07940000005</v>
      </c>
      <c r="U52" s="1552"/>
      <c r="V52" s="1550">
        <v>0</v>
      </c>
      <c r="W52" s="1552"/>
      <c r="X52" s="1551">
        <f t="shared" si="8"/>
        <v>-5.8207660913467407E-11</v>
      </c>
      <c r="Y52" s="1547"/>
      <c r="Z52" s="1354" t="s">
        <v>1475</v>
      </c>
      <c r="AA52" s="1548"/>
      <c r="AB52" s="1354" t="s">
        <v>23</v>
      </c>
      <c r="AC52" s="1548"/>
      <c r="AD52" s="1549">
        <v>0</v>
      </c>
      <c r="AE52" s="1548"/>
      <c r="AF52" s="1551">
        <f t="shared" si="9"/>
        <v>0</v>
      </c>
      <c r="AG52" s="943"/>
      <c r="AH52" s="1219">
        <v>190</v>
      </c>
      <c r="AI52" s="1219"/>
    </row>
    <row r="53" spans="2:35">
      <c r="B53" s="1219">
        <v>42</v>
      </c>
      <c r="C53" s="1345" t="s">
        <v>1667</v>
      </c>
      <c r="D53" s="1345" t="s">
        <v>1666</v>
      </c>
      <c r="E53" s="1345" t="s">
        <v>1461</v>
      </c>
      <c r="F53" s="1550">
        <v>0</v>
      </c>
      <c r="G53" s="1551">
        <f t="shared" si="0"/>
        <v>0</v>
      </c>
      <c r="H53" s="1550">
        <v>196724.4057</v>
      </c>
      <c r="I53" s="1551">
        <f t="shared" si="1"/>
        <v>-68853.541994999992</v>
      </c>
      <c r="J53" s="1551">
        <f t="shared" si="2"/>
        <v>127870.86370500001</v>
      </c>
      <c r="K53" s="1552"/>
      <c r="L53" s="1550">
        <f t="shared" si="3"/>
        <v>0</v>
      </c>
      <c r="M53" s="1551">
        <f t="shared" si="4"/>
        <v>0</v>
      </c>
      <c r="N53" s="1550">
        <v>196724.4057</v>
      </c>
      <c r="O53" s="1551">
        <f t="shared" si="5"/>
        <v>-41312.125197000001</v>
      </c>
      <c r="P53" s="1551">
        <f t="shared" si="6"/>
        <v>155412.28050300002</v>
      </c>
      <c r="Q53" s="1551"/>
      <c r="R53" s="1551">
        <f t="shared" si="7"/>
        <v>-27541.416798000006</v>
      </c>
      <c r="S53" s="1552"/>
      <c r="T53" s="1550">
        <v>-27541.416798000002</v>
      </c>
      <c r="U53" s="1552"/>
      <c r="V53" s="1550">
        <v>0</v>
      </c>
      <c r="W53" s="1552"/>
      <c r="X53" s="1551">
        <f t="shared" si="8"/>
        <v>-3.637978807091713E-12</v>
      </c>
      <c r="Y53" s="1547"/>
      <c r="Z53" s="1354" t="s">
        <v>1475</v>
      </c>
      <c r="AA53" s="1548"/>
      <c r="AB53" s="1354" t="s">
        <v>23</v>
      </c>
      <c r="AC53" s="1548"/>
      <c r="AD53" s="1549">
        <v>0</v>
      </c>
      <c r="AE53" s="1548"/>
      <c r="AF53" s="1551">
        <f t="shared" si="9"/>
        <v>0</v>
      </c>
      <c r="AG53" s="943"/>
      <c r="AH53" s="1219">
        <v>190</v>
      </c>
      <c r="AI53" s="1219"/>
    </row>
    <row r="54" spans="2:35">
      <c r="B54" s="1219">
        <v>43</v>
      </c>
      <c r="C54" s="1345" t="s">
        <v>1668</v>
      </c>
      <c r="D54" s="1345" t="s">
        <v>1669</v>
      </c>
      <c r="E54" s="1345" t="s">
        <v>1461</v>
      </c>
      <c r="F54" s="1550">
        <v>285000</v>
      </c>
      <c r="G54" s="1551">
        <f t="shared" si="0"/>
        <v>99750</v>
      </c>
      <c r="H54" s="1550">
        <v>25650</v>
      </c>
      <c r="I54" s="1551">
        <f t="shared" si="1"/>
        <v>-8977.5</v>
      </c>
      <c r="J54" s="1551">
        <f t="shared" si="2"/>
        <v>116422.5</v>
      </c>
      <c r="K54" s="1552"/>
      <c r="L54" s="1550">
        <f t="shared" si="3"/>
        <v>285000</v>
      </c>
      <c r="M54" s="1551">
        <f t="shared" si="4"/>
        <v>59850</v>
      </c>
      <c r="N54" s="1550">
        <v>25650</v>
      </c>
      <c r="O54" s="1551">
        <f t="shared" si="5"/>
        <v>-5386.5</v>
      </c>
      <c r="P54" s="1551">
        <f t="shared" si="6"/>
        <v>80113.5</v>
      </c>
      <c r="Q54" s="1551"/>
      <c r="R54" s="1551">
        <f t="shared" si="7"/>
        <v>36309</v>
      </c>
      <c r="S54" s="1552"/>
      <c r="T54" s="1550">
        <v>0</v>
      </c>
      <c r="U54" s="1552"/>
      <c r="V54" s="1550">
        <v>0</v>
      </c>
      <c r="W54" s="1552"/>
      <c r="X54" s="1551">
        <f t="shared" si="8"/>
        <v>36309</v>
      </c>
      <c r="Y54" s="1547"/>
      <c r="Z54" s="1354" t="s">
        <v>1475</v>
      </c>
      <c r="AA54" s="1548"/>
      <c r="AB54" s="1354" t="s">
        <v>22</v>
      </c>
      <c r="AC54" s="1548"/>
      <c r="AD54" s="1549">
        <v>0</v>
      </c>
      <c r="AE54" s="1548"/>
      <c r="AF54" s="1551">
        <f t="shared" si="9"/>
        <v>0</v>
      </c>
      <c r="AG54" s="943"/>
      <c r="AH54" s="1219">
        <v>190</v>
      </c>
      <c r="AI54" s="1219"/>
    </row>
    <row r="55" spans="2:35">
      <c r="B55" s="1219">
        <v>44</v>
      </c>
      <c r="C55" s="1345" t="s">
        <v>1670</v>
      </c>
      <c r="D55" s="1345" t="s">
        <v>1669</v>
      </c>
      <c r="E55" s="1345" t="s">
        <v>1461</v>
      </c>
      <c r="F55" s="1550">
        <v>-285000</v>
      </c>
      <c r="G55" s="1551">
        <f t="shared" si="0"/>
        <v>-99750</v>
      </c>
      <c r="H55" s="1550">
        <v>-25650</v>
      </c>
      <c r="I55" s="1551">
        <f t="shared" si="1"/>
        <v>8977.5</v>
      </c>
      <c r="J55" s="1551">
        <f t="shared" si="2"/>
        <v>-116422.5</v>
      </c>
      <c r="K55" s="1552"/>
      <c r="L55" s="1550">
        <f t="shared" si="3"/>
        <v>-285000</v>
      </c>
      <c r="M55" s="1551">
        <f t="shared" si="4"/>
        <v>-59850</v>
      </c>
      <c r="N55" s="1550">
        <v>-25650</v>
      </c>
      <c r="O55" s="1551">
        <f t="shared" si="5"/>
        <v>5386.5</v>
      </c>
      <c r="P55" s="1551">
        <f t="shared" si="6"/>
        <v>-80113.5</v>
      </c>
      <c r="Q55" s="1551"/>
      <c r="R55" s="1551">
        <f t="shared" si="7"/>
        <v>-36309</v>
      </c>
      <c r="S55" s="1552"/>
      <c r="T55" s="1550">
        <v>0</v>
      </c>
      <c r="U55" s="1552"/>
      <c r="V55" s="1550">
        <v>0</v>
      </c>
      <c r="W55" s="1552"/>
      <c r="X55" s="1551">
        <f t="shared" si="8"/>
        <v>-36309</v>
      </c>
      <c r="Y55" s="1547"/>
      <c r="Z55" s="1354" t="s">
        <v>1475</v>
      </c>
      <c r="AA55" s="1548"/>
      <c r="AB55" s="1354" t="s">
        <v>22</v>
      </c>
      <c r="AC55" s="1548"/>
      <c r="AD55" s="1549">
        <v>0</v>
      </c>
      <c r="AE55" s="1548"/>
      <c r="AF55" s="1551">
        <f t="shared" si="9"/>
        <v>0</v>
      </c>
      <c r="AG55" s="943"/>
      <c r="AH55" s="1219">
        <v>190</v>
      </c>
      <c r="AI55" s="1219"/>
    </row>
    <row r="56" spans="2:35">
      <c r="B56" s="1219">
        <v>45</v>
      </c>
      <c r="C56" s="1345" t="s">
        <v>1671</v>
      </c>
      <c r="D56" s="1345" t="s">
        <v>1669</v>
      </c>
      <c r="E56" s="1345" t="s">
        <v>1461</v>
      </c>
      <c r="F56" s="1550">
        <v>628942.43999999994</v>
      </c>
      <c r="G56" s="1551">
        <f t="shared" si="0"/>
        <v>220129.85399999996</v>
      </c>
      <c r="H56" s="1550">
        <v>56604.819599999995</v>
      </c>
      <c r="I56" s="1551">
        <f t="shared" si="1"/>
        <v>-19811.686859999998</v>
      </c>
      <c r="J56" s="1551">
        <f t="shared" si="2"/>
        <v>256922.98673999999</v>
      </c>
      <c r="K56" s="1552"/>
      <c r="L56" s="1550">
        <f t="shared" si="3"/>
        <v>628942.43999999994</v>
      </c>
      <c r="M56" s="1551">
        <f t="shared" si="4"/>
        <v>132077.91239999997</v>
      </c>
      <c r="N56" s="1550">
        <v>56604.819599999995</v>
      </c>
      <c r="O56" s="1551">
        <f t="shared" si="5"/>
        <v>-11887.012115999998</v>
      </c>
      <c r="P56" s="1551">
        <f t="shared" si="6"/>
        <v>176795.71988399996</v>
      </c>
      <c r="Q56" s="1551"/>
      <c r="R56" s="1551">
        <f t="shared" si="7"/>
        <v>80127.266856000031</v>
      </c>
      <c r="S56" s="1552"/>
      <c r="T56" s="1550">
        <v>0</v>
      </c>
      <c r="U56" s="1552"/>
      <c r="V56" s="1550">
        <v>0</v>
      </c>
      <c r="W56" s="1552"/>
      <c r="X56" s="1551">
        <f t="shared" si="8"/>
        <v>80127.266856000031</v>
      </c>
      <c r="Y56" s="1547"/>
      <c r="Z56" s="1354" t="s">
        <v>1475</v>
      </c>
      <c r="AA56" s="1548"/>
      <c r="AB56" s="1354" t="s">
        <v>22</v>
      </c>
      <c r="AC56" s="1548"/>
      <c r="AD56" s="1549">
        <v>0</v>
      </c>
      <c r="AE56" s="1548"/>
      <c r="AF56" s="1551">
        <f t="shared" si="9"/>
        <v>0</v>
      </c>
      <c r="AG56" s="943"/>
      <c r="AH56" s="1219">
        <v>190</v>
      </c>
      <c r="AI56" s="1219"/>
    </row>
    <row r="57" spans="2:35">
      <c r="B57" s="1219">
        <v>46</v>
      </c>
      <c r="C57" s="1345" t="s">
        <v>1464</v>
      </c>
      <c r="D57" s="1345" t="s">
        <v>1672</v>
      </c>
      <c r="E57" s="1345" t="s">
        <v>1461</v>
      </c>
      <c r="F57" s="1550">
        <v>427575.23</v>
      </c>
      <c r="G57" s="1551">
        <f t="shared" si="0"/>
        <v>149651.33049999998</v>
      </c>
      <c r="H57" s="1550">
        <v>38481.770699999994</v>
      </c>
      <c r="I57" s="1551">
        <f t="shared" si="1"/>
        <v>-13468.619744999996</v>
      </c>
      <c r="J57" s="1551">
        <f t="shared" si="2"/>
        <v>174664.48145499997</v>
      </c>
      <c r="K57" s="1552"/>
      <c r="L57" s="1550">
        <f t="shared" si="3"/>
        <v>427575.23</v>
      </c>
      <c r="M57" s="1551">
        <f t="shared" si="4"/>
        <v>89790.798299999995</v>
      </c>
      <c r="N57" s="1550">
        <v>38481.770699999994</v>
      </c>
      <c r="O57" s="1551">
        <f t="shared" si="5"/>
        <v>-8081.1718469999987</v>
      </c>
      <c r="P57" s="1551">
        <f t="shared" si="6"/>
        <v>120191.39715299998</v>
      </c>
      <c r="Q57" s="1551"/>
      <c r="R57" s="1551">
        <f t="shared" si="7"/>
        <v>54473.084301999988</v>
      </c>
      <c r="S57" s="1552"/>
      <c r="T57" s="1550">
        <v>0</v>
      </c>
      <c r="U57" s="1552"/>
      <c r="V57" s="1550">
        <v>0</v>
      </c>
      <c r="W57" s="1552"/>
      <c r="X57" s="1551">
        <f t="shared" si="8"/>
        <v>54473.084301999988</v>
      </c>
      <c r="Y57" s="1547"/>
      <c r="Z57" s="1354" t="s">
        <v>260</v>
      </c>
      <c r="AA57" s="1548"/>
      <c r="AB57" s="1354" t="s">
        <v>22</v>
      </c>
      <c r="AC57" s="1548"/>
      <c r="AD57" s="1549">
        <v>6.5299999999999997E-2</v>
      </c>
      <c r="AE57" s="1548"/>
      <c r="AF57" s="1551">
        <f t="shared" si="9"/>
        <v>3557.0924049205992</v>
      </c>
      <c r="AG57" s="943"/>
      <c r="AH57" s="1219">
        <v>190</v>
      </c>
      <c r="AI57" s="1219"/>
    </row>
    <row r="58" spans="2:35">
      <c r="B58" s="1219">
        <v>47</v>
      </c>
      <c r="C58" s="1345" t="s">
        <v>1473</v>
      </c>
      <c r="D58" s="1345" t="s">
        <v>1672</v>
      </c>
      <c r="E58" s="1345" t="s">
        <v>1461</v>
      </c>
      <c r="F58" s="1550">
        <v>16383105.710000001</v>
      </c>
      <c r="G58" s="1551">
        <f t="shared" si="0"/>
        <v>5734086.9984999998</v>
      </c>
      <c r="H58" s="1550">
        <v>1474479.5139000001</v>
      </c>
      <c r="I58" s="1551">
        <f t="shared" si="1"/>
        <v>-516067.82986500004</v>
      </c>
      <c r="J58" s="1551">
        <f t="shared" si="2"/>
        <v>6692498.6825349992</v>
      </c>
      <c r="K58" s="1552"/>
      <c r="L58" s="1550">
        <f t="shared" si="3"/>
        <v>16383105.710000001</v>
      </c>
      <c r="M58" s="1551">
        <f t="shared" si="4"/>
        <v>3440452.1990999999</v>
      </c>
      <c r="N58" s="1550">
        <v>1474479.5139000001</v>
      </c>
      <c r="O58" s="1551">
        <f t="shared" si="5"/>
        <v>-309640.697919</v>
      </c>
      <c r="P58" s="1551">
        <f t="shared" si="6"/>
        <v>4605291.0150809996</v>
      </c>
      <c r="Q58" s="1551"/>
      <c r="R58" s="1551">
        <f t="shared" si="7"/>
        <v>2087207.6674539996</v>
      </c>
      <c r="S58" s="1552"/>
      <c r="T58" s="1550">
        <v>0</v>
      </c>
      <c r="U58" s="1552"/>
      <c r="V58" s="1550">
        <v>0</v>
      </c>
      <c r="W58" s="1552"/>
      <c r="X58" s="1551">
        <f t="shared" si="8"/>
        <v>2087207.6674539996</v>
      </c>
      <c r="Y58" s="1547"/>
      <c r="Z58" s="1354" t="s">
        <v>260</v>
      </c>
      <c r="AA58" s="1548"/>
      <c r="AB58" s="1354" t="s">
        <v>22</v>
      </c>
      <c r="AC58" s="1548"/>
      <c r="AD58" s="1549">
        <v>6.5299999999999997E-2</v>
      </c>
      <c r="AE58" s="1548"/>
      <c r="AF58" s="1551">
        <f t="shared" si="9"/>
        <v>136294.66068474617</v>
      </c>
      <c r="AG58" s="943"/>
      <c r="AH58" s="1219">
        <v>190</v>
      </c>
      <c r="AI58" s="1219"/>
    </row>
    <row r="59" spans="2:35">
      <c r="B59" s="1219">
        <v>48</v>
      </c>
      <c r="C59" s="1345" t="s">
        <v>1673</v>
      </c>
      <c r="D59" s="1345" t="s">
        <v>1672</v>
      </c>
      <c r="E59" s="1345" t="s">
        <v>1461</v>
      </c>
      <c r="F59" s="1550">
        <v>130121.22</v>
      </c>
      <c r="G59" s="1551">
        <f t="shared" si="0"/>
        <v>45542.426999999996</v>
      </c>
      <c r="H59" s="1550">
        <v>11710.909799999999</v>
      </c>
      <c r="I59" s="1551">
        <f t="shared" si="1"/>
        <v>-4098.8184299999994</v>
      </c>
      <c r="J59" s="1551">
        <f t="shared" si="2"/>
        <v>53154.518369999998</v>
      </c>
      <c r="K59" s="1552"/>
      <c r="L59" s="1550">
        <f t="shared" si="3"/>
        <v>130121.22</v>
      </c>
      <c r="M59" s="1551">
        <f t="shared" si="4"/>
        <v>27325.456200000001</v>
      </c>
      <c r="N59" s="1550">
        <v>11710.909799999999</v>
      </c>
      <c r="O59" s="1551">
        <f t="shared" si="5"/>
        <v>-2459.2910579999998</v>
      </c>
      <c r="P59" s="1551">
        <f t="shared" si="6"/>
        <v>36577.074941999999</v>
      </c>
      <c r="Q59" s="1551"/>
      <c r="R59" s="1551">
        <f t="shared" si="7"/>
        <v>16577.443427999999</v>
      </c>
      <c r="S59" s="1552"/>
      <c r="T59" s="1550">
        <v>0</v>
      </c>
      <c r="U59" s="1552"/>
      <c r="V59" s="1550">
        <v>0</v>
      </c>
      <c r="W59" s="1552"/>
      <c r="X59" s="1551">
        <f t="shared" si="8"/>
        <v>16577.443427999999</v>
      </c>
      <c r="Y59" s="1547"/>
      <c r="Z59" s="1354" t="s">
        <v>1475</v>
      </c>
      <c r="AA59" s="1548"/>
      <c r="AB59" s="1354" t="s">
        <v>22</v>
      </c>
      <c r="AC59" s="1548"/>
      <c r="AD59" s="1549">
        <v>6.5299999999999997E-2</v>
      </c>
      <c r="AE59" s="1548"/>
      <c r="AF59" s="1551">
        <f t="shared" si="9"/>
        <v>1082.5070558483999</v>
      </c>
      <c r="AG59" s="943"/>
      <c r="AH59" s="1219">
        <v>190</v>
      </c>
      <c r="AI59" s="1219"/>
    </row>
    <row r="60" spans="2:35">
      <c r="B60" s="1219">
        <v>49</v>
      </c>
      <c r="C60" s="1345" t="s">
        <v>1674</v>
      </c>
      <c r="D60" s="1345" t="s">
        <v>1675</v>
      </c>
      <c r="E60" s="1345" t="s">
        <v>1461</v>
      </c>
      <c r="F60" s="1550">
        <v>881501.32</v>
      </c>
      <c r="G60" s="1551">
        <f t="shared" si="0"/>
        <v>308525.46199999994</v>
      </c>
      <c r="H60" s="1550">
        <v>79335.118799999997</v>
      </c>
      <c r="I60" s="1551">
        <f t="shared" si="1"/>
        <v>-27767.291579999997</v>
      </c>
      <c r="J60" s="1551">
        <f t="shared" si="2"/>
        <v>360093.28921999992</v>
      </c>
      <c r="K60" s="1552"/>
      <c r="L60" s="1550">
        <f t="shared" si="3"/>
        <v>881501.32</v>
      </c>
      <c r="M60" s="1551">
        <f t="shared" si="4"/>
        <v>185115.27719999998</v>
      </c>
      <c r="N60" s="1550">
        <v>79335.118799999997</v>
      </c>
      <c r="O60" s="1551">
        <f t="shared" si="5"/>
        <v>-16660.374947999997</v>
      </c>
      <c r="P60" s="1551">
        <f t="shared" si="6"/>
        <v>247790.02105199994</v>
      </c>
      <c r="Q60" s="1551"/>
      <c r="R60" s="1551">
        <f t="shared" si="7"/>
        <v>112303.26816799998</v>
      </c>
      <c r="S60" s="1552"/>
      <c r="T60" s="1550">
        <v>104969.86475662961</v>
      </c>
      <c r="U60" s="1552"/>
      <c r="V60" s="1550">
        <v>0</v>
      </c>
      <c r="W60" s="1552"/>
      <c r="X60" s="1551">
        <f t="shared" si="8"/>
        <v>7333.4034113703674</v>
      </c>
      <c r="Y60" s="1547"/>
      <c r="Z60" s="1354" t="s">
        <v>260</v>
      </c>
      <c r="AA60" s="1548"/>
      <c r="AB60" s="1354" t="s">
        <v>22</v>
      </c>
      <c r="AC60" s="1548"/>
      <c r="AD60" s="1549">
        <v>0</v>
      </c>
      <c r="AE60" s="1548"/>
      <c r="AF60" s="1551">
        <f t="shared" si="9"/>
        <v>0</v>
      </c>
      <c r="AG60" s="943"/>
      <c r="AH60" s="1219">
        <v>190</v>
      </c>
      <c r="AI60" s="1219"/>
    </row>
    <row r="61" spans="2:35">
      <c r="B61" s="1219">
        <v>50</v>
      </c>
      <c r="C61" s="1345" t="s">
        <v>1676</v>
      </c>
      <c r="D61" s="1345" t="s">
        <v>1675</v>
      </c>
      <c r="E61" s="1345" t="s">
        <v>1461</v>
      </c>
      <c r="F61" s="1550">
        <v>-881501.32</v>
      </c>
      <c r="G61" s="1551">
        <f t="shared" si="0"/>
        <v>-308525.46199999994</v>
      </c>
      <c r="H61" s="1550">
        <v>-79335.118799999997</v>
      </c>
      <c r="I61" s="1551">
        <f t="shared" si="1"/>
        <v>27767.291579999997</v>
      </c>
      <c r="J61" s="1551">
        <f t="shared" si="2"/>
        <v>-360093.28921999992</v>
      </c>
      <c r="K61" s="1552"/>
      <c r="L61" s="1550">
        <f t="shared" si="3"/>
        <v>-881501.32</v>
      </c>
      <c r="M61" s="1551">
        <f t="shared" si="4"/>
        <v>-185115.27719999998</v>
      </c>
      <c r="N61" s="1550">
        <v>-79335.118799999997</v>
      </c>
      <c r="O61" s="1551">
        <f t="shared" si="5"/>
        <v>16660.374947999997</v>
      </c>
      <c r="P61" s="1551">
        <f t="shared" si="6"/>
        <v>-247790.02105199994</v>
      </c>
      <c r="Q61" s="1551"/>
      <c r="R61" s="1551">
        <f t="shared" si="7"/>
        <v>-112303.26816799998</v>
      </c>
      <c r="S61" s="1552"/>
      <c r="T61" s="1550">
        <v>-104969.86475662961</v>
      </c>
      <c r="U61" s="1552"/>
      <c r="V61" s="1550">
        <v>0</v>
      </c>
      <c r="W61" s="1552"/>
      <c r="X61" s="1551">
        <f t="shared" si="8"/>
        <v>-7333.4034113703674</v>
      </c>
      <c r="Y61" s="1547"/>
      <c r="Z61" s="1354" t="s">
        <v>260</v>
      </c>
      <c r="AA61" s="1548"/>
      <c r="AB61" s="1354" t="s">
        <v>22</v>
      </c>
      <c r="AC61" s="1548"/>
      <c r="AD61" s="1549">
        <v>0</v>
      </c>
      <c r="AE61" s="1548"/>
      <c r="AF61" s="1551">
        <f t="shared" si="9"/>
        <v>0</v>
      </c>
      <c r="AG61" s="943"/>
      <c r="AH61" s="1219">
        <v>190</v>
      </c>
      <c r="AI61" s="1219"/>
    </row>
    <row r="62" spans="2:35">
      <c r="B62" s="1219">
        <v>51</v>
      </c>
      <c r="C62" s="1345" t="s">
        <v>1467</v>
      </c>
      <c r="D62" s="1345" t="s">
        <v>1675</v>
      </c>
      <c r="E62" s="1345" t="s">
        <v>1461</v>
      </c>
      <c r="F62" s="1550">
        <v>881501.32</v>
      </c>
      <c r="G62" s="1551">
        <f t="shared" si="0"/>
        <v>308525.46199999994</v>
      </c>
      <c r="H62" s="1550">
        <v>79335.118799999997</v>
      </c>
      <c r="I62" s="1551">
        <f t="shared" si="1"/>
        <v>-27767.291579999997</v>
      </c>
      <c r="J62" s="1551">
        <f t="shared" si="2"/>
        <v>360093.28921999992</v>
      </c>
      <c r="K62" s="1552"/>
      <c r="L62" s="1550">
        <f t="shared" si="3"/>
        <v>881501.32</v>
      </c>
      <c r="M62" s="1551">
        <f t="shared" si="4"/>
        <v>185115.27719999998</v>
      </c>
      <c r="N62" s="1550">
        <v>79335.118799999997</v>
      </c>
      <c r="O62" s="1551">
        <f t="shared" si="5"/>
        <v>-16660.374947999997</v>
      </c>
      <c r="P62" s="1551">
        <f t="shared" si="6"/>
        <v>247790.02105199994</v>
      </c>
      <c r="Q62" s="1551"/>
      <c r="R62" s="1551">
        <f t="shared" si="7"/>
        <v>112303.26816799998</v>
      </c>
      <c r="S62" s="1552"/>
      <c r="T62" s="1550">
        <v>0</v>
      </c>
      <c r="U62" s="1552"/>
      <c r="V62" s="1550">
        <v>0</v>
      </c>
      <c r="W62" s="1552"/>
      <c r="X62" s="1551">
        <f t="shared" si="8"/>
        <v>112303.26816799998</v>
      </c>
      <c r="Y62" s="1547"/>
      <c r="Z62" s="1354" t="s">
        <v>260</v>
      </c>
      <c r="AA62" s="1548"/>
      <c r="AB62" s="1354" t="s">
        <v>22</v>
      </c>
      <c r="AC62" s="1548"/>
      <c r="AD62" s="1549">
        <v>6.5299999999999997E-2</v>
      </c>
      <c r="AE62" s="1548"/>
      <c r="AF62" s="1551">
        <f t="shared" si="9"/>
        <v>7333.4034113703983</v>
      </c>
      <c r="AG62" s="943"/>
      <c r="AH62" s="1219">
        <v>190</v>
      </c>
      <c r="AI62" s="1219"/>
    </row>
    <row r="63" spans="2:35">
      <c r="B63" s="1219">
        <v>52</v>
      </c>
      <c r="C63" s="1345" t="s">
        <v>1677</v>
      </c>
      <c r="D63" s="1345" t="s">
        <v>1678</v>
      </c>
      <c r="E63" s="1345" t="s">
        <v>1461</v>
      </c>
      <c r="F63" s="1550">
        <v>3889954.1</v>
      </c>
      <c r="G63" s="1551">
        <f t="shared" si="0"/>
        <v>1361483.9350000001</v>
      </c>
      <c r="H63" s="1550">
        <v>350095.86900000001</v>
      </c>
      <c r="I63" s="1551">
        <f t="shared" si="1"/>
        <v>-122533.55415</v>
      </c>
      <c r="J63" s="1551">
        <f t="shared" si="2"/>
        <v>1589046.24985</v>
      </c>
      <c r="K63" s="1552"/>
      <c r="L63" s="1550">
        <f t="shared" si="3"/>
        <v>3889954.1</v>
      </c>
      <c r="M63" s="1551">
        <f t="shared" si="4"/>
        <v>816890.36100000003</v>
      </c>
      <c r="N63" s="1550">
        <v>350095.86900000001</v>
      </c>
      <c r="O63" s="1551">
        <f t="shared" si="5"/>
        <v>-73520.132490000004</v>
      </c>
      <c r="P63" s="1551">
        <f t="shared" si="6"/>
        <v>1093466.09751</v>
      </c>
      <c r="Q63" s="1551"/>
      <c r="R63" s="1551">
        <f t="shared" si="7"/>
        <v>495580.15234000003</v>
      </c>
      <c r="S63" s="1552"/>
      <c r="T63" s="1550">
        <v>0</v>
      </c>
      <c r="U63" s="1552"/>
      <c r="V63" s="1550">
        <v>0</v>
      </c>
      <c r="W63" s="1552"/>
      <c r="X63" s="1551">
        <f t="shared" si="8"/>
        <v>495580.15234000003</v>
      </c>
      <c r="Y63" s="1547"/>
      <c r="Z63" s="1354" t="s">
        <v>1475</v>
      </c>
      <c r="AA63" s="1548"/>
      <c r="AB63" s="1354" t="s">
        <v>22</v>
      </c>
      <c r="AC63" s="1548"/>
      <c r="AD63" s="1549">
        <v>0</v>
      </c>
      <c r="AE63" s="1548"/>
      <c r="AF63" s="1551">
        <f t="shared" si="9"/>
        <v>0</v>
      </c>
      <c r="AG63" s="943"/>
      <c r="AH63" s="1219">
        <v>190</v>
      </c>
      <c r="AI63" s="1219"/>
    </row>
    <row r="64" spans="2:35">
      <c r="B64" s="1219">
        <v>53</v>
      </c>
      <c r="C64" s="1345" t="s">
        <v>1679</v>
      </c>
      <c r="D64" s="1345" t="s">
        <v>1678</v>
      </c>
      <c r="E64" s="1345" t="s">
        <v>1461</v>
      </c>
      <c r="F64" s="1550">
        <v>444545.66</v>
      </c>
      <c r="G64" s="1551">
        <f t="shared" si="0"/>
        <v>155590.98099999997</v>
      </c>
      <c r="H64" s="1550">
        <v>40009.109399999994</v>
      </c>
      <c r="I64" s="1551">
        <f t="shared" si="1"/>
        <v>-14003.188289999996</v>
      </c>
      <c r="J64" s="1551">
        <f t="shared" si="2"/>
        <v>181596.90210999997</v>
      </c>
      <c r="K64" s="1552"/>
      <c r="L64" s="1550">
        <f t="shared" si="3"/>
        <v>444545.66</v>
      </c>
      <c r="M64" s="1551">
        <f t="shared" si="4"/>
        <v>93354.588599999988</v>
      </c>
      <c r="N64" s="1550">
        <v>40009.109399999994</v>
      </c>
      <c r="O64" s="1551">
        <f t="shared" si="5"/>
        <v>-8401.9129739999989</v>
      </c>
      <c r="P64" s="1551">
        <f t="shared" si="6"/>
        <v>124961.78502599997</v>
      </c>
      <c r="Q64" s="1551"/>
      <c r="R64" s="1551">
        <f t="shared" si="7"/>
        <v>56635.117083999998</v>
      </c>
      <c r="S64" s="1552"/>
      <c r="T64" s="1550">
        <v>0</v>
      </c>
      <c r="U64" s="1552"/>
      <c r="V64" s="1550">
        <v>0</v>
      </c>
      <c r="W64" s="1552"/>
      <c r="X64" s="1551">
        <f t="shared" si="8"/>
        <v>56635.117083999998</v>
      </c>
      <c r="Y64" s="1547"/>
      <c r="Z64" s="1354" t="s">
        <v>1475</v>
      </c>
      <c r="AA64" s="1548"/>
      <c r="AB64" s="1354" t="s">
        <v>22</v>
      </c>
      <c r="AC64" s="1548"/>
      <c r="AD64" s="1549">
        <v>0</v>
      </c>
      <c r="AE64" s="1548"/>
      <c r="AF64" s="1551">
        <f t="shared" si="9"/>
        <v>0</v>
      </c>
      <c r="AG64" s="943"/>
      <c r="AH64" s="1219">
        <v>190</v>
      </c>
      <c r="AI64" s="1219"/>
    </row>
    <row r="65" spans="2:35">
      <c r="B65" s="1219">
        <v>54</v>
      </c>
      <c r="C65" s="1345" t="s">
        <v>1680</v>
      </c>
      <c r="D65" s="1345" t="s">
        <v>1681</v>
      </c>
      <c r="E65" s="1345" t="s">
        <v>1461</v>
      </c>
      <c r="F65" s="1550">
        <v>2791067</v>
      </c>
      <c r="G65" s="1551">
        <f t="shared" si="0"/>
        <v>976873.45</v>
      </c>
      <c r="H65" s="1550">
        <v>251196.03</v>
      </c>
      <c r="I65" s="1551">
        <f t="shared" si="1"/>
        <v>-87918.610499999995</v>
      </c>
      <c r="J65" s="1551">
        <f t="shared" si="2"/>
        <v>1140150.8695</v>
      </c>
      <c r="K65" s="1552"/>
      <c r="L65" s="1550">
        <f t="shared" si="3"/>
        <v>2791067</v>
      </c>
      <c r="M65" s="1551">
        <f t="shared" si="4"/>
        <v>586124.06999999995</v>
      </c>
      <c r="N65" s="1550">
        <v>251196.03</v>
      </c>
      <c r="O65" s="1551">
        <f t="shared" si="5"/>
        <v>-52751.166299999997</v>
      </c>
      <c r="P65" s="1551">
        <f t="shared" si="6"/>
        <v>784568.93369999994</v>
      </c>
      <c r="Q65" s="1551"/>
      <c r="R65" s="1551">
        <f t="shared" si="7"/>
        <v>355581.93580000009</v>
      </c>
      <c r="S65" s="1552"/>
      <c r="T65" s="1550">
        <v>0</v>
      </c>
      <c r="U65" s="1552"/>
      <c r="V65" s="1550">
        <v>0</v>
      </c>
      <c r="W65" s="1552"/>
      <c r="X65" s="1551">
        <f t="shared" si="8"/>
        <v>355581.93580000009</v>
      </c>
      <c r="Y65" s="1547"/>
      <c r="Z65" s="1354" t="s">
        <v>1475</v>
      </c>
      <c r="AA65" s="1548"/>
      <c r="AB65" s="1354" t="s">
        <v>22</v>
      </c>
      <c r="AC65" s="1548"/>
      <c r="AD65" s="1549">
        <v>0</v>
      </c>
      <c r="AE65" s="1548"/>
      <c r="AF65" s="1551">
        <f t="shared" si="9"/>
        <v>0</v>
      </c>
      <c r="AG65" s="943"/>
      <c r="AH65" s="1219">
        <v>190</v>
      </c>
      <c r="AI65" s="1219"/>
    </row>
    <row r="66" spans="2:35">
      <c r="B66" s="1219">
        <v>55</v>
      </c>
      <c r="C66" s="1345" t="s">
        <v>1478</v>
      </c>
      <c r="D66" s="1345" t="s">
        <v>1478</v>
      </c>
      <c r="E66" s="1345" t="s">
        <v>1402</v>
      </c>
      <c r="F66" s="1550">
        <v>73232517.023589402</v>
      </c>
      <c r="G66" s="1551">
        <f t="shared" si="0"/>
        <v>25631380.958256289</v>
      </c>
      <c r="H66" s="1550">
        <v>0</v>
      </c>
      <c r="I66" s="1551">
        <f t="shared" si="1"/>
        <v>0</v>
      </c>
      <c r="J66" s="1551">
        <f t="shared" si="2"/>
        <v>25631380.958256289</v>
      </c>
      <c r="K66" s="1552"/>
      <c r="L66" s="1550">
        <f t="shared" si="3"/>
        <v>73232517.023589402</v>
      </c>
      <c r="M66" s="1551">
        <f t="shared" si="4"/>
        <v>15378828.574953774</v>
      </c>
      <c r="N66" s="1550">
        <v>0</v>
      </c>
      <c r="O66" s="1551">
        <f t="shared" si="5"/>
        <v>0</v>
      </c>
      <c r="P66" s="1551">
        <f t="shared" si="6"/>
        <v>15378828.574953774</v>
      </c>
      <c r="Q66" s="1551"/>
      <c r="R66" s="1551">
        <f t="shared" si="7"/>
        <v>10252552.383302515</v>
      </c>
      <c r="S66" s="1552"/>
      <c r="T66" s="1550">
        <v>0</v>
      </c>
      <c r="U66" s="1552"/>
      <c r="V66" s="1550">
        <v>0</v>
      </c>
      <c r="W66" s="1552"/>
      <c r="X66" s="1551">
        <f t="shared" si="8"/>
        <v>10252552.383302515</v>
      </c>
      <c r="Y66" s="1547"/>
      <c r="Z66" s="1354" t="s">
        <v>1475</v>
      </c>
      <c r="AA66" s="1548"/>
      <c r="AB66" s="1354" t="s">
        <v>22</v>
      </c>
      <c r="AC66" s="1548"/>
      <c r="AD66" s="1549">
        <v>0.33300000000000002</v>
      </c>
      <c r="AE66" s="1548"/>
      <c r="AF66" s="1551">
        <f t="shared" si="9"/>
        <v>3414099.943639738</v>
      </c>
      <c r="AG66" s="943"/>
      <c r="AH66" s="1219">
        <v>190</v>
      </c>
      <c r="AI66" s="1219"/>
    </row>
    <row r="67" spans="2:35">
      <c r="B67" s="1219">
        <v>56</v>
      </c>
      <c r="C67" s="1345" t="s">
        <v>1682</v>
      </c>
      <c r="D67" s="1345" t="s">
        <v>1477</v>
      </c>
      <c r="E67" s="1345" t="s">
        <v>1461</v>
      </c>
      <c r="F67" s="1550">
        <v>0</v>
      </c>
      <c r="G67" s="1551">
        <f t="shared" si="0"/>
        <v>0</v>
      </c>
      <c r="H67" s="1550">
        <v>28158806.712484095</v>
      </c>
      <c r="I67" s="1551">
        <f t="shared" si="1"/>
        <v>-9855582.3493694328</v>
      </c>
      <c r="J67" s="1551">
        <f t="shared" si="2"/>
        <v>18303224.363114662</v>
      </c>
      <c r="K67" s="1552"/>
      <c r="L67" s="1550">
        <f t="shared" si="3"/>
        <v>0</v>
      </c>
      <c r="M67" s="1551">
        <f t="shared" si="4"/>
        <v>0</v>
      </c>
      <c r="N67" s="1550">
        <v>28158806.712484095</v>
      </c>
      <c r="O67" s="1551">
        <f t="shared" si="5"/>
        <v>-5913349.4096216597</v>
      </c>
      <c r="P67" s="1551">
        <f t="shared" si="6"/>
        <v>22245457.302862436</v>
      </c>
      <c r="Q67" s="1551"/>
      <c r="R67" s="1551">
        <f t="shared" si="7"/>
        <v>-3942232.9397477731</v>
      </c>
      <c r="S67" s="1552"/>
      <c r="T67" s="1550">
        <v>0</v>
      </c>
      <c r="U67" s="1552"/>
      <c r="V67" s="1550">
        <v>0</v>
      </c>
      <c r="W67" s="1552"/>
      <c r="X67" s="1551">
        <f t="shared" si="8"/>
        <v>-3942232.9397477731</v>
      </c>
      <c r="Y67" s="1547"/>
      <c r="Z67" s="1354" t="s">
        <v>1475</v>
      </c>
      <c r="AA67" s="1548"/>
      <c r="AB67" s="1354" t="s">
        <v>22</v>
      </c>
      <c r="AC67" s="1548"/>
      <c r="AD67" s="1549">
        <v>0.33300000000000002</v>
      </c>
      <c r="AE67" s="1548"/>
      <c r="AF67" s="1551">
        <f t="shared" si="9"/>
        <v>-1312763.5689360085</v>
      </c>
      <c r="AG67" s="943"/>
      <c r="AH67" s="1219">
        <v>190</v>
      </c>
      <c r="AI67" s="1219"/>
    </row>
    <row r="68" spans="2:35">
      <c r="B68" s="1219">
        <v>57</v>
      </c>
      <c r="C68" s="1345" t="s">
        <v>1482</v>
      </c>
      <c r="D68" s="1345" t="s">
        <v>1479</v>
      </c>
      <c r="E68" s="1345" t="s">
        <v>1480</v>
      </c>
      <c r="F68" s="1550">
        <v>2553399</v>
      </c>
      <c r="G68" s="1551">
        <f t="shared" si="0"/>
        <v>893689.64999999991</v>
      </c>
      <c r="H68" s="1550">
        <v>229805.91</v>
      </c>
      <c r="I68" s="1551">
        <f t="shared" si="1"/>
        <v>-80432.068499999994</v>
      </c>
      <c r="J68" s="1551">
        <f t="shared" si="2"/>
        <v>1043063.4914999998</v>
      </c>
      <c r="K68" s="1552"/>
      <c r="L68" s="1550">
        <f t="shared" si="3"/>
        <v>2553399</v>
      </c>
      <c r="M68" s="1551">
        <f t="shared" si="4"/>
        <v>536213.79</v>
      </c>
      <c r="N68" s="1550">
        <v>229805.91</v>
      </c>
      <c r="O68" s="1551">
        <f t="shared" si="5"/>
        <v>-48259.241099999999</v>
      </c>
      <c r="P68" s="1551">
        <f t="shared" si="6"/>
        <v>717760.45890000009</v>
      </c>
      <c r="Q68" s="1551"/>
      <c r="R68" s="1551">
        <f t="shared" si="7"/>
        <v>325303.03259999969</v>
      </c>
      <c r="S68" s="1552"/>
      <c r="T68" s="1550">
        <v>0</v>
      </c>
      <c r="U68" s="1552"/>
      <c r="V68" s="1550">
        <f>R68</f>
        <v>325303.03259999969</v>
      </c>
      <c r="W68" s="1552"/>
      <c r="X68" s="1551">
        <f t="shared" si="8"/>
        <v>0</v>
      </c>
      <c r="Y68" s="1547"/>
      <c r="Z68" s="1354" t="s">
        <v>1480</v>
      </c>
      <c r="AA68" s="1548"/>
      <c r="AB68" s="1354" t="s">
        <v>23</v>
      </c>
      <c r="AC68" s="1548"/>
      <c r="AD68" s="1549">
        <v>0</v>
      </c>
      <c r="AE68" s="1548"/>
      <c r="AF68" s="1551">
        <f t="shared" si="9"/>
        <v>0</v>
      </c>
      <c r="AG68" s="943"/>
      <c r="AH68" s="1219">
        <v>190</v>
      </c>
      <c r="AI68" s="1219"/>
    </row>
    <row r="69" spans="2:35">
      <c r="B69" s="1219">
        <v>58</v>
      </c>
      <c r="C69" s="1345" t="s">
        <v>1481</v>
      </c>
      <c r="D69" s="1345" t="s">
        <v>1479</v>
      </c>
      <c r="E69" s="1345" t="s">
        <v>1480</v>
      </c>
      <c r="F69" s="1550">
        <v>-48928893.997211538</v>
      </c>
      <c r="G69" s="1551">
        <f t="shared" si="0"/>
        <v>-17125112.899024036</v>
      </c>
      <c r="H69" s="1550">
        <v>-4403600.4597490383</v>
      </c>
      <c r="I69" s="1551">
        <f t="shared" si="1"/>
        <v>1541260.1609121633</v>
      </c>
      <c r="J69" s="1551">
        <f t="shared" si="2"/>
        <v>-19987453.197860911</v>
      </c>
      <c r="K69" s="1552"/>
      <c r="L69" s="1550">
        <f t="shared" si="3"/>
        <v>-48928893.997211538</v>
      </c>
      <c r="M69" s="1551">
        <f t="shared" si="4"/>
        <v>-10275067.739414422</v>
      </c>
      <c r="N69" s="1550">
        <v>-4403600.4597490383</v>
      </c>
      <c r="O69" s="1551">
        <f t="shared" si="5"/>
        <v>924756.09654729802</v>
      </c>
      <c r="P69" s="1551">
        <f t="shared" si="6"/>
        <v>-13753912.102616161</v>
      </c>
      <c r="Q69" s="1551"/>
      <c r="R69" s="1551">
        <f t="shared" si="7"/>
        <v>-6233541.0952447504</v>
      </c>
      <c r="S69" s="1552"/>
      <c r="T69" s="1550">
        <v>0</v>
      </c>
      <c r="U69" s="1552"/>
      <c r="V69" s="1550">
        <f>R69</f>
        <v>-6233541.0952447504</v>
      </c>
      <c r="W69" s="1552"/>
      <c r="X69" s="1551">
        <f t="shared" si="8"/>
        <v>0</v>
      </c>
      <c r="Y69" s="1547"/>
      <c r="Z69" s="1354" t="s">
        <v>1480</v>
      </c>
      <c r="AA69" s="1548"/>
      <c r="AB69" s="1354" t="s">
        <v>23</v>
      </c>
      <c r="AC69" s="1548"/>
      <c r="AD69" s="1549">
        <v>0</v>
      </c>
      <c r="AE69" s="1548"/>
      <c r="AF69" s="1551">
        <f t="shared" si="9"/>
        <v>0</v>
      </c>
      <c r="AG69" s="943"/>
      <c r="AH69" s="1219">
        <v>190</v>
      </c>
      <c r="AI69" s="1219"/>
    </row>
    <row r="70" spans="2:35">
      <c r="B70" s="1219">
        <v>59</v>
      </c>
      <c r="C70" s="1345" t="s">
        <v>1482</v>
      </c>
      <c r="D70" s="1345" t="s">
        <v>1683</v>
      </c>
      <c r="E70" s="1345" t="s">
        <v>1480</v>
      </c>
      <c r="F70" s="1550">
        <v>0</v>
      </c>
      <c r="G70" s="1551">
        <f t="shared" si="0"/>
        <v>0</v>
      </c>
      <c r="H70" s="1550">
        <v>0</v>
      </c>
      <c r="I70" s="1551">
        <f t="shared" si="1"/>
        <v>0</v>
      </c>
      <c r="J70" s="1551">
        <f t="shared" si="2"/>
        <v>0</v>
      </c>
      <c r="K70" s="1552"/>
      <c r="L70" s="1550">
        <v>458773845.7547785</v>
      </c>
      <c r="M70" s="1551">
        <f t="shared" si="4"/>
        <v>96342507.608503476</v>
      </c>
      <c r="N70" s="1550">
        <v>41289646.117930062</v>
      </c>
      <c r="O70" s="1551">
        <f t="shared" si="5"/>
        <v>-8670825.6847653128</v>
      </c>
      <c r="P70" s="1551">
        <f t="shared" si="6"/>
        <v>128961328.04166824</v>
      </c>
      <c r="Q70" s="1551"/>
      <c r="R70" s="1551">
        <f t="shared" si="7"/>
        <v>-128961328.04166824</v>
      </c>
      <c r="S70" s="1552"/>
      <c r="T70" s="1550">
        <v>0</v>
      </c>
      <c r="U70" s="1552"/>
      <c r="V70" s="1550">
        <f>R70</f>
        <v>-128961328.04166824</v>
      </c>
      <c r="W70" s="1552"/>
      <c r="X70" s="1551">
        <f t="shared" si="8"/>
        <v>0</v>
      </c>
      <c r="Y70" s="1547"/>
      <c r="Z70" s="1354" t="s">
        <v>1480</v>
      </c>
      <c r="AA70" s="1548"/>
      <c r="AB70" s="1354" t="s">
        <v>23</v>
      </c>
      <c r="AC70" s="1548"/>
      <c r="AD70" s="1549">
        <v>0</v>
      </c>
      <c r="AE70" s="1548"/>
      <c r="AF70" s="1551">
        <f t="shared" si="9"/>
        <v>0</v>
      </c>
      <c r="AG70" s="943"/>
      <c r="AH70" s="1219">
        <v>190</v>
      </c>
      <c r="AI70" s="1219"/>
    </row>
    <row r="71" spans="2:35" ht="13">
      <c r="B71" s="1219">
        <v>60</v>
      </c>
      <c r="C71" s="1553" t="s">
        <v>1483</v>
      </c>
      <c r="D71" s="1354"/>
      <c r="E71" s="1354"/>
      <c r="F71" s="1554">
        <f>SUM(F12:F70)</f>
        <v>117324235.69064683</v>
      </c>
      <c r="G71" s="1554">
        <f>SUM(G12:G70)</f>
        <v>41063482.491726398</v>
      </c>
      <c r="H71" s="1554">
        <f>SUM(H12:H70)</f>
        <v>32702287.574319262</v>
      </c>
      <c r="I71" s="1554">
        <f>SUM(I12:I70)</f>
        <v>-11445800.651011741</v>
      </c>
      <c r="J71" s="1554">
        <f>SUM(J12:J70)</f>
        <v>62319969.415033937</v>
      </c>
      <c r="K71" s="1555"/>
      <c r="L71" s="1554">
        <f>SUM(L12:L70)</f>
        <v>576098081.44542527</v>
      </c>
      <c r="M71" s="1554">
        <f>SUM(M12:M70)</f>
        <v>120980597.10353932</v>
      </c>
      <c r="N71" s="1554">
        <f>SUM(N12:N70)</f>
        <v>73991933.692249328</v>
      </c>
      <c r="O71" s="1554">
        <f>SUM(O12:O70)</f>
        <v>-15538306.075372359</v>
      </c>
      <c r="P71" s="1554">
        <f>SUM(P12:P70)</f>
        <v>179434224.72041631</v>
      </c>
      <c r="R71" s="1554">
        <f>SUM(R12:R70)</f>
        <v>-117114255.30538237</v>
      </c>
      <c r="S71" s="1555"/>
      <c r="T71" s="1554">
        <f>SUM(T12:T70)</f>
        <v>1518142.9574500003</v>
      </c>
      <c r="U71" s="1555"/>
      <c r="V71" s="1554">
        <f>SUM(V12:V70)</f>
        <v>-134869566.10431299</v>
      </c>
      <c r="W71" s="1555"/>
      <c r="X71" s="1554">
        <f>SUM(X12:X70)</f>
        <v>16237167.841480613</v>
      </c>
      <c r="Y71" s="1555"/>
      <c r="Z71" s="1354"/>
      <c r="AA71" s="1556"/>
      <c r="AB71" s="1354"/>
      <c r="AC71" s="1556"/>
      <c r="AD71" s="1557"/>
      <c r="AE71" s="1556"/>
      <c r="AF71" s="1554">
        <f>SUM(AF12:AF70)</f>
        <v>2739288.2207816108</v>
      </c>
      <c r="AG71" s="1556"/>
      <c r="AH71" s="1219"/>
      <c r="AI71" s="1219"/>
    </row>
    <row r="72" spans="2:35" ht="13">
      <c r="B72" s="1354"/>
      <c r="C72" s="1354"/>
      <c r="D72" s="1354"/>
      <c r="E72" s="1354"/>
      <c r="F72" s="1558"/>
      <c r="G72" s="1558"/>
      <c r="H72" s="1558"/>
      <c r="I72" s="1558"/>
      <c r="J72" s="1558"/>
      <c r="K72" s="1555"/>
      <c r="L72" s="1558"/>
      <c r="M72" s="1558"/>
      <c r="N72" s="1558"/>
      <c r="O72" s="1558"/>
      <c r="P72" s="1558"/>
      <c r="R72" s="1558"/>
      <c r="S72" s="1555"/>
      <c r="T72" s="1558"/>
      <c r="U72" s="1555"/>
      <c r="V72" s="1558"/>
      <c r="W72" s="1555"/>
      <c r="X72" s="1558"/>
      <c r="Y72" s="1555"/>
      <c r="Z72" s="1354"/>
      <c r="AA72" s="1556"/>
      <c r="AB72" s="1354"/>
      <c r="AC72" s="1556"/>
      <c r="AD72" s="1557"/>
      <c r="AE72" s="1556"/>
      <c r="AF72" s="1558"/>
      <c r="AG72" s="1556"/>
      <c r="AH72" s="1219"/>
      <c r="AI72" s="1219"/>
    </row>
    <row r="73" spans="2:35" ht="13">
      <c r="B73" s="1354"/>
      <c r="C73" s="1354"/>
      <c r="D73" s="1354"/>
      <c r="E73" s="1354"/>
      <c r="F73" s="1558"/>
      <c r="G73" s="1558"/>
      <c r="H73" s="1558"/>
      <c r="I73" s="1558"/>
      <c r="J73" s="1558"/>
      <c r="K73" s="1555"/>
      <c r="L73" s="1558"/>
      <c r="M73" s="1558"/>
      <c r="N73" s="1558"/>
      <c r="O73" s="1558"/>
      <c r="P73" s="1558"/>
      <c r="R73" s="1558"/>
      <c r="S73" s="1555"/>
      <c r="T73" s="1558"/>
      <c r="U73" s="1555"/>
      <c r="V73" s="1558"/>
      <c r="W73" s="1555"/>
      <c r="X73" s="1558"/>
      <c r="Y73" s="1555"/>
      <c r="Z73" s="1354"/>
      <c r="AA73" s="1556"/>
      <c r="AB73" s="1354"/>
      <c r="AC73" s="1556"/>
      <c r="AD73" s="1557"/>
      <c r="AE73" s="1556"/>
      <c r="AF73" s="1558"/>
      <c r="AG73" s="1556"/>
      <c r="AH73" s="1219"/>
      <c r="AI73" s="1219"/>
    </row>
    <row r="74" spans="2:35" ht="13">
      <c r="B74" s="1354"/>
      <c r="C74" s="1544" t="s">
        <v>1684</v>
      </c>
      <c r="D74" s="1354"/>
      <c r="E74" s="1354"/>
      <c r="F74" s="1558"/>
      <c r="G74" s="1558"/>
      <c r="H74" s="1558"/>
      <c r="I74" s="1558"/>
      <c r="J74" s="1558"/>
      <c r="K74" s="1555"/>
      <c r="L74" s="1558"/>
      <c r="M74" s="1558"/>
      <c r="N74" s="1558"/>
      <c r="O74" s="1558"/>
      <c r="P74" s="1558"/>
      <c r="R74" s="1558"/>
      <c r="S74" s="1555"/>
      <c r="T74" s="1558"/>
      <c r="U74" s="1555"/>
      <c r="V74" s="1558"/>
      <c r="W74" s="1555"/>
      <c r="X74" s="1558"/>
      <c r="Y74" s="1555"/>
      <c r="Z74" s="1354"/>
      <c r="AA74" s="1556"/>
      <c r="AB74" s="1354"/>
      <c r="AC74" s="1556"/>
      <c r="AD74" s="1557"/>
      <c r="AE74" s="1556"/>
      <c r="AF74" s="1558"/>
      <c r="AG74" s="1556"/>
      <c r="AH74" s="1219"/>
      <c r="AI74" s="1219"/>
    </row>
    <row r="75" spans="2:35">
      <c r="B75" s="1219">
        <v>61</v>
      </c>
      <c r="C75" s="1345" t="s">
        <v>1685</v>
      </c>
      <c r="D75" s="1345" t="s">
        <v>1484</v>
      </c>
      <c r="E75" s="1345" t="s">
        <v>1402</v>
      </c>
      <c r="F75" s="1545">
        <v>-1102869694.0899999</v>
      </c>
      <c r="G75" s="1546">
        <f t="shared" ref="G75:G85" si="10">F75*0.35</f>
        <v>-386004392.93149996</v>
      </c>
      <c r="H75" s="1545">
        <v>0</v>
      </c>
      <c r="I75" s="1546">
        <f t="shared" ref="I75:I85" si="11">-H75*0.35</f>
        <v>0</v>
      </c>
      <c r="J75" s="1546">
        <f t="shared" ref="J75:J85" si="12">G75+H75+I75</f>
        <v>-386004392.93149996</v>
      </c>
      <c r="K75" s="1547"/>
      <c r="L75" s="1545">
        <f t="shared" ref="L75:L85" si="13">F75</f>
        <v>-1102869694.0899999</v>
      </c>
      <c r="M75" s="1546">
        <f t="shared" ref="M75:M85" si="14">L75*0.21</f>
        <v>-231602635.75889999</v>
      </c>
      <c r="N75" s="1545">
        <v>0</v>
      </c>
      <c r="O75" s="1546">
        <f t="shared" ref="O75:O85" si="15">-N75*0.21</f>
        <v>0</v>
      </c>
      <c r="P75" s="1546">
        <f t="shared" ref="P75:P85" si="16">M75+N75+O75</f>
        <v>-231602635.75889999</v>
      </c>
      <c r="R75" s="1546">
        <f t="shared" ref="R75:R85" si="17">J75-P75</f>
        <v>-154401757.17259997</v>
      </c>
      <c r="S75" s="1547"/>
      <c r="T75" s="1545">
        <v>0</v>
      </c>
      <c r="U75" s="1547"/>
      <c r="V75" s="1545">
        <v>0</v>
      </c>
      <c r="W75" s="1547"/>
      <c r="X75" s="1546">
        <f t="shared" ref="X75:X85" si="18">R75-T75-V75</f>
        <v>-154401757.17259997</v>
      </c>
      <c r="Y75" s="1547"/>
      <c r="Z75" s="1354" t="s">
        <v>1475</v>
      </c>
      <c r="AA75" s="1548"/>
      <c r="AB75" s="1354" t="s">
        <v>22</v>
      </c>
      <c r="AC75" s="1548"/>
      <c r="AD75" s="1549">
        <v>0.33300000000000002</v>
      </c>
      <c r="AE75" s="1548"/>
      <c r="AF75" s="1546">
        <f t="shared" ref="AF75:AF85" si="19">X75*AD75</f>
        <v>-51415785.138475791</v>
      </c>
      <c r="AG75" s="943"/>
      <c r="AH75" s="1219">
        <v>282</v>
      </c>
      <c r="AI75" s="1219"/>
    </row>
    <row r="76" spans="2:35">
      <c r="B76" s="1219">
        <v>62</v>
      </c>
      <c r="C76" s="1345" t="s">
        <v>1485</v>
      </c>
      <c r="D76" s="1345" t="s">
        <v>1486</v>
      </c>
      <c r="E76" s="1345" t="s">
        <v>1400</v>
      </c>
      <c r="F76" s="1550">
        <v>-1313024378.9947503</v>
      </c>
      <c r="G76" s="1551">
        <f t="shared" si="10"/>
        <v>-459558532.64816254</v>
      </c>
      <c r="H76" s="1550">
        <v>0</v>
      </c>
      <c r="I76" s="1551">
        <f t="shared" si="11"/>
        <v>0</v>
      </c>
      <c r="J76" s="1551">
        <f t="shared" si="12"/>
        <v>-459558532.64816254</v>
      </c>
      <c r="K76" s="1552"/>
      <c r="L76" s="1550">
        <f t="shared" si="13"/>
        <v>-1313024378.9947503</v>
      </c>
      <c r="M76" s="1551">
        <f t="shared" si="14"/>
        <v>-275735119.58889753</v>
      </c>
      <c r="N76" s="1550">
        <v>0</v>
      </c>
      <c r="O76" s="1551">
        <f t="shared" si="15"/>
        <v>0</v>
      </c>
      <c r="P76" s="1551">
        <f t="shared" si="16"/>
        <v>-275735119.58889753</v>
      </c>
      <c r="Q76" s="1551"/>
      <c r="R76" s="1551">
        <f>J76-P76</f>
        <v>-183823413.05926502</v>
      </c>
      <c r="S76" s="1552"/>
      <c r="T76" s="1550">
        <v>0</v>
      </c>
      <c r="U76" s="1552"/>
      <c r="V76" s="1550">
        <v>-10247068.463183939</v>
      </c>
      <c r="W76" s="1552"/>
      <c r="X76" s="1551">
        <f t="shared" si="18"/>
        <v>-173576344.59608108</v>
      </c>
      <c r="Y76" s="1547"/>
      <c r="Z76" s="1354" t="s">
        <v>1475</v>
      </c>
      <c r="AA76" s="1548"/>
      <c r="AB76" s="1354" t="s">
        <v>22</v>
      </c>
      <c r="AC76" s="1548"/>
      <c r="AD76" s="1549">
        <v>0.33300000000000002</v>
      </c>
      <c r="AE76" s="1548"/>
      <c r="AF76" s="1551">
        <f t="shared" si="19"/>
        <v>-57800922.750495002</v>
      </c>
      <c r="AG76" s="943"/>
      <c r="AH76" s="1219">
        <v>282</v>
      </c>
      <c r="AI76" s="1219"/>
    </row>
    <row r="77" spans="2:35">
      <c r="B77" s="1219">
        <v>63</v>
      </c>
      <c r="C77" s="1345" t="s">
        <v>1487</v>
      </c>
      <c r="D77" s="1345" t="s">
        <v>1486</v>
      </c>
      <c r="E77" s="1345" t="s">
        <v>1400</v>
      </c>
      <c r="F77" s="1550">
        <v>119800702.8</v>
      </c>
      <c r="G77" s="1551">
        <f t="shared" si="10"/>
        <v>41930245.979999997</v>
      </c>
      <c r="H77" s="1550">
        <v>0</v>
      </c>
      <c r="I77" s="1551">
        <f t="shared" si="11"/>
        <v>0</v>
      </c>
      <c r="J77" s="1551">
        <f t="shared" si="12"/>
        <v>41930245.979999997</v>
      </c>
      <c r="K77" s="1552"/>
      <c r="L77" s="1550">
        <f t="shared" si="13"/>
        <v>119800702.8</v>
      </c>
      <c r="M77" s="1551">
        <f t="shared" si="14"/>
        <v>25158147.588</v>
      </c>
      <c r="N77" s="1550">
        <v>0</v>
      </c>
      <c r="O77" s="1551">
        <f t="shared" si="15"/>
        <v>0</v>
      </c>
      <c r="P77" s="1551">
        <f t="shared" si="16"/>
        <v>25158147.588</v>
      </c>
      <c r="Q77" s="1551"/>
      <c r="R77" s="1551">
        <f t="shared" si="17"/>
        <v>16772098.391999997</v>
      </c>
      <c r="S77" s="1552"/>
      <c r="T77" s="1550">
        <v>0</v>
      </c>
      <c r="U77" s="1552"/>
      <c r="V77" s="1550">
        <v>0</v>
      </c>
      <c r="W77" s="1552"/>
      <c r="X77" s="1551">
        <f t="shared" si="18"/>
        <v>16772098.391999997</v>
      </c>
      <c r="Y77" s="1547"/>
      <c r="Z77" s="1354" t="s">
        <v>1686</v>
      </c>
      <c r="AA77" s="1548"/>
      <c r="AB77" s="1354" t="s">
        <v>23</v>
      </c>
      <c r="AC77" s="1548"/>
      <c r="AD77" s="1549">
        <v>0</v>
      </c>
      <c r="AE77" s="1548"/>
      <c r="AF77" s="1551">
        <f t="shared" si="19"/>
        <v>0</v>
      </c>
      <c r="AG77" s="943"/>
      <c r="AH77" s="1219">
        <v>282</v>
      </c>
      <c r="AI77" s="1219"/>
    </row>
    <row r="78" spans="2:35">
      <c r="B78" s="1219">
        <v>64</v>
      </c>
      <c r="C78" s="1345" t="s">
        <v>1488</v>
      </c>
      <c r="D78" s="1345" t="s">
        <v>1486</v>
      </c>
      <c r="E78" s="1345" t="s">
        <v>1400</v>
      </c>
      <c r="F78" s="1550">
        <v>-74991897.359999999</v>
      </c>
      <c r="G78" s="1551">
        <f t="shared" si="10"/>
        <v>-26247164.075999998</v>
      </c>
      <c r="H78" s="1550">
        <v>0</v>
      </c>
      <c r="I78" s="1551">
        <f t="shared" si="11"/>
        <v>0</v>
      </c>
      <c r="J78" s="1551">
        <f t="shared" si="12"/>
        <v>-26247164.075999998</v>
      </c>
      <c r="K78" s="1552"/>
      <c r="L78" s="1550">
        <f t="shared" si="13"/>
        <v>-74991897.359999999</v>
      </c>
      <c r="M78" s="1551">
        <f t="shared" si="14"/>
        <v>-15748298.445599999</v>
      </c>
      <c r="N78" s="1550">
        <v>0</v>
      </c>
      <c r="O78" s="1551">
        <f t="shared" si="15"/>
        <v>0</v>
      </c>
      <c r="P78" s="1551">
        <f t="shared" si="16"/>
        <v>-15748298.445599999</v>
      </c>
      <c r="Q78" s="1551"/>
      <c r="R78" s="1551">
        <f t="shared" si="17"/>
        <v>-10498865.630399998</v>
      </c>
      <c r="S78" s="1552"/>
      <c r="T78" s="1550">
        <v>0</v>
      </c>
      <c r="U78" s="1552"/>
      <c r="V78" s="1550">
        <v>0</v>
      </c>
      <c r="W78" s="1552"/>
      <c r="X78" s="1551">
        <f t="shared" si="18"/>
        <v>-10498865.630399998</v>
      </c>
      <c r="Y78" s="1547"/>
      <c r="Z78" s="1354" t="s">
        <v>1475</v>
      </c>
      <c r="AA78" s="1548"/>
      <c r="AB78" s="1354" t="s">
        <v>22</v>
      </c>
      <c r="AC78" s="1548"/>
      <c r="AD78" s="1549">
        <v>0.33300000000000002</v>
      </c>
      <c r="AE78" s="1548"/>
      <c r="AF78" s="1551">
        <f t="shared" si="19"/>
        <v>-3496122.2549231998</v>
      </c>
      <c r="AG78" s="943"/>
      <c r="AH78" s="1219">
        <v>282</v>
      </c>
      <c r="AI78" s="1219"/>
    </row>
    <row r="79" spans="2:35">
      <c r="B79" s="1219">
        <v>65</v>
      </c>
      <c r="C79" s="1345" t="s">
        <v>1687</v>
      </c>
      <c r="D79" s="1345" t="s">
        <v>1486</v>
      </c>
      <c r="E79" s="1345" t="s">
        <v>1400</v>
      </c>
      <c r="F79" s="1550">
        <v>0</v>
      </c>
      <c r="G79" s="1551">
        <f t="shared" si="10"/>
        <v>0</v>
      </c>
      <c r="H79" s="1550">
        <v>-149120469.71079749</v>
      </c>
      <c r="I79" s="1551">
        <f t="shared" si="11"/>
        <v>52192164.398779117</v>
      </c>
      <c r="J79" s="1551">
        <f t="shared" si="12"/>
        <v>-96928305.312018365</v>
      </c>
      <c r="K79" s="1552"/>
      <c r="L79" s="1550">
        <f t="shared" si="13"/>
        <v>0</v>
      </c>
      <c r="M79" s="1551">
        <f t="shared" si="14"/>
        <v>0</v>
      </c>
      <c r="N79" s="1550">
        <v>-149120469.71079749</v>
      </c>
      <c r="O79" s="1551">
        <f t="shared" si="15"/>
        <v>31315298.639267471</v>
      </c>
      <c r="P79" s="1551">
        <f t="shared" si="16"/>
        <v>-117805171.07153001</v>
      </c>
      <c r="Q79" s="1551"/>
      <c r="R79" s="1551">
        <f t="shared" si="17"/>
        <v>20876865.75951165</v>
      </c>
      <c r="S79" s="1552"/>
      <c r="T79" s="1550">
        <v>0</v>
      </c>
      <c r="U79" s="1552"/>
      <c r="V79" s="1550">
        <v>0</v>
      </c>
      <c r="W79" s="1552"/>
      <c r="X79" s="1551">
        <f t="shared" si="18"/>
        <v>20876865.75951165</v>
      </c>
      <c r="Y79" s="1547"/>
      <c r="Z79" s="1354" t="s">
        <v>1475</v>
      </c>
      <c r="AA79" s="1548"/>
      <c r="AB79" s="1354" t="s">
        <v>22</v>
      </c>
      <c r="AC79" s="1548"/>
      <c r="AD79" s="1549">
        <v>0.33300000000000002</v>
      </c>
      <c r="AE79" s="1548"/>
      <c r="AF79" s="1551">
        <f t="shared" si="19"/>
        <v>6951996.29791738</v>
      </c>
      <c r="AG79" s="943"/>
      <c r="AH79" s="1219">
        <v>282</v>
      </c>
      <c r="AI79" s="1219"/>
    </row>
    <row r="80" spans="2:35">
      <c r="B80" s="1219">
        <v>66</v>
      </c>
      <c r="C80" s="1345" t="s">
        <v>1688</v>
      </c>
      <c r="D80" s="1345" t="s">
        <v>1486</v>
      </c>
      <c r="E80" s="1345" t="s">
        <v>1400</v>
      </c>
      <c r="F80" s="1550">
        <v>0</v>
      </c>
      <c r="G80" s="1551">
        <f t="shared" si="10"/>
        <v>0</v>
      </c>
      <c r="H80" s="1550">
        <v>10782063.251999998</v>
      </c>
      <c r="I80" s="1551">
        <f t="shared" si="11"/>
        <v>-3773722.138199999</v>
      </c>
      <c r="J80" s="1551">
        <f t="shared" si="12"/>
        <v>7008341.1137999995</v>
      </c>
      <c r="K80" s="1552"/>
      <c r="L80" s="1550">
        <f t="shared" si="13"/>
        <v>0</v>
      </c>
      <c r="M80" s="1551">
        <f t="shared" si="14"/>
        <v>0</v>
      </c>
      <c r="N80" s="1550">
        <v>10782063.251999998</v>
      </c>
      <c r="O80" s="1551">
        <f t="shared" si="15"/>
        <v>-2264233.2829199997</v>
      </c>
      <c r="P80" s="1551">
        <f t="shared" si="16"/>
        <v>8517829.9690799993</v>
      </c>
      <c r="Q80" s="1551"/>
      <c r="R80" s="1551">
        <f t="shared" si="17"/>
        <v>-1509488.8552799998</v>
      </c>
      <c r="S80" s="1552"/>
      <c r="T80" s="1550">
        <v>0</v>
      </c>
      <c r="U80" s="1552"/>
      <c r="V80" s="1550">
        <v>0</v>
      </c>
      <c r="W80" s="1552"/>
      <c r="X80" s="1551">
        <f t="shared" si="18"/>
        <v>-1509488.8552799998</v>
      </c>
      <c r="Y80" s="1547"/>
      <c r="Z80" s="1354" t="s">
        <v>1686</v>
      </c>
      <c r="AA80" s="1548"/>
      <c r="AB80" s="1354" t="s">
        <v>23</v>
      </c>
      <c r="AC80" s="1548"/>
      <c r="AD80" s="1549">
        <v>0</v>
      </c>
      <c r="AE80" s="1548"/>
      <c r="AF80" s="1551">
        <f t="shared" si="19"/>
        <v>0</v>
      </c>
      <c r="AG80" s="943"/>
      <c r="AH80" s="1219">
        <v>282</v>
      </c>
      <c r="AI80" s="1219"/>
    </row>
    <row r="81" spans="2:35">
      <c r="B81" s="1219">
        <v>67</v>
      </c>
      <c r="C81" s="1345" t="s">
        <v>1689</v>
      </c>
      <c r="D81" s="1345" t="s">
        <v>1486</v>
      </c>
      <c r="E81" s="1345" t="s">
        <v>1400</v>
      </c>
      <c r="F81" s="1550">
        <v>0</v>
      </c>
      <c r="G81" s="1551">
        <f t="shared" si="10"/>
        <v>0</v>
      </c>
      <c r="H81" s="1550">
        <v>-1798551.1943999999</v>
      </c>
      <c r="I81" s="1551">
        <f t="shared" si="11"/>
        <v>629492.9180399999</v>
      </c>
      <c r="J81" s="1551">
        <f t="shared" si="12"/>
        <v>-1169058.27636</v>
      </c>
      <c r="K81" s="1552"/>
      <c r="L81" s="1550">
        <f t="shared" si="13"/>
        <v>0</v>
      </c>
      <c r="M81" s="1551">
        <f t="shared" si="14"/>
        <v>0</v>
      </c>
      <c r="N81" s="1550">
        <v>-1798551.1943999999</v>
      </c>
      <c r="O81" s="1551">
        <f t="shared" si="15"/>
        <v>377695.75082399999</v>
      </c>
      <c r="P81" s="1551">
        <f t="shared" si="16"/>
        <v>-1420855.4435759999</v>
      </c>
      <c r="Q81" s="1551"/>
      <c r="R81" s="1551">
        <f t="shared" si="17"/>
        <v>251797.16721599991</v>
      </c>
      <c r="S81" s="1552"/>
      <c r="T81" s="1550">
        <v>0</v>
      </c>
      <c r="U81" s="1552"/>
      <c r="V81" s="1550">
        <v>0</v>
      </c>
      <c r="W81" s="1552"/>
      <c r="X81" s="1551">
        <f t="shared" si="18"/>
        <v>251797.16721599991</v>
      </c>
      <c r="Y81" s="1547"/>
      <c r="Z81" s="1354" t="s">
        <v>1475</v>
      </c>
      <c r="AA81" s="1548"/>
      <c r="AB81" s="1354" t="s">
        <v>22</v>
      </c>
      <c r="AC81" s="1548"/>
      <c r="AD81" s="1549">
        <v>0.33300000000000002</v>
      </c>
      <c r="AE81" s="1548"/>
      <c r="AF81" s="1551">
        <f t="shared" si="19"/>
        <v>83848.456682927979</v>
      </c>
      <c r="AG81" s="943"/>
      <c r="AH81" s="1219">
        <v>282</v>
      </c>
      <c r="AI81" s="1219"/>
    </row>
    <row r="82" spans="2:35">
      <c r="B82" s="1219">
        <v>68</v>
      </c>
      <c r="C82" s="1345" t="s">
        <v>1490</v>
      </c>
      <c r="D82" s="1345" t="s">
        <v>1489</v>
      </c>
      <c r="E82" s="1345" t="s">
        <v>1400</v>
      </c>
      <c r="F82" s="1550">
        <v>-4165822.4899999984</v>
      </c>
      <c r="G82" s="1551">
        <f t="shared" si="10"/>
        <v>-1458037.8714999994</v>
      </c>
      <c r="H82" s="1550">
        <v>0</v>
      </c>
      <c r="I82" s="1551">
        <f t="shared" si="11"/>
        <v>0</v>
      </c>
      <c r="J82" s="1551">
        <f t="shared" si="12"/>
        <v>-1458037.8714999994</v>
      </c>
      <c r="K82" s="1552"/>
      <c r="L82" s="1550">
        <f t="shared" si="13"/>
        <v>-4165822.4899999984</v>
      </c>
      <c r="M82" s="1551">
        <f t="shared" si="14"/>
        <v>-874822.72289999959</v>
      </c>
      <c r="N82" s="1550">
        <v>0</v>
      </c>
      <c r="O82" s="1551">
        <f t="shared" si="15"/>
        <v>0</v>
      </c>
      <c r="P82" s="1551">
        <f t="shared" si="16"/>
        <v>-874822.72289999959</v>
      </c>
      <c r="Q82" s="1551"/>
      <c r="R82" s="1551">
        <f t="shared" si="17"/>
        <v>-583215.14859999984</v>
      </c>
      <c r="S82" s="1552"/>
      <c r="T82" s="1550">
        <v>0</v>
      </c>
      <c r="U82" s="1552"/>
      <c r="V82" s="1550">
        <v>0</v>
      </c>
      <c r="W82" s="1552"/>
      <c r="X82" s="1551">
        <f t="shared" si="18"/>
        <v>-583215.14859999984</v>
      </c>
      <c r="Y82" s="1547"/>
      <c r="Z82" s="1354" t="s">
        <v>1475</v>
      </c>
      <c r="AA82" s="1548"/>
      <c r="AB82" s="1354" t="s">
        <v>22</v>
      </c>
      <c r="AC82" s="1548"/>
      <c r="AD82" s="1549">
        <v>0.33300000000000002</v>
      </c>
      <c r="AE82" s="1548"/>
      <c r="AF82" s="1551">
        <f t="shared" si="19"/>
        <v>-194210.64448379996</v>
      </c>
      <c r="AG82" s="943"/>
      <c r="AH82" s="1219">
        <v>282</v>
      </c>
      <c r="AI82" s="1219"/>
    </row>
    <row r="83" spans="2:35">
      <c r="B83" s="1219">
        <v>69</v>
      </c>
      <c r="C83" s="1345" t="s">
        <v>1491</v>
      </c>
      <c r="D83" s="1345" t="s">
        <v>1489</v>
      </c>
      <c r="E83" s="1345" t="s">
        <v>1400</v>
      </c>
      <c r="F83" s="1550">
        <v>13291550.949999999</v>
      </c>
      <c r="G83" s="1551">
        <f t="shared" si="10"/>
        <v>4652042.8324999996</v>
      </c>
      <c r="H83" s="1550">
        <v>0</v>
      </c>
      <c r="I83" s="1551">
        <f t="shared" si="11"/>
        <v>0</v>
      </c>
      <c r="J83" s="1551">
        <f t="shared" si="12"/>
        <v>4652042.8324999996</v>
      </c>
      <c r="K83" s="1552"/>
      <c r="L83" s="1550">
        <f t="shared" si="13"/>
        <v>13291550.949999999</v>
      </c>
      <c r="M83" s="1551">
        <f t="shared" si="14"/>
        <v>2791225.6994999996</v>
      </c>
      <c r="N83" s="1550">
        <v>0</v>
      </c>
      <c r="O83" s="1551">
        <f t="shared" si="15"/>
        <v>0</v>
      </c>
      <c r="P83" s="1551">
        <f t="shared" si="16"/>
        <v>2791225.6994999996</v>
      </c>
      <c r="Q83" s="1551"/>
      <c r="R83" s="1551">
        <f t="shared" si="17"/>
        <v>1860817.1329999999</v>
      </c>
      <c r="S83" s="1552"/>
      <c r="T83" s="1550">
        <v>0</v>
      </c>
      <c r="U83" s="1552"/>
      <c r="V83" s="1550">
        <v>0</v>
      </c>
      <c r="W83" s="1552"/>
      <c r="X83" s="1551">
        <f t="shared" si="18"/>
        <v>1860817.1329999999</v>
      </c>
      <c r="Y83" s="1547"/>
      <c r="Z83" s="1354" t="s">
        <v>1686</v>
      </c>
      <c r="AA83" s="1548"/>
      <c r="AB83" s="1354" t="s">
        <v>23</v>
      </c>
      <c r="AC83" s="1548"/>
      <c r="AD83" s="1549">
        <v>0</v>
      </c>
      <c r="AE83" s="1548"/>
      <c r="AF83" s="1551">
        <f t="shared" si="19"/>
        <v>0</v>
      </c>
      <c r="AG83" s="943"/>
      <c r="AH83" s="1219">
        <v>282</v>
      </c>
      <c r="AI83" s="1219"/>
    </row>
    <row r="84" spans="2:35">
      <c r="B84" s="1219">
        <v>70</v>
      </c>
      <c r="C84" s="1345" t="s">
        <v>1690</v>
      </c>
      <c r="D84" s="1345" t="s">
        <v>1489</v>
      </c>
      <c r="E84" s="1345" t="s">
        <v>1400</v>
      </c>
      <c r="F84" s="1550">
        <v>0</v>
      </c>
      <c r="G84" s="1551">
        <f t="shared" si="10"/>
        <v>0</v>
      </c>
      <c r="H84" s="1550">
        <v>-374924.02409999986</v>
      </c>
      <c r="I84" s="1551">
        <f t="shared" si="11"/>
        <v>131223.40843499993</v>
      </c>
      <c r="J84" s="1551">
        <f t="shared" si="12"/>
        <v>-243700.61566499993</v>
      </c>
      <c r="K84" s="1552"/>
      <c r="L84" s="1550">
        <f t="shared" si="13"/>
        <v>0</v>
      </c>
      <c r="M84" s="1551">
        <f t="shared" si="14"/>
        <v>0</v>
      </c>
      <c r="N84" s="1550">
        <v>-374924.02409999986</v>
      </c>
      <c r="O84" s="1551">
        <f t="shared" si="15"/>
        <v>78734.045060999968</v>
      </c>
      <c r="P84" s="1551">
        <f t="shared" si="16"/>
        <v>-296189.97903899988</v>
      </c>
      <c r="Q84" s="1551"/>
      <c r="R84" s="1551">
        <f t="shared" si="17"/>
        <v>52489.36337399995</v>
      </c>
      <c r="S84" s="1552"/>
      <c r="T84" s="1550">
        <v>0</v>
      </c>
      <c r="U84" s="1552"/>
      <c r="V84" s="1550">
        <v>0</v>
      </c>
      <c r="W84" s="1552"/>
      <c r="X84" s="1551">
        <f t="shared" si="18"/>
        <v>52489.36337399995</v>
      </c>
      <c r="Y84" s="1547"/>
      <c r="Z84" s="1354" t="s">
        <v>1475</v>
      </c>
      <c r="AA84" s="1548"/>
      <c r="AB84" s="1354" t="s">
        <v>22</v>
      </c>
      <c r="AC84" s="1548"/>
      <c r="AD84" s="1549">
        <v>0.33300000000000002</v>
      </c>
      <c r="AE84" s="1548"/>
      <c r="AF84" s="1551">
        <f t="shared" si="19"/>
        <v>17478.958003541986</v>
      </c>
      <c r="AG84" s="943"/>
      <c r="AH84" s="1219">
        <v>282</v>
      </c>
      <c r="AI84" s="1219"/>
    </row>
    <row r="85" spans="2:35">
      <c r="B85" s="1219">
        <v>71</v>
      </c>
      <c r="C85" s="1345" t="s">
        <v>1691</v>
      </c>
      <c r="D85" s="1345" t="s">
        <v>1489</v>
      </c>
      <c r="E85" s="1345" t="s">
        <v>1400</v>
      </c>
      <c r="F85" s="1550">
        <v>0</v>
      </c>
      <c r="G85" s="1551">
        <f t="shared" si="10"/>
        <v>0</v>
      </c>
      <c r="H85" s="1550">
        <v>1196239.5854999998</v>
      </c>
      <c r="I85" s="1551">
        <f t="shared" si="11"/>
        <v>-418683.85492499993</v>
      </c>
      <c r="J85" s="1551">
        <f t="shared" si="12"/>
        <v>777555.73057499994</v>
      </c>
      <c r="K85" s="1552"/>
      <c r="L85" s="1550">
        <f t="shared" si="13"/>
        <v>0</v>
      </c>
      <c r="M85" s="1551">
        <f t="shared" si="14"/>
        <v>0</v>
      </c>
      <c r="N85" s="1550">
        <v>1196239.5854999998</v>
      </c>
      <c r="O85" s="1551">
        <f t="shared" si="15"/>
        <v>-251210.31295499994</v>
      </c>
      <c r="P85" s="1551">
        <f t="shared" si="16"/>
        <v>945029.27254499984</v>
      </c>
      <c r="Q85" s="1551"/>
      <c r="R85" s="1551">
        <f t="shared" si="17"/>
        <v>-167473.5419699999</v>
      </c>
      <c r="S85" s="1552"/>
      <c r="T85" s="1550">
        <v>0</v>
      </c>
      <c r="U85" s="1552"/>
      <c r="V85" s="1550">
        <v>0</v>
      </c>
      <c r="W85" s="1552"/>
      <c r="X85" s="1551">
        <f t="shared" si="18"/>
        <v>-167473.5419699999</v>
      </c>
      <c r="Y85" s="1547"/>
      <c r="Z85" s="1354" t="s">
        <v>1686</v>
      </c>
      <c r="AA85" s="1548"/>
      <c r="AB85" s="1354" t="s">
        <v>23</v>
      </c>
      <c r="AC85" s="1548"/>
      <c r="AD85" s="1549">
        <v>0</v>
      </c>
      <c r="AE85" s="1548"/>
      <c r="AF85" s="1551">
        <f t="shared" si="19"/>
        <v>0</v>
      </c>
      <c r="AG85" s="943"/>
      <c r="AH85" s="1219">
        <v>282</v>
      </c>
      <c r="AI85" s="1219"/>
    </row>
    <row r="86" spans="2:35" ht="13">
      <c r="B86" s="1219">
        <v>72</v>
      </c>
      <c r="C86" s="1553" t="s">
        <v>1492</v>
      </c>
      <c r="D86" s="1354"/>
      <c r="E86" s="1354"/>
      <c r="F86" s="1554">
        <f>SUM(F75:F85)</f>
        <v>-2361959539.1847501</v>
      </c>
      <c r="G86" s="1554">
        <f>SUM(G75:G85)</f>
        <v>-826685838.71466255</v>
      </c>
      <c r="H86" s="1554">
        <f>SUM(H75:H85)</f>
        <v>-139315642.0917975</v>
      </c>
      <c r="I86" s="1554">
        <f>SUM(I75:I85)</f>
        <v>48760474.732129119</v>
      </c>
      <c r="J86" s="1554">
        <f>SUM(J75:J85)</f>
        <v>-917241006.07433093</v>
      </c>
      <c r="K86" s="1555"/>
      <c r="L86" s="1554">
        <f>SUM(L75:L85)</f>
        <v>-2361959539.1847501</v>
      </c>
      <c r="M86" s="1554">
        <f>SUM(M75:M85)</f>
        <v>-496011503.22879744</v>
      </c>
      <c r="N86" s="1554">
        <f>SUM(N75:N85)</f>
        <v>-139315642.0917975</v>
      </c>
      <c r="O86" s="1554">
        <f>SUM(O75:O85)</f>
        <v>29256284.839277472</v>
      </c>
      <c r="P86" s="1554">
        <f>SUM(P75:P85)</f>
        <v>-606070860.48131752</v>
      </c>
      <c r="R86" s="1554">
        <f>SUM(R75:R85)</f>
        <v>-311170145.59301329</v>
      </c>
      <c r="S86" s="1555"/>
      <c r="T86" s="1554">
        <f>SUM(T75:T85)</f>
        <v>0</v>
      </c>
      <c r="U86" s="1555"/>
      <c r="V86" s="1554">
        <f>SUM(V75:V85)</f>
        <v>-10247068.463183939</v>
      </c>
      <c r="W86" s="1555"/>
      <c r="X86" s="1554">
        <f>SUM(X75:X85)</f>
        <v>-300923077.12982935</v>
      </c>
      <c r="Y86" s="1555"/>
      <c r="Z86" s="1354"/>
      <c r="AA86" s="1556"/>
      <c r="AB86" s="1354"/>
      <c r="AC86" s="1556"/>
      <c r="AD86" s="1557"/>
      <c r="AE86" s="1556"/>
      <c r="AF86" s="1554"/>
      <c r="AG86" s="1556"/>
      <c r="AH86" s="1219"/>
      <c r="AI86" s="1219"/>
    </row>
    <row r="87" spans="2:35" ht="13">
      <c r="B87" s="1219"/>
      <c r="C87" s="1354"/>
      <c r="D87" s="1354"/>
      <c r="E87" s="1354"/>
      <c r="F87" s="1558"/>
      <c r="G87" s="1558"/>
      <c r="H87" s="1558"/>
      <c r="I87" s="1558"/>
      <c r="J87" s="1558"/>
      <c r="K87" s="1555"/>
      <c r="L87" s="1558"/>
      <c r="M87" s="1558"/>
      <c r="N87" s="1558"/>
      <c r="O87" s="1558"/>
      <c r="P87" s="1558"/>
      <c r="R87" s="1558"/>
      <c r="S87" s="1555"/>
      <c r="T87" s="1558"/>
      <c r="U87" s="1555"/>
      <c r="V87" s="1558"/>
      <c r="W87" s="1555"/>
      <c r="X87" s="1558"/>
      <c r="Y87" s="1555"/>
      <c r="Z87" s="1354"/>
      <c r="AA87" s="1556"/>
      <c r="AB87" s="1354"/>
      <c r="AC87" s="1556"/>
      <c r="AD87" s="1557"/>
      <c r="AE87" s="1556"/>
      <c r="AF87" s="1558"/>
      <c r="AG87" s="1556"/>
      <c r="AH87" s="1219"/>
      <c r="AI87" s="1219"/>
    </row>
    <row r="88" spans="2:35" ht="13">
      <c r="B88" s="1219"/>
      <c r="C88" s="1544" t="s">
        <v>1692</v>
      </c>
      <c r="D88" s="1354"/>
      <c r="E88" s="1354"/>
      <c r="F88" s="1558"/>
      <c r="G88" s="1558"/>
      <c r="H88" s="1558"/>
      <c r="I88" s="1558"/>
      <c r="J88" s="1558"/>
      <c r="K88" s="1555"/>
      <c r="L88" s="1558"/>
      <c r="M88" s="1558"/>
      <c r="N88" s="1558"/>
      <c r="O88" s="1558"/>
      <c r="P88" s="1558"/>
      <c r="R88" s="1558"/>
      <c r="S88" s="1555"/>
      <c r="T88" s="1558"/>
      <c r="U88" s="1555"/>
      <c r="V88" s="1558"/>
      <c r="W88" s="1555"/>
      <c r="X88" s="1558"/>
      <c r="Y88" s="1555"/>
      <c r="Z88" s="1354"/>
      <c r="AA88" s="1556"/>
      <c r="AB88" s="1354"/>
      <c r="AC88" s="1556"/>
      <c r="AD88" s="1557"/>
      <c r="AE88" s="1556"/>
      <c r="AF88" s="1558"/>
      <c r="AG88" s="1556"/>
      <c r="AH88" s="1219"/>
      <c r="AI88" s="1219"/>
    </row>
    <row r="89" spans="2:35">
      <c r="B89" s="1219">
        <v>73</v>
      </c>
      <c r="C89" s="1345" t="s">
        <v>1693</v>
      </c>
      <c r="D89" s="1345" t="s">
        <v>1630</v>
      </c>
      <c r="E89" s="1345" t="s">
        <v>1461</v>
      </c>
      <c r="F89" s="1545">
        <v>-5186943.16</v>
      </c>
      <c r="G89" s="1546">
        <f t="shared" ref="G89:G120" si="20">F89*0.35</f>
        <v>-1815430.1059999999</v>
      </c>
      <c r="H89" s="1545">
        <v>-466824.88439999998</v>
      </c>
      <c r="I89" s="1546">
        <f t="shared" ref="I89:I120" si="21">-H89*0.35</f>
        <v>163388.70953999998</v>
      </c>
      <c r="J89" s="1546">
        <f t="shared" ref="J89:J120" si="22">G89+H89+I89</f>
        <v>-2118866.2808599998</v>
      </c>
      <c r="K89" s="1547"/>
      <c r="L89" s="1545">
        <f t="shared" ref="L89:L120" si="23">F89</f>
        <v>-5186943.16</v>
      </c>
      <c r="M89" s="1546">
        <f t="shared" ref="M89:M120" si="24">L89*0.21</f>
        <v>-1089258.0636</v>
      </c>
      <c r="N89" s="1545">
        <v>-466824.88439999998</v>
      </c>
      <c r="O89" s="1546">
        <f t="shared" ref="O89:O120" si="25">-N89*0.21</f>
        <v>98033.225723999989</v>
      </c>
      <c r="P89" s="1546">
        <f t="shared" ref="P89:P120" si="26">M89+N89+O89</f>
        <v>-1458049.7222759998</v>
      </c>
      <c r="R89" s="1546">
        <f t="shared" ref="R89:R120" si="27">J89-P89</f>
        <v>-660816.55858399998</v>
      </c>
      <c r="S89" s="1547"/>
      <c r="T89" s="1545">
        <v>0</v>
      </c>
      <c r="U89" s="1547"/>
      <c r="V89" s="1545">
        <v>0</v>
      </c>
      <c r="W89" s="1547"/>
      <c r="X89" s="1546">
        <f t="shared" ref="X89:X120" si="28">R89-T89-V89</f>
        <v>-660816.55858399998</v>
      </c>
      <c r="Y89" s="1547"/>
      <c r="Z89" s="1354" t="s">
        <v>260</v>
      </c>
      <c r="AA89" s="1548"/>
      <c r="AB89" s="1354" t="s">
        <v>22</v>
      </c>
      <c r="AC89" s="1548"/>
      <c r="AD89" s="1549">
        <v>6.5299999999999997E-2</v>
      </c>
      <c r="AE89" s="1548"/>
      <c r="AF89" s="1546">
        <f t="shared" ref="AF89:AF120" si="29">X89*AD89</f>
        <v>-43151.3212755352</v>
      </c>
      <c r="AG89" s="943"/>
      <c r="AH89" s="1219">
        <v>283</v>
      </c>
      <c r="AI89" s="1219"/>
    </row>
    <row r="90" spans="2:35">
      <c r="B90" s="1219">
        <v>74</v>
      </c>
      <c r="C90" s="1345" t="s">
        <v>1694</v>
      </c>
      <c r="D90" s="1345" t="s">
        <v>1695</v>
      </c>
      <c r="E90" s="1345" t="s">
        <v>1461</v>
      </c>
      <c r="F90" s="1550">
        <v>-4574837.6100000003</v>
      </c>
      <c r="G90" s="1551">
        <f t="shared" si="20"/>
        <v>-1601193.1635</v>
      </c>
      <c r="H90" s="1550">
        <v>-411735.3849</v>
      </c>
      <c r="I90" s="1551">
        <f t="shared" si="21"/>
        <v>144107.38471499999</v>
      </c>
      <c r="J90" s="1551">
        <f t="shared" si="22"/>
        <v>-1868821.163685</v>
      </c>
      <c r="K90" s="1552"/>
      <c r="L90" s="1550">
        <f t="shared" si="23"/>
        <v>-4574837.6100000003</v>
      </c>
      <c r="M90" s="1551">
        <f t="shared" si="24"/>
        <v>-960715.89809999999</v>
      </c>
      <c r="N90" s="1550">
        <v>-411735.3849</v>
      </c>
      <c r="O90" s="1551">
        <f t="shared" si="25"/>
        <v>86464.430829000004</v>
      </c>
      <c r="P90" s="1551">
        <f t="shared" si="26"/>
        <v>-1285986.8521710001</v>
      </c>
      <c r="Q90" s="1551"/>
      <c r="R90" s="1551">
        <f t="shared" si="27"/>
        <v>-582834.31151399994</v>
      </c>
      <c r="S90" s="1552"/>
      <c r="T90" s="1550">
        <v>0</v>
      </c>
      <c r="U90" s="1552"/>
      <c r="V90" s="1550">
        <v>0</v>
      </c>
      <c r="W90" s="1552"/>
      <c r="X90" s="1551">
        <f t="shared" si="28"/>
        <v>-582834.31151399994</v>
      </c>
      <c r="Y90" s="1547"/>
      <c r="Z90" s="1354" t="s">
        <v>1475</v>
      </c>
      <c r="AA90" s="1548"/>
      <c r="AB90" s="1354" t="s">
        <v>22</v>
      </c>
      <c r="AC90" s="1548"/>
      <c r="AD90" s="1549">
        <v>0.33300000000000002</v>
      </c>
      <c r="AE90" s="1548"/>
      <c r="AF90" s="1546">
        <f t="shared" si="29"/>
        <v>-194083.825734162</v>
      </c>
      <c r="AG90" s="943"/>
      <c r="AH90" s="1219">
        <v>283</v>
      </c>
      <c r="AI90" s="1219"/>
    </row>
    <row r="91" spans="2:35">
      <c r="B91" s="1219">
        <v>75</v>
      </c>
      <c r="C91" s="1345" t="s">
        <v>1696</v>
      </c>
      <c r="D91" s="1345" t="s">
        <v>1695</v>
      </c>
      <c r="E91" s="1345" t="s">
        <v>1461</v>
      </c>
      <c r="F91" s="1550">
        <v>-4729885.6900000004</v>
      </c>
      <c r="G91" s="1551">
        <f t="shared" si="20"/>
        <v>-1655459.9915</v>
      </c>
      <c r="H91" s="1550">
        <v>-425689.7121</v>
      </c>
      <c r="I91" s="1551">
        <f t="shared" si="21"/>
        <v>148991.39923499999</v>
      </c>
      <c r="J91" s="1551">
        <f t="shared" si="22"/>
        <v>-1932158.3043650002</v>
      </c>
      <c r="K91" s="1552"/>
      <c r="L91" s="1550">
        <f t="shared" si="23"/>
        <v>-4729885.6900000004</v>
      </c>
      <c r="M91" s="1551">
        <f t="shared" si="24"/>
        <v>-993275.99490000005</v>
      </c>
      <c r="N91" s="1550">
        <v>-425689.7121</v>
      </c>
      <c r="O91" s="1551">
        <f t="shared" si="25"/>
        <v>89394.839540999994</v>
      </c>
      <c r="P91" s="1551">
        <f t="shared" si="26"/>
        <v>-1329570.8674589999</v>
      </c>
      <c r="Q91" s="1551"/>
      <c r="R91" s="1551">
        <f t="shared" si="27"/>
        <v>-602587.43690600037</v>
      </c>
      <c r="S91" s="1552"/>
      <c r="T91" s="1550">
        <v>0</v>
      </c>
      <c r="U91" s="1552"/>
      <c r="V91" s="1550">
        <v>0</v>
      </c>
      <c r="W91" s="1552"/>
      <c r="X91" s="1551">
        <f t="shared" si="28"/>
        <v>-602587.43690600037</v>
      </c>
      <c r="Y91" s="1547"/>
      <c r="Z91" s="1354" t="s">
        <v>1475</v>
      </c>
      <c r="AA91" s="1548"/>
      <c r="AB91" s="1354" t="s">
        <v>22</v>
      </c>
      <c r="AC91" s="1548"/>
      <c r="AD91" s="1549">
        <v>0.33300000000000002</v>
      </c>
      <c r="AE91" s="1548"/>
      <c r="AF91" s="1546">
        <f t="shared" si="29"/>
        <v>-200661.61648969812</v>
      </c>
      <c r="AG91" s="943"/>
      <c r="AH91" s="1219">
        <v>283</v>
      </c>
      <c r="AI91" s="1219"/>
    </row>
    <row r="92" spans="2:35">
      <c r="B92" s="1219">
        <v>76</v>
      </c>
      <c r="C92" s="1345" t="s">
        <v>1470</v>
      </c>
      <c r="D92" s="1345" t="s">
        <v>268</v>
      </c>
      <c r="E92" s="1345" t="s">
        <v>1461</v>
      </c>
      <c r="F92" s="1550">
        <v>171752.99</v>
      </c>
      <c r="G92" s="1551">
        <f t="shared" si="20"/>
        <v>60113.546499999989</v>
      </c>
      <c r="H92" s="1550">
        <v>15457.769099999998</v>
      </c>
      <c r="I92" s="1551">
        <f t="shared" si="21"/>
        <v>-5410.219184999999</v>
      </c>
      <c r="J92" s="1551">
        <f t="shared" si="22"/>
        <v>70161.096414999993</v>
      </c>
      <c r="K92" s="1552"/>
      <c r="L92" s="1550">
        <f t="shared" si="23"/>
        <v>171752.99</v>
      </c>
      <c r="M92" s="1551">
        <f t="shared" si="24"/>
        <v>36068.127899999999</v>
      </c>
      <c r="N92" s="1550">
        <v>15457.769099999998</v>
      </c>
      <c r="O92" s="1551">
        <f t="shared" si="25"/>
        <v>-3246.1315109999996</v>
      </c>
      <c r="P92" s="1551">
        <f t="shared" si="26"/>
        <v>48279.765488999998</v>
      </c>
      <c r="Q92" s="1551"/>
      <c r="R92" s="1551">
        <f t="shared" si="27"/>
        <v>21881.330925999995</v>
      </c>
      <c r="S92" s="1552"/>
      <c r="T92" s="1550">
        <v>21881.330925999999</v>
      </c>
      <c r="U92" s="1552"/>
      <c r="V92" s="1550">
        <v>0</v>
      </c>
      <c r="W92" s="1552"/>
      <c r="X92" s="1551">
        <f t="shared" si="28"/>
        <v>-3.637978807091713E-12</v>
      </c>
      <c r="Y92" s="1547"/>
      <c r="Z92" s="1354" t="s">
        <v>1475</v>
      </c>
      <c r="AA92" s="1548"/>
      <c r="AB92" s="1354" t="s">
        <v>23</v>
      </c>
      <c r="AC92" s="1548"/>
      <c r="AD92" s="1549">
        <v>0</v>
      </c>
      <c r="AE92" s="1548"/>
      <c r="AF92" s="1546">
        <f t="shared" si="29"/>
        <v>0</v>
      </c>
      <c r="AG92" s="943"/>
      <c r="AH92" s="1219">
        <v>283</v>
      </c>
      <c r="AI92" s="1219"/>
    </row>
    <row r="93" spans="2:35">
      <c r="B93" s="1219">
        <v>77</v>
      </c>
      <c r="C93" s="1345" t="s">
        <v>1528</v>
      </c>
      <c r="D93" s="1345" t="s">
        <v>1697</v>
      </c>
      <c r="E93" s="1345" t="s">
        <v>1461</v>
      </c>
      <c r="F93" s="1550">
        <v>-5278948.45</v>
      </c>
      <c r="G93" s="1551">
        <f t="shared" si="20"/>
        <v>-1847631.9575</v>
      </c>
      <c r="H93" s="1550">
        <v>-475105.36050000001</v>
      </c>
      <c r="I93" s="1551">
        <f t="shared" si="21"/>
        <v>166286.87617499998</v>
      </c>
      <c r="J93" s="1551">
        <f t="shared" si="22"/>
        <v>-2156450.4418250001</v>
      </c>
      <c r="K93" s="1552"/>
      <c r="L93" s="1550">
        <f t="shared" si="23"/>
        <v>-5278948.45</v>
      </c>
      <c r="M93" s="1551">
        <f t="shared" si="24"/>
        <v>-1108579.1745</v>
      </c>
      <c r="N93" s="1550">
        <v>-475105.36050000001</v>
      </c>
      <c r="O93" s="1551">
        <f t="shared" si="25"/>
        <v>99772.125704999999</v>
      </c>
      <c r="P93" s="1551">
        <f t="shared" si="26"/>
        <v>-1483912.4092949999</v>
      </c>
      <c r="Q93" s="1551"/>
      <c r="R93" s="1551">
        <f t="shared" si="27"/>
        <v>-672538.0325300002</v>
      </c>
      <c r="S93" s="1552"/>
      <c r="T93" s="1550">
        <v>0</v>
      </c>
      <c r="U93" s="1552"/>
      <c r="V93" s="1550">
        <v>0</v>
      </c>
      <c r="W93" s="1552"/>
      <c r="X93" s="1551">
        <f t="shared" si="28"/>
        <v>-672538.0325300002</v>
      </c>
      <c r="Y93" s="1547"/>
      <c r="Z93" s="1354" t="s">
        <v>1475</v>
      </c>
      <c r="AA93" s="1548"/>
      <c r="AB93" s="1354" t="s">
        <v>22</v>
      </c>
      <c r="AC93" s="1548"/>
      <c r="AD93" s="1549">
        <v>0.33300000000000002</v>
      </c>
      <c r="AE93" s="1548"/>
      <c r="AF93" s="1546">
        <f t="shared" si="29"/>
        <v>-223955.16483249009</v>
      </c>
      <c r="AG93" s="943"/>
      <c r="AH93" s="1219">
        <v>283</v>
      </c>
      <c r="AI93" s="1219"/>
    </row>
    <row r="94" spans="2:35">
      <c r="B94" s="1219">
        <v>78</v>
      </c>
      <c r="C94" s="1345" t="s">
        <v>1698</v>
      </c>
      <c r="D94" s="1345" t="s">
        <v>1699</v>
      </c>
      <c r="E94" s="1345" t="s">
        <v>1461</v>
      </c>
      <c r="F94" s="1550">
        <v>-1723744.42</v>
      </c>
      <c r="G94" s="1551">
        <f t="shared" si="20"/>
        <v>-603310.5469999999</v>
      </c>
      <c r="H94" s="1550">
        <v>-155136.99779999998</v>
      </c>
      <c r="I94" s="1551">
        <f t="shared" si="21"/>
        <v>54297.949229999991</v>
      </c>
      <c r="J94" s="1551">
        <f t="shared" si="22"/>
        <v>-704149.59556999989</v>
      </c>
      <c r="K94" s="1552"/>
      <c r="L94" s="1550">
        <f t="shared" si="23"/>
        <v>-1723744.42</v>
      </c>
      <c r="M94" s="1551">
        <f t="shared" si="24"/>
        <v>-361986.32819999999</v>
      </c>
      <c r="N94" s="1550">
        <v>-155136.99779999998</v>
      </c>
      <c r="O94" s="1551">
        <f t="shared" si="25"/>
        <v>32578.769537999997</v>
      </c>
      <c r="P94" s="1551">
        <f t="shared" si="26"/>
        <v>-484544.55646200001</v>
      </c>
      <c r="Q94" s="1551"/>
      <c r="R94" s="1551">
        <f t="shared" si="27"/>
        <v>-219605.03910799988</v>
      </c>
      <c r="S94" s="1552"/>
      <c r="T94" s="1550">
        <v>0</v>
      </c>
      <c r="U94" s="1552"/>
      <c r="V94" s="1550">
        <v>0</v>
      </c>
      <c r="W94" s="1552"/>
      <c r="X94" s="1551">
        <f t="shared" si="28"/>
        <v>-219605.03910799988</v>
      </c>
      <c r="Y94" s="1547"/>
      <c r="Z94" s="1354" t="s">
        <v>1475</v>
      </c>
      <c r="AA94" s="1548"/>
      <c r="AB94" s="1354" t="s">
        <v>22</v>
      </c>
      <c r="AC94" s="1548"/>
      <c r="AD94" s="1549">
        <v>0.33300000000000002</v>
      </c>
      <c r="AE94" s="1548"/>
      <c r="AF94" s="1546">
        <f t="shared" si="29"/>
        <v>-73128.478022963958</v>
      </c>
      <c r="AG94" s="943"/>
      <c r="AH94" s="1219">
        <v>283</v>
      </c>
      <c r="AI94" s="1219"/>
    </row>
    <row r="95" spans="2:35">
      <c r="B95" s="1219">
        <v>79</v>
      </c>
      <c r="C95" s="1345" t="s">
        <v>1700</v>
      </c>
      <c r="D95" s="1345" t="s">
        <v>1701</v>
      </c>
      <c r="E95" s="1345" t="s">
        <v>1461</v>
      </c>
      <c r="F95" s="1550">
        <v>-23578420.859999999</v>
      </c>
      <c r="G95" s="1551">
        <f t="shared" si="20"/>
        <v>-8252447.300999999</v>
      </c>
      <c r="H95" s="1550">
        <v>-2122057.8773999996</v>
      </c>
      <c r="I95" s="1551">
        <f t="shared" si="21"/>
        <v>742720.25708999985</v>
      </c>
      <c r="J95" s="1551">
        <f t="shared" si="22"/>
        <v>-9631784.9213099983</v>
      </c>
      <c r="K95" s="1552"/>
      <c r="L95" s="1550">
        <f t="shared" si="23"/>
        <v>-23578420.859999999</v>
      </c>
      <c r="M95" s="1551">
        <f t="shared" si="24"/>
        <v>-4951468.3805999998</v>
      </c>
      <c r="N95" s="1550">
        <v>-2122057.8773999996</v>
      </c>
      <c r="O95" s="1551">
        <f t="shared" si="25"/>
        <v>445632.15425399994</v>
      </c>
      <c r="P95" s="1551">
        <f t="shared" si="26"/>
        <v>-6627894.1037459997</v>
      </c>
      <c r="Q95" s="1551"/>
      <c r="R95" s="1551">
        <f t="shared" si="27"/>
        <v>-3003890.8175639985</v>
      </c>
      <c r="S95" s="1552"/>
      <c r="T95" s="1550">
        <v>0</v>
      </c>
      <c r="U95" s="1552"/>
      <c r="V95" s="1550">
        <v>0</v>
      </c>
      <c r="W95" s="1552"/>
      <c r="X95" s="1551">
        <f t="shared" si="28"/>
        <v>-3003890.8175639985</v>
      </c>
      <c r="Y95" s="1547"/>
      <c r="Z95" s="1354" t="s">
        <v>1475</v>
      </c>
      <c r="AA95" s="1548"/>
      <c r="AB95" s="1354" t="s">
        <v>22</v>
      </c>
      <c r="AC95" s="1548"/>
      <c r="AD95" s="1549">
        <v>0.33300000000000002</v>
      </c>
      <c r="AE95" s="1548"/>
      <c r="AF95" s="1546">
        <f t="shared" si="29"/>
        <v>-1000295.6422488115</v>
      </c>
      <c r="AG95" s="943"/>
      <c r="AH95" s="1219">
        <v>283</v>
      </c>
      <c r="AI95" s="1219"/>
    </row>
    <row r="96" spans="2:35">
      <c r="B96" s="1219">
        <v>80</v>
      </c>
      <c r="C96" s="1345" t="s">
        <v>1702</v>
      </c>
      <c r="D96" s="1345" t="s">
        <v>1703</v>
      </c>
      <c r="E96" s="1345" t="s">
        <v>1461</v>
      </c>
      <c r="F96" s="1550">
        <v>-1249134.8</v>
      </c>
      <c r="G96" s="1551">
        <f t="shared" si="20"/>
        <v>-437197.18</v>
      </c>
      <c r="H96" s="1550">
        <v>-112422.132</v>
      </c>
      <c r="I96" s="1551">
        <f t="shared" si="21"/>
        <v>39347.746199999994</v>
      </c>
      <c r="J96" s="1551">
        <f t="shared" si="22"/>
        <v>-510271.56580000004</v>
      </c>
      <c r="K96" s="1552"/>
      <c r="L96" s="1550">
        <f t="shared" si="23"/>
        <v>-1249134.8</v>
      </c>
      <c r="M96" s="1551">
        <f t="shared" si="24"/>
        <v>-262318.30800000002</v>
      </c>
      <c r="N96" s="1550">
        <v>-112422.132</v>
      </c>
      <c r="O96" s="1551">
        <f t="shared" si="25"/>
        <v>23608.647719999997</v>
      </c>
      <c r="P96" s="1551">
        <f t="shared" si="26"/>
        <v>-351131.79227999999</v>
      </c>
      <c r="Q96" s="1551"/>
      <c r="R96" s="1551">
        <f t="shared" si="27"/>
        <v>-159139.77352000005</v>
      </c>
      <c r="S96" s="1552"/>
      <c r="T96" s="1550">
        <v>0</v>
      </c>
      <c r="U96" s="1552"/>
      <c r="V96" s="1550">
        <v>0</v>
      </c>
      <c r="W96" s="1552"/>
      <c r="X96" s="1551">
        <f t="shared" si="28"/>
        <v>-159139.77352000005</v>
      </c>
      <c r="Y96" s="1547"/>
      <c r="Z96" s="1354" t="s">
        <v>1475</v>
      </c>
      <c r="AA96" s="1548"/>
      <c r="AB96" s="1354" t="s">
        <v>22</v>
      </c>
      <c r="AC96" s="1548"/>
      <c r="AD96" s="1549">
        <v>0.33300000000000002</v>
      </c>
      <c r="AE96" s="1548"/>
      <c r="AF96" s="1546">
        <f t="shared" si="29"/>
        <v>-52993.544582160015</v>
      </c>
      <c r="AG96" s="943"/>
      <c r="AH96" s="1219">
        <v>283</v>
      </c>
      <c r="AI96" s="1219"/>
    </row>
    <row r="97" spans="2:35">
      <c r="B97" s="1219">
        <v>81</v>
      </c>
      <c r="C97" s="1345" t="s">
        <v>1704</v>
      </c>
      <c r="D97" s="1345" t="s">
        <v>1703</v>
      </c>
      <c r="E97" s="1345" t="s">
        <v>1461</v>
      </c>
      <c r="F97" s="1550">
        <v>548390.72</v>
      </c>
      <c r="G97" s="1551">
        <f t="shared" si="20"/>
        <v>191936.75199999998</v>
      </c>
      <c r="H97" s="1550">
        <v>49355.164799999999</v>
      </c>
      <c r="I97" s="1551">
        <f t="shared" si="21"/>
        <v>-17274.307679999998</v>
      </c>
      <c r="J97" s="1551">
        <f t="shared" si="22"/>
        <v>224017.60911999998</v>
      </c>
      <c r="K97" s="1552"/>
      <c r="L97" s="1550">
        <f t="shared" si="23"/>
        <v>548390.72</v>
      </c>
      <c r="M97" s="1551">
        <f t="shared" si="24"/>
        <v>115162.05119999999</v>
      </c>
      <c r="N97" s="1550">
        <v>49355.164799999999</v>
      </c>
      <c r="O97" s="1551">
        <f t="shared" si="25"/>
        <v>-10364.584607999999</v>
      </c>
      <c r="P97" s="1551">
        <f t="shared" si="26"/>
        <v>154152.63139199998</v>
      </c>
      <c r="Q97" s="1551"/>
      <c r="R97" s="1551">
        <f t="shared" si="27"/>
        <v>69864.977727999998</v>
      </c>
      <c r="S97" s="1552"/>
      <c r="T97" s="1550">
        <v>0</v>
      </c>
      <c r="U97" s="1552"/>
      <c r="V97" s="1550">
        <v>0</v>
      </c>
      <c r="W97" s="1552"/>
      <c r="X97" s="1551">
        <f t="shared" si="28"/>
        <v>69864.977727999998</v>
      </c>
      <c r="Y97" s="1547"/>
      <c r="Z97" s="1354" t="s">
        <v>1475</v>
      </c>
      <c r="AA97" s="1548"/>
      <c r="AB97" s="1354" t="s">
        <v>22</v>
      </c>
      <c r="AC97" s="1548"/>
      <c r="AD97" s="1549">
        <v>0.33300000000000002</v>
      </c>
      <c r="AE97" s="1548"/>
      <c r="AF97" s="1546">
        <f t="shared" si="29"/>
        <v>23265.037583424</v>
      </c>
      <c r="AG97" s="943"/>
      <c r="AH97" s="1219">
        <v>283</v>
      </c>
      <c r="AI97" s="1219"/>
    </row>
    <row r="98" spans="2:35">
      <c r="B98" s="1219">
        <v>82</v>
      </c>
      <c r="C98" s="1345" t="s">
        <v>1466</v>
      </c>
      <c r="D98" s="1345" t="s">
        <v>1703</v>
      </c>
      <c r="E98" s="1345" t="s">
        <v>1461</v>
      </c>
      <c r="F98" s="1550">
        <v>69901.08</v>
      </c>
      <c r="G98" s="1551">
        <f t="shared" si="20"/>
        <v>24465.378000000001</v>
      </c>
      <c r="H98" s="1550">
        <v>6291.0972000000002</v>
      </c>
      <c r="I98" s="1551">
        <f t="shared" si="21"/>
        <v>-2201.88402</v>
      </c>
      <c r="J98" s="1551">
        <f t="shared" si="22"/>
        <v>28554.591179999999</v>
      </c>
      <c r="K98" s="1552"/>
      <c r="L98" s="1550">
        <f t="shared" si="23"/>
        <v>69901.08</v>
      </c>
      <c r="M98" s="1551">
        <f t="shared" si="24"/>
        <v>14679.2268</v>
      </c>
      <c r="N98" s="1550">
        <v>6291.0972000000002</v>
      </c>
      <c r="O98" s="1551">
        <f t="shared" si="25"/>
        <v>-1321.130412</v>
      </c>
      <c r="P98" s="1551">
        <f t="shared" si="26"/>
        <v>19649.193588000002</v>
      </c>
      <c r="Q98" s="1551"/>
      <c r="R98" s="1551">
        <f t="shared" si="27"/>
        <v>8905.3975919999975</v>
      </c>
      <c r="S98" s="1552"/>
      <c r="T98" s="1550">
        <v>0</v>
      </c>
      <c r="U98" s="1552"/>
      <c r="V98" s="1550">
        <v>0</v>
      </c>
      <c r="W98" s="1552"/>
      <c r="X98" s="1551">
        <f t="shared" si="28"/>
        <v>8905.3975919999975</v>
      </c>
      <c r="Y98" s="1547"/>
      <c r="Z98" s="1354" t="s">
        <v>1475</v>
      </c>
      <c r="AA98" s="1548"/>
      <c r="AB98" s="1354" t="s">
        <v>22</v>
      </c>
      <c r="AC98" s="1548"/>
      <c r="AD98" s="1549">
        <v>0.33300000000000002</v>
      </c>
      <c r="AE98" s="1548"/>
      <c r="AF98" s="1546">
        <f t="shared" si="29"/>
        <v>2965.4973981359994</v>
      </c>
      <c r="AG98" s="943"/>
      <c r="AH98" s="1219">
        <v>283</v>
      </c>
      <c r="AI98" s="1219"/>
    </row>
    <row r="99" spans="2:35">
      <c r="B99" s="1219">
        <v>83</v>
      </c>
      <c r="C99" s="1345" t="s">
        <v>1705</v>
      </c>
      <c r="D99" s="1345" t="s">
        <v>1703</v>
      </c>
      <c r="E99" s="1345" t="s">
        <v>1461</v>
      </c>
      <c r="F99" s="1550">
        <v>-1479389.3</v>
      </c>
      <c r="G99" s="1551">
        <f t="shared" si="20"/>
        <v>-517786.255</v>
      </c>
      <c r="H99" s="1550">
        <v>-133145.03700000001</v>
      </c>
      <c r="I99" s="1551">
        <f t="shared" si="21"/>
        <v>46600.762950000004</v>
      </c>
      <c r="J99" s="1551">
        <f t="shared" si="22"/>
        <v>-604330.52905000001</v>
      </c>
      <c r="K99" s="1552"/>
      <c r="L99" s="1550">
        <f t="shared" si="23"/>
        <v>-1479389.3</v>
      </c>
      <c r="M99" s="1551">
        <f t="shared" si="24"/>
        <v>-310671.75300000003</v>
      </c>
      <c r="N99" s="1550">
        <v>-133145.03700000001</v>
      </c>
      <c r="O99" s="1551">
        <f t="shared" si="25"/>
        <v>27960.457770000001</v>
      </c>
      <c r="P99" s="1551">
        <f t="shared" si="26"/>
        <v>-415856.33223000006</v>
      </c>
      <c r="Q99" s="1551"/>
      <c r="R99" s="1551">
        <f t="shared" si="27"/>
        <v>-188474.19681999995</v>
      </c>
      <c r="S99" s="1552"/>
      <c r="T99" s="1550">
        <v>0</v>
      </c>
      <c r="U99" s="1552"/>
      <c r="V99" s="1550">
        <v>0</v>
      </c>
      <c r="W99" s="1552"/>
      <c r="X99" s="1551">
        <f t="shared" si="28"/>
        <v>-188474.19681999995</v>
      </c>
      <c r="Y99" s="1547"/>
      <c r="Z99" s="1354" t="s">
        <v>1475</v>
      </c>
      <c r="AA99" s="1548"/>
      <c r="AB99" s="1354" t="s">
        <v>22</v>
      </c>
      <c r="AC99" s="1548"/>
      <c r="AD99" s="1549">
        <v>0.33300000000000002</v>
      </c>
      <c r="AE99" s="1548"/>
      <c r="AF99" s="1546">
        <f t="shared" si="29"/>
        <v>-62761.907541059991</v>
      </c>
      <c r="AG99" s="943"/>
      <c r="AH99" s="1219">
        <v>283</v>
      </c>
      <c r="AI99" s="1219"/>
    </row>
    <row r="100" spans="2:35">
      <c r="B100" s="1219">
        <v>84</v>
      </c>
      <c r="C100" s="1345" t="s">
        <v>1494</v>
      </c>
      <c r="D100" s="1345" t="s">
        <v>1706</v>
      </c>
      <c r="E100" s="1345" t="s">
        <v>1461</v>
      </c>
      <c r="F100" s="1550">
        <v>-79930586.430000007</v>
      </c>
      <c r="G100" s="1551">
        <f t="shared" si="20"/>
        <v>-27975705.250500001</v>
      </c>
      <c r="H100" s="1550">
        <v>-7193752.7787000006</v>
      </c>
      <c r="I100" s="1551">
        <f t="shared" si="21"/>
        <v>2517813.4725450003</v>
      </c>
      <c r="J100" s="1551">
        <f t="shared" si="22"/>
        <v>-32651644.556655001</v>
      </c>
      <c r="K100" s="1552"/>
      <c r="L100" s="1550">
        <f t="shared" si="23"/>
        <v>-79930586.430000007</v>
      </c>
      <c r="M100" s="1551">
        <f t="shared" si="24"/>
        <v>-16785423.1503</v>
      </c>
      <c r="N100" s="1550">
        <v>-7193752.7787000006</v>
      </c>
      <c r="O100" s="1551">
        <f t="shared" si="25"/>
        <v>1510688.0835270002</v>
      </c>
      <c r="P100" s="1551">
        <f t="shared" si="26"/>
        <v>-22468487.845473003</v>
      </c>
      <c r="Q100" s="1551"/>
      <c r="R100" s="1551">
        <f t="shared" si="27"/>
        <v>-10183156.711181998</v>
      </c>
      <c r="S100" s="1552"/>
      <c r="T100" s="1550">
        <v>0</v>
      </c>
      <c r="U100" s="1552"/>
      <c r="V100" s="1550">
        <v>0</v>
      </c>
      <c r="W100" s="1552"/>
      <c r="X100" s="1551">
        <f t="shared" si="28"/>
        <v>-10183156.711181998</v>
      </c>
      <c r="Y100" s="1547"/>
      <c r="Z100" s="1354" t="s">
        <v>260</v>
      </c>
      <c r="AA100" s="1548"/>
      <c r="AB100" s="1354" t="s">
        <v>22</v>
      </c>
      <c r="AC100" s="1548"/>
      <c r="AD100" s="1549">
        <v>6.5299999999999997E-2</v>
      </c>
      <c r="AE100" s="1548"/>
      <c r="AF100" s="1546">
        <f t="shared" si="29"/>
        <v>-664960.1332401844</v>
      </c>
      <c r="AG100" s="943"/>
      <c r="AH100" s="1219">
        <v>283</v>
      </c>
      <c r="AI100" s="1219"/>
    </row>
    <row r="101" spans="2:35">
      <c r="B101" s="1219">
        <v>85</v>
      </c>
      <c r="C101" s="1345" t="s">
        <v>1707</v>
      </c>
      <c r="D101" s="1345" t="s">
        <v>1708</v>
      </c>
      <c r="E101" s="1345" t="s">
        <v>1461</v>
      </c>
      <c r="F101" s="1550">
        <v>-10602815</v>
      </c>
      <c r="G101" s="1551">
        <f t="shared" si="20"/>
        <v>-3710985.2499999995</v>
      </c>
      <c r="H101" s="1550">
        <v>-954253.35</v>
      </c>
      <c r="I101" s="1551">
        <f t="shared" si="21"/>
        <v>333988.67249999999</v>
      </c>
      <c r="J101" s="1551">
        <f t="shared" si="22"/>
        <v>-4331249.9274999993</v>
      </c>
      <c r="K101" s="1552"/>
      <c r="L101" s="1550">
        <f t="shared" si="23"/>
        <v>-10602815</v>
      </c>
      <c r="M101" s="1551">
        <f t="shared" si="24"/>
        <v>-2226591.15</v>
      </c>
      <c r="N101" s="1550">
        <v>-954253.35</v>
      </c>
      <c r="O101" s="1551">
        <f t="shared" si="25"/>
        <v>200393.20349999997</v>
      </c>
      <c r="P101" s="1551">
        <f t="shared" si="26"/>
        <v>-2980451.2965000002</v>
      </c>
      <c r="Q101" s="1551"/>
      <c r="R101" s="1551">
        <f t="shared" si="27"/>
        <v>-1350798.6309999991</v>
      </c>
      <c r="S101" s="1552"/>
      <c r="T101" s="1550">
        <v>0</v>
      </c>
      <c r="U101" s="1552"/>
      <c r="V101" s="1550">
        <v>0</v>
      </c>
      <c r="W101" s="1552"/>
      <c r="X101" s="1551">
        <f t="shared" si="28"/>
        <v>-1350798.6309999991</v>
      </c>
      <c r="Y101" s="1547"/>
      <c r="Z101" s="1354" t="s">
        <v>1078</v>
      </c>
      <c r="AA101" s="1548"/>
      <c r="AB101" s="1354" t="s">
        <v>22</v>
      </c>
      <c r="AC101" s="1548"/>
      <c r="AD101" s="1549">
        <v>1</v>
      </c>
      <c r="AE101" s="1548"/>
      <c r="AF101" s="1546">
        <f t="shared" si="29"/>
        <v>-1350798.6309999991</v>
      </c>
      <c r="AG101" s="943"/>
      <c r="AH101" s="1219">
        <v>283</v>
      </c>
      <c r="AI101" s="1219"/>
    </row>
    <row r="102" spans="2:35">
      <c r="B102" s="1219">
        <v>86</v>
      </c>
      <c r="C102" s="1345" t="s">
        <v>1709</v>
      </c>
      <c r="D102" s="1345" t="s">
        <v>1710</v>
      </c>
      <c r="E102" s="1345" t="s">
        <v>1461</v>
      </c>
      <c r="F102" s="1550">
        <v>-18516982.73</v>
      </c>
      <c r="G102" s="1551">
        <f t="shared" si="20"/>
        <v>-6480943.9555000002</v>
      </c>
      <c r="H102" s="1550">
        <v>-1666528.4457</v>
      </c>
      <c r="I102" s="1551">
        <f t="shared" si="21"/>
        <v>583284.95599499997</v>
      </c>
      <c r="J102" s="1551">
        <f t="shared" si="22"/>
        <v>-7564187.4452050002</v>
      </c>
      <c r="K102" s="1552"/>
      <c r="L102" s="1550">
        <f t="shared" si="23"/>
        <v>-18516982.73</v>
      </c>
      <c r="M102" s="1551">
        <f t="shared" si="24"/>
        <v>-3888566.3733000001</v>
      </c>
      <c r="N102" s="1550">
        <v>-1666528.4457</v>
      </c>
      <c r="O102" s="1551">
        <f t="shared" si="25"/>
        <v>349970.973597</v>
      </c>
      <c r="P102" s="1551">
        <f t="shared" si="26"/>
        <v>-5205123.8454029998</v>
      </c>
      <c r="Q102" s="1551"/>
      <c r="R102" s="1551">
        <f t="shared" si="27"/>
        <v>-2359063.5998020004</v>
      </c>
      <c r="S102" s="1552"/>
      <c r="T102" s="1550">
        <v>0</v>
      </c>
      <c r="U102" s="1552"/>
      <c r="V102" s="1550">
        <v>0</v>
      </c>
      <c r="W102" s="1552"/>
      <c r="X102" s="1551">
        <f t="shared" si="28"/>
        <v>-2359063.5998020004</v>
      </c>
      <c r="Y102" s="1547"/>
      <c r="Z102" s="1354" t="s">
        <v>1475</v>
      </c>
      <c r="AA102" s="1548"/>
      <c r="AB102" s="1354" t="s">
        <v>22</v>
      </c>
      <c r="AC102" s="1548"/>
      <c r="AD102" s="1549">
        <v>0.33300000000000002</v>
      </c>
      <c r="AE102" s="1548"/>
      <c r="AF102" s="1546">
        <f t="shared" si="29"/>
        <v>-785568.1787340662</v>
      </c>
      <c r="AG102" s="943"/>
      <c r="AH102" s="1219">
        <v>283</v>
      </c>
      <c r="AI102" s="1219"/>
    </row>
    <row r="103" spans="2:35">
      <c r="B103" s="1219">
        <v>87</v>
      </c>
      <c r="C103" s="1345" t="s">
        <v>1711</v>
      </c>
      <c r="D103" s="1345" t="s">
        <v>1710</v>
      </c>
      <c r="E103" s="1345" t="s">
        <v>1461</v>
      </c>
      <c r="F103" s="1550">
        <v>-9126247.2300000004</v>
      </c>
      <c r="G103" s="1551">
        <f t="shared" si="20"/>
        <v>-3194186.5304999999</v>
      </c>
      <c r="H103" s="1550">
        <v>-821362.25069999998</v>
      </c>
      <c r="I103" s="1551">
        <f t="shared" si="21"/>
        <v>287476.78774499998</v>
      </c>
      <c r="J103" s="1551">
        <f t="shared" si="22"/>
        <v>-3728071.9934550002</v>
      </c>
      <c r="K103" s="1552"/>
      <c r="L103" s="1550">
        <f t="shared" si="23"/>
        <v>-9126247.2300000004</v>
      </c>
      <c r="M103" s="1551">
        <f t="shared" si="24"/>
        <v>-1916511.9183</v>
      </c>
      <c r="N103" s="1550">
        <v>-821362.25069999998</v>
      </c>
      <c r="O103" s="1551">
        <f t="shared" si="25"/>
        <v>172486.07264699999</v>
      </c>
      <c r="P103" s="1551">
        <f t="shared" si="26"/>
        <v>-2565388.0963529996</v>
      </c>
      <c r="Q103" s="1551"/>
      <c r="R103" s="1551">
        <f t="shared" si="27"/>
        <v>-1162683.8971020007</v>
      </c>
      <c r="S103" s="1552"/>
      <c r="T103" s="1550">
        <v>0</v>
      </c>
      <c r="U103" s="1552"/>
      <c r="V103" s="1550">
        <v>0</v>
      </c>
      <c r="W103" s="1552"/>
      <c r="X103" s="1551">
        <f t="shared" si="28"/>
        <v>-1162683.8971020007</v>
      </c>
      <c r="Y103" s="1547"/>
      <c r="Z103" s="1354" t="s">
        <v>1475</v>
      </c>
      <c r="AA103" s="1548"/>
      <c r="AB103" s="1354" t="s">
        <v>22</v>
      </c>
      <c r="AC103" s="1548"/>
      <c r="AD103" s="1549">
        <v>0.33300000000000002</v>
      </c>
      <c r="AE103" s="1548"/>
      <c r="AF103" s="1546">
        <f t="shared" si="29"/>
        <v>-387173.73773496621</v>
      </c>
      <c r="AG103" s="943"/>
      <c r="AH103" s="1219">
        <v>283</v>
      </c>
      <c r="AI103" s="1219"/>
    </row>
    <row r="104" spans="2:35">
      <c r="B104" s="1219">
        <v>88</v>
      </c>
      <c r="C104" s="1345" t="s">
        <v>1712</v>
      </c>
      <c r="D104" s="1345" t="s">
        <v>1713</v>
      </c>
      <c r="E104" s="1345" t="s">
        <v>1461</v>
      </c>
      <c r="F104" s="1550">
        <v>-24618339.359999999</v>
      </c>
      <c r="G104" s="1551">
        <f t="shared" si="20"/>
        <v>-8616418.7759999987</v>
      </c>
      <c r="H104" s="1550">
        <v>-2215650.5423999997</v>
      </c>
      <c r="I104" s="1551">
        <f t="shared" si="21"/>
        <v>775477.68983999989</v>
      </c>
      <c r="J104" s="1551">
        <f t="shared" si="22"/>
        <v>-10056591.628559999</v>
      </c>
      <c r="K104" s="1552"/>
      <c r="L104" s="1550">
        <f t="shared" si="23"/>
        <v>-24618339.359999999</v>
      </c>
      <c r="M104" s="1551">
        <f t="shared" si="24"/>
        <v>-5169851.2655999996</v>
      </c>
      <c r="N104" s="1550">
        <v>-2215650.5423999997</v>
      </c>
      <c r="O104" s="1551">
        <f t="shared" si="25"/>
        <v>465286.61390399991</v>
      </c>
      <c r="P104" s="1551">
        <f t="shared" si="26"/>
        <v>-6920215.194095999</v>
      </c>
      <c r="Q104" s="1551"/>
      <c r="R104" s="1551">
        <f t="shared" si="27"/>
        <v>-3136376.4344640002</v>
      </c>
      <c r="S104" s="1552"/>
      <c r="T104" s="1550">
        <v>0</v>
      </c>
      <c r="U104" s="1552"/>
      <c r="V104" s="1550">
        <v>0</v>
      </c>
      <c r="W104" s="1552"/>
      <c r="X104" s="1551">
        <f t="shared" si="28"/>
        <v>-3136376.4344640002</v>
      </c>
      <c r="Y104" s="1547"/>
      <c r="Z104" s="1354" t="s">
        <v>1475</v>
      </c>
      <c r="AA104" s="1548"/>
      <c r="AB104" s="1354" t="s">
        <v>22</v>
      </c>
      <c r="AC104" s="1548"/>
      <c r="AD104" s="1549">
        <v>0</v>
      </c>
      <c r="AE104" s="1548"/>
      <c r="AF104" s="1546">
        <f t="shared" si="29"/>
        <v>0</v>
      </c>
      <c r="AG104" s="943"/>
      <c r="AH104" s="1219">
        <v>283</v>
      </c>
      <c r="AI104" s="1219"/>
    </row>
    <row r="105" spans="2:35">
      <c r="B105" s="1219">
        <v>89</v>
      </c>
      <c r="C105" s="1345" t="s">
        <v>1714</v>
      </c>
      <c r="D105" s="1345" t="s">
        <v>1713</v>
      </c>
      <c r="E105" s="1345" t="s">
        <v>1461</v>
      </c>
      <c r="F105" s="1550">
        <v>-28268277.120000001</v>
      </c>
      <c r="G105" s="1551">
        <f t="shared" si="20"/>
        <v>-9893896.9920000006</v>
      </c>
      <c r="H105" s="1550">
        <v>-2544144.9408</v>
      </c>
      <c r="I105" s="1551">
        <f t="shared" si="21"/>
        <v>890450.72927999997</v>
      </c>
      <c r="J105" s="1551">
        <f t="shared" si="22"/>
        <v>-11547591.20352</v>
      </c>
      <c r="K105" s="1552"/>
      <c r="L105" s="1550">
        <f t="shared" si="23"/>
        <v>-28268277.120000001</v>
      </c>
      <c r="M105" s="1551">
        <f t="shared" si="24"/>
        <v>-5936338.1952</v>
      </c>
      <c r="N105" s="1550">
        <v>-2544144.9408</v>
      </c>
      <c r="O105" s="1551">
        <f t="shared" si="25"/>
        <v>534270.43756799994</v>
      </c>
      <c r="P105" s="1551">
        <f t="shared" si="26"/>
        <v>-7946212.6984320004</v>
      </c>
      <c r="Q105" s="1551"/>
      <c r="R105" s="1551">
        <f t="shared" si="27"/>
        <v>-3601378.5050879996</v>
      </c>
      <c r="S105" s="1552"/>
      <c r="T105" s="1550">
        <v>0</v>
      </c>
      <c r="U105" s="1552"/>
      <c r="V105" s="1550">
        <v>0</v>
      </c>
      <c r="W105" s="1552"/>
      <c r="X105" s="1551">
        <f t="shared" si="28"/>
        <v>-3601378.5050879996</v>
      </c>
      <c r="Y105" s="1547"/>
      <c r="Z105" s="1354" t="s">
        <v>1475</v>
      </c>
      <c r="AA105" s="1548"/>
      <c r="AB105" s="1354" t="s">
        <v>22</v>
      </c>
      <c r="AC105" s="1548"/>
      <c r="AD105" s="1549">
        <v>0</v>
      </c>
      <c r="AE105" s="1548"/>
      <c r="AF105" s="1546">
        <f t="shared" si="29"/>
        <v>0</v>
      </c>
      <c r="AG105" s="943"/>
      <c r="AH105" s="1219">
        <v>283</v>
      </c>
      <c r="AI105" s="1219"/>
    </row>
    <row r="106" spans="2:35">
      <c r="B106" s="1219">
        <v>90</v>
      </c>
      <c r="C106" s="1345" t="s">
        <v>1715</v>
      </c>
      <c r="D106" s="1345" t="s">
        <v>1713</v>
      </c>
      <c r="E106" s="1345" t="s">
        <v>1461</v>
      </c>
      <c r="F106" s="1550">
        <v>10676347.949999999</v>
      </c>
      <c r="G106" s="1551">
        <f t="shared" si="20"/>
        <v>3736721.7824999993</v>
      </c>
      <c r="H106" s="1550">
        <v>960871.31549999991</v>
      </c>
      <c r="I106" s="1551">
        <f t="shared" si="21"/>
        <v>-336304.96042499994</v>
      </c>
      <c r="J106" s="1551">
        <f t="shared" si="22"/>
        <v>4361288.1375749996</v>
      </c>
      <c r="K106" s="1552"/>
      <c r="L106" s="1550">
        <f t="shared" si="23"/>
        <v>10676347.949999999</v>
      </c>
      <c r="M106" s="1551">
        <f t="shared" si="24"/>
        <v>2242033.0694999998</v>
      </c>
      <c r="N106" s="1550">
        <v>960871.31549999991</v>
      </c>
      <c r="O106" s="1551">
        <f t="shared" si="25"/>
        <v>-201782.97625499999</v>
      </c>
      <c r="P106" s="1551">
        <f t="shared" si="26"/>
        <v>3001121.4087449997</v>
      </c>
      <c r="Q106" s="1551"/>
      <c r="R106" s="1551">
        <f t="shared" si="27"/>
        <v>1360166.7288299999</v>
      </c>
      <c r="S106" s="1552"/>
      <c r="T106" s="1550">
        <v>0</v>
      </c>
      <c r="U106" s="1552"/>
      <c r="V106" s="1550">
        <v>0</v>
      </c>
      <c r="W106" s="1552"/>
      <c r="X106" s="1551">
        <f t="shared" si="28"/>
        <v>1360166.7288299999</v>
      </c>
      <c r="Y106" s="1547"/>
      <c r="Z106" s="1354" t="s">
        <v>1475</v>
      </c>
      <c r="AA106" s="1548"/>
      <c r="AB106" s="1354" t="s">
        <v>22</v>
      </c>
      <c r="AC106" s="1548"/>
      <c r="AD106" s="1549">
        <v>0</v>
      </c>
      <c r="AE106" s="1548"/>
      <c r="AF106" s="1546">
        <f t="shared" si="29"/>
        <v>0</v>
      </c>
      <c r="AG106" s="943"/>
      <c r="AH106" s="1219">
        <v>283</v>
      </c>
      <c r="AI106" s="1219"/>
    </row>
    <row r="107" spans="2:35">
      <c r="B107" s="1219">
        <v>91</v>
      </c>
      <c r="C107" s="1345" t="s">
        <v>1716</v>
      </c>
      <c r="D107" s="1345" t="s">
        <v>1713</v>
      </c>
      <c r="E107" s="1345" t="s">
        <v>1461</v>
      </c>
      <c r="F107" s="1550">
        <v>-156579</v>
      </c>
      <c r="G107" s="1551">
        <f t="shared" si="20"/>
        <v>-54802.649999999994</v>
      </c>
      <c r="H107" s="1550">
        <v>-14092.109999999999</v>
      </c>
      <c r="I107" s="1551">
        <f t="shared" si="21"/>
        <v>4932.2384999999995</v>
      </c>
      <c r="J107" s="1551">
        <f t="shared" si="22"/>
        <v>-63962.521499999995</v>
      </c>
      <c r="K107" s="1552"/>
      <c r="L107" s="1550">
        <f t="shared" si="23"/>
        <v>-156579</v>
      </c>
      <c r="M107" s="1551">
        <f t="shared" si="24"/>
        <v>-32881.589999999997</v>
      </c>
      <c r="N107" s="1550">
        <v>-14092.109999999999</v>
      </c>
      <c r="O107" s="1551">
        <f t="shared" si="25"/>
        <v>2959.3430999999996</v>
      </c>
      <c r="P107" s="1551">
        <f t="shared" si="26"/>
        <v>-44014.356899999999</v>
      </c>
      <c r="Q107" s="1551"/>
      <c r="R107" s="1551">
        <f t="shared" si="27"/>
        <v>-19948.164599999996</v>
      </c>
      <c r="S107" s="1552"/>
      <c r="T107" s="1550">
        <v>0</v>
      </c>
      <c r="U107" s="1552"/>
      <c r="V107" s="1550">
        <v>0</v>
      </c>
      <c r="W107" s="1552"/>
      <c r="X107" s="1551">
        <f t="shared" si="28"/>
        <v>-19948.164599999996</v>
      </c>
      <c r="Y107" s="1547"/>
      <c r="Z107" s="1354" t="s">
        <v>1475</v>
      </c>
      <c r="AA107" s="1548"/>
      <c r="AB107" s="1354" t="s">
        <v>22</v>
      </c>
      <c r="AC107" s="1548"/>
      <c r="AD107" s="1549">
        <v>0</v>
      </c>
      <c r="AE107" s="1548"/>
      <c r="AF107" s="1546">
        <f t="shared" si="29"/>
        <v>0</v>
      </c>
      <c r="AG107" s="943"/>
      <c r="AH107" s="1219">
        <v>283</v>
      </c>
      <c r="AI107" s="1219"/>
    </row>
    <row r="108" spans="2:35">
      <c r="B108" s="1219">
        <v>92</v>
      </c>
      <c r="C108" s="1345" t="s">
        <v>1717</v>
      </c>
      <c r="D108" s="1345" t="s">
        <v>1713</v>
      </c>
      <c r="E108" s="1345" t="s">
        <v>1461</v>
      </c>
      <c r="F108" s="1550">
        <v>24618339.359999999</v>
      </c>
      <c r="G108" s="1551">
        <f t="shared" si="20"/>
        <v>8616418.7759999987</v>
      </c>
      <c r="H108" s="1550">
        <v>2215650.5423999997</v>
      </c>
      <c r="I108" s="1551">
        <f t="shared" si="21"/>
        <v>-775477.68983999989</v>
      </c>
      <c r="J108" s="1551">
        <f t="shared" si="22"/>
        <v>10056591.628559999</v>
      </c>
      <c r="K108" s="1552"/>
      <c r="L108" s="1550">
        <f t="shared" si="23"/>
        <v>24618339.359999999</v>
      </c>
      <c r="M108" s="1551">
        <f t="shared" si="24"/>
        <v>5169851.2655999996</v>
      </c>
      <c r="N108" s="1550">
        <v>2215650.5423999997</v>
      </c>
      <c r="O108" s="1551">
        <f t="shared" si="25"/>
        <v>-465286.61390399991</v>
      </c>
      <c r="P108" s="1551">
        <f t="shared" si="26"/>
        <v>6920215.194095999</v>
      </c>
      <c r="Q108" s="1551"/>
      <c r="R108" s="1551">
        <f t="shared" si="27"/>
        <v>3136376.4344640002</v>
      </c>
      <c r="S108" s="1552"/>
      <c r="T108" s="1550">
        <v>0</v>
      </c>
      <c r="U108" s="1552"/>
      <c r="V108" s="1550">
        <v>0</v>
      </c>
      <c r="W108" s="1552"/>
      <c r="X108" s="1551">
        <f t="shared" si="28"/>
        <v>3136376.4344640002</v>
      </c>
      <c r="Y108" s="1547"/>
      <c r="Z108" s="1354" t="s">
        <v>1475</v>
      </c>
      <c r="AA108" s="1548"/>
      <c r="AB108" s="1354" t="s">
        <v>22</v>
      </c>
      <c r="AC108" s="1548"/>
      <c r="AD108" s="1549">
        <v>0</v>
      </c>
      <c r="AE108" s="1548"/>
      <c r="AF108" s="1546">
        <f t="shared" si="29"/>
        <v>0</v>
      </c>
      <c r="AG108" s="943"/>
      <c r="AH108" s="1219">
        <v>283</v>
      </c>
      <c r="AI108" s="1219"/>
    </row>
    <row r="109" spans="2:35">
      <c r="B109" s="1219">
        <v>93</v>
      </c>
      <c r="C109" s="1345" t="s">
        <v>1718</v>
      </c>
      <c r="D109" s="1345" t="s">
        <v>1713</v>
      </c>
      <c r="E109" s="1345" t="s">
        <v>1461</v>
      </c>
      <c r="F109" s="1550">
        <v>28268277.120000001</v>
      </c>
      <c r="G109" s="1551">
        <f t="shared" si="20"/>
        <v>9893896.9920000006</v>
      </c>
      <c r="H109" s="1550">
        <v>2544144.9408</v>
      </c>
      <c r="I109" s="1551">
        <f t="shared" si="21"/>
        <v>-890450.72927999997</v>
      </c>
      <c r="J109" s="1551">
        <f t="shared" si="22"/>
        <v>11547591.20352</v>
      </c>
      <c r="K109" s="1552"/>
      <c r="L109" s="1550">
        <f t="shared" si="23"/>
        <v>28268277.120000001</v>
      </c>
      <c r="M109" s="1551">
        <f t="shared" si="24"/>
        <v>5936338.1952</v>
      </c>
      <c r="N109" s="1550">
        <v>2544144.9408</v>
      </c>
      <c r="O109" s="1551">
        <f t="shared" si="25"/>
        <v>-534270.43756799994</v>
      </c>
      <c r="P109" s="1551">
        <f t="shared" si="26"/>
        <v>7946212.6984320004</v>
      </c>
      <c r="Q109" s="1551"/>
      <c r="R109" s="1551">
        <f t="shared" si="27"/>
        <v>3601378.5050879996</v>
      </c>
      <c r="S109" s="1552"/>
      <c r="T109" s="1550">
        <v>0</v>
      </c>
      <c r="U109" s="1552"/>
      <c r="V109" s="1550">
        <v>0</v>
      </c>
      <c r="W109" s="1552"/>
      <c r="X109" s="1551">
        <f t="shared" si="28"/>
        <v>3601378.5050879996</v>
      </c>
      <c r="Y109" s="1547"/>
      <c r="Z109" s="1354" t="s">
        <v>1475</v>
      </c>
      <c r="AA109" s="1548"/>
      <c r="AB109" s="1354" t="s">
        <v>22</v>
      </c>
      <c r="AC109" s="1548"/>
      <c r="AD109" s="1549">
        <v>0</v>
      </c>
      <c r="AE109" s="1548"/>
      <c r="AF109" s="1546">
        <f t="shared" si="29"/>
        <v>0</v>
      </c>
      <c r="AG109" s="943"/>
      <c r="AH109" s="1219">
        <v>283</v>
      </c>
      <c r="AI109" s="1219"/>
    </row>
    <row r="110" spans="2:35">
      <c r="B110" s="1219">
        <v>94</v>
      </c>
      <c r="C110" s="1345" t="s">
        <v>1493</v>
      </c>
      <c r="D110" s="1345" t="s">
        <v>1713</v>
      </c>
      <c r="E110" s="1345" t="s">
        <v>1461</v>
      </c>
      <c r="F110" s="1550">
        <v>-181590.12</v>
      </c>
      <c r="G110" s="1551">
        <f t="shared" si="20"/>
        <v>-63556.541999999994</v>
      </c>
      <c r="H110" s="1550">
        <v>-16343.110799999999</v>
      </c>
      <c r="I110" s="1551">
        <f t="shared" si="21"/>
        <v>5720.0887799999991</v>
      </c>
      <c r="J110" s="1551">
        <f t="shared" si="22"/>
        <v>-74179.564019999991</v>
      </c>
      <c r="K110" s="1552"/>
      <c r="L110" s="1550">
        <f t="shared" si="23"/>
        <v>-181590.12</v>
      </c>
      <c r="M110" s="1551">
        <f t="shared" si="24"/>
        <v>-38133.925199999998</v>
      </c>
      <c r="N110" s="1550">
        <v>-16343.110799999999</v>
      </c>
      <c r="O110" s="1551">
        <f t="shared" si="25"/>
        <v>3432.0532679999997</v>
      </c>
      <c r="P110" s="1551">
        <f t="shared" si="26"/>
        <v>-51044.982731999989</v>
      </c>
      <c r="Q110" s="1551"/>
      <c r="R110" s="1551">
        <f t="shared" si="27"/>
        <v>-23134.581288000001</v>
      </c>
      <c r="S110" s="1552"/>
      <c r="T110" s="1550">
        <v>0</v>
      </c>
      <c r="U110" s="1552"/>
      <c r="V110" s="1550">
        <v>0</v>
      </c>
      <c r="W110" s="1552"/>
      <c r="X110" s="1551">
        <f t="shared" si="28"/>
        <v>-23134.581288000001</v>
      </c>
      <c r="Y110" s="1547"/>
      <c r="Z110" s="1354" t="s">
        <v>1475</v>
      </c>
      <c r="AA110" s="1548"/>
      <c r="AB110" s="1354" t="s">
        <v>22</v>
      </c>
      <c r="AC110" s="1548"/>
      <c r="AD110" s="1549">
        <v>0</v>
      </c>
      <c r="AE110" s="1548"/>
      <c r="AF110" s="1546">
        <f t="shared" si="29"/>
        <v>0</v>
      </c>
      <c r="AG110" s="943"/>
      <c r="AH110" s="1219">
        <v>283</v>
      </c>
      <c r="AI110" s="1219"/>
    </row>
    <row r="111" spans="2:35">
      <c r="B111" s="1219">
        <v>95</v>
      </c>
      <c r="C111" s="1345" t="s">
        <v>1719</v>
      </c>
      <c r="D111" s="1345" t="s">
        <v>1713</v>
      </c>
      <c r="E111" s="1345" t="s">
        <v>1461</v>
      </c>
      <c r="F111" s="1550">
        <v>156579</v>
      </c>
      <c r="G111" s="1551">
        <f t="shared" si="20"/>
        <v>54802.649999999994</v>
      </c>
      <c r="H111" s="1550">
        <v>14092.109999999999</v>
      </c>
      <c r="I111" s="1551">
        <f t="shared" si="21"/>
        <v>-4932.2384999999995</v>
      </c>
      <c r="J111" s="1551">
        <f t="shared" si="22"/>
        <v>63962.521499999995</v>
      </c>
      <c r="K111" s="1552"/>
      <c r="L111" s="1550">
        <f t="shared" si="23"/>
        <v>156579</v>
      </c>
      <c r="M111" s="1551">
        <f t="shared" si="24"/>
        <v>32881.589999999997</v>
      </c>
      <c r="N111" s="1550">
        <v>14092.109999999999</v>
      </c>
      <c r="O111" s="1551">
        <f t="shared" si="25"/>
        <v>-2959.3430999999996</v>
      </c>
      <c r="P111" s="1551">
        <f t="shared" si="26"/>
        <v>44014.356899999999</v>
      </c>
      <c r="Q111" s="1551"/>
      <c r="R111" s="1551">
        <f t="shared" si="27"/>
        <v>19948.164599999996</v>
      </c>
      <c r="S111" s="1552"/>
      <c r="T111" s="1550">
        <v>0</v>
      </c>
      <c r="U111" s="1552"/>
      <c r="V111" s="1550">
        <v>0</v>
      </c>
      <c r="W111" s="1552"/>
      <c r="X111" s="1551">
        <f t="shared" si="28"/>
        <v>19948.164599999996</v>
      </c>
      <c r="Y111" s="1547"/>
      <c r="Z111" s="1354" t="s">
        <v>1475</v>
      </c>
      <c r="AA111" s="1548"/>
      <c r="AB111" s="1354" t="s">
        <v>22</v>
      </c>
      <c r="AC111" s="1548"/>
      <c r="AD111" s="1549">
        <v>0</v>
      </c>
      <c r="AE111" s="1548"/>
      <c r="AF111" s="1546">
        <f t="shared" si="29"/>
        <v>0</v>
      </c>
      <c r="AG111" s="943"/>
      <c r="AH111" s="1219">
        <v>283</v>
      </c>
      <c r="AI111" s="1219"/>
    </row>
    <row r="112" spans="2:35">
      <c r="B112" s="1219">
        <v>96</v>
      </c>
      <c r="C112" s="1345" t="s">
        <v>1720</v>
      </c>
      <c r="D112" s="1345" t="s">
        <v>1713</v>
      </c>
      <c r="E112" s="1345" t="s">
        <v>1461</v>
      </c>
      <c r="F112" s="1550">
        <v>-483907.73</v>
      </c>
      <c r="G112" s="1551">
        <f t="shared" si="20"/>
        <v>-169367.70549999998</v>
      </c>
      <c r="H112" s="1550">
        <v>-43551.695699999997</v>
      </c>
      <c r="I112" s="1551">
        <f t="shared" si="21"/>
        <v>15243.093494999997</v>
      </c>
      <c r="J112" s="1551">
        <f t="shared" si="22"/>
        <v>-197676.30770499996</v>
      </c>
      <c r="K112" s="1552"/>
      <c r="L112" s="1550">
        <f t="shared" si="23"/>
        <v>-483907.73</v>
      </c>
      <c r="M112" s="1551">
        <f t="shared" si="24"/>
        <v>-101620.62329999999</v>
      </c>
      <c r="N112" s="1550">
        <v>-43551.695699999997</v>
      </c>
      <c r="O112" s="1551">
        <f t="shared" si="25"/>
        <v>9145.856096999998</v>
      </c>
      <c r="P112" s="1551">
        <f t="shared" si="26"/>
        <v>-136026.46290299998</v>
      </c>
      <c r="Q112" s="1551"/>
      <c r="R112" s="1551">
        <f t="shared" si="27"/>
        <v>-61649.844801999978</v>
      </c>
      <c r="S112" s="1552"/>
      <c r="T112" s="1550">
        <v>0</v>
      </c>
      <c r="U112" s="1552"/>
      <c r="V112" s="1550">
        <v>0</v>
      </c>
      <c r="W112" s="1552"/>
      <c r="X112" s="1551">
        <f t="shared" si="28"/>
        <v>-61649.844801999978</v>
      </c>
      <c r="Y112" s="1547"/>
      <c r="Z112" s="1354" t="s">
        <v>1475</v>
      </c>
      <c r="AA112" s="1548"/>
      <c r="AB112" s="1354" t="s">
        <v>22</v>
      </c>
      <c r="AC112" s="1548"/>
      <c r="AD112" s="1549">
        <v>0</v>
      </c>
      <c r="AE112" s="1548"/>
      <c r="AF112" s="1546">
        <f t="shared" si="29"/>
        <v>0</v>
      </c>
      <c r="AG112" s="943"/>
      <c r="AH112" s="1219">
        <v>283</v>
      </c>
      <c r="AI112" s="1219"/>
    </row>
    <row r="113" spans="2:35">
      <c r="B113" s="1219">
        <v>97</v>
      </c>
      <c r="C113" s="1345" t="s">
        <v>1721</v>
      </c>
      <c r="D113" s="1345" t="s">
        <v>1722</v>
      </c>
      <c r="E113" s="1345" t="s">
        <v>1461</v>
      </c>
      <c r="F113" s="1550">
        <v>-634877.64</v>
      </c>
      <c r="G113" s="1551">
        <f t="shared" si="20"/>
        <v>-222207.174</v>
      </c>
      <c r="H113" s="1550">
        <v>-57138.9876</v>
      </c>
      <c r="I113" s="1551">
        <f t="shared" si="21"/>
        <v>19998.645659999998</v>
      </c>
      <c r="J113" s="1551">
        <f t="shared" si="22"/>
        <v>-259347.51593999998</v>
      </c>
      <c r="K113" s="1552"/>
      <c r="L113" s="1550">
        <f t="shared" si="23"/>
        <v>-634877.64</v>
      </c>
      <c r="M113" s="1551">
        <f t="shared" si="24"/>
        <v>-133324.30439999999</v>
      </c>
      <c r="N113" s="1550">
        <v>-57138.9876</v>
      </c>
      <c r="O113" s="1551">
        <f t="shared" si="25"/>
        <v>11999.187395999999</v>
      </c>
      <c r="P113" s="1551">
        <f t="shared" si="26"/>
        <v>-178464.10460399999</v>
      </c>
      <c r="Q113" s="1551"/>
      <c r="R113" s="1551">
        <f t="shared" si="27"/>
        <v>-80883.41133599999</v>
      </c>
      <c r="S113" s="1552"/>
      <c r="T113" s="1550">
        <v>0</v>
      </c>
      <c r="U113" s="1552"/>
      <c r="V113" s="1550">
        <v>0</v>
      </c>
      <c r="W113" s="1552"/>
      <c r="X113" s="1551">
        <f t="shared" si="28"/>
        <v>-80883.41133599999</v>
      </c>
      <c r="Y113" s="1547"/>
      <c r="Z113" s="1354" t="s">
        <v>1475</v>
      </c>
      <c r="AA113" s="1548"/>
      <c r="AB113" s="1354" t="s">
        <v>22</v>
      </c>
      <c r="AC113" s="1548"/>
      <c r="AD113" s="1549">
        <v>0</v>
      </c>
      <c r="AE113" s="1548"/>
      <c r="AF113" s="1546">
        <f t="shared" si="29"/>
        <v>0</v>
      </c>
      <c r="AG113" s="943"/>
      <c r="AH113" s="1219">
        <v>283</v>
      </c>
      <c r="AI113" s="1219"/>
    </row>
    <row r="114" spans="2:35">
      <c r="B114" s="1219">
        <v>98</v>
      </c>
      <c r="C114" s="1345" t="s">
        <v>1723</v>
      </c>
      <c r="D114" s="1345" t="s">
        <v>1678</v>
      </c>
      <c r="E114" s="1345" t="s">
        <v>1461</v>
      </c>
      <c r="F114" s="1550">
        <v>-5905594.9199999999</v>
      </c>
      <c r="G114" s="1551">
        <f t="shared" si="20"/>
        <v>-2066958.2219999998</v>
      </c>
      <c r="H114" s="1550">
        <v>-531503.54279999994</v>
      </c>
      <c r="I114" s="1551">
        <f t="shared" si="21"/>
        <v>186026.23997999995</v>
      </c>
      <c r="J114" s="1551">
        <f t="shared" si="22"/>
        <v>-2412435.5248199999</v>
      </c>
      <c r="K114" s="1552"/>
      <c r="L114" s="1550">
        <f t="shared" si="23"/>
        <v>-5905594.9199999999</v>
      </c>
      <c r="M114" s="1551">
        <f t="shared" si="24"/>
        <v>-1240174.9331999999</v>
      </c>
      <c r="N114" s="1550">
        <v>-531503.54279999994</v>
      </c>
      <c r="O114" s="1551">
        <f t="shared" si="25"/>
        <v>111615.74398799999</v>
      </c>
      <c r="P114" s="1551">
        <f t="shared" si="26"/>
        <v>-1660062.7320119997</v>
      </c>
      <c r="Q114" s="1551"/>
      <c r="R114" s="1551">
        <f t="shared" si="27"/>
        <v>-752372.79280800023</v>
      </c>
      <c r="S114" s="1552"/>
      <c r="T114" s="1550">
        <v>0</v>
      </c>
      <c r="U114" s="1552"/>
      <c r="V114" s="1550">
        <v>0</v>
      </c>
      <c r="W114" s="1552"/>
      <c r="X114" s="1551">
        <f t="shared" si="28"/>
        <v>-752372.79280800023</v>
      </c>
      <c r="Y114" s="1547"/>
      <c r="Z114" s="1354" t="s">
        <v>1475</v>
      </c>
      <c r="AA114" s="1548"/>
      <c r="AB114" s="1354" t="s">
        <v>22</v>
      </c>
      <c r="AC114" s="1548"/>
      <c r="AD114" s="1549">
        <v>0</v>
      </c>
      <c r="AE114" s="1548"/>
      <c r="AF114" s="1546">
        <f t="shared" si="29"/>
        <v>0</v>
      </c>
      <c r="AG114" s="943"/>
      <c r="AH114" s="1219">
        <v>283</v>
      </c>
      <c r="AI114" s="1219"/>
    </row>
    <row r="115" spans="2:35">
      <c r="B115" s="1219">
        <v>99</v>
      </c>
      <c r="C115" s="1345" t="s">
        <v>1724</v>
      </c>
      <c r="D115" s="1345" t="s">
        <v>1678</v>
      </c>
      <c r="E115" s="1345" t="s">
        <v>1461</v>
      </c>
      <c r="F115" s="1550">
        <v>-649767.01</v>
      </c>
      <c r="G115" s="1551">
        <f t="shared" si="20"/>
        <v>-227418.4535</v>
      </c>
      <c r="H115" s="1550">
        <v>-58479.030899999998</v>
      </c>
      <c r="I115" s="1551">
        <f t="shared" si="21"/>
        <v>20467.660814999999</v>
      </c>
      <c r="J115" s="1551">
        <f t="shared" si="22"/>
        <v>-265429.82358500001</v>
      </c>
      <c r="K115" s="1552"/>
      <c r="L115" s="1550">
        <f t="shared" si="23"/>
        <v>-649767.01</v>
      </c>
      <c r="M115" s="1551">
        <f t="shared" si="24"/>
        <v>-136451.07209999999</v>
      </c>
      <c r="N115" s="1550">
        <v>-58479.030899999998</v>
      </c>
      <c r="O115" s="1551">
        <f t="shared" si="25"/>
        <v>12280.596489</v>
      </c>
      <c r="P115" s="1551">
        <f t="shared" si="26"/>
        <v>-182649.50651100001</v>
      </c>
      <c r="Q115" s="1551"/>
      <c r="R115" s="1551">
        <f t="shared" si="27"/>
        <v>-82780.317073999991</v>
      </c>
      <c r="S115" s="1552"/>
      <c r="T115" s="1550">
        <v>0</v>
      </c>
      <c r="U115" s="1552"/>
      <c r="V115" s="1550">
        <v>0</v>
      </c>
      <c r="W115" s="1552"/>
      <c r="X115" s="1551">
        <f t="shared" si="28"/>
        <v>-82780.317073999991</v>
      </c>
      <c r="Y115" s="1547"/>
      <c r="Z115" s="1354" t="s">
        <v>1475</v>
      </c>
      <c r="AA115" s="1548"/>
      <c r="AB115" s="1354" t="s">
        <v>22</v>
      </c>
      <c r="AC115" s="1548"/>
      <c r="AD115" s="1549">
        <v>0</v>
      </c>
      <c r="AE115" s="1548"/>
      <c r="AF115" s="1546">
        <f t="shared" si="29"/>
        <v>0</v>
      </c>
      <c r="AG115" s="943"/>
      <c r="AH115" s="1219">
        <v>283</v>
      </c>
      <c r="AI115" s="1219"/>
    </row>
    <row r="116" spans="2:35">
      <c r="B116" s="1219">
        <v>100</v>
      </c>
      <c r="C116" s="1345" t="s">
        <v>1725</v>
      </c>
      <c r="D116" s="1345" t="s">
        <v>1678</v>
      </c>
      <c r="E116" s="1345" t="s">
        <v>1461</v>
      </c>
      <c r="F116" s="1550">
        <v>-16325388.67</v>
      </c>
      <c r="G116" s="1551">
        <f t="shared" si="20"/>
        <v>-5713886.0345000001</v>
      </c>
      <c r="H116" s="1550">
        <v>-1469284.9802999999</v>
      </c>
      <c r="I116" s="1551">
        <f t="shared" si="21"/>
        <v>514249.74310499994</v>
      </c>
      <c r="J116" s="1551">
        <f t="shared" si="22"/>
        <v>-6668921.2716950001</v>
      </c>
      <c r="K116" s="1552"/>
      <c r="L116" s="1550">
        <f t="shared" si="23"/>
        <v>-16325388.67</v>
      </c>
      <c r="M116" s="1551">
        <f t="shared" si="24"/>
        <v>-3428331.6206999999</v>
      </c>
      <c r="N116" s="1550">
        <v>-1469284.9802999999</v>
      </c>
      <c r="O116" s="1551">
        <f t="shared" si="25"/>
        <v>308549.84586299997</v>
      </c>
      <c r="P116" s="1551">
        <f t="shared" si="26"/>
        <v>-4589066.7551370002</v>
      </c>
      <c r="Q116" s="1551"/>
      <c r="R116" s="1551">
        <f t="shared" si="27"/>
        <v>-2079854.5165579999</v>
      </c>
      <c r="S116" s="1552"/>
      <c r="T116" s="1550">
        <v>0</v>
      </c>
      <c r="U116" s="1552"/>
      <c r="V116" s="1550">
        <v>0</v>
      </c>
      <c r="W116" s="1552"/>
      <c r="X116" s="1551">
        <f t="shared" si="28"/>
        <v>-2079854.5165579999</v>
      </c>
      <c r="Y116" s="1547"/>
      <c r="Z116" s="1354" t="s">
        <v>1475</v>
      </c>
      <c r="AA116" s="1548"/>
      <c r="AB116" s="1354" t="s">
        <v>22</v>
      </c>
      <c r="AC116" s="1548"/>
      <c r="AD116" s="1549">
        <v>0</v>
      </c>
      <c r="AE116" s="1548"/>
      <c r="AF116" s="1546">
        <f t="shared" si="29"/>
        <v>0</v>
      </c>
      <c r="AG116" s="943"/>
      <c r="AH116" s="1219">
        <v>283</v>
      </c>
      <c r="AI116" s="1219"/>
    </row>
    <row r="117" spans="2:35">
      <c r="B117" s="1219">
        <v>101</v>
      </c>
      <c r="C117" s="1345" t="s">
        <v>1726</v>
      </c>
      <c r="D117" s="1345" t="s">
        <v>1678</v>
      </c>
      <c r="E117" s="1345" t="s">
        <v>1461</v>
      </c>
      <c r="F117" s="1550">
        <v>-9967332.7200000007</v>
      </c>
      <c r="G117" s="1551">
        <f t="shared" si="20"/>
        <v>-3488566.452</v>
      </c>
      <c r="H117" s="1550">
        <v>-897059.94480000006</v>
      </c>
      <c r="I117" s="1551">
        <f t="shared" si="21"/>
        <v>313970.98067999998</v>
      </c>
      <c r="J117" s="1551">
        <f t="shared" si="22"/>
        <v>-4071655.4161200002</v>
      </c>
      <c r="K117" s="1552"/>
      <c r="L117" s="1550">
        <f t="shared" si="23"/>
        <v>-9967332.7200000007</v>
      </c>
      <c r="M117" s="1551">
        <f t="shared" si="24"/>
        <v>-2093139.8712000002</v>
      </c>
      <c r="N117" s="1550">
        <v>-897059.94480000006</v>
      </c>
      <c r="O117" s="1551">
        <f t="shared" si="25"/>
        <v>188382.58840800001</v>
      </c>
      <c r="P117" s="1551">
        <f t="shared" si="26"/>
        <v>-2801817.2275920003</v>
      </c>
      <c r="Q117" s="1551"/>
      <c r="R117" s="1551">
        <f t="shared" si="27"/>
        <v>-1269838.1885279999</v>
      </c>
      <c r="S117" s="1552"/>
      <c r="T117" s="1550">
        <v>0</v>
      </c>
      <c r="U117" s="1552"/>
      <c r="V117" s="1550">
        <v>0</v>
      </c>
      <c r="W117" s="1552"/>
      <c r="X117" s="1551">
        <f t="shared" si="28"/>
        <v>-1269838.1885279999</v>
      </c>
      <c r="Y117" s="1547"/>
      <c r="Z117" s="1354" t="s">
        <v>1475</v>
      </c>
      <c r="AA117" s="1548"/>
      <c r="AB117" s="1354" t="s">
        <v>22</v>
      </c>
      <c r="AC117" s="1548"/>
      <c r="AD117" s="1549">
        <v>0</v>
      </c>
      <c r="AE117" s="1548"/>
      <c r="AF117" s="1546">
        <f t="shared" si="29"/>
        <v>0</v>
      </c>
      <c r="AG117" s="943"/>
      <c r="AH117" s="1219">
        <v>283</v>
      </c>
      <c r="AI117" s="1219"/>
    </row>
    <row r="118" spans="2:35">
      <c r="B118" s="1219">
        <v>102</v>
      </c>
      <c r="C118" s="1345" t="s">
        <v>1727</v>
      </c>
      <c r="D118" s="1345" t="s">
        <v>1678</v>
      </c>
      <c r="E118" s="1345" t="s">
        <v>1461</v>
      </c>
      <c r="F118" s="1550">
        <v>-34756750</v>
      </c>
      <c r="G118" s="1551">
        <f t="shared" si="20"/>
        <v>-12164862.5</v>
      </c>
      <c r="H118" s="1550">
        <v>-3128107.5</v>
      </c>
      <c r="I118" s="1551">
        <f t="shared" si="21"/>
        <v>1094837.625</v>
      </c>
      <c r="J118" s="1551">
        <f t="shared" si="22"/>
        <v>-14198132.375</v>
      </c>
      <c r="K118" s="1552"/>
      <c r="L118" s="1550">
        <f t="shared" si="23"/>
        <v>-34756750</v>
      </c>
      <c r="M118" s="1551">
        <f t="shared" si="24"/>
        <v>-7298917.5</v>
      </c>
      <c r="N118" s="1550">
        <v>-3128107.5</v>
      </c>
      <c r="O118" s="1551">
        <f t="shared" si="25"/>
        <v>656902.57499999995</v>
      </c>
      <c r="P118" s="1551">
        <f t="shared" si="26"/>
        <v>-9770122.4250000007</v>
      </c>
      <c r="Q118" s="1551"/>
      <c r="R118" s="1551">
        <f t="shared" si="27"/>
        <v>-4428009.9499999993</v>
      </c>
      <c r="S118" s="1552"/>
      <c r="T118" s="1550">
        <v>0</v>
      </c>
      <c r="U118" s="1552"/>
      <c r="V118" s="1550">
        <v>0</v>
      </c>
      <c r="W118" s="1552"/>
      <c r="X118" s="1551">
        <f t="shared" si="28"/>
        <v>-4428009.9499999993</v>
      </c>
      <c r="Y118" s="1547"/>
      <c r="Z118" s="1354" t="s">
        <v>1475</v>
      </c>
      <c r="AA118" s="1548"/>
      <c r="AB118" s="1354" t="s">
        <v>22</v>
      </c>
      <c r="AC118" s="1548"/>
      <c r="AD118" s="1549">
        <v>0</v>
      </c>
      <c r="AE118" s="1548"/>
      <c r="AF118" s="1546">
        <f t="shared" si="29"/>
        <v>0</v>
      </c>
      <c r="AG118" s="943"/>
      <c r="AH118" s="1219">
        <v>283</v>
      </c>
      <c r="AI118" s="1219"/>
    </row>
    <row r="119" spans="2:35">
      <c r="B119" s="1219">
        <v>103</v>
      </c>
      <c r="C119" s="1345" t="s">
        <v>1728</v>
      </c>
      <c r="D119" s="1345" t="s">
        <v>1678</v>
      </c>
      <c r="E119" s="1345" t="s">
        <v>1461</v>
      </c>
      <c r="F119" s="1550">
        <v>-965000</v>
      </c>
      <c r="G119" s="1551">
        <f t="shared" si="20"/>
        <v>-337750</v>
      </c>
      <c r="H119" s="1550">
        <v>-86850</v>
      </c>
      <c r="I119" s="1551">
        <f t="shared" si="21"/>
        <v>30397.499999999996</v>
      </c>
      <c r="J119" s="1551">
        <f t="shared" si="22"/>
        <v>-394202.5</v>
      </c>
      <c r="K119" s="1552"/>
      <c r="L119" s="1550">
        <f t="shared" si="23"/>
        <v>-965000</v>
      </c>
      <c r="M119" s="1551">
        <f t="shared" si="24"/>
        <v>-202650</v>
      </c>
      <c r="N119" s="1550">
        <v>-86850</v>
      </c>
      <c r="O119" s="1551">
        <f t="shared" si="25"/>
        <v>18238.5</v>
      </c>
      <c r="P119" s="1551">
        <f t="shared" si="26"/>
        <v>-271261.5</v>
      </c>
      <c r="Q119" s="1551"/>
      <c r="R119" s="1551">
        <f t="shared" si="27"/>
        <v>-122941</v>
      </c>
      <c r="S119" s="1552"/>
      <c r="T119" s="1550">
        <v>0</v>
      </c>
      <c r="U119" s="1552"/>
      <c r="V119" s="1550">
        <v>0</v>
      </c>
      <c r="W119" s="1552"/>
      <c r="X119" s="1551">
        <f t="shared" si="28"/>
        <v>-122941</v>
      </c>
      <c r="Y119" s="1547"/>
      <c r="Z119" s="1354" t="s">
        <v>1475</v>
      </c>
      <c r="AA119" s="1548"/>
      <c r="AB119" s="1354" t="s">
        <v>22</v>
      </c>
      <c r="AC119" s="1548"/>
      <c r="AD119" s="1549">
        <v>0</v>
      </c>
      <c r="AE119" s="1548"/>
      <c r="AF119" s="1546">
        <f t="shared" si="29"/>
        <v>0</v>
      </c>
      <c r="AG119" s="943"/>
      <c r="AH119" s="1219">
        <v>283</v>
      </c>
      <c r="AI119" s="1219"/>
    </row>
    <row r="120" spans="2:35">
      <c r="B120" s="1219">
        <v>104</v>
      </c>
      <c r="C120" s="1345" t="s">
        <v>1729</v>
      </c>
      <c r="D120" s="1345" t="s">
        <v>1678</v>
      </c>
      <c r="E120" s="1345" t="s">
        <v>1461</v>
      </c>
      <c r="F120" s="1550">
        <v>-2026809.5</v>
      </c>
      <c r="G120" s="1551">
        <f t="shared" si="20"/>
        <v>-709383.32499999995</v>
      </c>
      <c r="H120" s="1550">
        <v>-182412.85499999998</v>
      </c>
      <c r="I120" s="1551">
        <f t="shared" si="21"/>
        <v>63844.499249999986</v>
      </c>
      <c r="J120" s="1551">
        <f t="shared" si="22"/>
        <v>-827951.68074999994</v>
      </c>
      <c r="K120" s="1552"/>
      <c r="L120" s="1550">
        <f t="shared" si="23"/>
        <v>-2026809.5</v>
      </c>
      <c r="M120" s="1551">
        <f t="shared" si="24"/>
        <v>-425629.995</v>
      </c>
      <c r="N120" s="1550">
        <v>-182412.85499999998</v>
      </c>
      <c r="O120" s="1551">
        <f t="shared" si="25"/>
        <v>38306.699549999998</v>
      </c>
      <c r="P120" s="1551">
        <f t="shared" si="26"/>
        <v>-569736.15044999996</v>
      </c>
      <c r="Q120" s="1551"/>
      <c r="R120" s="1551">
        <f t="shared" si="27"/>
        <v>-258215.53029999998</v>
      </c>
      <c r="S120" s="1552"/>
      <c r="T120" s="1550">
        <v>0</v>
      </c>
      <c r="U120" s="1552"/>
      <c r="V120" s="1550">
        <v>0</v>
      </c>
      <c r="W120" s="1552"/>
      <c r="X120" s="1551">
        <f t="shared" si="28"/>
        <v>-258215.53029999998</v>
      </c>
      <c r="Y120" s="1547"/>
      <c r="Z120" s="1354" t="s">
        <v>1475</v>
      </c>
      <c r="AA120" s="1548"/>
      <c r="AB120" s="1354" t="s">
        <v>22</v>
      </c>
      <c r="AC120" s="1548"/>
      <c r="AD120" s="1549">
        <v>0</v>
      </c>
      <c r="AE120" s="1548"/>
      <c r="AF120" s="1546">
        <f t="shared" si="29"/>
        <v>0</v>
      </c>
      <c r="AG120" s="943"/>
      <c r="AH120" s="1219">
        <v>283</v>
      </c>
      <c r="AI120" s="1219"/>
    </row>
    <row r="121" spans="2:35" ht="13">
      <c r="B121" s="1219">
        <v>105</v>
      </c>
      <c r="C121" s="1553" t="s">
        <v>1495</v>
      </c>
      <c r="D121" s="1354"/>
      <c r="E121" s="1354"/>
      <c r="F121" s="1554">
        <f>SUM(F89:F120)</f>
        <v>-226408561.24999994</v>
      </c>
      <c r="G121" s="1554">
        <f>SUM(G89:G120)</f>
        <v>-79242996.43750003</v>
      </c>
      <c r="H121" s="1554">
        <f>SUM(H89:H120)</f>
        <v>-20376770.512500003</v>
      </c>
      <c r="I121" s="1554">
        <f>SUM(I89:I120)</f>
        <v>7131869.6793750003</v>
      </c>
      <c r="J121" s="1554">
        <f>SUM(J89:J120)</f>
        <v>-92487897.27062501</v>
      </c>
      <c r="K121" s="1555"/>
      <c r="L121" s="1554">
        <f>SUM(L89:L120)</f>
        <v>-226408561.24999994</v>
      </c>
      <c r="M121" s="1554">
        <f>SUM(M89:M120)</f>
        <v>-47545797.862500012</v>
      </c>
      <c r="N121" s="1554">
        <f>SUM(N89:N120)</f>
        <v>-20376770.512500003</v>
      </c>
      <c r="O121" s="1554">
        <f>SUM(O89:O120)</f>
        <v>4279121.8076250004</v>
      </c>
      <c r="P121" s="1554">
        <f>SUM(P89:P120)</f>
        <v>-63643446.567374997</v>
      </c>
      <c r="R121" s="1554">
        <f>SUM(R89:R120)</f>
        <v>-28844450.703249998</v>
      </c>
      <c r="S121" s="1555"/>
      <c r="T121" s="1554">
        <f>SUM(T89:T120)</f>
        <v>21881.330925999999</v>
      </c>
      <c r="U121" s="1555"/>
      <c r="V121" s="1554">
        <f>SUM(V89:V120)</f>
        <v>0</v>
      </c>
      <c r="W121" s="1555"/>
      <c r="X121" s="1554">
        <f>SUM(X89:X120)</f>
        <v>-28866332.034175999</v>
      </c>
      <c r="Y121" s="1555"/>
      <c r="Z121" s="1354"/>
      <c r="AA121" s="1556"/>
      <c r="AB121" s="1354"/>
      <c r="AC121" s="1556"/>
      <c r="AD121" s="1556"/>
      <c r="AE121" s="1556"/>
      <c r="AF121" s="1554">
        <f>SUM(AF89:AF120)</f>
        <v>-5013301.6464545364</v>
      </c>
      <c r="AG121" s="1556"/>
      <c r="AH121" s="1219"/>
      <c r="AI121" s="1219"/>
    </row>
    <row r="122" spans="2:35" ht="13">
      <c r="B122" s="1219"/>
      <c r="D122" s="1376"/>
      <c r="F122" s="1558"/>
      <c r="G122" s="1558"/>
      <c r="H122" s="1558"/>
      <c r="I122" s="1558"/>
      <c r="J122" s="1558"/>
      <c r="K122" s="1556"/>
      <c r="P122" s="1558"/>
      <c r="R122" s="1558"/>
      <c r="S122" s="1556"/>
      <c r="T122" s="1558"/>
      <c r="U122" s="1556"/>
      <c r="V122" s="1558"/>
      <c r="W122" s="1556"/>
      <c r="X122" s="1558"/>
      <c r="Y122" s="1556"/>
      <c r="AA122" s="1556"/>
      <c r="AC122" s="1556"/>
      <c r="AD122" s="1556"/>
      <c r="AE122" s="1556"/>
      <c r="AF122" s="1558"/>
      <c r="AG122" s="1556"/>
      <c r="AH122" s="1377"/>
      <c r="AI122" s="1377"/>
    </row>
    <row r="123" spans="2:35" ht="13.5" thickBot="1">
      <c r="B123" s="1219">
        <v>106</v>
      </c>
      <c r="C123" s="1553" t="s">
        <v>1496</v>
      </c>
      <c r="D123" s="1376"/>
      <c r="E123" s="1378"/>
      <c r="F123" s="1559">
        <f>F71+F86+F121</f>
        <v>-2471043864.7441034</v>
      </c>
      <c r="G123" s="1559">
        <f>G71+G86+G121</f>
        <v>-864865352.66043615</v>
      </c>
      <c r="H123" s="1559">
        <f>H71+H86+H121</f>
        <v>-126990125.02997825</v>
      </c>
      <c r="I123" s="1559">
        <f>I71+I86+I121</f>
        <v>44446543.760492377</v>
      </c>
      <c r="J123" s="1559">
        <f>J71+J86+J121</f>
        <v>-947408933.92992198</v>
      </c>
      <c r="K123" s="1556"/>
      <c r="L123" s="1559">
        <f>L71+L86+L121</f>
        <v>-2012270018.9893248</v>
      </c>
      <c r="M123" s="1559">
        <f>M71+M86+M121</f>
        <v>-422576703.9877581</v>
      </c>
      <c r="N123" s="1559">
        <f>N71+N86+N121</f>
        <v>-85700478.912048176</v>
      </c>
      <c r="O123" s="1559">
        <f>O71+O86+O121</f>
        <v>17997100.571530115</v>
      </c>
      <c r="P123" s="1559">
        <f>P71+P86+P121</f>
        <v>-490280082.32827622</v>
      </c>
      <c r="R123" s="1559">
        <f>R71+R86+R121</f>
        <v>-457128851.60164565</v>
      </c>
      <c r="S123" s="1556"/>
      <c r="T123" s="1559">
        <f>T71+T86+T121</f>
        <v>1540024.2883760002</v>
      </c>
      <c r="U123" s="1556"/>
      <c r="V123" s="1559">
        <f>V71+V86+V121</f>
        <v>-145116634.56749693</v>
      </c>
      <c r="W123" s="1556"/>
      <c r="X123" s="1559">
        <f>X71+X86+X121</f>
        <v>-313552241.32252473</v>
      </c>
      <c r="Y123" s="1556"/>
      <c r="Z123" s="1378"/>
      <c r="AA123" s="1556"/>
      <c r="AB123" s="1378"/>
      <c r="AC123" s="1556"/>
      <c r="AD123" s="1556"/>
      <c r="AE123" s="1556"/>
      <c r="AF123" s="1559">
        <f>AF71+AF86+AF121</f>
        <v>-2274013.4256729255</v>
      </c>
      <c r="AG123" s="1556"/>
      <c r="AH123" s="1377"/>
      <c r="AI123" s="1377"/>
    </row>
    <row r="124" spans="2:35" ht="15.75" customHeight="1" thickTop="1">
      <c r="F124" s="1558"/>
      <c r="G124" s="1558"/>
      <c r="H124" s="1558"/>
      <c r="I124" s="1558"/>
    </row>
    <row r="125" spans="2:35">
      <c r="F125" s="1558"/>
      <c r="G125" s="1558"/>
      <c r="H125" s="1558"/>
      <c r="I125" s="1558"/>
      <c r="V125" s="1379" t="s">
        <v>1402</v>
      </c>
      <c r="X125" s="1343">
        <f>SUMIF($E:$E,$V$125,X:X)</f>
        <v>-143678171.31729746</v>
      </c>
      <c r="AF125" s="1343">
        <f>SUMIF($E:$E,$V$125,AF:AF)</f>
        <v>-47844831.048660055</v>
      </c>
    </row>
    <row r="126" spans="2:35" ht="15.75" customHeight="1">
      <c r="B126" s="1378"/>
      <c r="V126" s="1380"/>
      <c r="X126" s="1537"/>
      <c r="AF126" s="1537"/>
    </row>
    <row r="127" spans="2:35">
      <c r="V127" s="1379" t="s">
        <v>1400</v>
      </c>
      <c r="X127" s="1537">
        <f>SUMIF($E:$E,$V$127,X:X)</f>
        <v>-146521319.9572295</v>
      </c>
      <c r="AF127" s="1537">
        <f>SUMIF($E:$E,$V$127,AF:AF)</f>
        <v>-54437931.937298149</v>
      </c>
    </row>
    <row r="128" spans="2:35" ht="15.75" customHeight="1">
      <c r="V128" s="1379" t="s">
        <v>1461</v>
      </c>
      <c r="X128" s="1537">
        <f>SUMIF($E:$E,$V$128,X:X)</f>
        <v>-23352750.047997907</v>
      </c>
      <c r="AF128" s="1537">
        <f>SUMIF($E:$E,$V$128,AF:AF)</f>
        <v>-5844967.5154886637</v>
      </c>
    </row>
    <row r="129" spans="1:35" ht="5.15" customHeight="1">
      <c r="V129" s="943"/>
      <c r="X129" s="1537"/>
      <c r="AF129" s="1537"/>
    </row>
    <row r="130" spans="1:35" ht="15.75" customHeight="1">
      <c r="V130" s="1381" t="s">
        <v>1497</v>
      </c>
      <c r="X130" s="1560">
        <f>SUM(X127:X129)</f>
        <v>-169874070.00522739</v>
      </c>
      <c r="AF130" s="1560">
        <f>SUM(AF127:AF129)</f>
        <v>-60282899.452786811</v>
      </c>
    </row>
    <row r="131" spans="1:35">
      <c r="V131" s="1380"/>
      <c r="X131" s="1537"/>
      <c r="AF131" s="1537"/>
    </row>
    <row r="132" spans="1:35" ht="15.75" customHeight="1" thickBot="1">
      <c r="B132" s="1382"/>
      <c r="V132" s="1381" t="s">
        <v>1498</v>
      </c>
      <c r="X132" s="1561">
        <f>X125+X130</f>
        <v>-313552241.32252485</v>
      </c>
      <c r="AF132" s="1561">
        <f>AF125+AF130</f>
        <v>-108127730.50144687</v>
      </c>
    </row>
    <row r="133" spans="1:35" ht="15.75" customHeight="1" thickTop="1">
      <c r="B133" s="1382"/>
      <c r="V133" s="1381"/>
      <c r="X133" s="1562"/>
      <c r="AF133" s="1562"/>
    </row>
    <row r="134" spans="1:35" ht="15.75" customHeight="1">
      <c r="A134" s="1251"/>
      <c r="B134" s="862" t="s">
        <v>1419</v>
      </c>
      <c r="C134" s="1251"/>
      <c r="D134" s="1251"/>
      <c r="E134" s="1251"/>
      <c r="F134" s="1251"/>
      <c r="G134" s="1251"/>
      <c r="H134" s="1251"/>
      <c r="I134" s="1251"/>
      <c r="J134" s="1251"/>
      <c r="K134" s="1251"/>
      <c r="L134" s="1251"/>
      <c r="M134" s="1251"/>
      <c r="N134" s="1251"/>
      <c r="O134" s="1251"/>
      <c r="P134" s="1251"/>
      <c r="Q134" s="1251"/>
      <c r="R134" s="1251"/>
      <c r="S134" s="1251"/>
      <c r="T134" s="1251"/>
      <c r="U134" s="1251"/>
      <c r="V134" s="1251"/>
      <c r="W134" s="1251"/>
      <c r="X134" s="1251"/>
      <c r="Y134" s="1251"/>
      <c r="Z134" s="1251"/>
      <c r="AA134" s="1251"/>
      <c r="AB134" s="1251"/>
      <c r="AC134" s="1251"/>
      <c r="AD134" s="1251"/>
      <c r="AE134" s="1251"/>
      <c r="AF134" s="1251"/>
      <c r="AG134" s="1251"/>
      <c r="AH134" s="1251"/>
      <c r="AI134" s="1251"/>
    </row>
    <row r="135" spans="1:35">
      <c r="B135" s="1383"/>
      <c r="C135" s="1383"/>
      <c r="D135" s="1383"/>
      <c r="Z135" s="1369"/>
      <c r="AB135" s="1369"/>
      <c r="AH135" s="1369"/>
      <c r="AI135" s="1369"/>
    </row>
    <row r="136" spans="1:35" ht="15.75" customHeight="1">
      <c r="B136" s="1782" t="s">
        <v>1499</v>
      </c>
      <c r="C136" s="1782"/>
      <c r="D136" s="1782"/>
      <c r="V136" s="1384"/>
      <c r="X136" s="1385"/>
      <c r="AF136" s="1385"/>
      <c r="AH136" s="1369"/>
      <c r="AI136" s="1371"/>
    </row>
    <row r="137" spans="1:35" ht="15.75" customHeight="1">
      <c r="B137" s="1782"/>
      <c r="C137" s="1782"/>
      <c r="D137" s="1782"/>
      <c r="V137" s="1384"/>
      <c r="X137" s="1385"/>
      <c r="AF137" s="1385"/>
      <c r="AH137" s="1369"/>
      <c r="AI137" s="1371"/>
    </row>
    <row r="138" spans="1:35" ht="15.75" customHeight="1">
      <c r="B138" s="1782"/>
      <c r="C138" s="1782"/>
      <c r="D138" s="1782"/>
      <c r="V138" s="1384"/>
      <c r="X138" s="1385"/>
      <c r="AF138" s="1385"/>
      <c r="AH138" s="1369"/>
      <c r="AI138" s="1371"/>
    </row>
    <row r="139" spans="1:35" ht="15.75" customHeight="1">
      <c r="B139" s="1782"/>
      <c r="C139" s="1782"/>
      <c r="D139" s="1782"/>
      <c r="V139" s="1384"/>
      <c r="X139" s="1385"/>
      <c r="AF139" s="1385"/>
      <c r="AH139" s="1369"/>
      <c r="AI139" s="1371"/>
    </row>
    <row r="140" spans="1:35" ht="15.75" customHeight="1">
      <c r="B140" s="1782"/>
      <c r="C140" s="1782"/>
      <c r="D140" s="1782"/>
      <c r="V140" s="1384"/>
      <c r="X140" s="1385"/>
      <c r="AF140" s="1385"/>
      <c r="AH140" s="1369"/>
      <c r="AI140" s="1371"/>
    </row>
    <row r="141" spans="1:35" ht="15.75" customHeight="1">
      <c r="B141" s="1782"/>
      <c r="C141" s="1782"/>
      <c r="D141" s="1782"/>
      <c r="V141" s="1384"/>
      <c r="X141" s="1385"/>
      <c r="AF141" s="1385"/>
      <c r="AH141" s="1369"/>
      <c r="AI141" s="1371"/>
    </row>
    <row r="142" spans="1:35" ht="15.75" customHeight="1">
      <c r="B142" s="1782"/>
      <c r="C142" s="1782"/>
      <c r="D142" s="1782"/>
      <c r="V142" s="1384"/>
      <c r="X142" s="1385"/>
      <c r="AF142" s="1385"/>
      <c r="AH142" s="1369"/>
      <c r="AI142" s="1371"/>
    </row>
    <row r="143" spans="1:35" ht="15.75" customHeight="1">
      <c r="B143" s="1782"/>
      <c r="C143" s="1782"/>
      <c r="D143" s="1782"/>
      <c r="V143" s="1384"/>
      <c r="X143" s="1385"/>
      <c r="AF143" s="1385"/>
      <c r="AH143" s="1369"/>
      <c r="AI143" s="1371"/>
    </row>
    <row r="144" spans="1:35" ht="15.75" customHeight="1">
      <c r="B144" s="1782"/>
      <c r="C144" s="1782"/>
      <c r="D144" s="1782"/>
      <c r="V144" s="1384"/>
      <c r="X144" s="1385"/>
      <c r="AF144" s="1385"/>
      <c r="AH144" s="1369"/>
      <c r="AI144" s="1371"/>
    </row>
    <row r="145" spans="1:35" ht="15.75" customHeight="1">
      <c r="B145" s="1782"/>
      <c r="C145" s="1782"/>
      <c r="D145" s="1782"/>
      <c r="V145" s="1384"/>
      <c r="X145" s="1385"/>
      <c r="AF145" s="1385"/>
      <c r="AH145" s="1369"/>
      <c r="AI145" s="1371"/>
    </row>
    <row r="146" spans="1:35" ht="15.75" customHeight="1">
      <c r="B146" s="1782"/>
      <c r="C146" s="1782"/>
      <c r="D146" s="1782"/>
      <c r="V146" s="1384"/>
      <c r="X146" s="1385"/>
      <c r="AF146" s="1385"/>
      <c r="AH146" s="1369"/>
      <c r="AI146" s="1371"/>
    </row>
    <row r="147" spans="1:35" ht="12.75" customHeight="1">
      <c r="B147" s="1766" t="s">
        <v>1500</v>
      </c>
      <c r="C147" s="1766"/>
      <c r="D147" s="1766"/>
      <c r="E147" s="1386"/>
      <c r="F147" s="1386"/>
      <c r="G147" s="1386"/>
      <c r="H147" s="1386"/>
      <c r="I147" s="1386"/>
      <c r="J147" s="1386"/>
      <c r="K147" s="1386"/>
      <c r="L147" s="1386"/>
      <c r="M147" s="1386"/>
      <c r="N147" s="1386"/>
      <c r="O147" s="1386"/>
      <c r="Z147" s="1369"/>
      <c r="AB147" s="1369"/>
      <c r="AH147" s="1369"/>
      <c r="AI147" s="1369"/>
    </row>
    <row r="148" spans="1:35">
      <c r="B148" s="1766"/>
      <c r="C148" s="1766"/>
      <c r="D148" s="1766"/>
      <c r="E148" s="1386"/>
      <c r="F148" s="1386"/>
      <c r="G148" s="1386"/>
      <c r="H148" s="1386"/>
      <c r="I148" s="1386"/>
      <c r="J148" s="1386"/>
      <c r="K148" s="1386"/>
      <c r="L148" s="1386"/>
      <c r="M148" s="1386"/>
      <c r="N148" s="1386"/>
      <c r="O148" s="1386"/>
    </row>
    <row r="149" spans="1:35">
      <c r="B149" s="1766"/>
      <c r="C149" s="1766"/>
      <c r="D149" s="1766"/>
      <c r="E149" s="1386"/>
      <c r="F149" s="1386"/>
      <c r="G149" s="1386"/>
      <c r="H149" s="1386"/>
      <c r="I149" s="1386"/>
      <c r="J149" s="1386"/>
      <c r="K149" s="1386"/>
      <c r="L149" s="1386"/>
      <c r="M149" s="1386"/>
      <c r="N149" s="1386"/>
      <c r="O149" s="1386"/>
    </row>
    <row r="150" spans="1:35" ht="12.75" customHeight="1">
      <c r="B150" s="1766" t="s">
        <v>1501</v>
      </c>
      <c r="C150" s="1766"/>
      <c r="D150" s="1766"/>
      <c r="E150" s="1386"/>
      <c r="F150" s="1386"/>
      <c r="G150" s="1386"/>
      <c r="H150" s="1386"/>
      <c r="I150" s="1386"/>
      <c r="J150" s="1386"/>
      <c r="K150" s="1386"/>
      <c r="L150" s="1386"/>
      <c r="M150" s="1386"/>
      <c r="N150" s="1386"/>
      <c r="O150" s="1386"/>
    </row>
    <row r="151" spans="1:35">
      <c r="B151" s="1766"/>
      <c r="C151" s="1766"/>
      <c r="D151" s="1766"/>
      <c r="E151" s="1386"/>
      <c r="F151" s="1386"/>
      <c r="G151" s="1386"/>
      <c r="H151" s="1386"/>
      <c r="I151" s="1386"/>
      <c r="J151" s="1386"/>
      <c r="K151" s="1386"/>
      <c r="L151" s="1386"/>
      <c r="M151" s="1386"/>
      <c r="N151" s="1386"/>
      <c r="O151" s="1386"/>
    </row>
    <row r="152" spans="1:35">
      <c r="B152" s="1383"/>
      <c r="C152" s="1383"/>
      <c r="D152" s="1383"/>
    </row>
    <row r="153" spans="1:35" ht="15.75" customHeight="1">
      <c r="A153" s="1251"/>
      <c r="B153" s="1570" t="s">
        <v>925</v>
      </c>
      <c r="C153" s="1251"/>
      <c r="D153" s="1251"/>
      <c r="E153" s="1251"/>
      <c r="F153" s="1251"/>
      <c r="G153" s="1251"/>
      <c r="H153" s="1251"/>
      <c r="I153" s="1251"/>
      <c r="J153" s="1251"/>
      <c r="K153" s="1251"/>
      <c r="L153" s="1251"/>
      <c r="M153" s="1251"/>
      <c r="N153" s="1251"/>
      <c r="O153" s="1251"/>
      <c r="P153" s="1251"/>
      <c r="Q153" s="1251"/>
      <c r="R153" s="1251"/>
      <c r="S153" s="1251"/>
      <c r="T153" s="1251"/>
      <c r="U153" s="1251"/>
      <c r="V153" s="1251"/>
      <c r="W153" s="1251"/>
      <c r="X153" s="1251"/>
      <c r="Y153" s="1251"/>
      <c r="Z153" s="1251"/>
      <c r="AA153" s="1251"/>
      <c r="AB153" s="1251"/>
      <c r="AC153" s="1251"/>
      <c r="AD153" s="1251"/>
      <c r="AE153" s="1251"/>
      <c r="AF153" s="1251"/>
      <c r="AG153" s="1251"/>
      <c r="AH153" s="1251"/>
      <c r="AI153" s="1251"/>
    </row>
    <row r="154" spans="1:35">
      <c r="B154" s="1383"/>
      <c r="C154" s="1383"/>
      <c r="D154" s="1383"/>
    </row>
    <row r="155" spans="1:35" ht="15.75" customHeight="1">
      <c r="B155" s="1387" t="s">
        <v>9</v>
      </c>
      <c r="C155" s="1781" t="s">
        <v>1502</v>
      </c>
      <c r="D155" s="1781"/>
      <c r="X155" s="1388"/>
    </row>
    <row r="156" spans="1:35" ht="15.75" customHeight="1">
      <c r="B156" s="1387"/>
      <c r="C156" s="1781"/>
      <c r="D156" s="1781"/>
      <c r="X156" s="1388"/>
    </row>
    <row r="157" spans="1:35" ht="15.75" customHeight="1">
      <c r="B157" s="1387"/>
      <c r="C157" s="1781"/>
      <c r="D157" s="1781"/>
      <c r="X157" s="1388"/>
    </row>
    <row r="158" spans="1:35">
      <c r="B158" s="1383"/>
      <c r="C158" s="1781"/>
      <c r="D158" s="1781"/>
    </row>
    <row r="159" spans="1:35" ht="15.75" customHeight="1">
      <c r="B159" s="1389" t="s">
        <v>10</v>
      </c>
      <c r="C159" s="1782" t="s">
        <v>1503</v>
      </c>
      <c r="D159" s="1782"/>
    </row>
    <row r="160" spans="1:35">
      <c r="C160" s="1782"/>
      <c r="D160" s="1782"/>
    </row>
    <row r="161" spans="1:162" ht="15.75" customHeight="1">
      <c r="C161" s="1371" t="s">
        <v>86</v>
      </c>
    </row>
    <row r="163" spans="1:162" ht="15.75" customHeight="1">
      <c r="A163" s="1563" t="s">
        <v>489</v>
      </c>
      <c r="B163" s="1563"/>
      <c r="C163" s="1564"/>
      <c r="D163" s="1565"/>
      <c r="E163" s="1565"/>
      <c r="F163" s="1566"/>
      <c r="G163" s="1565"/>
      <c r="H163" s="1565"/>
      <c r="I163" s="1565"/>
      <c r="J163" s="1565"/>
      <c r="K163" s="1565"/>
      <c r="L163" s="1565"/>
      <c r="M163" s="1565"/>
      <c r="N163" s="1565"/>
      <c r="O163" s="1565"/>
      <c r="P163" s="1565"/>
      <c r="Q163" s="1565"/>
      <c r="R163" s="1565"/>
      <c r="S163" s="1565"/>
      <c r="T163" s="1565"/>
      <c r="U163" s="1565"/>
      <c r="V163" s="1565"/>
      <c r="W163" s="1565"/>
      <c r="X163" s="1565"/>
      <c r="Y163" s="1565"/>
      <c r="Z163" s="1565"/>
      <c r="AA163" s="1565"/>
      <c r="AB163" s="1565"/>
      <c r="AC163" s="1565"/>
      <c r="AD163" s="1565"/>
      <c r="AE163" s="1565"/>
      <c r="AF163" s="1565"/>
      <c r="AG163" s="1565"/>
      <c r="AH163" s="1565"/>
      <c r="AI163" s="1565"/>
    </row>
    <row r="165" spans="1:162" ht="15.75" customHeight="1"/>
    <row r="167" spans="1:162" ht="15.75" customHeight="1"/>
    <row r="169" spans="1:162" ht="15.75" customHeight="1"/>
    <row r="171" spans="1:162" s="1371" customFormat="1" ht="15.75" customHeight="1">
      <c r="F171" s="1369"/>
      <c r="G171" s="1369"/>
      <c r="H171" s="1369"/>
      <c r="I171" s="1369"/>
      <c r="J171" s="1369"/>
      <c r="K171" s="1369"/>
      <c r="L171" s="1369"/>
      <c r="M171" s="1369"/>
      <c r="N171" s="1369"/>
      <c r="O171" s="1369"/>
      <c r="P171" s="1369"/>
      <c r="Q171" s="1369"/>
      <c r="R171" s="1369"/>
      <c r="S171" s="1369"/>
      <c r="T171" s="1369"/>
      <c r="U171" s="1369"/>
      <c r="V171" s="1369"/>
      <c r="W171" s="1369"/>
      <c r="X171" s="1369"/>
      <c r="Y171" s="1369"/>
      <c r="AA171" s="1369"/>
      <c r="AC171" s="1369"/>
      <c r="AD171" s="1369"/>
      <c r="AE171" s="1369"/>
      <c r="AF171" s="1369"/>
      <c r="AG171" s="1369"/>
      <c r="AH171" s="1370"/>
      <c r="AI171" s="1370"/>
      <c r="AJ171" s="1369"/>
      <c r="AK171" s="1369"/>
      <c r="AL171" s="1369"/>
      <c r="AM171" s="1369"/>
      <c r="AN171" s="1369"/>
      <c r="AO171" s="1369"/>
      <c r="AP171" s="1369"/>
      <c r="AQ171" s="1369"/>
      <c r="AR171" s="1369"/>
      <c r="AS171" s="1369"/>
      <c r="AT171" s="1369"/>
      <c r="AU171" s="1369"/>
      <c r="AV171" s="1369"/>
      <c r="AW171" s="1369"/>
      <c r="AX171" s="1369"/>
      <c r="AY171" s="1369"/>
      <c r="AZ171" s="1369"/>
      <c r="BA171" s="1369"/>
      <c r="BB171" s="1369"/>
      <c r="BC171" s="1369"/>
      <c r="BD171" s="1369"/>
      <c r="BE171" s="1369"/>
      <c r="BF171" s="1369"/>
      <c r="BG171" s="1369"/>
      <c r="BH171" s="1369"/>
      <c r="BI171" s="1369"/>
      <c r="BJ171" s="1369"/>
      <c r="BK171" s="1369"/>
      <c r="BL171" s="1369"/>
      <c r="BM171" s="1369"/>
      <c r="BN171" s="1369"/>
      <c r="BO171" s="1369"/>
      <c r="BP171" s="1369"/>
      <c r="BQ171" s="1369"/>
      <c r="BR171" s="1369"/>
      <c r="BS171" s="1369"/>
      <c r="BT171" s="1369"/>
      <c r="BU171" s="1369"/>
      <c r="BV171" s="1369"/>
      <c r="BW171" s="1369"/>
      <c r="BX171" s="1369"/>
      <c r="BY171" s="1369"/>
      <c r="BZ171" s="1369"/>
      <c r="CA171" s="1369"/>
      <c r="CB171" s="1369"/>
      <c r="CC171" s="1369"/>
      <c r="CD171" s="1369"/>
      <c r="CE171" s="1369"/>
      <c r="CF171" s="1369"/>
      <c r="CG171" s="1369"/>
      <c r="CH171" s="1369"/>
      <c r="CI171" s="1369"/>
      <c r="CJ171" s="1369"/>
      <c r="CK171" s="1369"/>
      <c r="CL171" s="1369"/>
      <c r="CM171" s="1369"/>
      <c r="CN171" s="1369"/>
      <c r="CO171" s="1369"/>
      <c r="CP171" s="1369"/>
      <c r="CQ171" s="1369"/>
      <c r="CR171" s="1369"/>
      <c r="CS171" s="1369"/>
      <c r="CT171" s="1369"/>
      <c r="CU171" s="1369"/>
      <c r="CV171" s="1369"/>
      <c r="CW171" s="1369"/>
      <c r="CX171" s="1369"/>
      <c r="CY171" s="1369"/>
      <c r="CZ171" s="1369"/>
      <c r="DA171" s="1369"/>
      <c r="DB171" s="1369"/>
      <c r="DC171" s="1369"/>
      <c r="DD171" s="1369"/>
      <c r="DE171" s="1369"/>
      <c r="DF171" s="1369"/>
      <c r="DG171" s="1369"/>
      <c r="DH171" s="1369"/>
      <c r="DI171" s="1369"/>
      <c r="DJ171" s="1369"/>
      <c r="DK171" s="1369"/>
      <c r="DL171" s="1369"/>
      <c r="DM171" s="1369"/>
      <c r="DN171" s="1369"/>
      <c r="DO171" s="1369"/>
      <c r="DP171" s="1369"/>
      <c r="DQ171" s="1369"/>
      <c r="DR171" s="1369"/>
      <c r="DS171" s="1369"/>
      <c r="DT171" s="1369"/>
      <c r="DU171" s="1369"/>
      <c r="DV171" s="1369"/>
      <c r="DW171" s="1369"/>
      <c r="DX171" s="1369"/>
      <c r="DY171" s="1369"/>
      <c r="DZ171" s="1369"/>
      <c r="EA171" s="1369"/>
      <c r="EB171" s="1369"/>
      <c r="EC171" s="1369"/>
      <c r="ED171" s="1369"/>
      <c r="EE171" s="1369"/>
      <c r="EF171" s="1369"/>
      <c r="EG171" s="1369"/>
      <c r="EH171" s="1369"/>
      <c r="EI171" s="1369"/>
      <c r="EJ171" s="1369"/>
      <c r="EK171" s="1369"/>
      <c r="EL171" s="1369"/>
      <c r="EM171" s="1369"/>
      <c r="EN171" s="1369"/>
      <c r="EO171" s="1369"/>
      <c r="EP171" s="1369"/>
      <c r="EQ171" s="1369"/>
      <c r="ER171" s="1369"/>
      <c r="ES171" s="1369"/>
      <c r="ET171" s="1369"/>
      <c r="EU171" s="1369"/>
      <c r="EV171" s="1369"/>
      <c r="EW171" s="1369"/>
      <c r="EX171" s="1369"/>
      <c r="EY171" s="1369"/>
      <c r="EZ171" s="1369"/>
      <c r="FA171" s="1369"/>
      <c r="FB171" s="1369"/>
      <c r="FC171" s="1369"/>
      <c r="FD171" s="1369"/>
      <c r="FE171" s="1369"/>
      <c r="FF171" s="1369"/>
    </row>
    <row r="173" spans="1:162" s="1371" customFormat="1" ht="15.75" customHeight="1">
      <c r="F173" s="1369"/>
      <c r="G173" s="1369"/>
      <c r="H173" s="1369"/>
      <c r="I173" s="1369"/>
      <c r="J173" s="1369"/>
      <c r="K173" s="1369"/>
      <c r="L173" s="1369"/>
      <c r="M173" s="1369"/>
      <c r="N173" s="1369"/>
      <c r="O173" s="1369"/>
      <c r="P173" s="1369"/>
      <c r="Q173" s="1369"/>
      <c r="R173" s="1369"/>
      <c r="S173" s="1369"/>
      <c r="T173" s="1369"/>
      <c r="U173" s="1369"/>
      <c r="V173" s="1369"/>
      <c r="W173" s="1369"/>
      <c r="X173" s="1369"/>
      <c r="Y173" s="1369"/>
      <c r="AA173" s="1369"/>
      <c r="AC173" s="1369"/>
      <c r="AD173" s="1369"/>
      <c r="AE173" s="1369"/>
      <c r="AF173" s="1369"/>
      <c r="AG173" s="1369"/>
      <c r="AH173" s="1370"/>
      <c r="AI173" s="1370"/>
      <c r="AJ173" s="1369"/>
      <c r="AK173" s="1369"/>
      <c r="AL173" s="1369"/>
      <c r="AM173" s="1369"/>
      <c r="AN173" s="1369"/>
      <c r="AO173" s="1369"/>
      <c r="AP173" s="1369"/>
      <c r="AQ173" s="1369"/>
      <c r="AR173" s="1369"/>
      <c r="AS173" s="1369"/>
      <c r="AT173" s="1369"/>
      <c r="AU173" s="1369"/>
      <c r="AV173" s="1369"/>
      <c r="AW173" s="1369"/>
      <c r="AX173" s="1369"/>
      <c r="AY173" s="1369"/>
      <c r="AZ173" s="1369"/>
      <c r="BA173" s="1369"/>
      <c r="BB173" s="1369"/>
      <c r="BC173" s="1369"/>
      <c r="BD173" s="1369"/>
      <c r="BE173" s="1369"/>
      <c r="BF173" s="1369"/>
      <c r="BG173" s="1369"/>
      <c r="BH173" s="1369"/>
      <c r="BI173" s="1369"/>
      <c r="BJ173" s="1369"/>
      <c r="BK173" s="1369"/>
      <c r="BL173" s="1369"/>
      <c r="BM173" s="1369"/>
      <c r="BN173" s="1369"/>
      <c r="BO173" s="1369"/>
      <c r="BP173" s="1369"/>
      <c r="BQ173" s="1369"/>
      <c r="BR173" s="1369"/>
      <c r="BS173" s="1369"/>
      <c r="BT173" s="1369"/>
      <c r="BU173" s="1369"/>
      <c r="BV173" s="1369"/>
      <c r="BW173" s="1369"/>
      <c r="BX173" s="1369"/>
      <c r="BY173" s="1369"/>
      <c r="BZ173" s="1369"/>
      <c r="CA173" s="1369"/>
      <c r="CB173" s="1369"/>
      <c r="CC173" s="1369"/>
      <c r="CD173" s="1369"/>
      <c r="CE173" s="1369"/>
      <c r="CF173" s="1369"/>
      <c r="CG173" s="1369"/>
      <c r="CH173" s="1369"/>
      <c r="CI173" s="1369"/>
      <c r="CJ173" s="1369"/>
      <c r="CK173" s="1369"/>
      <c r="CL173" s="1369"/>
      <c r="CM173" s="1369"/>
      <c r="CN173" s="1369"/>
      <c r="CO173" s="1369"/>
      <c r="CP173" s="1369"/>
      <c r="CQ173" s="1369"/>
      <c r="CR173" s="1369"/>
      <c r="CS173" s="1369"/>
      <c r="CT173" s="1369"/>
      <c r="CU173" s="1369"/>
      <c r="CV173" s="1369"/>
      <c r="CW173" s="1369"/>
      <c r="CX173" s="1369"/>
      <c r="CY173" s="1369"/>
      <c r="CZ173" s="1369"/>
      <c r="DA173" s="1369"/>
      <c r="DB173" s="1369"/>
      <c r="DC173" s="1369"/>
      <c r="DD173" s="1369"/>
      <c r="DE173" s="1369"/>
      <c r="DF173" s="1369"/>
      <c r="DG173" s="1369"/>
      <c r="DH173" s="1369"/>
      <c r="DI173" s="1369"/>
      <c r="DJ173" s="1369"/>
      <c r="DK173" s="1369"/>
      <c r="DL173" s="1369"/>
      <c r="DM173" s="1369"/>
      <c r="DN173" s="1369"/>
      <c r="DO173" s="1369"/>
      <c r="DP173" s="1369"/>
      <c r="DQ173" s="1369"/>
      <c r="DR173" s="1369"/>
      <c r="DS173" s="1369"/>
      <c r="DT173" s="1369"/>
      <c r="DU173" s="1369"/>
      <c r="DV173" s="1369"/>
      <c r="DW173" s="1369"/>
      <c r="DX173" s="1369"/>
      <c r="DY173" s="1369"/>
      <c r="DZ173" s="1369"/>
      <c r="EA173" s="1369"/>
      <c r="EB173" s="1369"/>
      <c r="EC173" s="1369"/>
      <c r="ED173" s="1369"/>
      <c r="EE173" s="1369"/>
      <c r="EF173" s="1369"/>
      <c r="EG173" s="1369"/>
      <c r="EH173" s="1369"/>
      <c r="EI173" s="1369"/>
      <c r="EJ173" s="1369"/>
      <c r="EK173" s="1369"/>
      <c r="EL173" s="1369"/>
      <c r="EM173" s="1369"/>
      <c r="EN173" s="1369"/>
      <c r="EO173" s="1369"/>
      <c r="EP173" s="1369"/>
      <c r="EQ173" s="1369"/>
      <c r="ER173" s="1369"/>
      <c r="ES173" s="1369"/>
      <c r="ET173" s="1369"/>
      <c r="EU173" s="1369"/>
      <c r="EV173" s="1369"/>
      <c r="EW173" s="1369"/>
      <c r="EX173" s="1369"/>
      <c r="EY173" s="1369"/>
      <c r="EZ173" s="1369"/>
      <c r="FA173" s="1369"/>
      <c r="FB173" s="1369"/>
      <c r="FC173" s="1369"/>
      <c r="FD173" s="1369"/>
      <c r="FE173" s="1369"/>
      <c r="FF173" s="1369"/>
    </row>
    <row r="175" spans="1:162" s="1371" customFormat="1" ht="15.75" customHeight="1">
      <c r="F175" s="1369"/>
      <c r="G175" s="1369"/>
      <c r="H175" s="1369"/>
      <c r="I175" s="1369"/>
      <c r="J175" s="1369"/>
      <c r="K175" s="1369"/>
      <c r="L175" s="1369"/>
      <c r="M175" s="1369"/>
      <c r="N175" s="1369"/>
      <c r="O175" s="1369"/>
      <c r="P175" s="1369"/>
      <c r="Q175" s="1369"/>
      <c r="R175" s="1369"/>
      <c r="S175" s="1369"/>
      <c r="T175" s="1369"/>
      <c r="U175" s="1369"/>
      <c r="V175" s="1369"/>
      <c r="W175" s="1369"/>
      <c r="X175" s="1369"/>
      <c r="Y175" s="1369"/>
      <c r="AA175" s="1369"/>
      <c r="AC175" s="1369"/>
      <c r="AD175" s="1369"/>
      <c r="AE175" s="1369"/>
      <c r="AF175" s="1369"/>
      <c r="AG175" s="1369"/>
      <c r="AH175" s="1370"/>
      <c r="AI175" s="1370"/>
      <c r="AJ175" s="1369"/>
      <c r="AK175" s="1369"/>
      <c r="AL175" s="1369"/>
      <c r="AM175" s="1369"/>
      <c r="AN175" s="1369"/>
      <c r="AO175" s="1369"/>
      <c r="AP175" s="1369"/>
      <c r="AQ175" s="1369"/>
      <c r="AR175" s="1369"/>
      <c r="AS175" s="1369"/>
      <c r="AT175" s="1369"/>
      <c r="AU175" s="1369"/>
      <c r="AV175" s="1369"/>
      <c r="AW175" s="1369"/>
      <c r="AX175" s="1369"/>
      <c r="AY175" s="1369"/>
      <c r="AZ175" s="1369"/>
      <c r="BA175" s="1369"/>
      <c r="BB175" s="1369"/>
      <c r="BC175" s="1369"/>
      <c r="BD175" s="1369"/>
      <c r="BE175" s="1369"/>
      <c r="BF175" s="1369"/>
      <c r="BG175" s="1369"/>
      <c r="BH175" s="1369"/>
      <c r="BI175" s="1369"/>
      <c r="BJ175" s="1369"/>
      <c r="BK175" s="1369"/>
      <c r="BL175" s="1369"/>
      <c r="BM175" s="1369"/>
      <c r="BN175" s="1369"/>
      <c r="BO175" s="1369"/>
      <c r="BP175" s="1369"/>
      <c r="BQ175" s="1369"/>
      <c r="BR175" s="1369"/>
      <c r="BS175" s="1369"/>
      <c r="BT175" s="1369"/>
      <c r="BU175" s="1369"/>
      <c r="BV175" s="1369"/>
      <c r="BW175" s="1369"/>
      <c r="BX175" s="1369"/>
      <c r="BY175" s="1369"/>
      <c r="BZ175" s="1369"/>
      <c r="CA175" s="1369"/>
      <c r="CB175" s="1369"/>
      <c r="CC175" s="1369"/>
      <c r="CD175" s="1369"/>
      <c r="CE175" s="1369"/>
      <c r="CF175" s="1369"/>
      <c r="CG175" s="1369"/>
      <c r="CH175" s="1369"/>
      <c r="CI175" s="1369"/>
      <c r="CJ175" s="1369"/>
      <c r="CK175" s="1369"/>
      <c r="CL175" s="1369"/>
      <c r="CM175" s="1369"/>
      <c r="CN175" s="1369"/>
      <c r="CO175" s="1369"/>
      <c r="CP175" s="1369"/>
      <c r="CQ175" s="1369"/>
      <c r="CR175" s="1369"/>
      <c r="CS175" s="1369"/>
      <c r="CT175" s="1369"/>
      <c r="CU175" s="1369"/>
      <c r="CV175" s="1369"/>
      <c r="CW175" s="1369"/>
      <c r="CX175" s="1369"/>
      <c r="CY175" s="1369"/>
      <c r="CZ175" s="1369"/>
      <c r="DA175" s="1369"/>
      <c r="DB175" s="1369"/>
      <c r="DC175" s="1369"/>
      <c r="DD175" s="1369"/>
      <c r="DE175" s="1369"/>
      <c r="DF175" s="1369"/>
      <c r="DG175" s="1369"/>
      <c r="DH175" s="1369"/>
      <c r="DI175" s="1369"/>
      <c r="DJ175" s="1369"/>
      <c r="DK175" s="1369"/>
      <c r="DL175" s="1369"/>
      <c r="DM175" s="1369"/>
      <c r="DN175" s="1369"/>
      <c r="DO175" s="1369"/>
      <c r="DP175" s="1369"/>
      <c r="DQ175" s="1369"/>
      <c r="DR175" s="1369"/>
      <c r="DS175" s="1369"/>
      <c r="DT175" s="1369"/>
      <c r="DU175" s="1369"/>
      <c r="DV175" s="1369"/>
      <c r="DW175" s="1369"/>
      <c r="DX175" s="1369"/>
      <c r="DY175" s="1369"/>
      <c r="DZ175" s="1369"/>
      <c r="EA175" s="1369"/>
      <c r="EB175" s="1369"/>
      <c r="EC175" s="1369"/>
      <c r="ED175" s="1369"/>
      <c r="EE175" s="1369"/>
      <c r="EF175" s="1369"/>
      <c r="EG175" s="1369"/>
      <c r="EH175" s="1369"/>
      <c r="EI175" s="1369"/>
      <c r="EJ175" s="1369"/>
      <c r="EK175" s="1369"/>
      <c r="EL175" s="1369"/>
      <c r="EM175" s="1369"/>
      <c r="EN175" s="1369"/>
      <c r="EO175" s="1369"/>
      <c r="EP175" s="1369"/>
      <c r="EQ175" s="1369"/>
      <c r="ER175" s="1369"/>
      <c r="ES175" s="1369"/>
      <c r="ET175" s="1369"/>
      <c r="EU175" s="1369"/>
      <c r="EV175" s="1369"/>
      <c r="EW175" s="1369"/>
      <c r="EX175" s="1369"/>
      <c r="EY175" s="1369"/>
      <c r="EZ175" s="1369"/>
      <c r="FA175" s="1369"/>
      <c r="FB175" s="1369"/>
      <c r="FC175" s="1369"/>
      <c r="FD175" s="1369"/>
      <c r="FE175" s="1369"/>
      <c r="FF175" s="1369"/>
    </row>
    <row r="177" spans="6:162" s="1371" customFormat="1" ht="15.75" customHeight="1">
      <c r="F177" s="1369"/>
      <c r="G177" s="1369"/>
      <c r="H177" s="1369"/>
      <c r="I177" s="1369"/>
      <c r="J177" s="1369"/>
      <c r="K177" s="1369"/>
      <c r="L177" s="1369"/>
      <c r="M177" s="1369"/>
      <c r="N177" s="1369"/>
      <c r="O177" s="1369"/>
      <c r="P177" s="1369"/>
      <c r="Q177" s="1369"/>
      <c r="R177" s="1369"/>
      <c r="S177" s="1369"/>
      <c r="T177" s="1369"/>
      <c r="U177" s="1369"/>
      <c r="V177" s="1369"/>
      <c r="W177" s="1369"/>
      <c r="X177" s="1369"/>
      <c r="Y177" s="1369"/>
      <c r="AA177" s="1369"/>
      <c r="AC177" s="1369"/>
      <c r="AD177" s="1369"/>
      <c r="AE177" s="1369"/>
      <c r="AF177" s="1369"/>
      <c r="AG177" s="1369"/>
      <c r="AH177" s="1370"/>
      <c r="AI177" s="1370"/>
      <c r="AJ177" s="1369"/>
      <c r="AK177" s="1369"/>
      <c r="AL177" s="1369"/>
      <c r="AM177" s="1369"/>
      <c r="AN177" s="1369"/>
      <c r="AO177" s="1369"/>
      <c r="AP177" s="1369"/>
      <c r="AQ177" s="1369"/>
      <c r="AR177" s="1369"/>
      <c r="AS177" s="1369"/>
      <c r="AT177" s="1369"/>
      <c r="AU177" s="1369"/>
      <c r="AV177" s="1369"/>
      <c r="AW177" s="1369"/>
      <c r="AX177" s="1369"/>
      <c r="AY177" s="1369"/>
      <c r="AZ177" s="1369"/>
      <c r="BA177" s="1369"/>
      <c r="BB177" s="1369"/>
      <c r="BC177" s="1369"/>
      <c r="BD177" s="1369"/>
      <c r="BE177" s="1369"/>
      <c r="BF177" s="1369"/>
      <c r="BG177" s="1369"/>
      <c r="BH177" s="1369"/>
      <c r="BI177" s="1369"/>
      <c r="BJ177" s="1369"/>
      <c r="BK177" s="1369"/>
      <c r="BL177" s="1369"/>
      <c r="BM177" s="1369"/>
      <c r="BN177" s="1369"/>
      <c r="BO177" s="1369"/>
      <c r="BP177" s="1369"/>
      <c r="BQ177" s="1369"/>
      <c r="BR177" s="1369"/>
      <c r="BS177" s="1369"/>
      <c r="BT177" s="1369"/>
      <c r="BU177" s="1369"/>
      <c r="BV177" s="1369"/>
      <c r="BW177" s="1369"/>
      <c r="BX177" s="1369"/>
      <c r="BY177" s="1369"/>
      <c r="BZ177" s="1369"/>
      <c r="CA177" s="1369"/>
      <c r="CB177" s="1369"/>
      <c r="CC177" s="1369"/>
      <c r="CD177" s="1369"/>
      <c r="CE177" s="1369"/>
      <c r="CF177" s="1369"/>
      <c r="CG177" s="1369"/>
      <c r="CH177" s="1369"/>
      <c r="CI177" s="1369"/>
      <c r="CJ177" s="1369"/>
      <c r="CK177" s="1369"/>
      <c r="CL177" s="1369"/>
      <c r="CM177" s="1369"/>
      <c r="CN177" s="1369"/>
      <c r="CO177" s="1369"/>
      <c r="CP177" s="1369"/>
      <c r="CQ177" s="1369"/>
      <c r="CR177" s="1369"/>
      <c r="CS177" s="1369"/>
      <c r="CT177" s="1369"/>
      <c r="CU177" s="1369"/>
      <c r="CV177" s="1369"/>
      <c r="CW177" s="1369"/>
      <c r="CX177" s="1369"/>
      <c r="CY177" s="1369"/>
      <c r="CZ177" s="1369"/>
      <c r="DA177" s="1369"/>
      <c r="DB177" s="1369"/>
      <c r="DC177" s="1369"/>
      <c r="DD177" s="1369"/>
      <c r="DE177" s="1369"/>
      <c r="DF177" s="1369"/>
      <c r="DG177" s="1369"/>
      <c r="DH177" s="1369"/>
      <c r="DI177" s="1369"/>
      <c r="DJ177" s="1369"/>
      <c r="DK177" s="1369"/>
      <c r="DL177" s="1369"/>
      <c r="DM177" s="1369"/>
      <c r="DN177" s="1369"/>
      <c r="DO177" s="1369"/>
      <c r="DP177" s="1369"/>
      <c r="DQ177" s="1369"/>
      <c r="DR177" s="1369"/>
      <c r="DS177" s="1369"/>
      <c r="DT177" s="1369"/>
      <c r="DU177" s="1369"/>
      <c r="DV177" s="1369"/>
      <c r="DW177" s="1369"/>
      <c r="DX177" s="1369"/>
      <c r="DY177" s="1369"/>
      <c r="DZ177" s="1369"/>
      <c r="EA177" s="1369"/>
      <c r="EB177" s="1369"/>
      <c r="EC177" s="1369"/>
      <c r="ED177" s="1369"/>
      <c r="EE177" s="1369"/>
      <c r="EF177" s="1369"/>
      <c r="EG177" s="1369"/>
      <c r="EH177" s="1369"/>
      <c r="EI177" s="1369"/>
      <c r="EJ177" s="1369"/>
      <c r="EK177" s="1369"/>
      <c r="EL177" s="1369"/>
      <c r="EM177" s="1369"/>
      <c r="EN177" s="1369"/>
      <c r="EO177" s="1369"/>
      <c r="EP177" s="1369"/>
      <c r="EQ177" s="1369"/>
      <c r="ER177" s="1369"/>
      <c r="ES177" s="1369"/>
      <c r="ET177" s="1369"/>
      <c r="EU177" s="1369"/>
      <c r="EV177" s="1369"/>
      <c r="EW177" s="1369"/>
      <c r="EX177" s="1369"/>
      <c r="EY177" s="1369"/>
      <c r="EZ177" s="1369"/>
      <c r="FA177" s="1369"/>
      <c r="FB177" s="1369"/>
      <c r="FC177" s="1369"/>
      <c r="FD177" s="1369"/>
      <c r="FE177" s="1369"/>
      <c r="FF177" s="1369"/>
    </row>
    <row r="179" spans="6:162" s="1371" customFormat="1" ht="15.75" customHeight="1">
      <c r="F179" s="1369"/>
      <c r="G179" s="1369"/>
      <c r="H179" s="1369"/>
      <c r="I179" s="1369"/>
      <c r="J179" s="1369"/>
      <c r="K179" s="1369"/>
      <c r="L179" s="1369"/>
      <c r="M179" s="1369"/>
      <c r="N179" s="1369"/>
      <c r="O179" s="1369"/>
      <c r="P179" s="1369"/>
      <c r="Q179" s="1369"/>
      <c r="R179" s="1369"/>
      <c r="S179" s="1369"/>
      <c r="T179" s="1369"/>
      <c r="U179" s="1369"/>
      <c r="V179" s="1369"/>
      <c r="W179" s="1369"/>
      <c r="X179" s="1369"/>
      <c r="Y179" s="1369"/>
      <c r="AA179" s="1369"/>
      <c r="AC179" s="1369"/>
      <c r="AD179" s="1369"/>
      <c r="AE179" s="1369"/>
      <c r="AF179" s="1369"/>
      <c r="AG179" s="1369"/>
      <c r="AH179" s="1370"/>
      <c r="AI179" s="1370"/>
      <c r="AJ179" s="1369"/>
      <c r="AK179" s="1369"/>
      <c r="AL179" s="1369"/>
      <c r="AM179" s="1369"/>
      <c r="AN179" s="1369"/>
      <c r="AO179" s="1369"/>
      <c r="AP179" s="1369"/>
      <c r="AQ179" s="1369"/>
      <c r="AR179" s="1369"/>
      <c r="AS179" s="1369"/>
      <c r="AT179" s="1369"/>
      <c r="AU179" s="1369"/>
      <c r="AV179" s="1369"/>
      <c r="AW179" s="1369"/>
      <c r="AX179" s="1369"/>
      <c r="AY179" s="1369"/>
      <c r="AZ179" s="1369"/>
      <c r="BA179" s="1369"/>
      <c r="BB179" s="1369"/>
      <c r="BC179" s="1369"/>
      <c r="BD179" s="1369"/>
      <c r="BE179" s="1369"/>
      <c r="BF179" s="1369"/>
      <c r="BG179" s="1369"/>
      <c r="BH179" s="1369"/>
      <c r="BI179" s="1369"/>
      <c r="BJ179" s="1369"/>
      <c r="BK179" s="1369"/>
      <c r="BL179" s="1369"/>
      <c r="BM179" s="1369"/>
      <c r="BN179" s="1369"/>
      <c r="BO179" s="1369"/>
      <c r="BP179" s="1369"/>
      <c r="BQ179" s="1369"/>
      <c r="BR179" s="1369"/>
      <c r="BS179" s="1369"/>
      <c r="BT179" s="1369"/>
      <c r="BU179" s="1369"/>
      <c r="BV179" s="1369"/>
      <c r="BW179" s="1369"/>
      <c r="BX179" s="1369"/>
      <c r="BY179" s="1369"/>
      <c r="BZ179" s="1369"/>
      <c r="CA179" s="1369"/>
      <c r="CB179" s="1369"/>
      <c r="CC179" s="1369"/>
      <c r="CD179" s="1369"/>
      <c r="CE179" s="1369"/>
      <c r="CF179" s="1369"/>
      <c r="CG179" s="1369"/>
      <c r="CH179" s="1369"/>
      <c r="CI179" s="1369"/>
      <c r="CJ179" s="1369"/>
      <c r="CK179" s="1369"/>
      <c r="CL179" s="1369"/>
      <c r="CM179" s="1369"/>
      <c r="CN179" s="1369"/>
      <c r="CO179" s="1369"/>
      <c r="CP179" s="1369"/>
      <c r="CQ179" s="1369"/>
      <c r="CR179" s="1369"/>
      <c r="CS179" s="1369"/>
      <c r="CT179" s="1369"/>
      <c r="CU179" s="1369"/>
      <c r="CV179" s="1369"/>
      <c r="CW179" s="1369"/>
      <c r="CX179" s="1369"/>
      <c r="CY179" s="1369"/>
      <c r="CZ179" s="1369"/>
      <c r="DA179" s="1369"/>
      <c r="DB179" s="1369"/>
      <c r="DC179" s="1369"/>
      <c r="DD179" s="1369"/>
      <c r="DE179" s="1369"/>
      <c r="DF179" s="1369"/>
      <c r="DG179" s="1369"/>
      <c r="DH179" s="1369"/>
      <c r="DI179" s="1369"/>
      <c r="DJ179" s="1369"/>
      <c r="DK179" s="1369"/>
      <c r="DL179" s="1369"/>
      <c r="DM179" s="1369"/>
      <c r="DN179" s="1369"/>
      <c r="DO179" s="1369"/>
      <c r="DP179" s="1369"/>
      <c r="DQ179" s="1369"/>
      <c r="DR179" s="1369"/>
      <c r="DS179" s="1369"/>
      <c r="DT179" s="1369"/>
      <c r="DU179" s="1369"/>
      <c r="DV179" s="1369"/>
      <c r="DW179" s="1369"/>
      <c r="DX179" s="1369"/>
      <c r="DY179" s="1369"/>
      <c r="DZ179" s="1369"/>
      <c r="EA179" s="1369"/>
      <c r="EB179" s="1369"/>
      <c r="EC179" s="1369"/>
      <c r="ED179" s="1369"/>
      <c r="EE179" s="1369"/>
      <c r="EF179" s="1369"/>
      <c r="EG179" s="1369"/>
      <c r="EH179" s="1369"/>
      <c r="EI179" s="1369"/>
      <c r="EJ179" s="1369"/>
      <c r="EK179" s="1369"/>
      <c r="EL179" s="1369"/>
      <c r="EM179" s="1369"/>
      <c r="EN179" s="1369"/>
      <c r="EO179" s="1369"/>
      <c r="EP179" s="1369"/>
      <c r="EQ179" s="1369"/>
      <c r="ER179" s="1369"/>
      <c r="ES179" s="1369"/>
      <c r="ET179" s="1369"/>
      <c r="EU179" s="1369"/>
      <c r="EV179" s="1369"/>
      <c r="EW179" s="1369"/>
      <c r="EX179" s="1369"/>
      <c r="EY179" s="1369"/>
      <c r="EZ179" s="1369"/>
      <c r="FA179" s="1369"/>
      <c r="FB179" s="1369"/>
      <c r="FC179" s="1369"/>
      <c r="FD179" s="1369"/>
      <c r="FE179" s="1369"/>
      <c r="FF179" s="1369"/>
    </row>
    <row r="181" spans="6:162" s="1371" customFormat="1" ht="15.75" customHeight="1">
      <c r="F181" s="1369"/>
      <c r="G181" s="1369"/>
      <c r="H181" s="1369"/>
      <c r="I181" s="1369"/>
      <c r="J181" s="1369"/>
      <c r="K181" s="1369"/>
      <c r="L181" s="1369"/>
      <c r="M181" s="1369"/>
      <c r="N181" s="1369"/>
      <c r="O181" s="1369"/>
      <c r="P181" s="1369"/>
      <c r="Q181" s="1369"/>
      <c r="R181" s="1369"/>
      <c r="S181" s="1369"/>
      <c r="T181" s="1369"/>
      <c r="U181" s="1369"/>
      <c r="V181" s="1369"/>
      <c r="W181" s="1369"/>
      <c r="X181" s="1369"/>
      <c r="Y181" s="1369"/>
      <c r="AA181" s="1369"/>
      <c r="AC181" s="1369"/>
      <c r="AD181" s="1369"/>
      <c r="AE181" s="1369"/>
      <c r="AF181" s="1369"/>
      <c r="AG181" s="1369"/>
      <c r="AH181" s="1370"/>
      <c r="AI181" s="1370"/>
      <c r="AJ181" s="1369"/>
      <c r="AK181" s="1369"/>
      <c r="AL181" s="1369"/>
      <c r="AM181" s="1369"/>
      <c r="AN181" s="1369"/>
      <c r="AO181" s="1369"/>
      <c r="AP181" s="1369"/>
      <c r="AQ181" s="1369"/>
      <c r="AR181" s="1369"/>
      <c r="AS181" s="1369"/>
      <c r="AT181" s="1369"/>
      <c r="AU181" s="1369"/>
      <c r="AV181" s="1369"/>
      <c r="AW181" s="1369"/>
      <c r="AX181" s="1369"/>
      <c r="AY181" s="1369"/>
      <c r="AZ181" s="1369"/>
      <c r="BA181" s="1369"/>
      <c r="BB181" s="1369"/>
      <c r="BC181" s="1369"/>
      <c r="BD181" s="1369"/>
      <c r="BE181" s="1369"/>
      <c r="BF181" s="1369"/>
      <c r="BG181" s="1369"/>
      <c r="BH181" s="1369"/>
      <c r="BI181" s="1369"/>
      <c r="BJ181" s="1369"/>
      <c r="BK181" s="1369"/>
      <c r="BL181" s="1369"/>
      <c r="BM181" s="1369"/>
      <c r="BN181" s="1369"/>
      <c r="BO181" s="1369"/>
      <c r="BP181" s="1369"/>
      <c r="BQ181" s="1369"/>
      <c r="BR181" s="1369"/>
      <c r="BS181" s="1369"/>
      <c r="BT181" s="1369"/>
      <c r="BU181" s="1369"/>
      <c r="BV181" s="1369"/>
      <c r="BW181" s="1369"/>
      <c r="BX181" s="1369"/>
      <c r="BY181" s="1369"/>
      <c r="BZ181" s="1369"/>
      <c r="CA181" s="1369"/>
      <c r="CB181" s="1369"/>
      <c r="CC181" s="1369"/>
      <c r="CD181" s="1369"/>
      <c r="CE181" s="1369"/>
      <c r="CF181" s="1369"/>
      <c r="CG181" s="1369"/>
      <c r="CH181" s="1369"/>
      <c r="CI181" s="1369"/>
      <c r="CJ181" s="1369"/>
      <c r="CK181" s="1369"/>
      <c r="CL181" s="1369"/>
      <c r="CM181" s="1369"/>
      <c r="CN181" s="1369"/>
      <c r="CO181" s="1369"/>
      <c r="CP181" s="1369"/>
      <c r="CQ181" s="1369"/>
      <c r="CR181" s="1369"/>
      <c r="CS181" s="1369"/>
      <c r="CT181" s="1369"/>
      <c r="CU181" s="1369"/>
      <c r="CV181" s="1369"/>
      <c r="CW181" s="1369"/>
      <c r="CX181" s="1369"/>
      <c r="CY181" s="1369"/>
      <c r="CZ181" s="1369"/>
      <c r="DA181" s="1369"/>
      <c r="DB181" s="1369"/>
      <c r="DC181" s="1369"/>
      <c r="DD181" s="1369"/>
      <c r="DE181" s="1369"/>
      <c r="DF181" s="1369"/>
      <c r="DG181" s="1369"/>
      <c r="DH181" s="1369"/>
      <c r="DI181" s="1369"/>
      <c r="DJ181" s="1369"/>
      <c r="DK181" s="1369"/>
      <c r="DL181" s="1369"/>
      <c r="DM181" s="1369"/>
      <c r="DN181" s="1369"/>
      <c r="DO181" s="1369"/>
      <c r="DP181" s="1369"/>
      <c r="DQ181" s="1369"/>
      <c r="DR181" s="1369"/>
      <c r="DS181" s="1369"/>
      <c r="DT181" s="1369"/>
      <c r="DU181" s="1369"/>
      <c r="DV181" s="1369"/>
      <c r="DW181" s="1369"/>
      <c r="DX181" s="1369"/>
      <c r="DY181" s="1369"/>
      <c r="DZ181" s="1369"/>
      <c r="EA181" s="1369"/>
      <c r="EB181" s="1369"/>
      <c r="EC181" s="1369"/>
      <c r="ED181" s="1369"/>
      <c r="EE181" s="1369"/>
      <c r="EF181" s="1369"/>
      <c r="EG181" s="1369"/>
      <c r="EH181" s="1369"/>
      <c r="EI181" s="1369"/>
      <c r="EJ181" s="1369"/>
      <c r="EK181" s="1369"/>
      <c r="EL181" s="1369"/>
      <c r="EM181" s="1369"/>
      <c r="EN181" s="1369"/>
      <c r="EO181" s="1369"/>
      <c r="EP181" s="1369"/>
      <c r="EQ181" s="1369"/>
      <c r="ER181" s="1369"/>
      <c r="ES181" s="1369"/>
      <c r="ET181" s="1369"/>
      <c r="EU181" s="1369"/>
      <c r="EV181" s="1369"/>
      <c r="EW181" s="1369"/>
      <c r="EX181" s="1369"/>
      <c r="EY181" s="1369"/>
      <c r="EZ181" s="1369"/>
      <c r="FA181" s="1369"/>
      <c r="FB181" s="1369"/>
      <c r="FC181" s="1369"/>
      <c r="FD181" s="1369"/>
      <c r="FE181" s="1369"/>
      <c r="FF181" s="1369"/>
    </row>
    <row r="183" spans="6:162" s="1371" customFormat="1" ht="15.75" customHeight="1">
      <c r="F183" s="1369"/>
      <c r="G183" s="1369"/>
      <c r="H183" s="1369"/>
      <c r="I183" s="1369"/>
      <c r="J183" s="1369"/>
      <c r="K183" s="1369"/>
      <c r="L183" s="1369"/>
      <c r="M183" s="1369"/>
      <c r="N183" s="1369"/>
      <c r="O183" s="1369"/>
      <c r="P183" s="1369"/>
      <c r="Q183" s="1369"/>
      <c r="R183" s="1369"/>
      <c r="S183" s="1369"/>
      <c r="T183" s="1369"/>
      <c r="U183" s="1369"/>
      <c r="V183" s="1369"/>
      <c r="W183" s="1369"/>
      <c r="X183" s="1369"/>
      <c r="Y183" s="1369"/>
      <c r="AA183" s="1369"/>
      <c r="AC183" s="1369"/>
      <c r="AD183" s="1369"/>
      <c r="AE183" s="1369"/>
      <c r="AF183" s="1369"/>
      <c r="AG183" s="1369"/>
      <c r="AH183" s="1370"/>
      <c r="AI183" s="1370"/>
      <c r="AJ183" s="1369"/>
      <c r="AK183" s="1369"/>
      <c r="AL183" s="1369"/>
      <c r="AM183" s="1369"/>
      <c r="AN183" s="1369"/>
      <c r="AO183" s="1369"/>
      <c r="AP183" s="1369"/>
      <c r="AQ183" s="1369"/>
      <c r="AR183" s="1369"/>
      <c r="AS183" s="1369"/>
      <c r="AT183" s="1369"/>
      <c r="AU183" s="1369"/>
      <c r="AV183" s="1369"/>
      <c r="AW183" s="1369"/>
      <c r="AX183" s="1369"/>
      <c r="AY183" s="1369"/>
      <c r="AZ183" s="1369"/>
      <c r="BA183" s="1369"/>
      <c r="BB183" s="1369"/>
      <c r="BC183" s="1369"/>
      <c r="BD183" s="1369"/>
      <c r="BE183" s="1369"/>
      <c r="BF183" s="1369"/>
      <c r="BG183" s="1369"/>
      <c r="BH183" s="1369"/>
      <c r="BI183" s="1369"/>
      <c r="BJ183" s="1369"/>
      <c r="BK183" s="1369"/>
      <c r="BL183" s="1369"/>
      <c r="BM183" s="1369"/>
      <c r="BN183" s="1369"/>
      <c r="BO183" s="1369"/>
      <c r="BP183" s="1369"/>
      <c r="BQ183" s="1369"/>
      <c r="BR183" s="1369"/>
      <c r="BS183" s="1369"/>
      <c r="BT183" s="1369"/>
      <c r="BU183" s="1369"/>
      <c r="BV183" s="1369"/>
      <c r="BW183" s="1369"/>
      <c r="BX183" s="1369"/>
      <c r="BY183" s="1369"/>
      <c r="BZ183" s="1369"/>
      <c r="CA183" s="1369"/>
      <c r="CB183" s="1369"/>
      <c r="CC183" s="1369"/>
      <c r="CD183" s="1369"/>
      <c r="CE183" s="1369"/>
      <c r="CF183" s="1369"/>
      <c r="CG183" s="1369"/>
      <c r="CH183" s="1369"/>
      <c r="CI183" s="1369"/>
      <c r="CJ183" s="1369"/>
      <c r="CK183" s="1369"/>
      <c r="CL183" s="1369"/>
      <c r="CM183" s="1369"/>
      <c r="CN183" s="1369"/>
      <c r="CO183" s="1369"/>
      <c r="CP183" s="1369"/>
      <c r="CQ183" s="1369"/>
      <c r="CR183" s="1369"/>
      <c r="CS183" s="1369"/>
      <c r="CT183" s="1369"/>
      <c r="CU183" s="1369"/>
      <c r="CV183" s="1369"/>
      <c r="CW183" s="1369"/>
      <c r="CX183" s="1369"/>
      <c r="CY183" s="1369"/>
      <c r="CZ183" s="1369"/>
      <c r="DA183" s="1369"/>
      <c r="DB183" s="1369"/>
      <c r="DC183" s="1369"/>
      <c r="DD183" s="1369"/>
      <c r="DE183" s="1369"/>
      <c r="DF183" s="1369"/>
      <c r="DG183" s="1369"/>
      <c r="DH183" s="1369"/>
      <c r="DI183" s="1369"/>
      <c r="DJ183" s="1369"/>
      <c r="DK183" s="1369"/>
      <c r="DL183" s="1369"/>
      <c r="DM183" s="1369"/>
      <c r="DN183" s="1369"/>
      <c r="DO183" s="1369"/>
      <c r="DP183" s="1369"/>
      <c r="DQ183" s="1369"/>
      <c r="DR183" s="1369"/>
      <c r="DS183" s="1369"/>
      <c r="DT183" s="1369"/>
      <c r="DU183" s="1369"/>
      <c r="DV183" s="1369"/>
      <c r="DW183" s="1369"/>
      <c r="DX183" s="1369"/>
      <c r="DY183" s="1369"/>
      <c r="DZ183" s="1369"/>
      <c r="EA183" s="1369"/>
      <c r="EB183" s="1369"/>
      <c r="EC183" s="1369"/>
      <c r="ED183" s="1369"/>
      <c r="EE183" s="1369"/>
      <c r="EF183" s="1369"/>
      <c r="EG183" s="1369"/>
      <c r="EH183" s="1369"/>
      <c r="EI183" s="1369"/>
      <c r="EJ183" s="1369"/>
      <c r="EK183" s="1369"/>
      <c r="EL183" s="1369"/>
      <c r="EM183" s="1369"/>
      <c r="EN183" s="1369"/>
      <c r="EO183" s="1369"/>
      <c r="EP183" s="1369"/>
      <c r="EQ183" s="1369"/>
      <c r="ER183" s="1369"/>
      <c r="ES183" s="1369"/>
      <c r="ET183" s="1369"/>
      <c r="EU183" s="1369"/>
      <c r="EV183" s="1369"/>
      <c r="EW183" s="1369"/>
      <c r="EX183" s="1369"/>
      <c r="EY183" s="1369"/>
      <c r="EZ183" s="1369"/>
      <c r="FA183" s="1369"/>
      <c r="FB183" s="1369"/>
      <c r="FC183" s="1369"/>
      <c r="FD183" s="1369"/>
      <c r="FE183" s="1369"/>
      <c r="FF183" s="1369"/>
    </row>
    <row r="185" spans="6:162" s="1371" customFormat="1" ht="15.75" customHeight="1">
      <c r="F185" s="1369"/>
      <c r="G185" s="1369"/>
      <c r="H185" s="1369"/>
      <c r="I185" s="1369"/>
      <c r="J185" s="1369"/>
      <c r="K185" s="1369"/>
      <c r="L185" s="1369"/>
      <c r="M185" s="1369"/>
      <c r="N185" s="1369"/>
      <c r="O185" s="1369"/>
      <c r="P185" s="1369"/>
      <c r="Q185" s="1369"/>
      <c r="R185" s="1369"/>
      <c r="S185" s="1369"/>
      <c r="T185" s="1369"/>
      <c r="U185" s="1369"/>
      <c r="V185" s="1369"/>
      <c r="W185" s="1369"/>
      <c r="X185" s="1369"/>
      <c r="Y185" s="1369"/>
      <c r="AA185" s="1369"/>
      <c r="AC185" s="1369"/>
      <c r="AD185" s="1369"/>
      <c r="AE185" s="1369"/>
      <c r="AF185" s="1369"/>
      <c r="AG185" s="1369"/>
      <c r="AH185" s="1370"/>
      <c r="AI185" s="1370"/>
      <c r="AJ185" s="1369"/>
      <c r="AK185" s="1369"/>
      <c r="AL185" s="1369"/>
      <c r="AM185" s="1369"/>
      <c r="AN185" s="1369"/>
      <c r="AO185" s="1369"/>
      <c r="AP185" s="1369"/>
      <c r="AQ185" s="1369"/>
      <c r="AR185" s="1369"/>
      <c r="AS185" s="1369"/>
      <c r="AT185" s="1369"/>
      <c r="AU185" s="1369"/>
      <c r="AV185" s="1369"/>
      <c r="AW185" s="1369"/>
      <c r="AX185" s="1369"/>
      <c r="AY185" s="1369"/>
      <c r="AZ185" s="1369"/>
      <c r="BA185" s="1369"/>
      <c r="BB185" s="1369"/>
      <c r="BC185" s="1369"/>
      <c r="BD185" s="1369"/>
      <c r="BE185" s="1369"/>
      <c r="BF185" s="1369"/>
      <c r="BG185" s="1369"/>
      <c r="BH185" s="1369"/>
      <c r="BI185" s="1369"/>
      <c r="BJ185" s="1369"/>
      <c r="BK185" s="1369"/>
      <c r="BL185" s="1369"/>
      <c r="BM185" s="1369"/>
      <c r="BN185" s="1369"/>
      <c r="BO185" s="1369"/>
      <c r="BP185" s="1369"/>
      <c r="BQ185" s="1369"/>
      <c r="BR185" s="1369"/>
      <c r="BS185" s="1369"/>
      <c r="BT185" s="1369"/>
      <c r="BU185" s="1369"/>
      <c r="BV185" s="1369"/>
      <c r="BW185" s="1369"/>
      <c r="BX185" s="1369"/>
      <c r="BY185" s="1369"/>
      <c r="BZ185" s="1369"/>
      <c r="CA185" s="1369"/>
      <c r="CB185" s="1369"/>
      <c r="CC185" s="1369"/>
      <c r="CD185" s="1369"/>
      <c r="CE185" s="1369"/>
      <c r="CF185" s="1369"/>
      <c r="CG185" s="1369"/>
      <c r="CH185" s="1369"/>
      <c r="CI185" s="1369"/>
      <c r="CJ185" s="1369"/>
      <c r="CK185" s="1369"/>
      <c r="CL185" s="1369"/>
      <c r="CM185" s="1369"/>
      <c r="CN185" s="1369"/>
      <c r="CO185" s="1369"/>
      <c r="CP185" s="1369"/>
      <c r="CQ185" s="1369"/>
      <c r="CR185" s="1369"/>
      <c r="CS185" s="1369"/>
      <c r="CT185" s="1369"/>
      <c r="CU185" s="1369"/>
      <c r="CV185" s="1369"/>
      <c r="CW185" s="1369"/>
      <c r="CX185" s="1369"/>
      <c r="CY185" s="1369"/>
      <c r="CZ185" s="1369"/>
      <c r="DA185" s="1369"/>
      <c r="DB185" s="1369"/>
      <c r="DC185" s="1369"/>
      <c r="DD185" s="1369"/>
      <c r="DE185" s="1369"/>
      <c r="DF185" s="1369"/>
      <c r="DG185" s="1369"/>
      <c r="DH185" s="1369"/>
      <c r="DI185" s="1369"/>
      <c r="DJ185" s="1369"/>
      <c r="DK185" s="1369"/>
      <c r="DL185" s="1369"/>
      <c r="DM185" s="1369"/>
      <c r="DN185" s="1369"/>
      <c r="DO185" s="1369"/>
      <c r="DP185" s="1369"/>
      <c r="DQ185" s="1369"/>
      <c r="DR185" s="1369"/>
      <c r="DS185" s="1369"/>
      <c r="DT185" s="1369"/>
      <c r="DU185" s="1369"/>
      <c r="DV185" s="1369"/>
      <c r="DW185" s="1369"/>
      <c r="DX185" s="1369"/>
      <c r="DY185" s="1369"/>
      <c r="DZ185" s="1369"/>
      <c r="EA185" s="1369"/>
      <c r="EB185" s="1369"/>
      <c r="EC185" s="1369"/>
      <c r="ED185" s="1369"/>
      <c r="EE185" s="1369"/>
      <c r="EF185" s="1369"/>
      <c r="EG185" s="1369"/>
      <c r="EH185" s="1369"/>
      <c r="EI185" s="1369"/>
      <c r="EJ185" s="1369"/>
      <c r="EK185" s="1369"/>
      <c r="EL185" s="1369"/>
      <c r="EM185" s="1369"/>
      <c r="EN185" s="1369"/>
      <c r="EO185" s="1369"/>
      <c r="EP185" s="1369"/>
      <c r="EQ185" s="1369"/>
      <c r="ER185" s="1369"/>
      <c r="ES185" s="1369"/>
      <c r="ET185" s="1369"/>
      <c r="EU185" s="1369"/>
      <c r="EV185" s="1369"/>
      <c r="EW185" s="1369"/>
      <c r="EX185" s="1369"/>
      <c r="EY185" s="1369"/>
      <c r="EZ185" s="1369"/>
      <c r="FA185" s="1369"/>
      <c r="FB185" s="1369"/>
      <c r="FC185" s="1369"/>
      <c r="FD185" s="1369"/>
      <c r="FE185" s="1369"/>
      <c r="FF185" s="1369"/>
    </row>
    <row r="187" spans="6:162" s="1371" customFormat="1" ht="15.75" customHeight="1">
      <c r="F187" s="1369"/>
      <c r="G187" s="1369"/>
      <c r="H187" s="1369"/>
      <c r="I187" s="1369"/>
      <c r="J187" s="1369"/>
      <c r="K187" s="1369"/>
      <c r="L187" s="1369"/>
      <c r="M187" s="1369"/>
      <c r="N187" s="1369"/>
      <c r="O187" s="1369"/>
      <c r="P187" s="1369"/>
      <c r="Q187" s="1369"/>
      <c r="R187" s="1369"/>
      <c r="S187" s="1369"/>
      <c r="T187" s="1369"/>
      <c r="U187" s="1369"/>
      <c r="V187" s="1369"/>
      <c r="W187" s="1369"/>
      <c r="X187" s="1369"/>
      <c r="Y187" s="1369"/>
      <c r="AA187" s="1369"/>
      <c r="AC187" s="1369"/>
      <c r="AD187" s="1369"/>
      <c r="AE187" s="1369"/>
      <c r="AF187" s="1369"/>
      <c r="AG187" s="1369"/>
      <c r="AH187" s="1370"/>
      <c r="AI187" s="1370"/>
      <c r="AJ187" s="1369"/>
      <c r="AK187" s="1369"/>
      <c r="AL187" s="1369"/>
      <c r="AM187" s="1369"/>
      <c r="AN187" s="1369"/>
      <c r="AO187" s="1369"/>
      <c r="AP187" s="1369"/>
      <c r="AQ187" s="1369"/>
      <c r="AR187" s="1369"/>
      <c r="AS187" s="1369"/>
      <c r="AT187" s="1369"/>
      <c r="AU187" s="1369"/>
      <c r="AV187" s="1369"/>
      <c r="AW187" s="1369"/>
      <c r="AX187" s="1369"/>
      <c r="AY187" s="1369"/>
      <c r="AZ187" s="1369"/>
      <c r="BA187" s="1369"/>
      <c r="BB187" s="1369"/>
      <c r="BC187" s="1369"/>
      <c r="BD187" s="1369"/>
      <c r="BE187" s="1369"/>
      <c r="BF187" s="1369"/>
      <c r="BG187" s="1369"/>
      <c r="BH187" s="1369"/>
      <c r="BI187" s="1369"/>
      <c r="BJ187" s="1369"/>
      <c r="BK187" s="1369"/>
      <c r="BL187" s="1369"/>
      <c r="BM187" s="1369"/>
      <c r="BN187" s="1369"/>
      <c r="BO187" s="1369"/>
      <c r="BP187" s="1369"/>
      <c r="BQ187" s="1369"/>
      <c r="BR187" s="1369"/>
      <c r="BS187" s="1369"/>
      <c r="BT187" s="1369"/>
      <c r="BU187" s="1369"/>
      <c r="BV187" s="1369"/>
      <c r="BW187" s="1369"/>
      <c r="BX187" s="1369"/>
      <c r="BY187" s="1369"/>
      <c r="BZ187" s="1369"/>
      <c r="CA187" s="1369"/>
      <c r="CB187" s="1369"/>
      <c r="CC187" s="1369"/>
      <c r="CD187" s="1369"/>
      <c r="CE187" s="1369"/>
      <c r="CF187" s="1369"/>
      <c r="CG187" s="1369"/>
      <c r="CH187" s="1369"/>
      <c r="CI187" s="1369"/>
      <c r="CJ187" s="1369"/>
      <c r="CK187" s="1369"/>
      <c r="CL187" s="1369"/>
      <c r="CM187" s="1369"/>
      <c r="CN187" s="1369"/>
      <c r="CO187" s="1369"/>
      <c r="CP187" s="1369"/>
      <c r="CQ187" s="1369"/>
      <c r="CR187" s="1369"/>
      <c r="CS187" s="1369"/>
      <c r="CT187" s="1369"/>
      <c r="CU187" s="1369"/>
      <c r="CV187" s="1369"/>
      <c r="CW187" s="1369"/>
      <c r="CX187" s="1369"/>
      <c r="CY187" s="1369"/>
      <c r="CZ187" s="1369"/>
      <c r="DA187" s="1369"/>
      <c r="DB187" s="1369"/>
      <c r="DC187" s="1369"/>
      <c r="DD187" s="1369"/>
      <c r="DE187" s="1369"/>
      <c r="DF187" s="1369"/>
      <c r="DG187" s="1369"/>
      <c r="DH187" s="1369"/>
      <c r="DI187" s="1369"/>
      <c r="DJ187" s="1369"/>
      <c r="DK187" s="1369"/>
      <c r="DL187" s="1369"/>
      <c r="DM187" s="1369"/>
      <c r="DN187" s="1369"/>
      <c r="DO187" s="1369"/>
      <c r="DP187" s="1369"/>
      <c r="DQ187" s="1369"/>
      <c r="DR187" s="1369"/>
      <c r="DS187" s="1369"/>
      <c r="DT187" s="1369"/>
      <c r="DU187" s="1369"/>
      <c r="DV187" s="1369"/>
      <c r="DW187" s="1369"/>
      <c r="DX187" s="1369"/>
      <c r="DY187" s="1369"/>
      <c r="DZ187" s="1369"/>
      <c r="EA187" s="1369"/>
      <c r="EB187" s="1369"/>
      <c r="EC187" s="1369"/>
      <c r="ED187" s="1369"/>
      <c r="EE187" s="1369"/>
      <c r="EF187" s="1369"/>
      <c r="EG187" s="1369"/>
      <c r="EH187" s="1369"/>
      <c r="EI187" s="1369"/>
      <c r="EJ187" s="1369"/>
      <c r="EK187" s="1369"/>
      <c r="EL187" s="1369"/>
      <c r="EM187" s="1369"/>
      <c r="EN187" s="1369"/>
      <c r="EO187" s="1369"/>
      <c r="EP187" s="1369"/>
      <c r="EQ187" s="1369"/>
      <c r="ER187" s="1369"/>
      <c r="ES187" s="1369"/>
      <c r="ET187" s="1369"/>
      <c r="EU187" s="1369"/>
      <c r="EV187" s="1369"/>
      <c r="EW187" s="1369"/>
      <c r="EX187" s="1369"/>
      <c r="EY187" s="1369"/>
      <c r="EZ187" s="1369"/>
      <c r="FA187" s="1369"/>
      <c r="FB187" s="1369"/>
      <c r="FC187" s="1369"/>
      <c r="FD187" s="1369"/>
      <c r="FE187" s="1369"/>
      <c r="FF187" s="1369"/>
    </row>
    <row r="189" spans="6:162" s="1371" customFormat="1" ht="15.75" customHeight="1">
      <c r="F189" s="1369"/>
      <c r="G189" s="1369"/>
      <c r="H189" s="1369"/>
      <c r="I189" s="1369"/>
      <c r="J189" s="1369"/>
      <c r="K189" s="1369"/>
      <c r="L189" s="1369"/>
      <c r="M189" s="1369"/>
      <c r="N189" s="1369"/>
      <c r="O189" s="1369"/>
      <c r="P189" s="1369"/>
      <c r="Q189" s="1369"/>
      <c r="R189" s="1369"/>
      <c r="S189" s="1369"/>
      <c r="T189" s="1369"/>
      <c r="U189" s="1369"/>
      <c r="V189" s="1369"/>
      <c r="W189" s="1369"/>
      <c r="X189" s="1369"/>
      <c r="Y189" s="1369"/>
      <c r="AA189" s="1369"/>
      <c r="AC189" s="1369"/>
      <c r="AD189" s="1369"/>
      <c r="AE189" s="1369"/>
      <c r="AF189" s="1369"/>
      <c r="AG189" s="1369"/>
      <c r="AH189" s="1370"/>
      <c r="AI189" s="1370"/>
      <c r="AJ189" s="1369"/>
      <c r="AK189" s="1369"/>
      <c r="AL189" s="1369"/>
      <c r="AM189" s="1369"/>
      <c r="AN189" s="1369"/>
      <c r="AO189" s="1369"/>
      <c r="AP189" s="1369"/>
      <c r="AQ189" s="1369"/>
      <c r="AR189" s="1369"/>
      <c r="AS189" s="1369"/>
      <c r="AT189" s="1369"/>
      <c r="AU189" s="1369"/>
      <c r="AV189" s="1369"/>
      <c r="AW189" s="1369"/>
      <c r="AX189" s="1369"/>
      <c r="AY189" s="1369"/>
      <c r="AZ189" s="1369"/>
      <c r="BA189" s="1369"/>
      <c r="BB189" s="1369"/>
      <c r="BC189" s="1369"/>
      <c r="BD189" s="1369"/>
      <c r="BE189" s="1369"/>
      <c r="BF189" s="1369"/>
      <c r="BG189" s="1369"/>
      <c r="BH189" s="1369"/>
      <c r="BI189" s="1369"/>
      <c r="BJ189" s="1369"/>
      <c r="BK189" s="1369"/>
      <c r="BL189" s="1369"/>
      <c r="BM189" s="1369"/>
      <c r="BN189" s="1369"/>
      <c r="BO189" s="1369"/>
      <c r="BP189" s="1369"/>
      <c r="BQ189" s="1369"/>
      <c r="BR189" s="1369"/>
      <c r="BS189" s="1369"/>
      <c r="BT189" s="1369"/>
      <c r="BU189" s="1369"/>
      <c r="BV189" s="1369"/>
      <c r="BW189" s="1369"/>
      <c r="BX189" s="1369"/>
      <c r="BY189" s="1369"/>
      <c r="BZ189" s="1369"/>
      <c r="CA189" s="1369"/>
      <c r="CB189" s="1369"/>
      <c r="CC189" s="1369"/>
      <c r="CD189" s="1369"/>
      <c r="CE189" s="1369"/>
      <c r="CF189" s="1369"/>
      <c r="CG189" s="1369"/>
      <c r="CH189" s="1369"/>
      <c r="CI189" s="1369"/>
      <c r="CJ189" s="1369"/>
      <c r="CK189" s="1369"/>
      <c r="CL189" s="1369"/>
      <c r="CM189" s="1369"/>
      <c r="CN189" s="1369"/>
      <c r="CO189" s="1369"/>
      <c r="CP189" s="1369"/>
      <c r="CQ189" s="1369"/>
      <c r="CR189" s="1369"/>
      <c r="CS189" s="1369"/>
      <c r="CT189" s="1369"/>
      <c r="CU189" s="1369"/>
      <c r="CV189" s="1369"/>
      <c r="CW189" s="1369"/>
      <c r="CX189" s="1369"/>
      <c r="CY189" s="1369"/>
      <c r="CZ189" s="1369"/>
      <c r="DA189" s="1369"/>
      <c r="DB189" s="1369"/>
      <c r="DC189" s="1369"/>
      <c r="DD189" s="1369"/>
      <c r="DE189" s="1369"/>
      <c r="DF189" s="1369"/>
      <c r="DG189" s="1369"/>
      <c r="DH189" s="1369"/>
      <c r="DI189" s="1369"/>
      <c r="DJ189" s="1369"/>
      <c r="DK189" s="1369"/>
      <c r="DL189" s="1369"/>
      <c r="DM189" s="1369"/>
      <c r="DN189" s="1369"/>
      <c r="DO189" s="1369"/>
      <c r="DP189" s="1369"/>
      <c r="DQ189" s="1369"/>
      <c r="DR189" s="1369"/>
      <c r="DS189" s="1369"/>
      <c r="DT189" s="1369"/>
      <c r="DU189" s="1369"/>
      <c r="DV189" s="1369"/>
      <c r="DW189" s="1369"/>
      <c r="DX189" s="1369"/>
      <c r="DY189" s="1369"/>
      <c r="DZ189" s="1369"/>
      <c r="EA189" s="1369"/>
      <c r="EB189" s="1369"/>
      <c r="EC189" s="1369"/>
      <c r="ED189" s="1369"/>
      <c r="EE189" s="1369"/>
      <c r="EF189" s="1369"/>
      <c r="EG189" s="1369"/>
      <c r="EH189" s="1369"/>
      <c r="EI189" s="1369"/>
      <c r="EJ189" s="1369"/>
      <c r="EK189" s="1369"/>
      <c r="EL189" s="1369"/>
      <c r="EM189" s="1369"/>
      <c r="EN189" s="1369"/>
      <c r="EO189" s="1369"/>
      <c r="EP189" s="1369"/>
      <c r="EQ189" s="1369"/>
      <c r="ER189" s="1369"/>
      <c r="ES189" s="1369"/>
      <c r="ET189" s="1369"/>
      <c r="EU189" s="1369"/>
      <c r="EV189" s="1369"/>
      <c r="EW189" s="1369"/>
      <c r="EX189" s="1369"/>
      <c r="EY189" s="1369"/>
      <c r="EZ189" s="1369"/>
      <c r="FA189" s="1369"/>
      <c r="FB189" s="1369"/>
      <c r="FC189" s="1369"/>
      <c r="FD189" s="1369"/>
      <c r="FE189" s="1369"/>
      <c r="FF189" s="1369"/>
    </row>
    <row r="191" spans="6:162" s="1371" customFormat="1" ht="15.75" customHeight="1">
      <c r="F191" s="1369"/>
      <c r="G191" s="1369"/>
      <c r="H191" s="1369"/>
      <c r="I191" s="1369"/>
      <c r="J191" s="1369"/>
      <c r="K191" s="1369"/>
      <c r="L191" s="1369"/>
      <c r="M191" s="1369"/>
      <c r="N191" s="1369"/>
      <c r="O191" s="1369"/>
      <c r="P191" s="1369"/>
      <c r="Q191" s="1369"/>
      <c r="R191" s="1369"/>
      <c r="S191" s="1369"/>
      <c r="T191" s="1369"/>
      <c r="U191" s="1369"/>
      <c r="V191" s="1369"/>
      <c r="W191" s="1369"/>
      <c r="X191" s="1369"/>
      <c r="Y191" s="1369"/>
      <c r="AA191" s="1369"/>
      <c r="AC191" s="1369"/>
      <c r="AD191" s="1369"/>
      <c r="AE191" s="1369"/>
      <c r="AF191" s="1369"/>
      <c r="AG191" s="1369"/>
      <c r="AH191" s="1370"/>
      <c r="AI191" s="1370"/>
      <c r="AJ191" s="1369"/>
      <c r="AK191" s="1369"/>
      <c r="AL191" s="1369"/>
      <c r="AM191" s="1369"/>
      <c r="AN191" s="1369"/>
      <c r="AO191" s="1369"/>
      <c r="AP191" s="1369"/>
      <c r="AQ191" s="1369"/>
      <c r="AR191" s="1369"/>
      <c r="AS191" s="1369"/>
      <c r="AT191" s="1369"/>
      <c r="AU191" s="1369"/>
      <c r="AV191" s="1369"/>
      <c r="AW191" s="1369"/>
      <c r="AX191" s="1369"/>
      <c r="AY191" s="1369"/>
      <c r="AZ191" s="1369"/>
      <c r="BA191" s="1369"/>
      <c r="BB191" s="1369"/>
      <c r="BC191" s="1369"/>
      <c r="BD191" s="1369"/>
      <c r="BE191" s="1369"/>
      <c r="BF191" s="1369"/>
      <c r="BG191" s="1369"/>
      <c r="BH191" s="1369"/>
      <c r="BI191" s="1369"/>
      <c r="BJ191" s="1369"/>
      <c r="BK191" s="1369"/>
      <c r="BL191" s="1369"/>
      <c r="BM191" s="1369"/>
      <c r="BN191" s="1369"/>
      <c r="BO191" s="1369"/>
      <c r="BP191" s="1369"/>
      <c r="BQ191" s="1369"/>
      <c r="BR191" s="1369"/>
      <c r="BS191" s="1369"/>
      <c r="BT191" s="1369"/>
      <c r="BU191" s="1369"/>
      <c r="BV191" s="1369"/>
      <c r="BW191" s="1369"/>
      <c r="BX191" s="1369"/>
      <c r="BY191" s="1369"/>
      <c r="BZ191" s="1369"/>
      <c r="CA191" s="1369"/>
      <c r="CB191" s="1369"/>
      <c r="CC191" s="1369"/>
      <c r="CD191" s="1369"/>
      <c r="CE191" s="1369"/>
      <c r="CF191" s="1369"/>
      <c r="CG191" s="1369"/>
      <c r="CH191" s="1369"/>
      <c r="CI191" s="1369"/>
      <c r="CJ191" s="1369"/>
      <c r="CK191" s="1369"/>
      <c r="CL191" s="1369"/>
      <c r="CM191" s="1369"/>
      <c r="CN191" s="1369"/>
      <c r="CO191" s="1369"/>
      <c r="CP191" s="1369"/>
      <c r="CQ191" s="1369"/>
      <c r="CR191" s="1369"/>
      <c r="CS191" s="1369"/>
      <c r="CT191" s="1369"/>
      <c r="CU191" s="1369"/>
      <c r="CV191" s="1369"/>
      <c r="CW191" s="1369"/>
      <c r="CX191" s="1369"/>
      <c r="CY191" s="1369"/>
      <c r="CZ191" s="1369"/>
      <c r="DA191" s="1369"/>
      <c r="DB191" s="1369"/>
      <c r="DC191" s="1369"/>
      <c r="DD191" s="1369"/>
      <c r="DE191" s="1369"/>
      <c r="DF191" s="1369"/>
      <c r="DG191" s="1369"/>
      <c r="DH191" s="1369"/>
      <c r="DI191" s="1369"/>
      <c r="DJ191" s="1369"/>
      <c r="DK191" s="1369"/>
      <c r="DL191" s="1369"/>
      <c r="DM191" s="1369"/>
      <c r="DN191" s="1369"/>
      <c r="DO191" s="1369"/>
      <c r="DP191" s="1369"/>
      <c r="DQ191" s="1369"/>
      <c r="DR191" s="1369"/>
      <c r="DS191" s="1369"/>
      <c r="DT191" s="1369"/>
      <c r="DU191" s="1369"/>
      <c r="DV191" s="1369"/>
      <c r="DW191" s="1369"/>
      <c r="DX191" s="1369"/>
      <c r="DY191" s="1369"/>
      <c r="DZ191" s="1369"/>
      <c r="EA191" s="1369"/>
      <c r="EB191" s="1369"/>
      <c r="EC191" s="1369"/>
      <c r="ED191" s="1369"/>
      <c r="EE191" s="1369"/>
      <c r="EF191" s="1369"/>
      <c r="EG191" s="1369"/>
      <c r="EH191" s="1369"/>
      <c r="EI191" s="1369"/>
      <c r="EJ191" s="1369"/>
      <c r="EK191" s="1369"/>
      <c r="EL191" s="1369"/>
      <c r="EM191" s="1369"/>
      <c r="EN191" s="1369"/>
      <c r="EO191" s="1369"/>
      <c r="EP191" s="1369"/>
      <c r="EQ191" s="1369"/>
      <c r="ER191" s="1369"/>
      <c r="ES191" s="1369"/>
      <c r="ET191" s="1369"/>
      <c r="EU191" s="1369"/>
      <c r="EV191" s="1369"/>
      <c r="EW191" s="1369"/>
      <c r="EX191" s="1369"/>
      <c r="EY191" s="1369"/>
      <c r="EZ191" s="1369"/>
      <c r="FA191" s="1369"/>
      <c r="FB191" s="1369"/>
      <c r="FC191" s="1369"/>
      <c r="FD191" s="1369"/>
      <c r="FE191" s="1369"/>
      <c r="FF191" s="1369"/>
    </row>
    <row r="193" spans="6:162" s="1371" customFormat="1" ht="15.75" customHeight="1">
      <c r="F193" s="1369"/>
      <c r="G193" s="1369"/>
      <c r="H193" s="1369"/>
      <c r="I193" s="1369"/>
      <c r="J193" s="1369"/>
      <c r="K193" s="1369"/>
      <c r="L193" s="1369"/>
      <c r="M193" s="1369"/>
      <c r="N193" s="1369"/>
      <c r="O193" s="1369"/>
      <c r="P193" s="1369"/>
      <c r="Q193" s="1369"/>
      <c r="R193" s="1369"/>
      <c r="S193" s="1369"/>
      <c r="T193" s="1369"/>
      <c r="U193" s="1369"/>
      <c r="V193" s="1369"/>
      <c r="W193" s="1369"/>
      <c r="X193" s="1369"/>
      <c r="Y193" s="1369"/>
      <c r="AA193" s="1369"/>
      <c r="AC193" s="1369"/>
      <c r="AD193" s="1369"/>
      <c r="AE193" s="1369"/>
      <c r="AF193" s="1369"/>
      <c r="AG193" s="1369"/>
      <c r="AH193" s="1370"/>
      <c r="AI193" s="1370"/>
      <c r="AJ193" s="1369"/>
      <c r="AK193" s="1369"/>
      <c r="AL193" s="1369"/>
      <c r="AM193" s="1369"/>
      <c r="AN193" s="1369"/>
      <c r="AO193" s="1369"/>
      <c r="AP193" s="1369"/>
      <c r="AQ193" s="1369"/>
      <c r="AR193" s="1369"/>
      <c r="AS193" s="1369"/>
      <c r="AT193" s="1369"/>
      <c r="AU193" s="1369"/>
      <c r="AV193" s="1369"/>
      <c r="AW193" s="1369"/>
      <c r="AX193" s="1369"/>
      <c r="AY193" s="1369"/>
      <c r="AZ193" s="1369"/>
      <c r="BA193" s="1369"/>
      <c r="BB193" s="1369"/>
      <c r="BC193" s="1369"/>
      <c r="BD193" s="1369"/>
      <c r="BE193" s="1369"/>
      <c r="BF193" s="1369"/>
      <c r="BG193" s="1369"/>
      <c r="BH193" s="1369"/>
      <c r="BI193" s="1369"/>
      <c r="BJ193" s="1369"/>
      <c r="BK193" s="1369"/>
      <c r="BL193" s="1369"/>
      <c r="BM193" s="1369"/>
      <c r="BN193" s="1369"/>
      <c r="BO193" s="1369"/>
      <c r="BP193" s="1369"/>
      <c r="BQ193" s="1369"/>
      <c r="BR193" s="1369"/>
      <c r="BS193" s="1369"/>
      <c r="BT193" s="1369"/>
      <c r="BU193" s="1369"/>
      <c r="BV193" s="1369"/>
      <c r="BW193" s="1369"/>
      <c r="BX193" s="1369"/>
      <c r="BY193" s="1369"/>
      <c r="BZ193" s="1369"/>
      <c r="CA193" s="1369"/>
      <c r="CB193" s="1369"/>
      <c r="CC193" s="1369"/>
      <c r="CD193" s="1369"/>
      <c r="CE193" s="1369"/>
      <c r="CF193" s="1369"/>
      <c r="CG193" s="1369"/>
      <c r="CH193" s="1369"/>
      <c r="CI193" s="1369"/>
      <c r="CJ193" s="1369"/>
      <c r="CK193" s="1369"/>
      <c r="CL193" s="1369"/>
      <c r="CM193" s="1369"/>
      <c r="CN193" s="1369"/>
      <c r="CO193" s="1369"/>
      <c r="CP193" s="1369"/>
      <c r="CQ193" s="1369"/>
      <c r="CR193" s="1369"/>
      <c r="CS193" s="1369"/>
      <c r="CT193" s="1369"/>
      <c r="CU193" s="1369"/>
      <c r="CV193" s="1369"/>
      <c r="CW193" s="1369"/>
      <c r="CX193" s="1369"/>
      <c r="CY193" s="1369"/>
      <c r="CZ193" s="1369"/>
      <c r="DA193" s="1369"/>
      <c r="DB193" s="1369"/>
      <c r="DC193" s="1369"/>
      <c r="DD193" s="1369"/>
      <c r="DE193" s="1369"/>
      <c r="DF193" s="1369"/>
      <c r="DG193" s="1369"/>
      <c r="DH193" s="1369"/>
      <c r="DI193" s="1369"/>
      <c r="DJ193" s="1369"/>
      <c r="DK193" s="1369"/>
      <c r="DL193" s="1369"/>
      <c r="DM193" s="1369"/>
      <c r="DN193" s="1369"/>
      <c r="DO193" s="1369"/>
      <c r="DP193" s="1369"/>
      <c r="DQ193" s="1369"/>
      <c r="DR193" s="1369"/>
      <c r="DS193" s="1369"/>
      <c r="DT193" s="1369"/>
      <c r="DU193" s="1369"/>
      <c r="DV193" s="1369"/>
      <c r="DW193" s="1369"/>
      <c r="DX193" s="1369"/>
      <c r="DY193" s="1369"/>
      <c r="DZ193" s="1369"/>
      <c r="EA193" s="1369"/>
      <c r="EB193" s="1369"/>
      <c r="EC193" s="1369"/>
      <c r="ED193" s="1369"/>
      <c r="EE193" s="1369"/>
      <c r="EF193" s="1369"/>
      <c r="EG193" s="1369"/>
      <c r="EH193" s="1369"/>
      <c r="EI193" s="1369"/>
      <c r="EJ193" s="1369"/>
      <c r="EK193" s="1369"/>
      <c r="EL193" s="1369"/>
      <c r="EM193" s="1369"/>
      <c r="EN193" s="1369"/>
      <c r="EO193" s="1369"/>
      <c r="EP193" s="1369"/>
      <c r="EQ193" s="1369"/>
      <c r="ER193" s="1369"/>
      <c r="ES193" s="1369"/>
      <c r="ET193" s="1369"/>
      <c r="EU193" s="1369"/>
      <c r="EV193" s="1369"/>
      <c r="EW193" s="1369"/>
      <c r="EX193" s="1369"/>
      <c r="EY193" s="1369"/>
      <c r="EZ193" s="1369"/>
      <c r="FA193" s="1369"/>
      <c r="FB193" s="1369"/>
      <c r="FC193" s="1369"/>
      <c r="FD193" s="1369"/>
      <c r="FE193" s="1369"/>
      <c r="FF193" s="1369"/>
    </row>
    <row r="195" spans="6:162" s="1371" customFormat="1" ht="15.75" customHeight="1">
      <c r="F195" s="1369"/>
      <c r="G195" s="1369"/>
      <c r="H195" s="1369"/>
      <c r="I195" s="1369"/>
      <c r="J195" s="1369"/>
      <c r="K195" s="1369"/>
      <c r="L195" s="1369"/>
      <c r="M195" s="1369"/>
      <c r="N195" s="1369"/>
      <c r="O195" s="1369"/>
      <c r="P195" s="1369"/>
      <c r="Q195" s="1369"/>
      <c r="R195" s="1369"/>
      <c r="S195" s="1369"/>
      <c r="T195" s="1369"/>
      <c r="U195" s="1369"/>
      <c r="V195" s="1369"/>
      <c r="W195" s="1369"/>
      <c r="X195" s="1369"/>
      <c r="Y195" s="1369"/>
      <c r="AA195" s="1369"/>
      <c r="AC195" s="1369"/>
      <c r="AD195" s="1369"/>
      <c r="AE195" s="1369"/>
      <c r="AF195" s="1369"/>
      <c r="AG195" s="1369"/>
      <c r="AH195" s="1370"/>
      <c r="AI195" s="1370"/>
      <c r="AJ195" s="1369"/>
      <c r="AK195" s="1369"/>
      <c r="AL195" s="1369"/>
      <c r="AM195" s="1369"/>
      <c r="AN195" s="1369"/>
      <c r="AO195" s="1369"/>
      <c r="AP195" s="1369"/>
      <c r="AQ195" s="1369"/>
      <c r="AR195" s="1369"/>
      <c r="AS195" s="1369"/>
      <c r="AT195" s="1369"/>
      <c r="AU195" s="1369"/>
      <c r="AV195" s="1369"/>
      <c r="AW195" s="1369"/>
      <c r="AX195" s="1369"/>
      <c r="AY195" s="1369"/>
      <c r="AZ195" s="1369"/>
      <c r="BA195" s="1369"/>
      <c r="BB195" s="1369"/>
      <c r="BC195" s="1369"/>
      <c r="BD195" s="1369"/>
      <c r="BE195" s="1369"/>
      <c r="BF195" s="1369"/>
      <c r="BG195" s="1369"/>
      <c r="BH195" s="1369"/>
      <c r="BI195" s="1369"/>
      <c r="BJ195" s="1369"/>
      <c r="BK195" s="1369"/>
      <c r="BL195" s="1369"/>
      <c r="BM195" s="1369"/>
      <c r="BN195" s="1369"/>
      <c r="BO195" s="1369"/>
      <c r="BP195" s="1369"/>
      <c r="BQ195" s="1369"/>
      <c r="BR195" s="1369"/>
      <c r="BS195" s="1369"/>
      <c r="BT195" s="1369"/>
      <c r="BU195" s="1369"/>
      <c r="BV195" s="1369"/>
      <c r="BW195" s="1369"/>
      <c r="BX195" s="1369"/>
      <c r="BY195" s="1369"/>
      <c r="BZ195" s="1369"/>
      <c r="CA195" s="1369"/>
      <c r="CB195" s="1369"/>
      <c r="CC195" s="1369"/>
      <c r="CD195" s="1369"/>
      <c r="CE195" s="1369"/>
      <c r="CF195" s="1369"/>
      <c r="CG195" s="1369"/>
      <c r="CH195" s="1369"/>
      <c r="CI195" s="1369"/>
      <c r="CJ195" s="1369"/>
      <c r="CK195" s="1369"/>
      <c r="CL195" s="1369"/>
      <c r="CM195" s="1369"/>
      <c r="CN195" s="1369"/>
      <c r="CO195" s="1369"/>
      <c r="CP195" s="1369"/>
      <c r="CQ195" s="1369"/>
      <c r="CR195" s="1369"/>
      <c r="CS195" s="1369"/>
      <c r="CT195" s="1369"/>
      <c r="CU195" s="1369"/>
      <c r="CV195" s="1369"/>
      <c r="CW195" s="1369"/>
      <c r="CX195" s="1369"/>
      <c r="CY195" s="1369"/>
      <c r="CZ195" s="1369"/>
      <c r="DA195" s="1369"/>
      <c r="DB195" s="1369"/>
      <c r="DC195" s="1369"/>
      <c r="DD195" s="1369"/>
      <c r="DE195" s="1369"/>
      <c r="DF195" s="1369"/>
      <c r="DG195" s="1369"/>
      <c r="DH195" s="1369"/>
      <c r="DI195" s="1369"/>
      <c r="DJ195" s="1369"/>
      <c r="DK195" s="1369"/>
      <c r="DL195" s="1369"/>
      <c r="DM195" s="1369"/>
      <c r="DN195" s="1369"/>
      <c r="DO195" s="1369"/>
      <c r="DP195" s="1369"/>
      <c r="DQ195" s="1369"/>
      <c r="DR195" s="1369"/>
      <c r="DS195" s="1369"/>
      <c r="DT195" s="1369"/>
      <c r="DU195" s="1369"/>
      <c r="DV195" s="1369"/>
      <c r="DW195" s="1369"/>
      <c r="DX195" s="1369"/>
      <c r="DY195" s="1369"/>
      <c r="DZ195" s="1369"/>
      <c r="EA195" s="1369"/>
      <c r="EB195" s="1369"/>
      <c r="EC195" s="1369"/>
      <c r="ED195" s="1369"/>
      <c r="EE195" s="1369"/>
      <c r="EF195" s="1369"/>
      <c r="EG195" s="1369"/>
      <c r="EH195" s="1369"/>
      <c r="EI195" s="1369"/>
      <c r="EJ195" s="1369"/>
      <c r="EK195" s="1369"/>
      <c r="EL195" s="1369"/>
      <c r="EM195" s="1369"/>
      <c r="EN195" s="1369"/>
      <c r="EO195" s="1369"/>
      <c r="EP195" s="1369"/>
      <c r="EQ195" s="1369"/>
      <c r="ER195" s="1369"/>
      <c r="ES195" s="1369"/>
      <c r="ET195" s="1369"/>
      <c r="EU195" s="1369"/>
      <c r="EV195" s="1369"/>
      <c r="EW195" s="1369"/>
      <c r="EX195" s="1369"/>
      <c r="EY195" s="1369"/>
      <c r="EZ195" s="1369"/>
      <c r="FA195" s="1369"/>
      <c r="FB195" s="1369"/>
      <c r="FC195" s="1369"/>
      <c r="FD195" s="1369"/>
      <c r="FE195" s="1369"/>
      <c r="FF195" s="1369"/>
    </row>
    <row r="197" spans="6:162" s="1371" customFormat="1" ht="15.75" customHeight="1">
      <c r="F197" s="1369"/>
      <c r="G197" s="1369"/>
      <c r="H197" s="1369"/>
      <c r="I197" s="1369"/>
      <c r="J197" s="1369"/>
      <c r="K197" s="1369"/>
      <c r="L197" s="1369"/>
      <c r="M197" s="1369"/>
      <c r="N197" s="1369"/>
      <c r="O197" s="1369"/>
      <c r="P197" s="1369"/>
      <c r="Q197" s="1369"/>
      <c r="R197" s="1369"/>
      <c r="S197" s="1369"/>
      <c r="T197" s="1369"/>
      <c r="U197" s="1369"/>
      <c r="V197" s="1369"/>
      <c r="W197" s="1369"/>
      <c r="X197" s="1369"/>
      <c r="Y197" s="1369"/>
      <c r="AA197" s="1369"/>
      <c r="AC197" s="1369"/>
      <c r="AD197" s="1369"/>
      <c r="AE197" s="1369"/>
      <c r="AF197" s="1369"/>
      <c r="AG197" s="1369"/>
      <c r="AH197" s="1370"/>
      <c r="AI197" s="1370"/>
      <c r="AJ197" s="1369"/>
      <c r="AK197" s="1369"/>
      <c r="AL197" s="1369"/>
      <c r="AM197" s="1369"/>
      <c r="AN197" s="1369"/>
      <c r="AO197" s="1369"/>
      <c r="AP197" s="1369"/>
      <c r="AQ197" s="1369"/>
      <c r="AR197" s="1369"/>
      <c r="AS197" s="1369"/>
      <c r="AT197" s="1369"/>
      <c r="AU197" s="1369"/>
      <c r="AV197" s="1369"/>
      <c r="AW197" s="1369"/>
      <c r="AX197" s="1369"/>
      <c r="AY197" s="1369"/>
      <c r="AZ197" s="1369"/>
      <c r="BA197" s="1369"/>
      <c r="BB197" s="1369"/>
      <c r="BC197" s="1369"/>
      <c r="BD197" s="1369"/>
      <c r="BE197" s="1369"/>
      <c r="BF197" s="1369"/>
      <c r="BG197" s="1369"/>
      <c r="BH197" s="1369"/>
      <c r="BI197" s="1369"/>
      <c r="BJ197" s="1369"/>
      <c r="BK197" s="1369"/>
      <c r="BL197" s="1369"/>
      <c r="BM197" s="1369"/>
      <c r="BN197" s="1369"/>
      <c r="BO197" s="1369"/>
      <c r="BP197" s="1369"/>
      <c r="BQ197" s="1369"/>
      <c r="BR197" s="1369"/>
      <c r="BS197" s="1369"/>
      <c r="BT197" s="1369"/>
      <c r="BU197" s="1369"/>
      <c r="BV197" s="1369"/>
      <c r="BW197" s="1369"/>
      <c r="BX197" s="1369"/>
      <c r="BY197" s="1369"/>
      <c r="BZ197" s="1369"/>
      <c r="CA197" s="1369"/>
      <c r="CB197" s="1369"/>
      <c r="CC197" s="1369"/>
      <c r="CD197" s="1369"/>
      <c r="CE197" s="1369"/>
      <c r="CF197" s="1369"/>
      <c r="CG197" s="1369"/>
      <c r="CH197" s="1369"/>
      <c r="CI197" s="1369"/>
      <c r="CJ197" s="1369"/>
      <c r="CK197" s="1369"/>
      <c r="CL197" s="1369"/>
      <c r="CM197" s="1369"/>
      <c r="CN197" s="1369"/>
      <c r="CO197" s="1369"/>
      <c r="CP197" s="1369"/>
      <c r="CQ197" s="1369"/>
      <c r="CR197" s="1369"/>
      <c r="CS197" s="1369"/>
      <c r="CT197" s="1369"/>
      <c r="CU197" s="1369"/>
      <c r="CV197" s="1369"/>
      <c r="CW197" s="1369"/>
      <c r="CX197" s="1369"/>
      <c r="CY197" s="1369"/>
      <c r="CZ197" s="1369"/>
      <c r="DA197" s="1369"/>
      <c r="DB197" s="1369"/>
      <c r="DC197" s="1369"/>
      <c r="DD197" s="1369"/>
      <c r="DE197" s="1369"/>
      <c r="DF197" s="1369"/>
      <c r="DG197" s="1369"/>
      <c r="DH197" s="1369"/>
      <c r="DI197" s="1369"/>
      <c r="DJ197" s="1369"/>
      <c r="DK197" s="1369"/>
      <c r="DL197" s="1369"/>
      <c r="DM197" s="1369"/>
      <c r="DN197" s="1369"/>
      <c r="DO197" s="1369"/>
      <c r="DP197" s="1369"/>
      <c r="DQ197" s="1369"/>
      <c r="DR197" s="1369"/>
      <c r="DS197" s="1369"/>
      <c r="DT197" s="1369"/>
      <c r="DU197" s="1369"/>
      <c r="DV197" s="1369"/>
      <c r="DW197" s="1369"/>
      <c r="DX197" s="1369"/>
      <c r="DY197" s="1369"/>
      <c r="DZ197" s="1369"/>
      <c r="EA197" s="1369"/>
      <c r="EB197" s="1369"/>
      <c r="EC197" s="1369"/>
      <c r="ED197" s="1369"/>
      <c r="EE197" s="1369"/>
      <c r="EF197" s="1369"/>
      <c r="EG197" s="1369"/>
      <c r="EH197" s="1369"/>
      <c r="EI197" s="1369"/>
      <c r="EJ197" s="1369"/>
      <c r="EK197" s="1369"/>
      <c r="EL197" s="1369"/>
      <c r="EM197" s="1369"/>
      <c r="EN197" s="1369"/>
      <c r="EO197" s="1369"/>
      <c r="EP197" s="1369"/>
      <c r="EQ197" s="1369"/>
      <c r="ER197" s="1369"/>
      <c r="ES197" s="1369"/>
      <c r="ET197" s="1369"/>
      <c r="EU197" s="1369"/>
      <c r="EV197" s="1369"/>
      <c r="EW197" s="1369"/>
      <c r="EX197" s="1369"/>
      <c r="EY197" s="1369"/>
      <c r="EZ197" s="1369"/>
      <c r="FA197" s="1369"/>
      <c r="FB197" s="1369"/>
      <c r="FC197" s="1369"/>
      <c r="FD197" s="1369"/>
      <c r="FE197" s="1369"/>
      <c r="FF197" s="1369"/>
    </row>
    <row r="199" spans="6:162" s="1371" customFormat="1" ht="15.75" customHeight="1">
      <c r="F199" s="1369"/>
      <c r="G199" s="1369"/>
      <c r="H199" s="1369"/>
      <c r="I199" s="1369"/>
      <c r="J199" s="1369"/>
      <c r="K199" s="1369"/>
      <c r="L199" s="1369"/>
      <c r="M199" s="1369"/>
      <c r="N199" s="1369"/>
      <c r="O199" s="1369"/>
      <c r="P199" s="1369"/>
      <c r="Q199" s="1369"/>
      <c r="R199" s="1369"/>
      <c r="S199" s="1369"/>
      <c r="T199" s="1369"/>
      <c r="U199" s="1369"/>
      <c r="V199" s="1369"/>
      <c r="W199" s="1369"/>
      <c r="X199" s="1369"/>
      <c r="Y199" s="1369"/>
      <c r="AA199" s="1369"/>
      <c r="AC199" s="1369"/>
      <c r="AD199" s="1369"/>
      <c r="AE199" s="1369"/>
      <c r="AF199" s="1369"/>
      <c r="AG199" s="1369"/>
      <c r="AH199" s="1370"/>
      <c r="AI199" s="1370"/>
      <c r="AJ199" s="1369"/>
      <c r="AK199" s="1369"/>
      <c r="AL199" s="1369"/>
      <c r="AM199" s="1369"/>
      <c r="AN199" s="1369"/>
      <c r="AO199" s="1369"/>
      <c r="AP199" s="1369"/>
      <c r="AQ199" s="1369"/>
      <c r="AR199" s="1369"/>
      <c r="AS199" s="1369"/>
      <c r="AT199" s="1369"/>
      <c r="AU199" s="1369"/>
      <c r="AV199" s="1369"/>
      <c r="AW199" s="1369"/>
      <c r="AX199" s="1369"/>
      <c r="AY199" s="1369"/>
      <c r="AZ199" s="1369"/>
      <c r="BA199" s="1369"/>
      <c r="BB199" s="1369"/>
      <c r="BC199" s="1369"/>
      <c r="BD199" s="1369"/>
      <c r="BE199" s="1369"/>
      <c r="BF199" s="1369"/>
      <c r="BG199" s="1369"/>
      <c r="BH199" s="1369"/>
      <c r="BI199" s="1369"/>
      <c r="BJ199" s="1369"/>
      <c r="BK199" s="1369"/>
      <c r="BL199" s="1369"/>
      <c r="BM199" s="1369"/>
      <c r="BN199" s="1369"/>
      <c r="BO199" s="1369"/>
      <c r="BP199" s="1369"/>
      <c r="BQ199" s="1369"/>
      <c r="BR199" s="1369"/>
      <c r="BS199" s="1369"/>
      <c r="BT199" s="1369"/>
      <c r="BU199" s="1369"/>
      <c r="BV199" s="1369"/>
      <c r="BW199" s="1369"/>
      <c r="BX199" s="1369"/>
      <c r="BY199" s="1369"/>
      <c r="BZ199" s="1369"/>
      <c r="CA199" s="1369"/>
      <c r="CB199" s="1369"/>
      <c r="CC199" s="1369"/>
      <c r="CD199" s="1369"/>
      <c r="CE199" s="1369"/>
      <c r="CF199" s="1369"/>
      <c r="CG199" s="1369"/>
      <c r="CH199" s="1369"/>
      <c r="CI199" s="1369"/>
      <c r="CJ199" s="1369"/>
      <c r="CK199" s="1369"/>
      <c r="CL199" s="1369"/>
      <c r="CM199" s="1369"/>
      <c r="CN199" s="1369"/>
      <c r="CO199" s="1369"/>
      <c r="CP199" s="1369"/>
      <c r="CQ199" s="1369"/>
      <c r="CR199" s="1369"/>
      <c r="CS199" s="1369"/>
      <c r="CT199" s="1369"/>
      <c r="CU199" s="1369"/>
      <c r="CV199" s="1369"/>
      <c r="CW199" s="1369"/>
      <c r="CX199" s="1369"/>
      <c r="CY199" s="1369"/>
      <c r="CZ199" s="1369"/>
      <c r="DA199" s="1369"/>
      <c r="DB199" s="1369"/>
      <c r="DC199" s="1369"/>
      <c r="DD199" s="1369"/>
      <c r="DE199" s="1369"/>
      <c r="DF199" s="1369"/>
      <c r="DG199" s="1369"/>
      <c r="DH199" s="1369"/>
      <c r="DI199" s="1369"/>
      <c r="DJ199" s="1369"/>
      <c r="DK199" s="1369"/>
      <c r="DL199" s="1369"/>
      <c r="DM199" s="1369"/>
      <c r="DN199" s="1369"/>
      <c r="DO199" s="1369"/>
      <c r="DP199" s="1369"/>
      <c r="DQ199" s="1369"/>
      <c r="DR199" s="1369"/>
      <c r="DS199" s="1369"/>
      <c r="DT199" s="1369"/>
      <c r="DU199" s="1369"/>
      <c r="DV199" s="1369"/>
      <c r="DW199" s="1369"/>
      <c r="DX199" s="1369"/>
      <c r="DY199" s="1369"/>
      <c r="DZ199" s="1369"/>
      <c r="EA199" s="1369"/>
      <c r="EB199" s="1369"/>
      <c r="EC199" s="1369"/>
      <c r="ED199" s="1369"/>
      <c r="EE199" s="1369"/>
      <c r="EF199" s="1369"/>
      <c r="EG199" s="1369"/>
      <c r="EH199" s="1369"/>
      <c r="EI199" s="1369"/>
      <c r="EJ199" s="1369"/>
      <c r="EK199" s="1369"/>
      <c r="EL199" s="1369"/>
      <c r="EM199" s="1369"/>
      <c r="EN199" s="1369"/>
      <c r="EO199" s="1369"/>
      <c r="EP199" s="1369"/>
      <c r="EQ199" s="1369"/>
      <c r="ER199" s="1369"/>
      <c r="ES199" s="1369"/>
      <c r="ET199" s="1369"/>
      <c r="EU199" s="1369"/>
      <c r="EV199" s="1369"/>
      <c r="EW199" s="1369"/>
      <c r="EX199" s="1369"/>
      <c r="EY199" s="1369"/>
      <c r="EZ199" s="1369"/>
      <c r="FA199" s="1369"/>
      <c r="FB199" s="1369"/>
      <c r="FC199" s="1369"/>
      <c r="FD199" s="1369"/>
      <c r="FE199" s="1369"/>
      <c r="FF199" s="1369"/>
    </row>
    <row r="201" spans="6:162" s="1371" customFormat="1" ht="15.75" customHeight="1">
      <c r="F201" s="1369"/>
      <c r="G201" s="1369"/>
      <c r="H201" s="1369"/>
      <c r="I201" s="1369"/>
      <c r="J201" s="1369"/>
      <c r="K201" s="1369"/>
      <c r="L201" s="1369"/>
      <c r="M201" s="1369"/>
      <c r="N201" s="1369"/>
      <c r="O201" s="1369"/>
      <c r="P201" s="1369"/>
      <c r="Q201" s="1369"/>
      <c r="R201" s="1369"/>
      <c r="S201" s="1369"/>
      <c r="T201" s="1369"/>
      <c r="U201" s="1369"/>
      <c r="V201" s="1369"/>
      <c r="W201" s="1369"/>
      <c r="X201" s="1369"/>
      <c r="Y201" s="1369"/>
      <c r="AA201" s="1369"/>
      <c r="AC201" s="1369"/>
      <c r="AD201" s="1369"/>
      <c r="AE201" s="1369"/>
      <c r="AF201" s="1369"/>
      <c r="AG201" s="1369"/>
      <c r="AH201" s="1370"/>
      <c r="AI201" s="1370"/>
      <c r="AJ201" s="1369"/>
      <c r="AK201" s="1369"/>
      <c r="AL201" s="1369"/>
      <c r="AM201" s="1369"/>
      <c r="AN201" s="1369"/>
      <c r="AO201" s="1369"/>
      <c r="AP201" s="1369"/>
      <c r="AQ201" s="1369"/>
      <c r="AR201" s="1369"/>
      <c r="AS201" s="1369"/>
      <c r="AT201" s="1369"/>
      <c r="AU201" s="1369"/>
      <c r="AV201" s="1369"/>
      <c r="AW201" s="1369"/>
      <c r="AX201" s="1369"/>
      <c r="AY201" s="1369"/>
      <c r="AZ201" s="1369"/>
      <c r="BA201" s="1369"/>
      <c r="BB201" s="1369"/>
      <c r="BC201" s="1369"/>
      <c r="BD201" s="1369"/>
      <c r="BE201" s="1369"/>
      <c r="BF201" s="1369"/>
      <c r="BG201" s="1369"/>
      <c r="BH201" s="1369"/>
      <c r="BI201" s="1369"/>
      <c r="BJ201" s="1369"/>
      <c r="BK201" s="1369"/>
      <c r="BL201" s="1369"/>
      <c r="BM201" s="1369"/>
      <c r="BN201" s="1369"/>
      <c r="BO201" s="1369"/>
      <c r="BP201" s="1369"/>
      <c r="BQ201" s="1369"/>
      <c r="BR201" s="1369"/>
      <c r="BS201" s="1369"/>
      <c r="BT201" s="1369"/>
      <c r="BU201" s="1369"/>
      <c r="BV201" s="1369"/>
      <c r="BW201" s="1369"/>
      <c r="BX201" s="1369"/>
      <c r="BY201" s="1369"/>
      <c r="BZ201" s="1369"/>
      <c r="CA201" s="1369"/>
      <c r="CB201" s="1369"/>
      <c r="CC201" s="1369"/>
      <c r="CD201" s="1369"/>
      <c r="CE201" s="1369"/>
      <c r="CF201" s="1369"/>
      <c r="CG201" s="1369"/>
      <c r="CH201" s="1369"/>
      <c r="CI201" s="1369"/>
      <c r="CJ201" s="1369"/>
      <c r="CK201" s="1369"/>
      <c r="CL201" s="1369"/>
      <c r="CM201" s="1369"/>
      <c r="CN201" s="1369"/>
      <c r="CO201" s="1369"/>
      <c r="CP201" s="1369"/>
      <c r="CQ201" s="1369"/>
      <c r="CR201" s="1369"/>
      <c r="CS201" s="1369"/>
      <c r="CT201" s="1369"/>
      <c r="CU201" s="1369"/>
      <c r="CV201" s="1369"/>
      <c r="CW201" s="1369"/>
      <c r="CX201" s="1369"/>
      <c r="CY201" s="1369"/>
      <c r="CZ201" s="1369"/>
      <c r="DA201" s="1369"/>
      <c r="DB201" s="1369"/>
      <c r="DC201" s="1369"/>
      <c r="DD201" s="1369"/>
      <c r="DE201" s="1369"/>
      <c r="DF201" s="1369"/>
      <c r="DG201" s="1369"/>
      <c r="DH201" s="1369"/>
      <c r="DI201" s="1369"/>
      <c r="DJ201" s="1369"/>
      <c r="DK201" s="1369"/>
      <c r="DL201" s="1369"/>
      <c r="DM201" s="1369"/>
      <c r="DN201" s="1369"/>
      <c r="DO201" s="1369"/>
      <c r="DP201" s="1369"/>
      <c r="DQ201" s="1369"/>
      <c r="DR201" s="1369"/>
      <c r="DS201" s="1369"/>
      <c r="DT201" s="1369"/>
      <c r="DU201" s="1369"/>
      <c r="DV201" s="1369"/>
      <c r="DW201" s="1369"/>
      <c r="DX201" s="1369"/>
      <c r="DY201" s="1369"/>
      <c r="DZ201" s="1369"/>
      <c r="EA201" s="1369"/>
      <c r="EB201" s="1369"/>
      <c r="EC201" s="1369"/>
      <c r="ED201" s="1369"/>
      <c r="EE201" s="1369"/>
      <c r="EF201" s="1369"/>
      <c r="EG201" s="1369"/>
      <c r="EH201" s="1369"/>
      <c r="EI201" s="1369"/>
      <c r="EJ201" s="1369"/>
      <c r="EK201" s="1369"/>
      <c r="EL201" s="1369"/>
      <c r="EM201" s="1369"/>
      <c r="EN201" s="1369"/>
      <c r="EO201" s="1369"/>
      <c r="EP201" s="1369"/>
      <c r="EQ201" s="1369"/>
      <c r="ER201" s="1369"/>
      <c r="ES201" s="1369"/>
      <c r="ET201" s="1369"/>
      <c r="EU201" s="1369"/>
      <c r="EV201" s="1369"/>
      <c r="EW201" s="1369"/>
      <c r="EX201" s="1369"/>
      <c r="EY201" s="1369"/>
      <c r="EZ201" s="1369"/>
      <c r="FA201" s="1369"/>
      <c r="FB201" s="1369"/>
      <c r="FC201" s="1369"/>
      <c r="FD201" s="1369"/>
      <c r="FE201" s="1369"/>
      <c r="FF201" s="1369"/>
    </row>
    <row r="203" spans="6:162" s="1371" customFormat="1" ht="15.75" customHeight="1">
      <c r="F203" s="1369"/>
      <c r="G203" s="1369"/>
      <c r="H203" s="1369"/>
      <c r="I203" s="1369"/>
      <c r="J203" s="1369"/>
      <c r="K203" s="1369"/>
      <c r="L203" s="1369"/>
      <c r="M203" s="1369"/>
      <c r="N203" s="1369"/>
      <c r="O203" s="1369"/>
      <c r="P203" s="1369"/>
      <c r="Q203" s="1369"/>
      <c r="R203" s="1369"/>
      <c r="S203" s="1369"/>
      <c r="T203" s="1369"/>
      <c r="U203" s="1369"/>
      <c r="V203" s="1369"/>
      <c r="W203" s="1369"/>
      <c r="X203" s="1369"/>
      <c r="Y203" s="1369"/>
      <c r="AA203" s="1369"/>
      <c r="AC203" s="1369"/>
      <c r="AD203" s="1369"/>
      <c r="AE203" s="1369"/>
      <c r="AF203" s="1369"/>
      <c r="AG203" s="1369"/>
      <c r="AH203" s="1370"/>
      <c r="AI203" s="1370"/>
      <c r="AJ203" s="1369"/>
      <c r="AK203" s="1369"/>
      <c r="AL203" s="1369"/>
      <c r="AM203" s="1369"/>
      <c r="AN203" s="1369"/>
      <c r="AO203" s="1369"/>
      <c r="AP203" s="1369"/>
      <c r="AQ203" s="1369"/>
      <c r="AR203" s="1369"/>
      <c r="AS203" s="1369"/>
      <c r="AT203" s="1369"/>
      <c r="AU203" s="1369"/>
      <c r="AV203" s="1369"/>
      <c r="AW203" s="1369"/>
      <c r="AX203" s="1369"/>
      <c r="AY203" s="1369"/>
      <c r="AZ203" s="1369"/>
      <c r="BA203" s="1369"/>
      <c r="BB203" s="1369"/>
      <c r="BC203" s="1369"/>
      <c r="BD203" s="1369"/>
      <c r="BE203" s="1369"/>
      <c r="BF203" s="1369"/>
      <c r="BG203" s="1369"/>
      <c r="BH203" s="1369"/>
      <c r="BI203" s="1369"/>
      <c r="BJ203" s="1369"/>
      <c r="BK203" s="1369"/>
      <c r="BL203" s="1369"/>
      <c r="BM203" s="1369"/>
      <c r="BN203" s="1369"/>
      <c r="BO203" s="1369"/>
      <c r="BP203" s="1369"/>
      <c r="BQ203" s="1369"/>
      <c r="BR203" s="1369"/>
      <c r="BS203" s="1369"/>
      <c r="BT203" s="1369"/>
      <c r="BU203" s="1369"/>
      <c r="BV203" s="1369"/>
      <c r="BW203" s="1369"/>
      <c r="BX203" s="1369"/>
      <c r="BY203" s="1369"/>
      <c r="BZ203" s="1369"/>
      <c r="CA203" s="1369"/>
      <c r="CB203" s="1369"/>
      <c r="CC203" s="1369"/>
      <c r="CD203" s="1369"/>
      <c r="CE203" s="1369"/>
      <c r="CF203" s="1369"/>
      <c r="CG203" s="1369"/>
      <c r="CH203" s="1369"/>
      <c r="CI203" s="1369"/>
      <c r="CJ203" s="1369"/>
      <c r="CK203" s="1369"/>
      <c r="CL203" s="1369"/>
      <c r="CM203" s="1369"/>
      <c r="CN203" s="1369"/>
      <c r="CO203" s="1369"/>
      <c r="CP203" s="1369"/>
      <c r="CQ203" s="1369"/>
      <c r="CR203" s="1369"/>
      <c r="CS203" s="1369"/>
      <c r="CT203" s="1369"/>
      <c r="CU203" s="1369"/>
      <c r="CV203" s="1369"/>
      <c r="CW203" s="1369"/>
      <c r="CX203" s="1369"/>
      <c r="CY203" s="1369"/>
      <c r="CZ203" s="1369"/>
      <c r="DA203" s="1369"/>
      <c r="DB203" s="1369"/>
      <c r="DC203" s="1369"/>
      <c r="DD203" s="1369"/>
      <c r="DE203" s="1369"/>
      <c r="DF203" s="1369"/>
      <c r="DG203" s="1369"/>
      <c r="DH203" s="1369"/>
      <c r="DI203" s="1369"/>
      <c r="DJ203" s="1369"/>
      <c r="DK203" s="1369"/>
      <c r="DL203" s="1369"/>
      <c r="DM203" s="1369"/>
      <c r="DN203" s="1369"/>
      <c r="DO203" s="1369"/>
      <c r="DP203" s="1369"/>
      <c r="DQ203" s="1369"/>
      <c r="DR203" s="1369"/>
      <c r="DS203" s="1369"/>
      <c r="DT203" s="1369"/>
      <c r="DU203" s="1369"/>
      <c r="DV203" s="1369"/>
      <c r="DW203" s="1369"/>
      <c r="DX203" s="1369"/>
      <c r="DY203" s="1369"/>
      <c r="DZ203" s="1369"/>
      <c r="EA203" s="1369"/>
      <c r="EB203" s="1369"/>
      <c r="EC203" s="1369"/>
      <c r="ED203" s="1369"/>
      <c r="EE203" s="1369"/>
      <c r="EF203" s="1369"/>
      <c r="EG203" s="1369"/>
      <c r="EH203" s="1369"/>
      <c r="EI203" s="1369"/>
      <c r="EJ203" s="1369"/>
      <c r="EK203" s="1369"/>
      <c r="EL203" s="1369"/>
      <c r="EM203" s="1369"/>
      <c r="EN203" s="1369"/>
      <c r="EO203" s="1369"/>
      <c r="EP203" s="1369"/>
      <c r="EQ203" s="1369"/>
      <c r="ER203" s="1369"/>
      <c r="ES203" s="1369"/>
      <c r="ET203" s="1369"/>
      <c r="EU203" s="1369"/>
      <c r="EV203" s="1369"/>
      <c r="EW203" s="1369"/>
      <c r="EX203" s="1369"/>
      <c r="EY203" s="1369"/>
      <c r="EZ203" s="1369"/>
      <c r="FA203" s="1369"/>
      <c r="FB203" s="1369"/>
      <c r="FC203" s="1369"/>
      <c r="FD203" s="1369"/>
      <c r="FE203" s="1369"/>
      <c r="FF203" s="1369"/>
    </row>
    <row r="205" spans="6:162" s="1371" customFormat="1" ht="15.75" customHeight="1">
      <c r="F205" s="1369"/>
      <c r="G205" s="1369"/>
      <c r="H205" s="1369"/>
      <c r="I205" s="1369"/>
      <c r="J205" s="1369"/>
      <c r="K205" s="1369"/>
      <c r="L205" s="1369"/>
      <c r="M205" s="1369"/>
      <c r="N205" s="1369"/>
      <c r="O205" s="1369"/>
      <c r="P205" s="1369"/>
      <c r="Q205" s="1369"/>
      <c r="R205" s="1369"/>
      <c r="S205" s="1369"/>
      <c r="T205" s="1369"/>
      <c r="U205" s="1369"/>
      <c r="V205" s="1369"/>
      <c r="W205" s="1369"/>
      <c r="X205" s="1369"/>
      <c r="Y205" s="1369"/>
      <c r="AA205" s="1369"/>
      <c r="AC205" s="1369"/>
      <c r="AD205" s="1369"/>
      <c r="AE205" s="1369"/>
      <c r="AF205" s="1369"/>
      <c r="AG205" s="1369"/>
      <c r="AH205" s="1370"/>
      <c r="AI205" s="1370"/>
      <c r="AJ205" s="1369"/>
      <c r="AK205" s="1369"/>
      <c r="AL205" s="1369"/>
      <c r="AM205" s="1369"/>
      <c r="AN205" s="1369"/>
      <c r="AO205" s="1369"/>
      <c r="AP205" s="1369"/>
      <c r="AQ205" s="1369"/>
      <c r="AR205" s="1369"/>
      <c r="AS205" s="1369"/>
      <c r="AT205" s="1369"/>
      <c r="AU205" s="1369"/>
      <c r="AV205" s="1369"/>
      <c r="AW205" s="1369"/>
      <c r="AX205" s="1369"/>
      <c r="AY205" s="1369"/>
      <c r="AZ205" s="1369"/>
      <c r="BA205" s="1369"/>
      <c r="BB205" s="1369"/>
      <c r="BC205" s="1369"/>
      <c r="BD205" s="1369"/>
      <c r="BE205" s="1369"/>
      <c r="BF205" s="1369"/>
      <c r="BG205" s="1369"/>
      <c r="BH205" s="1369"/>
      <c r="BI205" s="1369"/>
      <c r="BJ205" s="1369"/>
      <c r="BK205" s="1369"/>
      <c r="BL205" s="1369"/>
      <c r="BM205" s="1369"/>
      <c r="BN205" s="1369"/>
      <c r="BO205" s="1369"/>
      <c r="BP205" s="1369"/>
      <c r="BQ205" s="1369"/>
      <c r="BR205" s="1369"/>
      <c r="BS205" s="1369"/>
      <c r="BT205" s="1369"/>
      <c r="BU205" s="1369"/>
      <c r="BV205" s="1369"/>
      <c r="BW205" s="1369"/>
      <c r="BX205" s="1369"/>
      <c r="BY205" s="1369"/>
      <c r="BZ205" s="1369"/>
      <c r="CA205" s="1369"/>
      <c r="CB205" s="1369"/>
      <c r="CC205" s="1369"/>
      <c r="CD205" s="1369"/>
      <c r="CE205" s="1369"/>
      <c r="CF205" s="1369"/>
      <c r="CG205" s="1369"/>
      <c r="CH205" s="1369"/>
      <c r="CI205" s="1369"/>
      <c r="CJ205" s="1369"/>
      <c r="CK205" s="1369"/>
      <c r="CL205" s="1369"/>
      <c r="CM205" s="1369"/>
      <c r="CN205" s="1369"/>
      <c r="CO205" s="1369"/>
      <c r="CP205" s="1369"/>
      <c r="CQ205" s="1369"/>
      <c r="CR205" s="1369"/>
      <c r="CS205" s="1369"/>
      <c r="CT205" s="1369"/>
      <c r="CU205" s="1369"/>
      <c r="CV205" s="1369"/>
      <c r="CW205" s="1369"/>
      <c r="CX205" s="1369"/>
      <c r="CY205" s="1369"/>
      <c r="CZ205" s="1369"/>
      <c r="DA205" s="1369"/>
      <c r="DB205" s="1369"/>
      <c r="DC205" s="1369"/>
      <c r="DD205" s="1369"/>
      <c r="DE205" s="1369"/>
      <c r="DF205" s="1369"/>
      <c r="DG205" s="1369"/>
      <c r="DH205" s="1369"/>
      <c r="DI205" s="1369"/>
      <c r="DJ205" s="1369"/>
      <c r="DK205" s="1369"/>
      <c r="DL205" s="1369"/>
      <c r="DM205" s="1369"/>
      <c r="DN205" s="1369"/>
      <c r="DO205" s="1369"/>
      <c r="DP205" s="1369"/>
      <c r="DQ205" s="1369"/>
      <c r="DR205" s="1369"/>
      <c r="DS205" s="1369"/>
      <c r="DT205" s="1369"/>
      <c r="DU205" s="1369"/>
      <c r="DV205" s="1369"/>
      <c r="DW205" s="1369"/>
      <c r="DX205" s="1369"/>
      <c r="DY205" s="1369"/>
      <c r="DZ205" s="1369"/>
      <c r="EA205" s="1369"/>
      <c r="EB205" s="1369"/>
      <c r="EC205" s="1369"/>
      <c r="ED205" s="1369"/>
      <c r="EE205" s="1369"/>
      <c r="EF205" s="1369"/>
      <c r="EG205" s="1369"/>
      <c r="EH205" s="1369"/>
      <c r="EI205" s="1369"/>
      <c r="EJ205" s="1369"/>
      <c r="EK205" s="1369"/>
      <c r="EL205" s="1369"/>
      <c r="EM205" s="1369"/>
      <c r="EN205" s="1369"/>
      <c r="EO205" s="1369"/>
      <c r="EP205" s="1369"/>
      <c r="EQ205" s="1369"/>
      <c r="ER205" s="1369"/>
      <c r="ES205" s="1369"/>
      <c r="ET205" s="1369"/>
      <c r="EU205" s="1369"/>
      <c r="EV205" s="1369"/>
      <c r="EW205" s="1369"/>
      <c r="EX205" s="1369"/>
      <c r="EY205" s="1369"/>
      <c r="EZ205" s="1369"/>
      <c r="FA205" s="1369"/>
      <c r="FB205" s="1369"/>
      <c r="FC205" s="1369"/>
      <c r="FD205" s="1369"/>
      <c r="FE205" s="1369"/>
      <c r="FF205" s="1369"/>
    </row>
    <row r="207" spans="6:162" s="1371" customFormat="1" ht="15.75" customHeight="1">
      <c r="F207" s="1369"/>
      <c r="G207" s="1369"/>
      <c r="H207" s="1369"/>
      <c r="I207" s="1369"/>
      <c r="J207" s="1369"/>
      <c r="K207" s="1369"/>
      <c r="L207" s="1369"/>
      <c r="M207" s="1369"/>
      <c r="N207" s="1369"/>
      <c r="O207" s="1369"/>
      <c r="P207" s="1369"/>
      <c r="Q207" s="1369"/>
      <c r="R207" s="1369"/>
      <c r="S207" s="1369"/>
      <c r="T207" s="1369"/>
      <c r="U207" s="1369"/>
      <c r="V207" s="1369"/>
      <c r="W207" s="1369"/>
      <c r="X207" s="1369"/>
      <c r="Y207" s="1369"/>
      <c r="AA207" s="1369"/>
      <c r="AC207" s="1369"/>
      <c r="AD207" s="1369"/>
      <c r="AE207" s="1369"/>
      <c r="AF207" s="1369"/>
      <c r="AG207" s="1369"/>
      <c r="AH207" s="1370"/>
      <c r="AI207" s="1370"/>
      <c r="AJ207" s="1369"/>
      <c r="AK207" s="1369"/>
      <c r="AL207" s="1369"/>
      <c r="AM207" s="1369"/>
      <c r="AN207" s="1369"/>
      <c r="AO207" s="1369"/>
      <c r="AP207" s="1369"/>
      <c r="AQ207" s="1369"/>
      <c r="AR207" s="1369"/>
      <c r="AS207" s="1369"/>
      <c r="AT207" s="1369"/>
      <c r="AU207" s="1369"/>
      <c r="AV207" s="1369"/>
      <c r="AW207" s="1369"/>
      <c r="AX207" s="1369"/>
      <c r="AY207" s="1369"/>
      <c r="AZ207" s="1369"/>
      <c r="BA207" s="1369"/>
      <c r="BB207" s="1369"/>
      <c r="BC207" s="1369"/>
      <c r="BD207" s="1369"/>
      <c r="BE207" s="1369"/>
      <c r="BF207" s="1369"/>
      <c r="BG207" s="1369"/>
      <c r="BH207" s="1369"/>
      <c r="BI207" s="1369"/>
      <c r="BJ207" s="1369"/>
      <c r="BK207" s="1369"/>
      <c r="BL207" s="1369"/>
      <c r="BM207" s="1369"/>
      <c r="BN207" s="1369"/>
      <c r="BO207" s="1369"/>
      <c r="BP207" s="1369"/>
      <c r="BQ207" s="1369"/>
      <c r="BR207" s="1369"/>
      <c r="BS207" s="1369"/>
      <c r="BT207" s="1369"/>
      <c r="BU207" s="1369"/>
      <c r="BV207" s="1369"/>
      <c r="BW207" s="1369"/>
      <c r="BX207" s="1369"/>
      <c r="BY207" s="1369"/>
      <c r="BZ207" s="1369"/>
      <c r="CA207" s="1369"/>
      <c r="CB207" s="1369"/>
      <c r="CC207" s="1369"/>
      <c r="CD207" s="1369"/>
      <c r="CE207" s="1369"/>
      <c r="CF207" s="1369"/>
      <c r="CG207" s="1369"/>
      <c r="CH207" s="1369"/>
      <c r="CI207" s="1369"/>
      <c r="CJ207" s="1369"/>
      <c r="CK207" s="1369"/>
      <c r="CL207" s="1369"/>
      <c r="CM207" s="1369"/>
      <c r="CN207" s="1369"/>
      <c r="CO207" s="1369"/>
      <c r="CP207" s="1369"/>
      <c r="CQ207" s="1369"/>
      <c r="CR207" s="1369"/>
      <c r="CS207" s="1369"/>
      <c r="CT207" s="1369"/>
      <c r="CU207" s="1369"/>
      <c r="CV207" s="1369"/>
      <c r="CW207" s="1369"/>
      <c r="CX207" s="1369"/>
      <c r="CY207" s="1369"/>
      <c r="CZ207" s="1369"/>
      <c r="DA207" s="1369"/>
      <c r="DB207" s="1369"/>
      <c r="DC207" s="1369"/>
      <c r="DD207" s="1369"/>
      <c r="DE207" s="1369"/>
      <c r="DF207" s="1369"/>
      <c r="DG207" s="1369"/>
      <c r="DH207" s="1369"/>
      <c r="DI207" s="1369"/>
      <c r="DJ207" s="1369"/>
      <c r="DK207" s="1369"/>
      <c r="DL207" s="1369"/>
      <c r="DM207" s="1369"/>
      <c r="DN207" s="1369"/>
      <c r="DO207" s="1369"/>
      <c r="DP207" s="1369"/>
      <c r="DQ207" s="1369"/>
      <c r="DR207" s="1369"/>
      <c r="DS207" s="1369"/>
      <c r="DT207" s="1369"/>
      <c r="DU207" s="1369"/>
      <c r="DV207" s="1369"/>
      <c r="DW207" s="1369"/>
      <c r="DX207" s="1369"/>
      <c r="DY207" s="1369"/>
      <c r="DZ207" s="1369"/>
      <c r="EA207" s="1369"/>
      <c r="EB207" s="1369"/>
      <c r="EC207" s="1369"/>
      <c r="ED207" s="1369"/>
      <c r="EE207" s="1369"/>
      <c r="EF207" s="1369"/>
      <c r="EG207" s="1369"/>
      <c r="EH207" s="1369"/>
      <c r="EI207" s="1369"/>
      <c r="EJ207" s="1369"/>
      <c r="EK207" s="1369"/>
      <c r="EL207" s="1369"/>
      <c r="EM207" s="1369"/>
      <c r="EN207" s="1369"/>
      <c r="EO207" s="1369"/>
      <c r="EP207" s="1369"/>
      <c r="EQ207" s="1369"/>
      <c r="ER207" s="1369"/>
      <c r="ES207" s="1369"/>
      <c r="ET207" s="1369"/>
      <c r="EU207" s="1369"/>
      <c r="EV207" s="1369"/>
      <c r="EW207" s="1369"/>
      <c r="EX207" s="1369"/>
      <c r="EY207" s="1369"/>
      <c r="EZ207" s="1369"/>
      <c r="FA207" s="1369"/>
      <c r="FB207" s="1369"/>
      <c r="FC207" s="1369"/>
      <c r="FD207" s="1369"/>
      <c r="FE207" s="1369"/>
      <c r="FF207" s="1369"/>
    </row>
    <row r="209" spans="6:162" s="1371" customFormat="1" ht="15.75" customHeight="1">
      <c r="F209" s="1369"/>
      <c r="G209" s="1369"/>
      <c r="H209" s="1369"/>
      <c r="I209" s="1369"/>
      <c r="J209" s="1369"/>
      <c r="K209" s="1369"/>
      <c r="L209" s="1369"/>
      <c r="M209" s="1369"/>
      <c r="N209" s="1369"/>
      <c r="O209" s="1369"/>
      <c r="P209" s="1369"/>
      <c r="Q209" s="1369"/>
      <c r="R209" s="1369"/>
      <c r="S209" s="1369"/>
      <c r="T209" s="1369"/>
      <c r="U209" s="1369"/>
      <c r="V209" s="1369"/>
      <c r="W209" s="1369"/>
      <c r="X209" s="1369"/>
      <c r="Y209" s="1369"/>
      <c r="AA209" s="1369"/>
      <c r="AC209" s="1369"/>
      <c r="AD209" s="1369"/>
      <c r="AE209" s="1369"/>
      <c r="AF209" s="1369"/>
      <c r="AG209" s="1369"/>
      <c r="AH209" s="1370"/>
      <c r="AI209" s="1370"/>
      <c r="AJ209" s="1369"/>
      <c r="AK209" s="1369"/>
      <c r="AL209" s="1369"/>
      <c r="AM209" s="1369"/>
      <c r="AN209" s="1369"/>
      <c r="AO209" s="1369"/>
      <c r="AP209" s="1369"/>
      <c r="AQ209" s="1369"/>
      <c r="AR209" s="1369"/>
      <c r="AS209" s="1369"/>
      <c r="AT209" s="1369"/>
      <c r="AU209" s="1369"/>
      <c r="AV209" s="1369"/>
      <c r="AW209" s="1369"/>
      <c r="AX209" s="1369"/>
      <c r="AY209" s="1369"/>
      <c r="AZ209" s="1369"/>
      <c r="BA209" s="1369"/>
      <c r="BB209" s="1369"/>
      <c r="BC209" s="1369"/>
      <c r="BD209" s="1369"/>
      <c r="BE209" s="1369"/>
      <c r="BF209" s="1369"/>
      <c r="BG209" s="1369"/>
      <c r="BH209" s="1369"/>
      <c r="BI209" s="1369"/>
      <c r="BJ209" s="1369"/>
      <c r="BK209" s="1369"/>
      <c r="BL209" s="1369"/>
      <c r="BM209" s="1369"/>
      <c r="BN209" s="1369"/>
      <c r="BO209" s="1369"/>
      <c r="BP209" s="1369"/>
      <c r="BQ209" s="1369"/>
      <c r="BR209" s="1369"/>
      <c r="BS209" s="1369"/>
      <c r="BT209" s="1369"/>
      <c r="BU209" s="1369"/>
      <c r="BV209" s="1369"/>
      <c r="BW209" s="1369"/>
      <c r="BX209" s="1369"/>
      <c r="BY209" s="1369"/>
      <c r="BZ209" s="1369"/>
      <c r="CA209" s="1369"/>
      <c r="CB209" s="1369"/>
      <c r="CC209" s="1369"/>
      <c r="CD209" s="1369"/>
      <c r="CE209" s="1369"/>
      <c r="CF209" s="1369"/>
      <c r="CG209" s="1369"/>
      <c r="CH209" s="1369"/>
      <c r="CI209" s="1369"/>
      <c r="CJ209" s="1369"/>
      <c r="CK209" s="1369"/>
      <c r="CL209" s="1369"/>
      <c r="CM209" s="1369"/>
      <c r="CN209" s="1369"/>
      <c r="CO209" s="1369"/>
      <c r="CP209" s="1369"/>
      <c r="CQ209" s="1369"/>
      <c r="CR209" s="1369"/>
      <c r="CS209" s="1369"/>
      <c r="CT209" s="1369"/>
      <c r="CU209" s="1369"/>
      <c r="CV209" s="1369"/>
      <c r="CW209" s="1369"/>
      <c r="CX209" s="1369"/>
      <c r="CY209" s="1369"/>
      <c r="CZ209" s="1369"/>
      <c r="DA209" s="1369"/>
      <c r="DB209" s="1369"/>
      <c r="DC209" s="1369"/>
      <c r="DD209" s="1369"/>
      <c r="DE209" s="1369"/>
      <c r="DF209" s="1369"/>
      <c r="DG209" s="1369"/>
      <c r="DH209" s="1369"/>
      <c r="DI209" s="1369"/>
      <c r="DJ209" s="1369"/>
      <c r="DK209" s="1369"/>
      <c r="DL209" s="1369"/>
      <c r="DM209" s="1369"/>
      <c r="DN209" s="1369"/>
      <c r="DO209" s="1369"/>
      <c r="DP209" s="1369"/>
      <c r="DQ209" s="1369"/>
      <c r="DR209" s="1369"/>
      <c r="DS209" s="1369"/>
      <c r="DT209" s="1369"/>
      <c r="DU209" s="1369"/>
      <c r="DV209" s="1369"/>
      <c r="DW209" s="1369"/>
      <c r="DX209" s="1369"/>
      <c r="DY209" s="1369"/>
      <c r="DZ209" s="1369"/>
      <c r="EA209" s="1369"/>
      <c r="EB209" s="1369"/>
      <c r="EC209" s="1369"/>
      <c r="ED209" s="1369"/>
      <c r="EE209" s="1369"/>
      <c r="EF209" s="1369"/>
      <c r="EG209" s="1369"/>
      <c r="EH209" s="1369"/>
      <c r="EI209" s="1369"/>
      <c r="EJ209" s="1369"/>
      <c r="EK209" s="1369"/>
      <c r="EL209" s="1369"/>
      <c r="EM209" s="1369"/>
      <c r="EN209" s="1369"/>
      <c r="EO209" s="1369"/>
      <c r="EP209" s="1369"/>
      <c r="EQ209" s="1369"/>
      <c r="ER209" s="1369"/>
      <c r="ES209" s="1369"/>
      <c r="ET209" s="1369"/>
      <c r="EU209" s="1369"/>
      <c r="EV209" s="1369"/>
      <c r="EW209" s="1369"/>
      <c r="EX209" s="1369"/>
      <c r="EY209" s="1369"/>
      <c r="EZ209" s="1369"/>
      <c r="FA209" s="1369"/>
      <c r="FB209" s="1369"/>
      <c r="FC209" s="1369"/>
      <c r="FD209" s="1369"/>
      <c r="FE209" s="1369"/>
      <c r="FF209" s="1369"/>
    </row>
    <row r="211" spans="6:162" s="1371" customFormat="1" ht="15.75" customHeight="1">
      <c r="F211" s="1369"/>
      <c r="G211" s="1369"/>
      <c r="H211" s="1369"/>
      <c r="I211" s="1369"/>
      <c r="J211" s="1369"/>
      <c r="K211" s="1369"/>
      <c r="L211" s="1369"/>
      <c r="M211" s="1369"/>
      <c r="N211" s="1369"/>
      <c r="O211" s="1369"/>
      <c r="P211" s="1369"/>
      <c r="Q211" s="1369"/>
      <c r="R211" s="1369"/>
      <c r="S211" s="1369"/>
      <c r="T211" s="1369"/>
      <c r="U211" s="1369"/>
      <c r="V211" s="1369"/>
      <c r="W211" s="1369"/>
      <c r="X211" s="1369"/>
      <c r="Y211" s="1369"/>
      <c r="AA211" s="1369"/>
      <c r="AC211" s="1369"/>
      <c r="AD211" s="1369"/>
      <c r="AE211" s="1369"/>
      <c r="AF211" s="1369"/>
      <c r="AG211" s="1369"/>
      <c r="AH211" s="1370"/>
      <c r="AI211" s="1370"/>
      <c r="AJ211" s="1369"/>
      <c r="AK211" s="1369"/>
      <c r="AL211" s="1369"/>
      <c r="AM211" s="1369"/>
      <c r="AN211" s="1369"/>
      <c r="AO211" s="1369"/>
      <c r="AP211" s="1369"/>
      <c r="AQ211" s="1369"/>
      <c r="AR211" s="1369"/>
      <c r="AS211" s="1369"/>
      <c r="AT211" s="1369"/>
      <c r="AU211" s="1369"/>
      <c r="AV211" s="1369"/>
      <c r="AW211" s="1369"/>
      <c r="AX211" s="1369"/>
      <c r="AY211" s="1369"/>
      <c r="AZ211" s="1369"/>
      <c r="BA211" s="1369"/>
      <c r="BB211" s="1369"/>
      <c r="BC211" s="1369"/>
      <c r="BD211" s="1369"/>
      <c r="BE211" s="1369"/>
      <c r="BF211" s="1369"/>
      <c r="BG211" s="1369"/>
      <c r="BH211" s="1369"/>
      <c r="BI211" s="1369"/>
      <c r="BJ211" s="1369"/>
      <c r="BK211" s="1369"/>
      <c r="BL211" s="1369"/>
      <c r="BM211" s="1369"/>
      <c r="BN211" s="1369"/>
      <c r="BO211" s="1369"/>
      <c r="BP211" s="1369"/>
      <c r="BQ211" s="1369"/>
      <c r="BR211" s="1369"/>
      <c r="BS211" s="1369"/>
      <c r="BT211" s="1369"/>
      <c r="BU211" s="1369"/>
      <c r="BV211" s="1369"/>
      <c r="BW211" s="1369"/>
      <c r="BX211" s="1369"/>
      <c r="BY211" s="1369"/>
      <c r="BZ211" s="1369"/>
      <c r="CA211" s="1369"/>
      <c r="CB211" s="1369"/>
      <c r="CC211" s="1369"/>
      <c r="CD211" s="1369"/>
      <c r="CE211" s="1369"/>
      <c r="CF211" s="1369"/>
      <c r="CG211" s="1369"/>
      <c r="CH211" s="1369"/>
      <c r="CI211" s="1369"/>
      <c r="CJ211" s="1369"/>
      <c r="CK211" s="1369"/>
      <c r="CL211" s="1369"/>
      <c r="CM211" s="1369"/>
      <c r="CN211" s="1369"/>
      <c r="CO211" s="1369"/>
      <c r="CP211" s="1369"/>
      <c r="CQ211" s="1369"/>
      <c r="CR211" s="1369"/>
      <c r="CS211" s="1369"/>
      <c r="CT211" s="1369"/>
      <c r="CU211" s="1369"/>
      <c r="CV211" s="1369"/>
      <c r="CW211" s="1369"/>
      <c r="CX211" s="1369"/>
      <c r="CY211" s="1369"/>
      <c r="CZ211" s="1369"/>
      <c r="DA211" s="1369"/>
      <c r="DB211" s="1369"/>
      <c r="DC211" s="1369"/>
      <c r="DD211" s="1369"/>
      <c r="DE211" s="1369"/>
      <c r="DF211" s="1369"/>
      <c r="DG211" s="1369"/>
      <c r="DH211" s="1369"/>
      <c r="DI211" s="1369"/>
      <c r="DJ211" s="1369"/>
      <c r="DK211" s="1369"/>
      <c r="DL211" s="1369"/>
      <c r="DM211" s="1369"/>
      <c r="DN211" s="1369"/>
      <c r="DO211" s="1369"/>
      <c r="DP211" s="1369"/>
      <c r="DQ211" s="1369"/>
      <c r="DR211" s="1369"/>
      <c r="DS211" s="1369"/>
      <c r="DT211" s="1369"/>
      <c r="DU211" s="1369"/>
      <c r="DV211" s="1369"/>
      <c r="DW211" s="1369"/>
      <c r="DX211" s="1369"/>
      <c r="DY211" s="1369"/>
      <c r="DZ211" s="1369"/>
      <c r="EA211" s="1369"/>
      <c r="EB211" s="1369"/>
      <c r="EC211" s="1369"/>
      <c r="ED211" s="1369"/>
      <c r="EE211" s="1369"/>
      <c r="EF211" s="1369"/>
      <c r="EG211" s="1369"/>
      <c r="EH211" s="1369"/>
      <c r="EI211" s="1369"/>
      <c r="EJ211" s="1369"/>
      <c r="EK211" s="1369"/>
      <c r="EL211" s="1369"/>
      <c r="EM211" s="1369"/>
      <c r="EN211" s="1369"/>
      <c r="EO211" s="1369"/>
      <c r="EP211" s="1369"/>
      <c r="EQ211" s="1369"/>
      <c r="ER211" s="1369"/>
      <c r="ES211" s="1369"/>
      <c r="ET211" s="1369"/>
      <c r="EU211" s="1369"/>
      <c r="EV211" s="1369"/>
      <c r="EW211" s="1369"/>
      <c r="EX211" s="1369"/>
      <c r="EY211" s="1369"/>
      <c r="EZ211" s="1369"/>
      <c r="FA211" s="1369"/>
      <c r="FB211" s="1369"/>
      <c r="FC211" s="1369"/>
      <c r="FD211" s="1369"/>
      <c r="FE211" s="1369"/>
      <c r="FF211" s="1369"/>
    </row>
    <row r="213" spans="6:162" s="1371" customFormat="1" ht="15.75" customHeight="1">
      <c r="F213" s="1369"/>
      <c r="G213" s="1369"/>
      <c r="H213" s="1369"/>
      <c r="I213" s="1369"/>
      <c r="J213" s="1369"/>
      <c r="K213" s="1369"/>
      <c r="L213" s="1369"/>
      <c r="M213" s="1369"/>
      <c r="N213" s="1369"/>
      <c r="O213" s="1369"/>
      <c r="P213" s="1369"/>
      <c r="Q213" s="1369"/>
      <c r="R213" s="1369"/>
      <c r="S213" s="1369"/>
      <c r="T213" s="1369"/>
      <c r="U213" s="1369"/>
      <c r="V213" s="1369"/>
      <c r="W213" s="1369"/>
      <c r="X213" s="1369"/>
      <c r="Y213" s="1369"/>
      <c r="AA213" s="1369"/>
      <c r="AC213" s="1369"/>
      <c r="AD213" s="1369"/>
      <c r="AE213" s="1369"/>
      <c r="AF213" s="1369"/>
      <c r="AG213" s="1369"/>
      <c r="AH213" s="1370"/>
      <c r="AI213" s="1370"/>
      <c r="AJ213" s="1369"/>
      <c r="AK213" s="1369"/>
      <c r="AL213" s="1369"/>
      <c r="AM213" s="1369"/>
      <c r="AN213" s="1369"/>
      <c r="AO213" s="1369"/>
      <c r="AP213" s="1369"/>
      <c r="AQ213" s="1369"/>
      <c r="AR213" s="1369"/>
      <c r="AS213" s="1369"/>
      <c r="AT213" s="1369"/>
      <c r="AU213" s="1369"/>
      <c r="AV213" s="1369"/>
      <c r="AW213" s="1369"/>
      <c r="AX213" s="1369"/>
      <c r="AY213" s="1369"/>
      <c r="AZ213" s="1369"/>
      <c r="BA213" s="1369"/>
      <c r="BB213" s="1369"/>
      <c r="BC213" s="1369"/>
      <c r="BD213" s="1369"/>
      <c r="BE213" s="1369"/>
      <c r="BF213" s="1369"/>
      <c r="BG213" s="1369"/>
      <c r="BH213" s="1369"/>
      <c r="BI213" s="1369"/>
      <c r="BJ213" s="1369"/>
      <c r="BK213" s="1369"/>
      <c r="BL213" s="1369"/>
      <c r="BM213" s="1369"/>
      <c r="BN213" s="1369"/>
      <c r="BO213" s="1369"/>
      <c r="BP213" s="1369"/>
      <c r="BQ213" s="1369"/>
      <c r="BR213" s="1369"/>
      <c r="BS213" s="1369"/>
      <c r="BT213" s="1369"/>
      <c r="BU213" s="1369"/>
      <c r="BV213" s="1369"/>
      <c r="BW213" s="1369"/>
      <c r="BX213" s="1369"/>
      <c r="BY213" s="1369"/>
      <c r="BZ213" s="1369"/>
      <c r="CA213" s="1369"/>
      <c r="CB213" s="1369"/>
      <c r="CC213" s="1369"/>
      <c r="CD213" s="1369"/>
      <c r="CE213" s="1369"/>
      <c r="CF213" s="1369"/>
      <c r="CG213" s="1369"/>
      <c r="CH213" s="1369"/>
      <c r="CI213" s="1369"/>
      <c r="CJ213" s="1369"/>
      <c r="CK213" s="1369"/>
      <c r="CL213" s="1369"/>
      <c r="CM213" s="1369"/>
      <c r="CN213" s="1369"/>
      <c r="CO213" s="1369"/>
      <c r="CP213" s="1369"/>
      <c r="CQ213" s="1369"/>
      <c r="CR213" s="1369"/>
      <c r="CS213" s="1369"/>
      <c r="CT213" s="1369"/>
      <c r="CU213" s="1369"/>
      <c r="CV213" s="1369"/>
      <c r="CW213" s="1369"/>
      <c r="CX213" s="1369"/>
      <c r="CY213" s="1369"/>
      <c r="CZ213" s="1369"/>
      <c r="DA213" s="1369"/>
      <c r="DB213" s="1369"/>
      <c r="DC213" s="1369"/>
      <c r="DD213" s="1369"/>
      <c r="DE213" s="1369"/>
      <c r="DF213" s="1369"/>
      <c r="DG213" s="1369"/>
      <c r="DH213" s="1369"/>
      <c r="DI213" s="1369"/>
      <c r="DJ213" s="1369"/>
      <c r="DK213" s="1369"/>
      <c r="DL213" s="1369"/>
      <c r="DM213" s="1369"/>
      <c r="DN213" s="1369"/>
      <c r="DO213" s="1369"/>
      <c r="DP213" s="1369"/>
      <c r="DQ213" s="1369"/>
      <c r="DR213" s="1369"/>
      <c r="DS213" s="1369"/>
      <c r="DT213" s="1369"/>
      <c r="DU213" s="1369"/>
      <c r="DV213" s="1369"/>
      <c r="DW213" s="1369"/>
      <c r="DX213" s="1369"/>
      <c r="DY213" s="1369"/>
      <c r="DZ213" s="1369"/>
      <c r="EA213" s="1369"/>
      <c r="EB213" s="1369"/>
      <c r="EC213" s="1369"/>
      <c r="ED213" s="1369"/>
      <c r="EE213" s="1369"/>
      <c r="EF213" s="1369"/>
      <c r="EG213" s="1369"/>
      <c r="EH213" s="1369"/>
      <c r="EI213" s="1369"/>
      <c r="EJ213" s="1369"/>
      <c r="EK213" s="1369"/>
      <c r="EL213" s="1369"/>
      <c r="EM213" s="1369"/>
      <c r="EN213" s="1369"/>
      <c r="EO213" s="1369"/>
      <c r="EP213" s="1369"/>
      <c r="EQ213" s="1369"/>
      <c r="ER213" s="1369"/>
      <c r="ES213" s="1369"/>
      <c r="ET213" s="1369"/>
      <c r="EU213" s="1369"/>
      <c r="EV213" s="1369"/>
      <c r="EW213" s="1369"/>
      <c r="EX213" s="1369"/>
      <c r="EY213" s="1369"/>
      <c r="EZ213" s="1369"/>
      <c r="FA213" s="1369"/>
      <c r="FB213" s="1369"/>
      <c r="FC213" s="1369"/>
      <c r="FD213" s="1369"/>
      <c r="FE213" s="1369"/>
      <c r="FF213" s="1369"/>
    </row>
    <row r="215" spans="6:162" s="1371" customFormat="1" ht="15.75" customHeight="1">
      <c r="F215" s="1369"/>
      <c r="G215" s="1369"/>
      <c r="H215" s="1369"/>
      <c r="I215" s="1369"/>
      <c r="J215" s="1369"/>
      <c r="K215" s="1369"/>
      <c r="L215" s="1369"/>
      <c r="M215" s="1369"/>
      <c r="N215" s="1369"/>
      <c r="O215" s="1369"/>
      <c r="P215" s="1369"/>
      <c r="Q215" s="1369"/>
      <c r="R215" s="1369"/>
      <c r="S215" s="1369"/>
      <c r="T215" s="1369"/>
      <c r="U215" s="1369"/>
      <c r="V215" s="1369"/>
      <c r="W215" s="1369"/>
      <c r="X215" s="1369"/>
      <c r="Y215" s="1369"/>
      <c r="AA215" s="1369"/>
      <c r="AC215" s="1369"/>
      <c r="AD215" s="1369"/>
      <c r="AE215" s="1369"/>
      <c r="AF215" s="1369"/>
      <c r="AG215" s="1369"/>
      <c r="AH215" s="1370"/>
      <c r="AI215" s="1370"/>
      <c r="AJ215" s="1369"/>
      <c r="AK215" s="1369"/>
      <c r="AL215" s="1369"/>
      <c r="AM215" s="1369"/>
      <c r="AN215" s="1369"/>
      <c r="AO215" s="1369"/>
      <c r="AP215" s="1369"/>
      <c r="AQ215" s="1369"/>
      <c r="AR215" s="1369"/>
      <c r="AS215" s="1369"/>
      <c r="AT215" s="1369"/>
      <c r="AU215" s="1369"/>
      <c r="AV215" s="1369"/>
      <c r="AW215" s="1369"/>
      <c r="AX215" s="1369"/>
      <c r="AY215" s="1369"/>
      <c r="AZ215" s="1369"/>
      <c r="BA215" s="1369"/>
      <c r="BB215" s="1369"/>
      <c r="BC215" s="1369"/>
      <c r="BD215" s="1369"/>
      <c r="BE215" s="1369"/>
      <c r="BF215" s="1369"/>
      <c r="BG215" s="1369"/>
      <c r="BH215" s="1369"/>
      <c r="BI215" s="1369"/>
      <c r="BJ215" s="1369"/>
      <c r="BK215" s="1369"/>
      <c r="BL215" s="1369"/>
      <c r="BM215" s="1369"/>
      <c r="BN215" s="1369"/>
      <c r="BO215" s="1369"/>
      <c r="BP215" s="1369"/>
      <c r="BQ215" s="1369"/>
      <c r="BR215" s="1369"/>
      <c r="BS215" s="1369"/>
      <c r="BT215" s="1369"/>
      <c r="BU215" s="1369"/>
      <c r="BV215" s="1369"/>
      <c r="BW215" s="1369"/>
      <c r="BX215" s="1369"/>
      <c r="BY215" s="1369"/>
      <c r="BZ215" s="1369"/>
      <c r="CA215" s="1369"/>
      <c r="CB215" s="1369"/>
      <c r="CC215" s="1369"/>
      <c r="CD215" s="1369"/>
      <c r="CE215" s="1369"/>
      <c r="CF215" s="1369"/>
      <c r="CG215" s="1369"/>
      <c r="CH215" s="1369"/>
      <c r="CI215" s="1369"/>
      <c r="CJ215" s="1369"/>
      <c r="CK215" s="1369"/>
      <c r="CL215" s="1369"/>
      <c r="CM215" s="1369"/>
      <c r="CN215" s="1369"/>
      <c r="CO215" s="1369"/>
      <c r="CP215" s="1369"/>
      <c r="CQ215" s="1369"/>
      <c r="CR215" s="1369"/>
      <c r="CS215" s="1369"/>
      <c r="CT215" s="1369"/>
      <c r="CU215" s="1369"/>
      <c r="CV215" s="1369"/>
      <c r="CW215" s="1369"/>
      <c r="CX215" s="1369"/>
      <c r="CY215" s="1369"/>
      <c r="CZ215" s="1369"/>
      <c r="DA215" s="1369"/>
      <c r="DB215" s="1369"/>
      <c r="DC215" s="1369"/>
      <c r="DD215" s="1369"/>
      <c r="DE215" s="1369"/>
      <c r="DF215" s="1369"/>
      <c r="DG215" s="1369"/>
      <c r="DH215" s="1369"/>
      <c r="DI215" s="1369"/>
      <c r="DJ215" s="1369"/>
      <c r="DK215" s="1369"/>
      <c r="DL215" s="1369"/>
      <c r="DM215" s="1369"/>
      <c r="DN215" s="1369"/>
      <c r="DO215" s="1369"/>
      <c r="DP215" s="1369"/>
      <c r="DQ215" s="1369"/>
      <c r="DR215" s="1369"/>
      <c r="DS215" s="1369"/>
      <c r="DT215" s="1369"/>
      <c r="DU215" s="1369"/>
      <c r="DV215" s="1369"/>
      <c r="DW215" s="1369"/>
      <c r="DX215" s="1369"/>
      <c r="DY215" s="1369"/>
      <c r="DZ215" s="1369"/>
      <c r="EA215" s="1369"/>
      <c r="EB215" s="1369"/>
      <c r="EC215" s="1369"/>
      <c r="ED215" s="1369"/>
      <c r="EE215" s="1369"/>
      <c r="EF215" s="1369"/>
      <c r="EG215" s="1369"/>
      <c r="EH215" s="1369"/>
      <c r="EI215" s="1369"/>
      <c r="EJ215" s="1369"/>
      <c r="EK215" s="1369"/>
      <c r="EL215" s="1369"/>
      <c r="EM215" s="1369"/>
      <c r="EN215" s="1369"/>
      <c r="EO215" s="1369"/>
      <c r="EP215" s="1369"/>
      <c r="EQ215" s="1369"/>
      <c r="ER215" s="1369"/>
      <c r="ES215" s="1369"/>
      <c r="ET215" s="1369"/>
      <c r="EU215" s="1369"/>
      <c r="EV215" s="1369"/>
      <c r="EW215" s="1369"/>
      <c r="EX215" s="1369"/>
      <c r="EY215" s="1369"/>
      <c r="EZ215" s="1369"/>
      <c r="FA215" s="1369"/>
      <c r="FB215" s="1369"/>
      <c r="FC215" s="1369"/>
      <c r="FD215" s="1369"/>
      <c r="FE215" s="1369"/>
      <c r="FF215" s="1369"/>
    </row>
    <row r="217" spans="6:162" s="1371" customFormat="1" ht="15.75" customHeight="1">
      <c r="F217" s="1369"/>
      <c r="G217" s="1369"/>
      <c r="H217" s="1369"/>
      <c r="I217" s="1369"/>
      <c r="J217" s="1369"/>
      <c r="K217" s="1369"/>
      <c r="L217" s="1369"/>
      <c r="M217" s="1369"/>
      <c r="N217" s="1369"/>
      <c r="O217" s="1369"/>
      <c r="P217" s="1369"/>
      <c r="Q217" s="1369"/>
      <c r="R217" s="1369"/>
      <c r="S217" s="1369"/>
      <c r="T217" s="1369"/>
      <c r="U217" s="1369"/>
      <c r="V217" s="1369"/>
      <c r="W217" s="1369"/>
      <c r="X217" s="1369"/>
      <c r="Y217" s="1369"/>
      <c r="AA217" s="1369"/>
      <c r="AC217" s="1369"/>
      <c r="AD217" s="1369"/>
      <c r="AE217" s="1369"/>
      <c r="AF217" s="1369"/>
      <c r="AG217" s="1369"/>
      <c r="AH217" s="1370"/>
      <c r="AI217" s="1370"/>
      <c r="AJ217" s="1369"/>
      <c r="AK217" s="1369"/>
      <c r="AL217" s="1369"/>
      <c r="AM217" s="1369"/>
      <c r="AN217" s="1369"/>
      <c r="AO217" s="1369"/>
      <c r="AP217" s="1369"/>
      <c r="AQ217" s="1369"/>
      <c r="AR217" s="1369"/>
      <c r="AS217" s="1369"/>
      <c r="AT217" s="1369"/>
      <c r="AU217" s="1369"/>
      <c r="AV217" s="1369"/>
      <c r="AW217" s="1369"/>
      <c r="AX217" s="1369"/>
      <c r="AY217" s="1369"/>
      <c r="AZ217" s="1369"/>
      <c r="BA217" s="1369"/>
      <c r="BB217" s="1369"/>
      <c r="BC217" s="1369"/>
      <c r="BD217" s="1369"/>
      <c r="BE217" s="1369"/>
      <c r="BF217" s="1369"/>
      <c r="BG217" s="1369"/>
      <c r="BH217" s="1369"/>
      <c r="BI217" s="1369"/>
      <c r="BJ217" s="1369"/>
      <c r="BK217" s="1369"/>
      <c r="BL217" s="1369"/>
      <c r="BM217" s="1369"/>
      <c r="BN217" s="1369"/>
      <c r="BO217" s="1369"/>
      <c r="BP217" s="1369"/>
      <c r="BQ217" s="1369"/>
      <c r="BR217" s="1369"/>
      <c r="BS217" s="1369"/>
      <c r="BT217" s="1369"/>
      <c r="BU217" s="1369"/>
      <c r="BV217" s="1369"/>
      <c r="BW217" s="1369"/>
      <c r="BX217" s="1369"/>
      <c r="BY217" s="1369"/>
      <c r="BZ217" s="1369"/>
      <c r="CA217" s="1369"/>
      <c r="CB217" s="1369"/>
      <c r="CC217" s="1369"/>
      <c r="CD217" s="1369"/>
      <c r="CE217" s="1369"/>
      <c r="CF217" s="1369"/>
      <c r="CG217" s="1369"/>
      <c r="CH217" s="1369"/>
      <c r="CI217" s="1369"/>
      <c r="CJ217" s="1369"/>
      <c r="CK217" s="1369"/>
      <c r="CL217" s="1369"/>
      <c r="CM217" s="1369"/>
      <c r="CN217" s="1369"/>
      <c r="CO217" s="1369"/>
      <c r="CP217" s="1369"/>
      <c r="CQ217" s="1369"/>
      <c r="CR217" s="1369"/>
      <c r="CS217" s="1369"/>
      <c r="CT217" s="1369"/>
      <c r="CU217" s="1369"/>
      <c r="CV217" s="1369"/>
      <c r="CW217" s="1369"/>
      <c r="CX217" s="1369"/>
      <c r="CY217" s="1369"/>
      <c r="CZ217" s="1369"/>
      <c r="DA217" s="1369"/>
      <c r="DB217" s="1369"/>
      <c r="DC217" s="1369"/>
      <c r="DD217" s="1369"/>
      <c r="DE217" s="1369"/>
      <c r="DF217" s="1369"/>
      <c r="DG217" s="1369"/>
      <c r="DH217" s="1369"/>
      <c r="DI217" s="1369"/>
      <c r="DJ217" s="1369"/>
      <c r="DK217" s="1369"/>
      <c r="DL217" s="1369"/>
      <c r="DM217" s="1369"/>
      <c r="DN217" s="1369"/>
      <c r="DO217" s="1369"/>
      <c r="DP217" s="1369"/>
      <c r="DQ217" s="1369"/>
      <c r="DR217" s="1369"/>
      <c r="DS217" s="1369"/>
      <c r="DT217" s="1369"/>
      <c r="DU217" s="1369"/>
      <c r="DV217" s="1369"/>
      <c r="DW217" s="1369"/>
      <c r="DX217" s="1369"/>
      <c r="DY217" s="1369"/>
      <c r="DZ217" s="1369"/>
      <c r="EA217" s="1369"/>
      <c r="EB217" s="1369"/>
      <c r="EC217" s="1369"/>
      <c r="ED217" s="1369"/>
      <c r="EE217" s="1369"/>
      <c r="EF217" s="1369"/>
      <c r="EG217" s="1369"/>
      <c r="EH217" s="1369"/>
      <c r="EI217" s="1369"/>
      <c r="EJ217" s="1369"/>
      <c r="EK217" s="1369"/>
      <c r="EL217" s="1369"/>
      <c r="EM217" s="1369"/>
      <c r="EN217" s="1369"/>
      <c r="EO217" s="1369"/>
      <c r="EP217" s="1369"/>
      <c r="EQ217" s="1369"/>
      <c r="ER217" s="1369"/>
      <c r="ES217" s="1369"/>
      <c r="ET217" s="1369"/>
      <c r="EU217" s="1369"/>
      <c r="EV217" s="1369"/>
      <c r="EW217" s="1369"/>
      <c r="EX217" s="1369"/>
      <c r="EY217" s="1369"/>
      <c r="EZ217" s="1369"/>
      <c r="FA217" s="1369"/>
      <c r="FB217" s="1369"/>
      <c r="FC217" s="1369"/>
      <c r="FD217" s="1369"/>
      <c r="FE217" s="1369"/>
      <c r="FF217" s="1369"/>
    </row>
    <row r="219" spans="6:162" s="1371" customFormat="1" ht="15.75" customHeight="1">
      <c r="F219" s="1369"/>
      <c r="G219" s="1369"/>
      <c r="H219" s="1369"/>
      <c r="I219" s="1369"/>
      <c r="J219" s="1369"/>
      <c r="K219" s="1369"/>
      <c r="L219" s="1369"/>
      <c r="M219" s="1369"/>
      <c r="N219" s="1369"/>
      <c r="O219" s="1369"/>
      <c r="P219" s="1369"/>
      <c r="Q219" s="1369"/>
      <c r="R219" s="1369"/>
      <c r="S219" s="1369"/>
      <c r="T219" s="1369"/>
      <c r="U219" s="1369"/>
      <c r="V219" s="1369"/>
      <c r="W219" s="1369"/>
      <c r="X219" s="1369"/>
      <c r="Y219" s="1369"/>
      <c r="AA219" s="1369"/>
      <c r="AC219" s="1369"/>
      <c r="AD219" s="1369"/>
      <c r="AE219" s="1369"/>
      <c r="AF219" s="1369"/>
      <c r="AG219" s="1369"/>
      <c r="AH219" s="1370"/>
      <c r="AI219" s="1370"/>
      <c r="AJ219" s="1369"/>
      <c r="AK219" s="1369"/>
      <c r="AL219" s="1369"/>
      <c r="AM219" s="1369"/>
      <c r="AN219" s="1369"/>
      <c r="AO219" s="1369"/>
      <c r="AP219" s="1369"/>
      <c r="AQ219" s="1369"/>
      <c r="AR219" s="1369"/>
      <c r="AS219" s="1369"/>
      <c r="AT219" s="1369"/>
      <c r="AU219" s="1369"/>
      <c r="AV219" s="1369"/>
      <c r="AW219" s="1369"/>
      <c r="AX219" s="1369"/>
      <c r="AY219" s="1369"/>
      <c r="AZ219" s="1369"/>
      <c r="BA219" s="1369"/>
      <c r="BB219" s="1369"/>
      <c r="BC219" s="1369"/>
      <c r="BD219" s="1369"/>
      <c r="BE219" s="1369"/>
      <c r="BF219" s="1369"/>
      <c r="BG219" s="1369"/>
      <c r="BH219" s="1369"/>
      <c r="BI219" s="1369"/>
      <c r="BJ219" s="1369"/>
      <c r="BK219" s="1369"/>
      <c r="BL219" s="1369"/>
      <c r="BM219" s="1369"/>
      <c r="BN219" s="1369"/>
      <c r="BO219" s="1369"/>
      <c r="BP219" s="1369"/>
      <c r="BQ219" s="1369"/>
      <c r="BR219" s="1369"/>
      <c r="BS219" s="1369"/>
      <c r="BT219" s="1369"/>
      <c r="BU219" s="1369"/>
      <c r="BV219" s="1369"/>
      <c r="BW219" s="1369"/>
      <c r="BX219" s="1369"/>
      <c r="BY219" s="1369"/>
      <c r="BZ219" s="1369"/>
      <c r="CA219" s="1369"/>
      <c r="CB219" s="1369"/>
      <c r="CC219" s="1369"/>
      <c r="CD219" s="1369"/>
      <c r="CE219" s="1369"/>
      <c r="CF219" s="1369"/>
      <c r="CG219" s="1369"/>
      <c r="CH219" s="1369"/>
      <c r="CI219" s="1369"/>
      <c r="CJ219" s="1369"/>
      <c r="CK219" s="1369"/>
      <c r="CL219" s="1369"/>
      <c r="CM219" s="1369"/>
      <c r="CN219" s="1369"/>
      <c r="CO219" s="1369"/>
      <c r="CP219" s="1369"/>
      <c r="CQ219" s="1369"/>
      <c r="CR219" s="1369"/>
      <c r="CS219" s="1369"/>
      <c r="CT219" s="1369"/>
      <c r="CU219" s="1369"/>
      <c r="CV219" s="1369"/>
      <c r="CW219" s="1369"/>
      <c r="CX219" s="1369"/>
      <c r="CY219" s="1369"/>
      <c r="CZ219" s="1369"/>
      <c r="DA219" s="1369"/>
      <c r="DB219" s="1369"/>
      <c r="DC219" s="1369"/>
      <c r="DD219" s="1369"/>
      <c r="DE219" s="1369"/>
      <c r="DF219" s="1369"/>
      <c r="DG219" s="1369"/>
      <c r="DH219" s="1369"/>
      <c r="DI219" s="1369"/>
      <c r="DJ219" s="1369"/>
      <c r="DK219" s="1369"/>
      <c r="DL219" s="1369"/>
      <c r="DM219" s="1369"/>
      <c r="DN219" s="1369"/>
      <c r="DO219" s="1369"/>
      <c r="DP219" s="1369"/>
      <c r="DQ219" s="1369"/>
      <c r="DR219" s="1369"/>
      <c r="DS219" s="1369"/>
      <c r="DT219" s="1369"/>
      <c r="DU219" s="1369"/>
      <c r="DV219" s="1369"/>
      <c r="DW219" s="1369"/>
      <c r="DX219" s="1369"/>
      <c r="DY219" s="1369"/>
      <c r="DZ219" s="1369"/>
      <c r="EA219" s="1369"/>
      <c r="EB219" s="1369"/>
      <c r="EC219" s="1369"/>
      <c r="ED219" s="1369"/>
      <c r="EE219" s="1369"/>
      <c r="EF219" s="1369"/>
      <c r="EG219" s="1369"/>
      <c r="EH219" s="1369"/>
      <c r="EI219" s="1369"/>
      <c r="EJ219" s="1369"/>
      <c r="EK219" s="1369"/>
      <c r="EL219" s="1369"/>
      <c r="EM219" s="1369"/>
      <c r="EN219" s="1369"/>
      <c r="EO219" s="1369"/>
      <c r="EP219" s="1369"/>
      <c r="EQ219" s="1369"/>
      <c r="ER219" s="1369"/>
      <c r="ES219" s="1369"/>
      <c r="ET219" s="1369"/>
      <c r="EU219" s="1369"/>
      <c r="EV219" s="1369"/>
      <c r="EW219" s="1369"/>
      <c r="EX219" s="1369"/>
      <c r="EY219" s="1369"/>
      <c r="EZ219" s="1369"/>
      <c r="FA219" s="1369"/>
      <c r="FB219" s="1369"/>
      <c r="FC219" s="1369"/>
      <c r="FD219" s="1369"/>
      <c r="FE219" s="1369"/>
      <c r="FF219" s="1369"/>
    </row>
    <row r="221" spans="6:162" s="1371" customFormat="1" ht="15.75" customHeight="1">
      <c r="F221" s="1369"/>
      <c r="G221" s="1369"/>
      <c r="H221" s="1369"/>
      <c r="I221" s="1369"/>
      <c r="J221" s="1369"/>
      <c r="K221" s="1369"/>
      <c r="L221" s="1369"/>
      <c r="M221" s="1369"/>
      <c r="N221" s="1369"/>
      <c r="O221" s="1369"/>
      <c r="P221" s="1369"/>
      <c r="Q221" s="1369"/>
      <c r="R221" s="1369"/>
      <c r="S221" s="1369"/>
      <c r="T221" s="1369"/>
      <c r="U221" s="1369"/>
      <c r="V221" s="1369"/>
      <c r="W221" s="1369"/>
      <c r="X221" s="1369"/>
      <c r="Y221" s="1369"/>
      <c r="AA221" s="1369"/>
      <c r="AC221" s="1369"/>
      <c r="AD221" s="1369"/>
      <c r="AE221" s="1369"/>
      <c r="AF221" s="1369"/>
      <c r="AG221" s="1369"/>
      <c r="AH221" s="1370"/>
      <c r="AI221" s="1370"/>
      <c r="AJ221" s="1369"/>
      <c r="AK221" s="1369"/>
      <c r="AL221" s="1369"/>
      <c r="AM221" s="1369"/>
      <c r="AN221" s="1369"/>
      <c r="AO221" s="1369"/>
      <c r="AP221" s="1369"/>
      <c r="AQ221" s="1369"/>
      <c r="AR221" s="1369"/>
      <c r="AS221" s="1369"/>
      <c r="AT221" s="1369"/>
      <c r="AU221" s="1369"/>
      <c r="AV221" s="1369"/>
      <c r="AW221" s="1369"/>
      <c r="AX221" s="1369"/>
      <c r="AY221" s="1369"/>
      <c r="AZ221" s="1369"/>
      <c r="BA221" s="1369"/>
      <c r="BB221" s="1369"/>
      <c r="BC221" s="1369"/>
      <c r="BD221" s="1369"/>
      <c r="BE221" s="1369"/>
      <c r="BF221" s="1369"/>
      <c r="BG221" s="1369"/>
      <c r="BH221" s="1369"/>
      <c r="BI221" s="1369"/>
      <c r="BJ221" s="1369"/>
      <c r="BK221" s="1369"/>
      <c r="BL221" s="1369"/>
      <c r="BM221" s="1369"/>
      <c r="BN221" s="1369"/>
      <c r="BO221" s="1369"/>
      <c r="BP221" s="1369"/>
      <c r="BQ221" s="1369"/>
      <c r="BR221" s="1369"/>
      <c r="BS221" s="1369"/>
      <c r="BT221" s="1369"/>
      <c r="BU221" s="1369"/>
      <c r="BV221" s="1369"/>
      <c r="BW221" s="1369"/>
      <c r="BX221" s="1369"/>
      <c r="BY221" s="1369"/>
      <c r="BZ221" s="1369"/>
      <c r="CA221" s="1369"/>
      <c r="CB221" s="1369"/>
      <c r="CC221" s="1369"/>
      <c r="CD221" s="1369"/>
      <c r="CE221" s="1369"/>
      <c r="CF221" s="1369"/>
      <c r="CG221" s="1369"/>
      <c r="CH221" s="1369"/>
      <c r="CI221" s="1369"/>
      <c r="CJ221" s="1369"/>
      <c r="CK221" s="1369"/>
      <c r="CL221" s="1369"/>
      <c r="CM221" s="1369"/>
      <c r="CN221" s="1369"/>
      <c r="CO221" s="1369"/>
      <c r="CP221" s="1369"/>
      <c r="CQ221" s="1369"/>
      <c r="CR221" s="1369"/>
      <c r="CS221" s="1369"/>
      <c r="CT221" s="1369"/>
      <c r="CU221" s="1369"/>
      <c r="CV221" s="1369"/>
      <c r="CW221" s="1369"/>
      <c r="CX221" s="1369"/>
      <c r="CY221" s="1369"/>
      <c r="CZ221" s="1369"/>
      <c r="DA221" s="1369"/>
      <c r="DB221" s="1369"/>
      <c r="DC221" s="1369"/>
      <c r="DD221" s="1369"/>
      <c r="DE221" s="1369"/>
      <c r="DF221" s="1369"/>
      <c r="DG221" s="1369"/>
      <c r="DH221" s="1369"/>
      <c r="DI221" s="1369"/>
      <c r="DJ221" s="1369"/>
      <c r="DK221" s="1369"/>
      <c r="DL221" s="1369"/>
      <c r="DM221" s="1369"/>
      <c r="DN221" s="1369"/>
      <c r="DO221" s="1369"/>
      <c r="DP221" s="1369"/>
      <c r="DQ221" s="1369"/>
      <c r="DR221" s="1369"/>
      <c r="DS221" s="1369"/>
      <c r="DT221" s="1369"/>
      <c r="DU221" s="1369"/>
      <c r="DV221" s="1369"/>
      <c r="DW221" s="1369"/>
      <c r="DX221" s="1369"/>
      <c r="DY221" s="1369"/>
      <c r="DZ221" s="1369"/>
      <c r="EA221" s="1369"/>
      <c r="EB221" s="1369"/>
      <c r="EC221" s="1369"/>
      <c r="ED221" s="1369"/>
      <c r="EE221" s="1369"/>
      <c r="EF221" s="1369"/>
      <c r="EG221" s="1369"/>
      <c r="EH221" s="1369"/>
      <c r="EI221" s="1369"/>
      <c r="EJ221" s="1369"/>
      <c r="EK221" s="1369"/>
      <c r="EL221" s="1369"/>
      <c r="EM221" s="1369"/>
      <c r="EN221" s="1369"/>
      <c r="EO221" s="1369"/>
      <c r="EP221" s="1369"/>
      <c r="EQ221" s="1369"/>
      <c r="ER221" s="1369"/>
      <c r="ES221" s="1369"/>
      <c r="ET221" s="1369"/>
      <c r="EU221" s="1369"/>
      <c r="EV221" s="1369"/>
      <c r="EW221" s="1369"/>
      <c r="EX221" s="1369"/>
      <c r="EY221" s="1369"/>
      <c r="EZ221" s="1369"/>
      <c r="FA221" s="1369"/>
      <c r="FB221" s="1369"/>
      <c r="FC221" s="1369"/>
      <c r="FD221" s="1369"/>
      <c r="FE221" s="1369"/>
      <c r="FF221" s="1369"/>
    </row>
    <row r="223" spans="6:162" s="1371" customFormat="1" ht="15.75" customHeight="1">
      <c r="F223" s="1369"/>
      <c r="G223" s="1369"/>
      <c r="H223" s="1369"/>
      <c r="I223" s="1369"/>
      <c r="J223" s="1369"/>
      <c r="K223" s="1369"/>
      <c r="L223" s="1369"/>
      <c r="M223" s="1369"/>
      <c r="N223" s="1369"/>
      <c r="O223" s="1369"/>
      <c r="P223" s="1369"/>
      <c r="Q223" s="1369"/>
      <c r="R223" s="1369"/>
      <c r="S223" s="1369"/>
      <c r="T223" s="1369"/>
      <c r="U223" s="1369"/>
      <c r="V223" s="1369"/>
      <c r="W223" s="1369"/>
      <c r="X223" s="1369"/>
      <c r="Y223" s="1369"/>
      <c r="AA223" s="1369"/>
      <c r="AC223" s="1369"/>
      <c r="AD223" s="1369"/>
      <c r="AE223" s="1369"/>
      <c r="AF223" s="1369"/>
      <c r="AG223" s="1369"/>
      <c r="AH223" s="1370"/>
      <c r="AI223" s="1370"/>
      <c r="AJ223" s="1369"/>
      <c r="AK223" s="1369"/>
      <c r="AL223" s="1369"/>
      <c r="AM223" s="1369"/>
      <c r="AN223" s="1369"/>
      <c r="AO223" s="1369"/>
      <c r="AP223" s="1369"/>
      <c r="AQ223" s="1369"/>
      <c r="AR223" s="1369"/>
      <c r="AS223" s="1369"/>
      <c r="AT223" s="1369"/>
      <c r="AU223" s="1369"/>
      <c r="AV223" s="1369"/>
      <c r="AW223" s="1369"/>
      <c r="AX223" s="1369"/>
      <c r="AY223" s="1369"/>
      <c r="AZ223" s="1369"/>
      <c r="BA223" s="1369"/>
      <c r="BB223" s="1369"/>
      <c r="BC223" s="1369"/>
      <c r="BD223" s="1369"/>
      <c r="BE223" s="1369"/>
      <c r="BF223" s="1369"/>
      <c r="BG223" s="1369"/>
      <c r="BH223" s="1369"/>
      <c r="BI223" s="1369"/>
      <c r="BJ223" s="1369"/>
      <c r="BK223" s="1369"/>
      <c r="BL223" s="1369"/>
      <c r="BM223" s="1369"/>
      <c r="BN223" s="1369"/>
      <c r="BO223" s="1369"/>
      <c r="BP223" s="1369"/>
      <c r="BQ223" s="1369"/>
      <c r="BR223" s="1369"/>
      <c r="BS223" s="1369"/>
      <c r="BT223" s="1369"/>
      <c r="BU223" s="1369"/>
      <c r="BV223" s="1369"/>
      <c r="BW223" s="1369"/>
      <c r="BX223" s="1369"/>
      <c r="BY223" s="1369"/>
      <c r="BZ223" s="1369"/>
      <c r="CA223" s="1369"/>
      <c r="CB223" s="1369"/>
      <c r="CC223" s="1369"/>
      <c r="CD223" s="1369"/>
      <c r="CE223" s="1369"/>
      <c r="CF223" s="1369"/>
      <c r="CG223" s="1369"/>
      <c r="CH223" s="1369"/>
      <c r="CI223" s="1369"/>
      <c r="CJ223" s="1369"/>
      <c r="CK223" s="1369"/>
      <c r="CL223" s="1369"/>
      <c r="CM223" s="1369"/>
      <c r="CN223" s="1369"/>
      <c r="CO223" s="1369"/>
      <c r="CP223" s="1369"/>
      <c r="CQ223" s="1369"/>
      <c r="CR223" s="1369"/>
      <c r="CS223" s="1369"/>
      <c r="CT223" s="1369"/>
      <c r="CU223" s="1369"/>
      <c r="CV223" s="1369"/>
      <c r="CW223" s="1369"/>
      <c r="CX223" s="1369"/>
      <c r="CY223" s="1369"/>
      <c r="CZ223" s="1369"/>
      <c r="DA223" s="1369"/>
      <c r="DB223" s="1369"/>
      <c r="DC223" s="1369"/>
      <c r="DD223" s="1369"/>
      <c r="DE223" s="1369"/>
      <c r="DF223" s="1369"/>
      <c r="DG223" s="1369"/>
      <c r="DH223" s="1369"/>
      <c r="DI223" s="1369"/>
      <c r="DJ223" s="1369"/>
      <c r="DK223" s="1369"/>
      <c r="DL223" s="1369"/>
      <c r="DM223" s="1369"/>
      <c r="DN223" s="1369"/>
      <c r="DO223" s="1369"/>
      <c r="DP223" s="1369"/>
      <c r="DQ223" s="1369"/>
      <c r="DR223" s="1369"/>
      <c r="DS223" s="1369"/>
      <c r="DT223" s="1369"/>
      <c r="DU223" s="1369"/>
      <c r="DV223" s="1369"/>
      <c r="DW223" s="1369"/>
      <c r="DX223" s="1369"/>
      <c r="DY223" s="1369"/>
      <c r="DZ223" s="1369"/>
      <c r="EA223" s="1369"/>
      <c r="EB223" s="1369"/>
      <c r="EC223" s="1369"/>
      <c r="ED223" s="1369"/>
      <c r="EE223" s="1369"/>
      <c r="EF223" s="1369"/>
      <c r="EG223" s="1369"/>
      <c r="EH223" s="1369"/>
      <c r="EI223" s="1369"/>
      <c r="EJ223" s="1369"/>
      <c r="EK223" s="1369"/>
      <c r="EL223" s="1369"/>
      <c r="EM223" s="1369"/>
      <c r="EN223" s="1369"/>
      <c r="EO223" s="1369"/>
      <c r="EP223" s="1369"/>
      <c r="EQ223" s="1369"/>
      <c r="ER223" s="1369"/>
      <c r="ES223" s="1369"/>
      <c r="ET223" s="1369"/>
      <c r="EU223" s="1369"/>
      <c r="EV223" s="1369"/>
      <c r="EW223" s="1369"/>
      <c r="EX223" s="1369"/>
      <c r="EY223" s="1369"/>
      <c r="EZ223" s="1369"/>
      <c r="FA223" s="1369"/>
      <c r="FB223" s="1369"/>
      <c r="FC223" s="1369"/>
      <c r="FD223" s="1369"/>
      <c r="FE223" s="1369"/>
      <c r="FF223" s="1369"/>
    </row>
    <row r="225" spans="6:162" s="1371" customFormat="1" ht="15.75" customHeight="1">
      <c r="F225" s="1369"/>
      <c r="G225" s="1369"/>
      <c r="H225" s="1369"/>
      <c r="I225" s="1369"/>
      <c r="J225" s="1369"/>
      <c r="K225" s="1369"/>
      <c r="L225" s="1369"/>
      <c r="M225" s="1369"/>
      <c r="N225" s="1369"/>
      <c r="O225" s="1369"/>
      <c r="P225" s="1369"/>
      <c r="Q225" s="1369"/>
      <c r="R225" s="1369"/>
      <c r="S225" s="1369"/>
      <c r="T225" s="1369"/>
      <c r="U225" s="1369"/>
      <c r="V225" s="1369"/>
      <c r="W225" s="1369"/>
      <c r="X225" s="1369"/>
      <c r="Y225" s="1369"/>
      <c r="AA225" s="1369"/>
      <c r="AC225" s="1369"/>
      <c r="AD225" s="1369"/>
      <c r="AE225" s="1369"/>
      <c r="AF225" s="1369"/>
      <c r="AG225" s="1369"/>
      <c r="AH225" s="1370"/>
      <c r="AI225" s="1370"/>
      <c r="AJ225" s="1369"/>
      <c r="AK225" s="1369"/>
      <c r="AL225" s="1369"/>
      <c r="AM225" s="1369"/>
      <c r="AN225" s="1369"/>
      <c r="AO225" s="1369"/>
      <c r="AP225" s="1369"/>
      <c r="AQ225" s="1369"/>
      <c r="AR225" s="1369"/>
      <c r="AS225" s="1369"/>
      <c r="AT225" s="1369"/>
      <c r="AU225" s="1369"/>
      <c r="AV225" s="1369"/>
      <c r="AW225" s="1369"/>
      <c r="AX225" s="1369"/>
      <c r="AY225" s="1369"/>
      <c r="AZ225" s="1369"/>
      <c r="BA225" s="1369"/>
      <c r="BB225" s="1369"/>
      <c r="BC225" s="1369"/>
      <c r="BD225" s="1369"/>
      <c r="BE225" s="1369"/>
      <c r="BF225" s="1369"/>
      <c r="BG225" s="1369"/>
      <c r="BH225" s="1369"/>
      <c r="BI225" s="1369"/>
      <c r="BJ225" s="1369"/>
      <c r="BK225" s="1369"/>
      <c r="BL225" s="1369"/>
      <c r="BM225" s="1369"/>
      <c r="BN225" s="1369"/>
      <c r="BO225" s="1369"/>
      <c r="BP225" s="1369"/>
      <c r="BQ225" s="1369"/>
      <c r="BR225" s="1369"/>
      <c r="BS225" s="1369"/>
      <c r="BT225" s="1369"/>
      <c r="BU225" s="1369"/>
      <c r="BV225" s="1369"/>
      <c r="BW225" s="1369"/>
      <c r="BX225" s="1369"/>
      <c r="BY225" s="1369"/>
      <c r="BZ225" s="1369"/>
      <c r="CA225" s="1369"/>
      <c r="CB225" s="1369"/>
      <c r="CC225" s="1369"/>
      <c r="CD225" s="1369"/>
      <c r="CE225" s="1369"/>
      <c r="CF225" s="1369"/>
      <c r="CG225" s="1369"/>
      <c r="CH225" s="1369"/>
      <c r="CI225" s="1369"/>
      <c r="CJ225" s="1369"/>
      <c r="CK225" s="1369"/>
      <c r="CL225" s="1369"/>
      <c r="CM225" s="1369"/>
      <c r="CN225" s="1369"/>
      <c r="CO225" s="1369"/>
      <c r="CP225" s="1369"/>
      <c r="CQ225" s="1369"/>
      <c r="CR225" s="1369"/>
      <c r="CS225" s="1369"/>
      <c r="CT225" s="1369"/>
      <c r="CU225" s="1369"/>
      <c r="CV225" s="1369"/>
      <c r="CW225" s="1369"/>
      <c r="CX225" s="1369"/>
      <c r="CY225" s="1369"/>
      <c r="CZ225" s="1369"/>
      <c r="DA225" s="1369"/>
      <c r="DB225" s="1369"/>
      <c r="DC225" s="1369"/>
      <c r="DD225" s="1369"/>
      <c r="DE225" s="1369"/>
      <c r="DF225" s="1369"/>
      <c r="DG225" s="1369"/>
      <c r="DH225" s="1369"/>
      <c r="DI225" s="1369"/>
      <c r="DJ225" s="1369"/>
      <c r="DK225" s="1369"/>
      <c r="DL225" s="1369"/>
      <c r="DM225" s="1369"/>
      <c r="DN225" s="1369"/>
      <c r="DO225" s="1369"/>
      <c r="DP225" s="1369"/>
      <c r="DQ225" s="1369"/>
      <c r="DR225" s="1369"/>
      <c r="DS225" s="1369"/>
      <c r="DT225" s="1369"/>
      <c r="DU225" s="1369"/>
      <c r="DV225" s="1369"/>
      <c r="DW225" s="1369"/>
      <c r="DX225" s="1369"/>
      <c r="DY225" s="1369"/>
      <c r="DZ225" s="1369"/>
      <c r="EA225" s="1369"/>
      <c r="EB225" s="1369"/>
      <c r="EC225" s="1369"/>
      <c r="ED225" s="1369"/>
      <c r="EE225" s="1369"/>
      <c r="EF225" s="1369"/>
      <c r="EG225" s="1369"/>
      <c r="EH225" s="1369"/>
      <c r="EI225" s="1369"/>
      <c r="EJ225" s="1369"/>
      <c r="EK225" s="1369"/>
      <c r="EL225" s="1369"/>
      <c r="EM225" s="1369"/>
      <c r="EN225" s="1369"/>
      <c r="EO225" s="1369"/>
      <c r="EP225" s="1369"/>
      <c r="EQ225" s="1369"/>
      <c r="ER225" s="1369"/>
      <c r="ES225" s="1369"/>
      <c r="ET225" s="1369"/>
      <c r="EU225" s="1369"/>
      <c r="EV225" s="1369"/>
      <c r="EW225" s="1369"/>
      <c r="EX225" s="1369"/>
      <c r="EY225" s="1369"/>
      <c r="EZ225" s="1369"/>
      <c r="FA225" s="1369"/>
      <c r="FB225" s="1369"/>
      <c r="FC225" s="1369"/>
      <c r="FD225" s="1369"/>
      <c r="FE225" s="1369"/>
      <c r="FF225" s="1369"/>
    </row>
    <row r="227" spans="6:162" s="1371" customFormat="1" ht="15.75" customHeight="1">
      <c r="F227" s="1369"/>
      <c r="G227" s="1369"/>
      <c r="H227" s="1369"/>
      <c r="I227" s="1369"/>
      <c r="J227" s="1369"/>
      <c r="K227" s="1369"/>
      <c r="L227" s="1369"/>
      <c r="M227" s="1369"/>
      <c r="N227" s="1369"/>
      <c r="O227" s="1369"/>
      <c r="P227" s="1369"/>
      <c r="Q227" s="1369"/>
      <c r="R227" s="1369"/>
      <c r="S227" s="1369"/>
      <c r="T227" s="1369"/>
      <c r="U227" s="1369"/>
      <c r="V227" s="1369"/>
      <c r="W227" s="1369"/>
      <c r="X227" s="1369"/>
      <c r="Y227" s="1369"/>
      <c r="AA227" s="1369"/>
      <c r="AC227" s="1369"/>
      <c r="AD227" s="1369"/>
      <c r="AE227" s="1369"/>
      <c r="AF227" s="1369"/>
      <c r="AG227" s="1369"/>
      <c r="AH227" s="1370"/>
      <c r="AI227" s="1370"/>
      <c r="AJ227" s="1369"/>
      <c r="AK227" s="1369"/>
      <c r="AL227" s="1369"/>
      <c r="AM227" s="1369"/>
      <c r="AN227" s="1369"/>
      <c r="AO227" s="1369"/>
      <c r="AP227" s="1369"/>
      <c r="AQ227" s="1369"/>
      <c r="AR227" s="1369"/>
      <c r="AS227" s="1369"/>
      <c r="AT227" s="1369"/>
      <c r="AU227" s="1369"/>
      <c r="AV227" s="1369"/>
      <c r="AW227" s="1369"/>
      <c r="AX227" s="1369"/>
      <c r="AY227" s="1369"/>
      <c r="AZ227" s="1369"/>
      <c r="BA227" s="1369"/>
      <c r="BB227" s="1369"/>
      <c r="BC227" s="1369"/>
      <c r="BD227" s="1369"/>
      <c r="BE227" s="1369"/>
      <c r="BF227" s="1369"/>
      <c r="BG227" s="1369"/>
      <c r="BH227" s="1369"/>
      <c r="BI227" s="1369"/>
      <c r="BJ227" s="1369"/>
      <c r="BK227" s="1369"/>
      <c r="BL227" s="1369"/>
      <c r="BM227" s="1369"/>
      <c r="BN227" s="1369"/>
      <c r="BO227" s="1369"/>
      <c r="BP227" s="1369"/>
      <c r="BQ227" s="1369"/>
      <c r="BR227" s="1369"/>
      <c r="BS227" s="1369"/>
      <c r="BT227" s="1369"/>
      <c r="BU227" s="1369"/>
      <c r="BV227" s="1369"/>
      <c r="BW227" s="1369"/>
      <c r="BX227" s="1369"/>
      <c r="BY227" s="1369"/>
      <c r="BZ227" s="1369"/>
      <c r="CA227" s="1369"/>
      <c r="CB227" s="1369"/>
      <c r="CC227" s="1369"/>
      <c r="CD227" s="1369"/>
      <c r="CE227" s="1369"/>
      <c r="CF227" s="1369"/>
      <c r="CG227" s="1369"/>
      <c r="CH227" s="1369"/>
      <c r="CI227" s="1369"/>
      <c r="CJ227" s="1369"/>
      <c r="CK227" s="1369"/>
      <c r="CL227" s="1369"/>
      <c r="CM227" s="1369"/>
      <c r="CN227" s="1369"/>
      <c r="CO227" s="1369"/>
      <c r="CP227" s="1369"/>
      <c r="CQ227" s="1369"/>
      <c r="CR227" s="1369"/>
      <c r="CS227" s="1369"/>
      <c r="CT227" s="1369"/>
      <c r="CU227" s="1369"/>
      <c r="CV227" s="1369"/>
      <c r="CW227" s="1369"/>
      <c r="CX227" s="1369"/>
      <c r="CY227" s="1369"/>
      <c r="CZ227" s="1369"/>
      <c r="DA227" s="1369"/>
      <c r="DB227" s="1369"/>
      <c r="DC227" s="1369"/>
      <c r="DD227" s="1369"/>
      <c r="DE227" s="1369"/>
      <c r="DF227" s="1369"/>
      <c r="DG227" s="1369"/>
      <c r="DH227" s="1369"/>
      <c r="DI227" s="1369"/>
      <c r="DJ227" s="1369"/>
      <c r="DK227" s="1369"/>
      <c r="DL227" s="1369"/>
      <c r="DM227" s="1369"/>
      <c r="DN227" s="1369"/>
      <c r="DO227" s="1369"/>
      <c r="DP227" s="1369"/>
      <c r="DQ227" s="1369"/>
      <c r="DR227" s="1369"/>
      <c r="DS227" s="1369"/>
      <c r="DT227" s="1369"/>
      <c r="DU227" s="1369"/>
      <c r="DV227" s="1369"/>
      <c r="DW227" s="1369"/>
      <c r="DX227" s="1369"/>
      <c r="DY227" s="1369"/>
      <c r="DZ227" s="1369"/>
      <c r="EA227" s="1369"/>
      <c r="EB227" s="1369"/>
      <c r="EC227" s="1369"/>
      <c r="ED227" s="1369"/>
      <c r="EE227" s="1369"/>
      <c r="EF227" s="1369"/>
      <c r="EG227" s="1369"/>
      <c r="EH227" s="1369"/>
      <c r="EI227" s="1369"/>
      <c r="EJ227" s="1369"/>
      <c r="EK227" s="1369"/>
      <c r="EL227" s="1369"/>
      <c r="EM227" s="1369"/>
      <c r="EN227" s="1369"/>
      <c r="EO227" s="1369"/>
      <c r="EP227" s="1369"/>
      <c r="EQ227" s="1369"/>
      <c r="ER227" s="1369"/>
      <c r="ES227" s="1369"/>
      <c r="ET227" s="1369"/>
      <c r="EU227" s="1369"/>
      <c r="EV227" s="1369"/>
      <c r="EW227" s="1369"/>
      <c r="EX227" s="1369"/>
      <c r="EY227" s="1369"/>
      <c r="EZ227" s="1369"/>
      <c r="FA227" s="1369"/>
      <c r="FB227" s="1369"/>
      <c r="FC227" s="1369"/>
      <c r="FD227" s="1369"/>
      <c r="FE227" s="1369"/>
      <c r="FF227" s="1369"/>
    </row>
    <row r="229" spans="6:162" s="1371" customFormat="1" ht="15.75" customHeight="1">
      <c r="F229" s="1369"/>
      <c r="G229" s="1369"/>
      <c r="H229" s="1369"/>
      <c r="I229" s="1369"/>
      <c r="J229" s="1369"/>
      <c r="K229" s="1369"/>
      <c r="L229" s="1369"/>
      <c r="M229" s="1369"/>
      <c r="N229" s="1369"/>
      <c r="O229" s="1369"/>
      <c r="P229" s="1369"/>
      <c r="Q229" s="1369"/>
      <c r="R229" s="1369"/>
      <c r="S229" s="1369"/>
      <c r="T229" s="1369"/>
      <c r="U229" s="1369"/>
      <c r="V229" s="1369"/>
      <c r="W229" s="1369"/>
      <c r="X229" s="1369"/>
      <c r="Y229" s="1369"/>
      <c r="AA229" s="1369"/>
      <c r="AC229" s="1369"/>
      <c r="AD229" s="1369"/>
      <c r="AE229" s="1369"/>
      <c r="AF229" s="1369"/>
      <c r="AG229" s="1369"/>
      <c r="AH229" s="1370"/>
      <c r="AI229" s="1370"/>
      <c r="AJ229" s="1369"/>
      <c r="AK229" s="1369"/>
      <c r="AL229" s="1369"/>
      <c r="AM229" s="1369"/>
      <c r="AN229" s="1369"/>
      <c r="AO229" s="1369"/>
      <c r="AP229" s="1369"/>
      <c r="AQ229" s="1369"/>
      <c r="AR229" s="1369"/>
      <c r="AS229" s="1369"/>
      <c r="AT229" s="1369"/>
      <c r="AU229" s="1369"/>
      <c r="AV229" s="1369"/>
      <c r="AW229" s="1369"/>
      <c r="AX229" s="1369"/>
      <c r="AY229" s="1369"/>
      <c r="AZ229" s="1369"/>
      <c r="BA229" s="1369"/>
      <c r="BB229" s="1369"/>
      <c r="BC229" s="1369"/>
      <c r="BD229" s="1369"/>
      <c r="BE229" s="1369"/>
      <c r="BF229" s="1369"/>
      <c r="BG229" s="1369"/>
      <c r="BH229" s="1369"/>
      <c r="BI229" s="1369"/>
      <c r="BJ229" s="1369"/>
      <c r="BK229" s="1369"/>
      <c r="BL229" s="1369"/>
      <c r="BM229" s="1369"/>
      <c r="BN229" s="1369"/>
      <c r="BO229" s="1369"/>
      <c r="BP229" s="1369"/>
      <c r="BQ229" s="1369"/>
      <c r="BR229" s="1369"/>
      <c r="BS229" s="1369"/>
      <c r="BT229" s="1369"/>
      <c r="BU229" s="1369"/>
      <c r="BV229" s="1369"/>
      <c r="BW229" s="1369"/>
      <c r="BX229" s="1369"/>
      <c r="BY229" s="1369"/>
      <c r="BZ229" s="1369"/>
      <c r="CA229" s="1369"/>
      <c r="CB229" s="1369"/>
      <c r="CC229" s="1369"/>
      <c r="CD229" s="1369"/>
      <c r="CE229" s="1369"/>
      <c r="CF229" s="1369"/>
      <c r="CG229" s="1369"/>
      <c r="CH229" s="1369"/>
      <c r="CI229" s="1369"/>
      <c r="CJ229" s="1369"/>
      <c r="CK229" s="1369"/>
      <c r="CL229" s="1369"/>
      <c r="CM229" s="1369"/>
      <c r="CN229" s="1369"/>
      <c r="CO229" s="1369"/>
      <c r="CP229" s="1369"/>
      <c r="CQ229" s="1369"/>
      <c r="CR229" s="1369"/>
      <c r="CS229" s="1369"/>
      <c r="CT229" s="1369"/>
      <c r="CU229" s="1369"/>
      <c r="CV229" s="1369"/>
      <c r="CW229" s="1369"/>
      <c r="CX229" s="1369"/>
      <c r="CY229" s="1369"/>
      <c r="CZ229" s="1369"/>
      <c r="DA229" s="1369"/>
      <c r="DB229" s="1369"/>
      <c r="DC229" s="1369"/>
      <c r="DD229" s="1369"/>
      <c r="DE229" s="1369"/>
      <c r="DF229" s="1369"/>
      <c r="DG229" s="1369"/>
      <c r="DH229" s="1369"/>
      <c r="DI229" s="1369"/>
      <c r="DJ229" s="1369"/>
      <c r="DK229" s="1369"/>
      <c r="DL229" s="1369"/>
      <c r="DM229" s="1369"/>
      <c r="DN229" s="1369"/>
      <c r="DO229" s="1369"/>
      <c r="DP229" s="1369"/>
      <c r="DQ229" s="1369"/>
      <c r="DR229" s="1369"/>
      <c r="DS229" s="1369"/>
      <c r="DT229" s="1369"/>
      <c r="DU229" s="1369"/>
      <c r="DV229" s="1369"/>
      <c r="DW229" s="1369"/>
      <c r="DX229" s="1369"/>
      <c r="DY229" s="1369"/>
      <c r="DZ229" s="1369"/>
      <c r="EA229" s="1369"/>
      <c r="EB229" s="1369"/>
      <c r="EC229" s="1369"/>
      <c r="ED229" s="1369"/>
      <c r="EE229" s="1369"/>
      <c r="EF229" s="1369"/>
      <c r="EG229" s="1369"/>
      <c r="EH229" s="1369"/>
      <c r="EI229" s="1369"/>
      <c r="EJ229" s="1369"/>
      <c r="EK229" s="1369"/>
      <c r="EL229" s="1369"/>
      <c r="EM229" s="1369"/>
      <c r="EN229" s="1369"/>
      <c r="EO229" s="1369"/>
      <c r="EP229" s="1369"/>
      <c r="EQ229" s="1369"/>
      <c r="ER229" s="1369"/>
      <c r="ES229" s="1369"/>
      <c r="ET229" s="1369"/>
      <c r="EU229" s="1369"/>
      <c r="EV229" s="1369"/>
      <c r="EW229" s="1369"/>
      <c r="EX229" s="1369"/>
      <c r="EY229" s="1369"/>
      <c r="EZ229" s="1369"/>
      <c r="FA229" s="1369"/>
      <c r="FB229" s="1369"/>
      <c r="FC229" s="1369"/>
      <c r="FD229" s="1369"/>
      <c r="FE229" s="1369"/>
      <c r="FF229" s="1369"/>
    </row>
    <row r="231" spans="6:162" s="1371" customFormat="1" ht="15.75" customHeight="1">
      <c r="F231" s="1369"/>
      <c r="G231" s="1369"/>
      <c r="H231" s="1369"/>
      <c r="I231" s="1369"/>
      <c r="J231" s="1369"/>
      <c r="K231" s="1369"/>
      <c r="L231" s="1369"/>
      <c r="M231" s="1369"/>
      <c r="N231" s="1369"/>
      <c r="O231" s="1369"/>
      <c r="P231" s="1369"/>
      <c r="Q231" s="1369"/>
      <c r="R231" s="1369"/>
      <c r="S231" s="1369"/>
      <c r="T231" s="1369"/>
      <c r="U231" s="1369"/>
      <c r="V231" s="1369"/>
      <c r="W231" s="1369"/>
      <c r="X231" s="1369"/>
      <c r="Y231" s="1369"/>
      <c r="AA231" s="1369"/>
      <c r="AC231" s="1369"/>
      <c r="AD231" s="1369"/>
      <c r="AE231" s="1369"/>
      <c r="AF231" s="1369"/>
      <c r="AG231" s="1369"/>
      <c r="AH231" s="1370"/>
      <c r="AI231" s="1370"/>
      <c r="AJ231" s="1369"/>
      <c r="AK231" s="1369"/>
      <c r="AL231" s="1369"/>
      <c r="AM231" s="1369"/>
      <c r="AN231" s="1369"/>
      <c r="AO231" s="1369"/>
      <c r="AP231" s="1369"/>
      <c r="AQ231" s="1369"/>
      <c r="AR231" s="1369"/>
      <c r="AS231" s="1369"/>
      <c r="AT231" s="1369"/>
      <c r="AU231" s="1369"/>
      <c r="AV231" s="1369"/>
      <c r="AW231" s="1369"/>
      <c r="AX231" s="1369"/>
      <c r="AY231" s="1369"/>
      <c r="AZ231" s="1369"/>
      <c r="BA231" s="1369"/>
      <c r="BB231" s="1369"/>
      <c r="BC231" s="1369"/>
      <c r="BD231" s="1369"/>
      <c r="BE231" s="1369"/>
      <c r="BF231" s="1369"/>
      <c r="BG231" s="1369"/>
      <c r="BH231" s="1369"/>
      <c r="BI231" s="1369"/>
      <c r="BJ231" s="1369"/>
      <c r="BK231" s="1369"/>
      <c r="BL231" s="1369"/>
      <c r="BM231" s="1369"/>
      <c r="BN231" s="1369"/>
      <c r="BO231" s="1369"/>
      <c r="BP231" s="1369"/>
      <c r="BQ231" s="1369"/>
      <c r="BR231" s="1369"/>
      <c r="BS231" s="1369"/>
      <c r="BT231" s="1369"/>
      <c r="BU231" s="1369"/>
      <c r="BV231" s="1369"/>
      <c r="BW231" s="1369"/>
      <c r="BX231" s="1369"/>
      <c r="BY231" s="1369"/>
      <c r="BZ231" s="1369"/>
      <c r="CA231" s="1369"/>
      <c r="CB231" s="1369"/>
      <c r="CC231" s="1369"/>
      <c r="CD231" s="1369"/>
      <c r="CE231" s="1369"/>
      <c r="CF231" s="1369"/>
      <c r="CG231" s="1369"/>
      <c r="CH231" s="1369"/>
      <c r="CI231" s="1369"/>
      <c r="CJ231" s="1369"/>
      <c r="CK231" s="1369"/>
      <c r="CL231" s="1369"/>
      <c r="CM231" s="1369"/>
      <c r="CN231" s="1369"/>
      <c r="CO231" s="1369"/>
      <c r="CP231" s="1369"/>
      <c r="CQ231" s="1369"/>
      <c r="CR231" s="1369"/>
      <c r="CS231" s="1369"/>
      <c r="CT231" s="1369"/>
      <c r="CU231" s="1369"/>
      <c r="CV231" s="1369"/>
      <c r="CW231" s="1369"/>
      <c r="CX231" s="1369"/>
      <c r="CY231" s="1369"/>
      <c r="CZ231" s="1369"/>
      <c r="DA231" s="1369"/>
      <c r="DB231" s="1369"/>
      <c r="DC231" s="1369"/>
      <c r="DD231" s="1369"/>
      <c r="DE231" s="1369"/>
      <c r="DF231" s="1369"/>
      <c r="DG231" s="1369"/>
      <c r="DH231" s="1369"/>
      <c r="DI231" s="1369"/>
      <c r="DJ231" s="1369"/>
      <c r="DK231" s="1369"/>
      <c r="DL231" s="1369"/>
      <c r="DM231" s="1369"/>
      <c r="DN231" s="1369"/>
      <c r="DO231" s="1369"/>
      <c r="DP231" s="1369"/>
      <c r="DQ231" s="1369"/>
      <c r="DR231" s="1369"/>
      <c r="DS231" s="1369"/>
      <c r="DT231" s="1369"/>
      <c r="DU231" s="1369"/>
      <c r="DV231" s="1369"/>
      <c r="DW231" s="1369"/>
      <c r="DX231" s="1369"/>
      <c r="DY231" s="1369"/>
      <c r="DZ231" s="1369"/>
      <c r="EA231" s="1369"/>
      <c r="EB231" s="1369"/>
      <c r="EC231" s="1369"/>
      <c r="ED231" s="1369"/>
      <c r="EE231" s="1369"/>
      <c r="EF231" s="1369"/>
      <c r="EG231" s="1369"/>
      <c r="EH231" s="1369"/>
      <c r="EI231" s="1369"/>
      <c r="EJ231" s="1369"/>
      <c r="EK231" s="1369"/>
      <c r="EL231" s="1369"/>
      <c r="EM231" s="1369"/>
      <c r="EN231" s="1369"/>
      <c r="EO231" s="1369"/>
      <c r="EP231" s="1369"/>
      <c r="EQ231" s="1369"/>
      <c r="ER231" s="1369"/>
      <c r="ES231" s="1369"/>
      <c r="ET231" s="1369"/>
      <c r="EU231" s="1369"/>
      <c r="EV231" s="1369"/>
      <c r="EW231" s="1369"/>
      <c r="EX231" s="1369"/>
      <c r="EY231" s="1369"/>
      <c r="EZ231" s="1369"/>
      <c r="FA231" s="1369"/>
      <c r="FB231" s="1369"/>
      <c r="FC231" s="1369"/>
      <c r="FD231" s="1369"/>
      <c r="FE231" s="1369"/>
      <c r="FF231" s="1369"/>
    </row>
    <row r="233" spans="6:162" s="1371" customFormat="1" ht="15.75" customHeight="1">
      <c r="F233" s="1369"/>
      <c r="G233" s="1369"/>
      <c r="H233" s="1369"/>
      <c r="I233" s="1369"/>
      <c r="J233" s="1369"/>
      <c r="K233" s="1369"/>
      <c r="L233" s="1369"/>
      <c r="M233" s="1369"/>
      <c r="N233" s="1369"/>
      <c r="O233" s="1369"/>
      <c r="P233" s="1369"/>
      <c r="Q233" s="1369"/>
      <c r="R233" s="1369"/>
      <c r="S233" s="1369"/>
      <c r="T233" s="1369"/>
      <c r="U233" s="1369"/>
      <c r="V233" s="1369"/>
      <c r="W233" s="1369"/>
      <c r="X233" s="1369"/>
      <c r="Y233" s="1369"/>
      <c r="AA233" s="1369"/>
      <c r="AC233" s="1369"/>
      <c r="AD233" s="1369"/>
      <c r="AE233" s="1369"/>
      <c r="AF233" s="1369"/>
      <c r="AG233" s="1369"/>
      <c r="AH233" s="1370"/>
      <c r="AI233" s="1370"/>
      <c r="AJ233" s="1369"/>
      <c r="AK233" s="1369"/>
      <c r="AL233" s="1369"/>
      <c r="AM233" s="1369"/>
      <c r="AN233" s="1369"/>
      <c r="AO233" s="1369"/>
      <c r="AP233" s="1369"/>
      <c r="AQ233" s="1369"/>
      <c r="AR233" s="1369"/>
      <c r="AS233" s="1369"/>
      <c r="AT233" s="1369"/>
      <c r="AU233" s="1369"/>
      <c r="AV233" s="1369"/>
      <c r="AW233" s="1369"/>
      <c r="AX233" s="1369"/>
      <c r="AY233" s="1369"/>
      <c r="AZ233" s="1369"/>
      <c r="BA233" s="1369"/>
      <c r="BB233" s="1369"/>
      <c r="BC233" s="1369"/>
      <c r="BD233" s="1369"/>
      <c r="BE233" s="1369"/>
      <c r="BF233" s="1369"/>
      <c r="BG233" s="1369"/>
      <c r="BH233" s="1369"/>
      <c r="BI233" s="1369"/>
      <c r="BJ233" s="1369"/>
      <c r="BK233" s="1369"/>
      <c r="BL233" s="1369"/>
      <c r="BM233" s="1369"/>
      <c r="BN233" s="1369"/>
      <c r="BO233" s="1369"/>
      <c r="BP233" s="1369"/>
      <c r="BQ233" s="1369"/>
      <c r="BR233" s="1369"/>
      <c r="BS233" s="1369"/>
      <c r="BT233" s="1369"/>
      <c r="BU233" s="1369"/>
      <c r="BV233" s="1369"/>
      <c r="BW233" s="1369"/>
      <c r="BX233" s="1369"/>
      <c r="BY233" s="1369"/>
      <c r="BZ233" s="1369"/>
      <c r="CA233" s="1369"/>
      <c r="CB233" s="1369"/>
      <c r="CC233" s="1369"/>
      <c r="CD233" s="1369"/>
      <c r="CE233" s="1369"/>
      <c r="CF233" s="1369"/>
      <c r="CG233" s="1369"/>
      <c r="CH233" s="1369"/>
      <c r="CI233" s="1369"/>
      <c r="CJ233" s="1369"/>
      <c r="CK233" s="1369"/>
      <c r="CL233" s="1369"/>
      <c r="CM233" s="1369"/>
      <c r="CN233" s="1369"/>
      <c r="CO233" s="1369"/>
      <c r="CP233" s="1369"/>
      <c r="CQ233" s="1369"/>
      <c r="CR233" s="1369"/>
      <c r="CS233" s="1369"/>
      <c r="CT233" s="1369"/>
      <c r="CU233" s="1369"/>
      <c r="CV233" s="1369"/>
      <c r="CW233" s="1369"/>
      <c r="CX233" s="1369"/>
      <c r="CY233" s="1369"/>
      <c r="CZ233" s="1369"/>
      <c r="DA233" s="1369"/>
      <c r="DB233" s="1369"/>
      <c r="DC233" s="1369"/>
      <c r="DD233" s="1369"/>
      <c r="DE233" s="1369"/>
      <c r="DF233" s="1369"/>
      <c r="DG233" s="1369"/>
      <c r="DH233" s="1369"/>
      <c r="DI233" s="1369"/>
      <c r="DJ233" s="1369"/>
      <c r="DK233" s="1369"/>
      <c r="DL233" s="1369"/>
      <c r="DM233" s="1369"/>
      <c r="DN233" s="1369"/>
      <c r="DO233" s="1369"/>
      <c r="DP233" s="1369"/>
      <c r="DQ233" s="1369"/>
      <c r="DR233" s="1369"/>
      <c r="DS233" s="1369"/>
      <c r="DT233" s="1369"/>
      <c r="DU233" s="1369"/>
      <c r="DV233" s="1369"/>
      <c r="DW233" s="1369"/>
      <c r="DX233" s="1369"/>
      <c r="DY233" s="1369"/>
      <c r="DZ233" s="1369"/>
      <c r="EA233" s="1369"/>
      <c r="EB233" s="1369"/>
      <c r="EC233" s="1369"/>
      <c r="ED233" s="1369"/>
      <c r="EE233" s="1369"/>
      <c r="EF233" s="1369"/>
      <c r="EG233" s="1369"/>
      <c r="EH233" s="1369"/>
      <c r="EI233" s="1369"/>
      <c r="EJ233" s="1369"/>
      <c r="EK233" s="1369"/>
      <c r="EL233" s="1369"/>
      <c r="EM233" s="1369"/>
      <c r="EN233" s="1369"/>
      <c r="EO233" s="1369"/>
      <c r="EP233" s="1369"/>
      <c r="EQ233" s="1369"/>
      <c r="ER233" s="1369"/>
      <c r="ES233" s="1369"/>
      <c r="ET233" s="1369"/>
      <c r="EU233" s="1369"/>
      <c r="EV233" s="1369"/>
      <c r="EW233" s="1369"/>
      <c r="EX233" s="1369"/>
      <c r="EY233" s="1369"/>
      <c r="EZ233" s="1369"/>
      <c r="FA233" s="1369"/>
      <c r="FB233" s="1369"/>
      <c r="FC233" s="1369"/>
      <c r="FD233" s="1369"/>
      <c r="FE233" s="1369"/>
      <c r="FF233" s="1369"/>
    </row>
    <row r="235" spans="6:162" s="1371" customFormat="1" ht="15.75" customHeight="1">
      <c r="F235" s="1369"/>
      <c r="G235" s="1369"/>
      <c r="H235" s="1369"/>
      <c r="I235" s="1369"/>
      <c r="J235" s="1369"/>
      <c r="K235" s="1369"/>
      <c r="L235" s="1369"/>
      <c r="M235" s="1369"/>
      <c r="N235" s="1369"/>
      <c r="O235" s="1369"/>
      <c r="P235" s="1369"/>
      <c r="Q235" s="1369"/>
      <c r="R235" s="1369"/>
      <c r="S235" s="1369"/>
      <c r="T235" s="1369"/>
      <c r="U235" s="1369"/>
      <c r="V235" s="1369"/>
      <c r="W235" s="1369"/>
      <c r="X235" s="1369"/>
      <c r="Y235" s="1369"/>
      <c r="AA235" s="1369"/>
      <c r="AC235" s="1369"/>
      <c r="AD235" s="1369"/>
      <c r="AE235" s="1369"/>
      <c r="AF235" s="1369"/>
      <c r="AG235" s="1369"/>
      <c r="AH235" s="1370"/>
      <c r="AI235" s="1370"/>
      <c r="AJ235" s="1369"/>
      <c r="AK235" s="1369"/>
      <c r="AL235" s="1369"/>
      <c r="AM235" s="1369"/>
      <c r="AN235" s="1369"/>
      <c r="AO235" s="1369"/>
      <c r="AP235" s="1369"/>
      <c r="AQ235" s="1369"/>
      <c r="AR235" s="1369"/>
      <c r="AS235" s="1369"/>
      <c r="AT235" s="1369"/>
      <c r="AU235" s="1369"/>
      <c r="AV235" s="1369"/>
      <c r="AW235" s="1369"/>
      <c r="AX235" s="1369"/>
      <c r="AY235" s="1369"/>
      <c r="AZ235" s="1369"/>
      <c r="BA235" s="1369"/>
      <c r="BB235" s="1369"/>
      <c r="BC235" s="1369"/>
      <c r="BD235" s="1369"/>
      <c r="BE235" s="1369"/>
      <c r="BF235" s="1369"/>
      <c r="BG235" s="1369"/>
      <c r="BH235" s="1369"/>
      <c r="BI235" s="1369"/>
      <c r="BJ235" s="1369"/>
      <c r="BK235" s="1369"/>
      <c r="BL235" s="1369"/>
      <c r="BM235" s="1369"/>
      <c r="BN235" s="1369"/>
      <c r="BO235" s="1369"/>
      <c r="BP235" s="1369"/>
      <c r="BQ235" s="1369"/>
      <c r="BR235" s="1369"/>
      <c r="BS235" s="1369"/>
      <c r="BT235" s="1369"/>
      <c r="BU235" s="1369"/>
      <c r="BV235" s="1369"/>
      <c r="BW235" s="1369"/>
      <c r="BX235" s="1369"/>
      <c r="BY235" s="1369"/>
      <c r="BZ235" s="1369"/>
      <c r="CA235" s="1369"/>
      <c r="CB235" s="1369"/>
      <c r="CC235" s="1369"/>
      <c r="CD235" s="1369"/>
      <c r="CE235" s="1369"/>
      <c r="CF235" s="1369"/>
      <c r="CG235" s="1369"/>
      <c r="CH235" s="1369"/>
      <c r="CI235" s="1369"/>
      <c r="CJ235" s="1369"/>
      <c r="CK235" s="1369"/>
      <c r="CL235" s="1369"/>
      <c r="CM235" s="1369"/>
      <c r="CN235" s="1369"/>
      <c r="CO235" s="1369"/>
      <c r="CP235" s="1369"/>
      <c r="CQ235" s="1369"/>
      <c r="CR235" s="1369"/>
      <c r="CS235" s="1369"/>
      <c r="CT235" s="1369"/>
      <c r="CU235" s="1369"/>
      <c r="CV235" s="1369"/>
      <c r="CW235" s="1369"/>
      <c r="CX235" s="1369"/>
      <c r="CY235" s="1369"/>
      <c r="CZ235" s="1369"/>
      <c r="DA235" s="1369"/>
      <c r="DB235" s="1369"/>
      <c r="DC235" s="1369"/>
      <c r="DD235" s="1369"/>
      <c r="DE235" s="1369"/>
      <c r="DF235" s="1369"/>
      <c r="DG235" s="1369"/>
      <c r="DH235" s="1369"/>
      <c r="DI235" s="1369"/>
      <c r="DJ235" s="1369"/>
      <c r="DK235" s="1369"/>
      <c r="DL235" s="1369"/>
      <c r="DM235" s="1369"/>
      <c r="DN235" s="1369"/>
      <c r="DO235" s="1369"/>
      <c r="DP235" s="1369"/>
      <c r="DQ235" s="1369"/>
      <c r="DR235" s="1369"/>
      <c r="DS235" s="1369"/>
      <c r="DT235" s="1369"/>
      <c r="DU235" s="1369"/>
      <c r="DV235" s="1369"/>
      <c r="DW235" s="1369"/>
      <c r="DX235" s="1369"/>
      <c r="DY235" s="1369"/>
      <c r="DZ235" s="1369"/>
      <c r="EA235" s="1369"/>
      <c r="EB235" s="1369"/>
      <c r="EC235" s="1369"/>
      <c r="ED235" s="1369"/>
      <c r="EE235" s="1369"/>
      <c r="EF235" s="1369"/>
      <c r="EG235" s="1369"/>
      <c r="EH235" s="1369"/>
      <c r="EI235" s="1369"/>
      <c r="EJ235" s="1369"/>
      <c r="EK235" s="1369"/>
      <c r="EL235" s="1369"/>
      <c r="EM235" s="1369"/>
      <c r="EN235" s="1369"/>
      <c r="EO235" s="1369"/>
      <c r="EP235" s="1369"/>
      <c r="EQ235" s="1369"/>
      <c r="ER235" s="1369"/>
      <c r="ES235" s="1369"/>
      <c r="ET235" s="1369"/>
      <c r="EU235" s="1369"/>
      <c r="EV235" s="1369"/>
      <c r="EW235" s="1369"/>
      <c r="EX235" s="1369"/>
      <c r="EY235" s="1369"/>
      <c r="EZ235" s="1369"/>
      <c r="FA235" s="1369"/>
      <c r="FB235" s="1369"/>
      <c r="FC235" s="1369"/>
      <c r="FD235" s="1369"/>
      <c r="FE235" s="1369"/>
      <c r="FF235" s="1369"/>
    </row>
    <row r="237" spans="6:162" s="1371" customFormat="1" ht="15.75" customHeight="1">
      <c r="F237" s="1369"/>
      <c r="G237" s="1369"/>
      <c r="H237" s="1369"/>
      <c r="I237" s="1369"/>
      <c r="J237" s="1369"/>
      <c r="K237" s="1369"/>
      <c r="L237" s="1369"/>
      <c r="M237" s="1369"/>
      <c r="N237" s="1369"/>
      <c r="O237" s="1369"/>
      <c r="P237" s="1369"/>
      <c r="Q237" s="1369"/>
      <c r="R237" s="1369"/>
      <c r="S237" s="1369"/>
      <c r="T237" s="1369"/>
      <c r="U237" s="1369"/>
      <c r="V237" s="1369"/>
      <c r="W237" s="1369"/>
      <c r="X237" s="1369"/>
      <c r="Y237" s="1369"/>
      <c r="AA237" s="1369"/>
      <c r="AC237" s="1369"/>
      <c r="AD237" s="1369"/>
      <c r="AE237" s="1369"/>
      <c r="AF237" s="1369"/>
      <c r="AG237" s="1369"/>
      <c r="AH237" s="1370"/>
      <c r="AI237" s="1370"/>
      <c r="AJ237" s="1369"/>
      <c r="AK237" s="1369"/>
      <c r="AL237" s="1369"/>
      <c r="AM237" s="1369"/>
      <c r="AN237" s="1369"/>
      <c r="AO237" s="1369"/>
      <c r="AP237" s="1369"/>
      <c r="AQ237" s="1369"/>
      <c r="AR237" s="1369"/>
      <c r="AS237" s="1369"/>
      <c r="AT237" s="1369"/>
      <c r="AU237" s="1369"/>
      <c r="AV237" s="1369"/>
      <c r="AW237" s="1369"/>
      <c r="AX237" s="1369"/>
      <c r="AY237" s="1369"/>
      <c r="AZ237" s="1369"/>
      <c r="BA237" s="1369"/>
      <c r="BB237" s="1369"/>
      <c r="BC237" s="1369"/>
      <c r="BD237" s="1369"/>
      <c r="BE237" s="1369"/>
      <c r="BF237" s="1369"/>
      <c r="BG237" s="1369"/>
      <c r="BH237" s="1369"/>
      <c r="BI237" s="1369"/>
      <c r="BJ237" s="1369"/>
      <c r="BK237" s="1369"/>
      <c r="BL237" s="1369"/>
      <c r="BM237" s="1369"/>
      <c r="BN237" s="1369"/>
      <c r="BO237" s="1369"/>
      <c r="BP237" s="1369"/>
      <c r="BQ237" s="1369"/>
      <c r="BR237" s="1369"/>
      <c r="BS237" s="1369"/>
      <c r="BT237" s="1369"/>
      <c r="BU237" s="1369"/>
      <c r="BV237" s="1369"/>
      <c r="BW237" s="1369"/>
      <c r="BX237" s="1369"/>
      <c r="BY237" s="1369"/>
      <c r="BZ237" s="1369"/>
      <c r="CA237" s="1369"/>
      <c r="CB237" s="1369"/>
      <c r="CC237" s="1369"/>
      <c r="CD237" s="1369"/>
      <c r="CE237" s="1369"/>
      <c r="CF237" s="1369"/>
      <c r="CG237" s="1369"/>
      <c r="CH237" s="1369"/>
      <c r="CI237" s="1369"/>
      <c r="CJ237" s="1369"/>
      <c r="CK237" s="1369"/>
      <c r="CL237" s="1369"/>
      <c r="CM237" s="1369"/>
      <c r="CN237" s="1369"/>
      <c r="CO237" s="1369"/>
      <c r="CP237" s="1369"/>
      <c r="CQ237" s="1369"/>
      <c r="CR237" s="1369"/>
      <c r="CS237" s="1369"/>
      <c r="CT237" s="1369"/>
      <c r="CU237" s="1369"/>
      <c r="CV237" s="1369"/>
      <c r="CW237" s="1369"/>
      <c r="CX237" s="1369"/>
      <c r="CY237" s="1369"/>
      <c r="CZ237" s="1369"/>
      <c r="DA237" s="1369"/>
      <c r="DB237" s="1369"/>
      <c r="DC237" s="1369"/>
      <c r="DD237" s="1369"/>
      <c r="DE237" s="1369"/>
      <c r="DF237" s="1369"/>
      <c r="DG237" s="1369"/>
      <c r="DH237" s="1369"/>
      <c r="DI237" s="1369"/>
      <c r="DJ237" s="1369"/>
      <c r="DK237" s="1369"/>
      <c r="DL237" s="1369"/>
      <c r="DM237" s="1369"/>
      <c r="DN237" s="1369"/>
      <c r="DO237" s="1369"/>
      <c r="DP237" s="1369"/>
      <c r="DQ237" s="1369"/>
      <c r="DR237" s="1369"/>
      <c r="DS237" s="1369"/>
      <c r="DT237" s="1369"/>
      <c r="DU237" s="1369"/>
      <c r="DV237" s="1369"/>
      <c r="DW237" s="1369"/>
      <c r="DX237" s="1369"/>
      <c r="DY237" s="1369"/>
      <c r="DZ237" s="1369"/>
      <c r="EA237" s="1369"/>
      <c r="EB237" s="1369"/>
      <c r="EC237" s="1369"/>
      <c r="ED237" s="1369"/>
      <c r="EE237" s="1369"/>
      <c r="EF237" s="1369"/>
      <c r="EG237" s="1369"/>
      <c r="EH237" s="1369"/>
      <c r="EI237" s="1369"/>
      <c r="EJ237" s="1369"/>
      <c r="EK237" s="1369"/>
      <c r="EL237" s="1369"/>
      <c r="EM237" s="1369"/>
      <c r="EN237" s="1369"/>
      <c r="EO237" s="1369"/>
      <c r="EP237" s="1369"/>
      <c r="EQ237" s="1369"/>
      <c r="ER237" s="1369"/>
      <c r="ES237" s="1369"/>
      <c r="ET237" s="1369"/>
      <c r="EU237" s="1369"/>
      <c r="EV237" s="1369"/>
      <c r="EW237" s="1369"/>
      <c r="EX237" s="1369"/>
      <c r="EY237" s="1369"/>
      <c r="EZ237" s="1369"/>
      <c r="FA237" s="1369"/>
      <c r="FB237" s="1369"/>
      <c r="FC237" s="1369"/>
      <c r="FD237" s="1369"/>
      <c r="FE237" s="1369"/>
      <c r="FF237" s="1369"/>
    </row>
    <row r="239" spans="6:162" s="1371" customFormat="1" ht="15.75" customHeight="1">
      <c r="F239" s="1369"/>
      <c r="G239" s="1369"/>
      <c r="H239" s="1369"/>
      <c r="I239" s="1369"/>
      <c r="J239" s="1369"/>
      <c r="K239" s="1369"/>
      <c r="L239" s="1369"/>
      <c r="M239" s="1369"/>
      <c r="N239" s="1369"/>
      <c r="O239" s="1369"/>
      <c r="P239" s="1369"/>
      <c r="Q239" s="1369"/>
      <c r="R239" s="1369"/>
      <c r="S239" s="1369"/>
      <c r="T239" s="1369"/>
      <c r="U239" s="1369"/>
      <c r="V239" s="1369"/>
      <c r="W239" s="1369"/>
      <c r="X239" s="1369"/>
      <c r="Y239" s="1369"/>
      <c r="AA239" s="1369"/>
      <c r="AC239" s="1369"/>
      <c r="AD239" s="1369"/>
      <c r="AE239" s="1369"/>
      <c r="AF239" s="1369"/>
      <c r="AG239" s="1369"/>
      <c r="AH239" s="1370"/>
      <c r="AI239" s="1370"/>
      <c r="AJ239" s="1369"/>
      <c r="AK239" s="1369"/>
      <c r="AL239" s="1369"/>
      <c r="AM239" s="1369"/>
      <c r="AN239" s="1369"/>
      <c r="AO239" s="1369"/>
      <c r="AP239" s="1369"/>
      <c r="AQ239" s="1369"/>
      <c r="AR239" s="1369"/>
      <c r="AS239" s="1369"/>
      <c r="AT239" s="1369"/>
      <c r="AU239" s="1369"/>
      <c r="AV239" s="1369"/>
      <c r="AW239" s="1369"/>
      <c r="AX239" s="1369"/>
      <c r="AY239" s="1369"/>
      <c r="AZ239" s="1369"/>
      <c r="BA239" s="1369"/>
      <c r="BB239" s="1369"/>
      <c r="BC239" s="1369"/>
      <c r="BD239" s="1369"/>
      <c r="BE239" s="1369"/>
      <c r="BF239" s="1369"/>
      <c r="BG239" s="1369"/>
      <c r="BH239" s="1369"/>
      <c r="BI239" s="1369"/>
      <c r="BJ239" s="1369"/>
      <c r="BK239" s="1369"/>
      <c r="BL239" s="1369"/>
      <c r="BM239" s="1369"/>
      <c r="BN239" s="1369"/>
      <c r="BO239" s="1369"/>
      <c r="BP239" s="1369"/>
      <c r="BQ239" s="1369"/>
      <c r="BR239" s="1369"/>
      <c r="BS239" s="1369"/>
      <c r="BT239" s="1369"/>
      <c r="BU239" s="1369"/>
      <c r="BV239" s="1369"/>
      <c r="BW239" s="1369"/>
      <c r="BX239" s="1369"/>
      <c r="BY239" s="1369"/>
      <c r="BZ239" s="1369"/>
      <c r="CA239" s="1369"/>
      <c r="CB239" s="1369"/>
      <c r="CC239" s="1369"/>
      <c r="CD239" s="1369"/>
      <c r="CE239" s="1369"/>
      <c r="CF239" s="1369"/>
      <c r="CG239" s="1369"/>
      <c r="CH239" s="1369"/>
      <c r="CI239" s="1369"/>
      <c r="CJ239" s="1369"/>
      <c r="CK239" s="1369"/>
      <c r="CL239" s="1369"/>
      <c r="CM239" s="1369"/>
      <c r="CN239" s="1369"/>
      <c r="CO239" s="1369"/>
      <c r="CP239" s="1369"/>
      <c r="CQ239" s="1369"/>
      <c r="CR239" s="1369"/>
      <c r="CS239" s="1369"/>
      <c r="CT239" s="1369"/>
      <c r="CU239" s="1369"/>
      <c r="CV239" s="1369"/>
      <c r="CW239" s="1369"/>
      <c r="CX239" s="1369"/>
      <c r="CY239" s="1369"/>
      <c r="CZ239" s="1369"/>
      <c r="DA239" s="1369"/>
      <c r="DB239" s="1369"/>
      <c r="DC239" s="1369"/>
      <c r="DD239" s="1369"/>
      <c r="DE239" s="1369"/>
      <c r="DF239" s="1369"/>
      <c r="DG239" s="1369"/>
      <c r="DH239" s="1369"/>
      <c r="DI239" s="1369"/>
      <c r="DJ239" s="1369"/>
      <c r="DK239" s="1369"/>
      <c r="DL239" s="1369"/>
      <c r="DM239" s="1369"/>
      <c r="DN239" s="1369"/>
      <c r="DO239" s="1369"/>
      <c r="DP239" s="1369"/>
      <c r="DQ239" s="1369"/>
      <c r="DR239" s="1369"/>
      <c r="DS239" s="1369"/>
      <c r="DT239" s="1369"/>
      <c r="DU239" s="1369"/>
      <c r="DV239" s="1369"/>
      <c r="DW239" s="1369"/>
      <c r="DX239" s="1369"/>
      <c r="DY239" s="1369"/>
      <c r="DZ239" s="1369"/>
      <c r="EA239" s="1369"/>
      <c r="EB239" s="1369"/>
      <c r="EC239" s="1369"/>
      <c r="ED239" s="1369"/>
      <c r="EE239" s="1369"/>
      <c r="EF239" s="1369"/>
      <c r="EG239" s="1369"/>
      <c r="EH239" s="1369"/>
      <c r="EI239" s="1369"/>
      <c r="EJ239" s="1369"/>
      <c r="EK239" s="1369"/>
      <c r="EL239" s="1369"/>
      <c r="EM239" s="1369"/>
      <c r="EN239" s="1369"/>
      <c r="EO239" s="1369"/>
      <c r="EP239" s="1369"/>
      <c r="EQ239" s="1369"/>
      <c r="ER239" s="1369"/>
      <c r="ES239" s="1369"/>
      <c r="ET239" s="1369"/>
      <c r="EU239" s="1369"/>
      <c r="EV239" s="1369"/>
      <c r="EW239" s="1369"/>
      <c r="EX239" s="1369"/>
      <c r="EY239" s="1369"/>
      <c r="EZ239" s="1369"/>
      <c r="FA239" s="1369"/>
      <c r="FB239" s="1369"/>
      <c r="FC239" s="1369"/>
      <c r="FD239" s="1369"/>
      <c r="FE239" s="1369"/>
      <c r="FF239" s="1369"/>
    </row>
    <row r="241" spans="6:162" s="1371" customFormat="1" ht="15.75" customHeight="1">
      <c r="F241" s="1369"/>
      <c r="G241" s="1369"/>
      <c r="H241" s="1369"/>
      <c r="I241" s="1369"/>
      <c r="J241" s="1369"/>
      <c r="K241" s="1369"/>
      <c r="L241" s="1369"/>
      <c r="M241" s="1369"/>
      <c r="N241" s="1369"/>
      <c r="O241" s="1369"/>
      <c r="P241" s="1369"/>
      <c r="Q241" s="1369"/>
      <c r="R241" s="1369"/>
      <c r="S241" s="1369"/>
      <c r="T241" s="1369"/>
      <c r="U241" s="1369"/>
      <c r="V241" s="1369"/>
      <c r="W241" s="1369"/>
      <c r="X241" s="1369"/>
      <c r="Y241" s="1369"/>
      <c r="AA241" s="1369"/>
      <c r="AC241" s="1369"/>
      <c r="AD241" s="1369"/>
      <c r="AE241" s="1369"/>
      <c r="AF241" s="1369"/>
      <c r="AG241" s="1369"/>
      <c r="AH241" s="1370"/>
      <c r="AI241" s="1370"/>
      <c r="AJ241" s="1369"/>
      <c r="AK241" s="1369"/>
      <c r="AL241" s="1369"/>
      <c r="AM241" s="1369"/>
      <c r="AN241" s="1369"/>
      <c r="AO241" s="1369"/>
      <c r="AP241" s="1369"/>
      <c r="AQ241" s="1369"/>
      <c r="AR241" s="1369"/>
      <c r="AS241" s="1369"/>
      <c r="AT241" s="1369"/>
      <c r="AU241" s="1369"/>
      <c r="AV241" s="1369"/>
      <c r="AW241" s="1369"/>
      <c r="AX241" s="1369"/>
      <c r="AY241" s="1369"/>
      <c r="AZ241" s="1369"/>
      <c r="BA241" s="1369"/>
      <c r="BB241" s="1369"/>
      <c r="BC241" s="1369"/>
      <c r="BD241" s="1369"/>
      <c r="BE241" s="1369"/>
      <c r="BF241" s="1369"/>
      <c r="BG241" s="1369"/>
      <c r="BH241" s="1369"/>
      <c r="BI241" s="1369"/>
      <c r="BJ241" s="1369"/>
      <c r="BK241" s="1369"/>
      <c r="BL241" s="1369"/>
      <c r="BM241" s="1369"/>
      <c r="BN241" s="1369"/>
      <c r="BO241" s="1369"/>
      <c r="BP241" s="1369"/>
      <c r="BQ241" s="1369"/>
      <c r="BR241" s="1369"/>
      <c r="BS241" s="1369"/>
      <c r="BT241" s="1369"/>
      <c r="BU241" s="1369"/>
      <c r="BV241" s="1369"/>
      <c r="BW241" s="1369"/>
      <c r="BX241" s="1369"/>
      <c r="BY241" s="1369"/>
      <c r="BZ241" s="1369"/>
      <c r="CA241" s="1369"/>
      <c r="CB241" s="1369"/>
      <c r="CC241" s="1369"/>
      <c r="CD241" s="1369"/>
      <c r="CE241" s="1369"/>
      <c r="CF241" s="1369"/>
      <c r="CG241" s="1369"/>
      <c r="CH241" s="1369"/>
      <c r="CI241" s="1369"/>
      <c r="CJ241" s="1369"/>
      <c r="CK241" s="1369"/>
      <c r="CL241" s="1369"/>
      <c r="CM241" s="1369"/>
      <c r="CN241" s="1369"/>
      <c r="CO241" s="1369"/>
      <c r="CP241" s="1369"/>
      <c r="CQ241" s="1369"/>
      <c r="CR241" s="1369"/>
      <c r="CS241" s="1369"/>
      <c r="CT241" s="1369"/>
      <c r="CU241" s="1369"/>
      <c r="CV241" s="1369"/>
      <c r="CW241" s="1369"/>
      <c r="CX241" s="1369"/>
      <c r="CY241" s="1369"/>
      <c r="CZ241" s="1369"/>
      <c r="DA241" s="1369"/>
      <c r="DB241" s="1369"/>
      <c r="DC241" s="1369"/>
      <c r="DD241" s="1369"/>
      <c r="DE241" s="1369"/>
      <c r="DF241" s="1369"/>
      <c r="DG241" s="1369"/>
      <c r="DH241" s="1369"/>
      <c r="DI241" s="1369"/>
      <c r="DJ241" s="1369"/>
      <c r="DK241" s="1369"/>
      <c r="DL241" s="1369"/>
      <c r="DM241" s="1369"/>
      <c r="DN241" s="1369"/>
      <c r="DO241" s="1369"/>
      <c r="DP241" s="1369"/>
      <c r="DQ241" s="1369"/>
      <c r="DR241" s="1369"/>
      <c r="DS241" s="1369"/>
      <c r="DT241" s="1369"/>
      <c r="DU241" s="1369"/>
      <c r="DV241" s="1369"/>
      <c r="DW241" s="1369"/>
      <c r="DX241" s="1369"/>
      <c r="DY241" s="1369"/>
      <c r="DZ241" s="1369"/>
      <c r="EA241" s="1369"/>
      <c r="EB241" s="1369"/>
      <c r="EC241" s="1369"/>
      <c r="ED241" s="1369"/>
      <c r="EE241" s="1369"/>
      <c r="EF241" s="1369"/>
      <c r="EG241" s="1369"/>
      <c r="EH241" s="1369"/>
      <c r="EI241" s="1369"/>
      <c r="EJ241" s="1369"/>
      <c r="EK241" s="1369"/>
      <c r="EL241" s="1369"/>
      <c r="EM241" s="1369"/>
      <c r="EN241" s="1369"/>
      <c r="EO241" s="1369"/>
      <c r="EP241" s="1369"/>
      <c r="EQ241" s="1369"/>
      <c r="ER241" s="1369"/>
      <c r="ES241" s="1369"/>
      <c r="ET241" s="1369"/>
      <c r="EU241" s="1369"/>
      <c r="EV241" s="1369"/>
      <c r="EW241" s="1369"/>
      <c r="EX241" s="1369"/>
      <c r="EY241" s="1369"/>
      <c r="EZ241" s="1369"/>
      <c r="FA241" s="1369"/>
      <c r="FB241" s="1369"/>
      <c r="FC241" s="1369"/>
      <c r="FD241" s="1369"/>
      <c r="FE241" s="1369"/>
      <c r="FF241" s="1369"/>
    </row>
    <row r="243" spans="6:162" s="1371" customFormat="1" ht="15.75" customHeight="1">
      <c r="F243" s="1369"/>
      <c r="G243" s="1369"/>
      <c r="H243" s="1369"/>
      <c r="I243" s="1369"/>
      <c r="J243" s="1369"/>
      <c r="K243" s="1369"/>
      <c r="L243" s="1369"/>
      <c r="M243" s="1369"/>
      <c r="N243" s="1369"/>
      <c r="O243" s="1369"/>
      <c r="P243" s="1369"/>
      <c r="Q243" s="1369"/>
      <c r="R243" s="1369"/>
      <c r="S243" s="1369"/>
      <c r="T243" s="1369"/>
      <c r="U243" s="1369"/>
      <c r="V243" s="1369"/>
      <c r="W243" s="1369"/>
      <c r="X243" s="1369"/>
      <c r="Y243" s="1369"/>
      <c r="AA243" s="1369"/>
      <c r="AC243" s="1369"/>
      <c r="AD243" s="1369"/>
      <c r="AE243" s="1369"/>
      <c r="AF243" s="1369"/>
      <c r="AG243" s="1369"/>
      <c r="AH243" s="1370"/>
      <c r="AI243" s="1370"/>
      <c r="AJ243" s="1369"/>
      <c r="AK243" s="1369"/>
      <c r="AL243" s="1369"/>
      <c r="AM243" s="1369"/>
      <c r="AN243" s="1369"/>
      <c r="AO243" s="1369"/>
      <c r="AP243" s="1369"/>
      <c r="AQ243" s="1369"/>
      <c r="AR243" s="1369"/>
      <c r="AS243" s="1369"/>
      <c r="AT243" s="1369"/>
      <c r="AU243" s="1369"/>
      <c r="AV243" s="1369"/>
      <c r="AW243" s="1369"/>
      <c r="AX243" s="1369"/>
      <c r="AY243" s="1369"/>
      <c r="AZ243" s="1369"/>
      <c r="BA243" s="1369"/>
      <c r="BB243" s="1369"/>
      <c r="BC243" s="1369"/>
      <c r="BD243" s="1369"/>
      <c r="BE243" s="1369"/>
      <c r="BF243" s="1369"/>
      <c r="BG243" s="1369"/>
      <c r="BH243" s="1369"/>
      <c r="BI243" s="1369"/>
      <c r="BJ243" s="1369"/>
      <c r="BK243" s="1369"/>
      <c r="BL243" s="1369"/>
      <c r="BM243" s="1369"/>
      <c r="BN243" s="1369"/>
      <c r="BO243" s="1369"/>
      <c r="BP243" s="1369"/>
      <c r="BQ243" s="1369"/>
      <c r="BR243" s="1369"/>
      <c r="BS243" s="1369"/>
      <c r="BT243" s="1369"/>
      <c r="BU243" s="1369"/>
      <c r="BV243" s="1369"/>
      <c r="BW243" s="1369"/>
      <c r="BX243" s="1369"/>
      <c r="BY243" s="1369"/>
      <c r="BZ243" s="1369"/>
      <c r="CA243" s="1369"/>
      <c r="CB243" s="1369"/>
      <c r="CC243" s="1369"/>
      <c r="CD243" s="1369"/>
      <c r="CE243" s="1369"/>
      <c r="CF243" s="1369"/>
      <c r="CG243" s="1369"/>
      <c r="CH243" s="1369"/>
      <c r="CI243" s="1369"/>
      <c r="CJ243" s="1369"/>
      <c r="CK243" s="1369"/>
      <c r="CL243" s="1369"/>
      <c r="CM243" s="1369"/>
      <c r="CN243" s="1369"/>
      <c r="CO243" s="1369"/>
      <c r="CP243" s="1369"/>
      <c r="CQ243" s="1369"/>
      <c r="CR243" s="1369"/>
      <c r="CS243" s="1369"/>
      <c r="CT243" s="1369"/>
      <c r="CU243" s="1369"/>
      <c r="CV243" s="1369"/>
      <c r="CW243" s="1369"/>
      <c r="CX243" s="1369"/>
      <c r="CY243" s="1369"/>
      <c r="CZ243" s="1369"/>
      <c r="DA243" s="1369"/>
      <c r="DB243" s="1369"/>
      <c r="DC243" s="1369"/>
      <c r="DD243" s="1369"/>
      <c r="DE243" s="1369"/>
      <c r="DF243" s="1369"/>
      <c r="DG243" s="1369"/>
      <c r="DH243" s="1369"/>
      <c r="DI243" s="1369"/>
      <c r="DJ243" s="1369"/>
      <c r="DK243" s="1369"/>
      <c r="DL243" s="1369"/>
      <c r="DM243" s="1369"/>
      <c r="DN243" s="1369"/>
      <c r="DO243" s="1369"/>
      <c r="DP243" s="1369"/>
      <c r="DQ243" s="1369"/>
      <c r="DR243" s="1369"/>
      <c r="DS243" s="1369"/>
      <c r="DT243" s="1369"/>
      <c r="DU243" s="1369"/>
      <c r="DV243" s="1369"/>
      <c r="DW243" s="1369"/>
      <c r="DX243" s="1369"/>
      <c r="DY243" s="1369"/>
      <c r="DZ243" s="1369"/>
      <c r="EA243" s="1369"/>
      <c r="EB243" s="1369"/>
      <c r="EC243" s="1369"/>
      <c r="ED243" s="1369"/>
      <c r="EE243" s="1369"/>
      <c r="EF243" s="1369"/>
      <c r="EG243" s="1369"/>
      <c r="EH243" s="1369"/>
      <c r="EI243" s="1369"/>
      <c r="EJ243" s="1369"/>
      <c r="EK243" s="1369"/>
      <c r="EL243" s="1369"/>
      <c r="EM243" s="1369"/>
      <c r="EN243" s="1369"/>
      <c r="EO243" s="1369"/>
      <c r="EP243" s="1369"/>
      <c r="EQ243" s="1369"/>
      <c r="ER243" s="1369"/>
      <c r="ES243" s="1369"/>
      <c r="ET243" s="1369"/>
      <c r="EU243" s="1369"/>
      <c r="EV243" s="1369"/>
      <c r="EW243" s="1369"/>
      <c r="EX243" s="1369"/>
      <c r="EY243" s="1369"/>
      <c r="EZ243" s="1369"/>
      <c r="FA243" s="1369"/>
      <c r="FB243" s="1369"/>
      <c r="FC243" s="1369"/>
      <c r="FD243" s="1369"/>
      <c r="FE243" s="1369"/>
      <c r="FF243" s="1369"/>
    </row>
    <row r="245" spans="6:162" s="1371" customFormat="1" ht="15.75" customHeight="1">
      <c r="F245" s="1369"/>
      <c r="G245" s="1369"/>
      <c r="H245" s="1369"/>
      <c r="I245" s="1369"/>
      <c r="J245" s="1369"/>
      <c r="K245" s="1369"/>
      <c r="L245" s="1369"/>
      <c r="M245" s="1369"/>
      <c r="N245" s="1369"/>
      <c r="O245" s="1369"/>
      <c r="P245" s="1369"/>
      <c r="Q245" s="1369"/>
      <c r="R245" s="1369"/>
      <c r="S245" s="1369"/>
      <c r="T245" s="1369"/>
      <c r="U245" s="1369"/>
      <c r="V245" s="1369"/>
      <c r="W245" s="1369"/>
      <c r="X245" s="1369"/>
      <c r="Y245" s="1369"/>
      <c r="AA245" s="1369"/>
      <c r="AC245" s="1369"/>
      <c r="AD245" s="1369"/>
      <c r="AE245" s="1369"/>
      <c r="AF245" s="1369"/>
      <c r="AG245" s="1369"/>
      <c r="AH245" s="1370"/>
      <c r="AI245" s="1370"/>
      <c r="AJ245" s="1369"/>
      <c r="AK245" s="1369"/>
      <c r="AL245" s="1369"/>
      <c r="AM245" s="1369"/>
      <c r="AN245" s="1369"/>
      <c r="AO245" s="1369"/>
      <c r="AP245" s="1369"/>
      <c r="AQ245" s="1369"/>
      <c r="AR245" s="1369"/>
      <c r="AS245" s="1369"/>
      <c r="AT245" s="1369"/>
      <c r="AU245" s="1369"/>
      <c r="AV245" s="1369"/>
      <c r="AW245" s="1369"/>
      <c r="AX245" s="1369"/>
      <c r="AY245" s="1369"/>
      <c r="AZ245" s="1369"/>
      <c r="BA245" s="1369"/>
      <c r="BB245" s="1369"/>
      <c r="BC245" s="1369"/>
      <c r="BD245" s="1369"/>
      <c r="BE245" s="1369"/>
      <c r="BF245" s="1369"/>
      <c r="BG245" s="1369"/>
      <c r="BH245" s="1369"/>
      <c r="BI245" s="1369"/>
      <c r="BJ245" s="1369"/>
      <c r="BK245" s="1369"/>
      <c r="BL245" s="1369"/>
      <c r="BM245" s="1369"/>
      <c r="BN245" s="1369"/>
      <c r="BO245" s="1369"/>
      <c r="BP245" s="1369"/>
      <c r="BQ245" s="1369"/>
      <c r="BR245" s="1369"/>
      <c r="BS245" s="1369"/>
      <c r="BT245" s="1369"/>
      <c r="BU245" s="1369"/>
      <c r="BV245" s="1369"/>
      <c r="BW245" s="1369"/>
      <c r="BX245" s="1369"/>
      <c r="BY245" s="1369"/>
      <c r="BZ245" s="1369"/>
      <c r="CA245" s="1369"/>
      <c r="CB245" s="1369"/>
      <c r="CC245" s="1369"/>
      <c r="CD245" s="1369"/>
      <c r="CE245" s="1369"/>
      <c r="CF245" s="1369"/>
      <c r="CG245" s="1369"/>
      <c r="CH245" s="1369"/>
      <c r="CI245" s="1369"/>
      <c r="CJ245" s="1369"/>
      <c r="CK245" s="1369"/>
      <c r="CL245" s="1369"/>
      <c r="CM245" s="1369"/>
      <c r="CN245" s="1369"/>
      <c r="CO245" s="1369"/>
      <c r="CP245" s="1369"/>
      <c r="CQ245" s="1369"/>
      <c r="CR245" s="1369"/>
      <c r="CS245" s="1369"/>
      <c r="CT245" s="1369"/>
      <c r="CU245" s="1369"/>
      <c r="CV245" s="1369"/>
      <c r="CW245" s="1369"/>
      <c r="CX245" s="1369"/>
      <c r="CY245" s="1369"/>
      <c r="CZ245" s="1369"/>
      <c r="DA245" s="1369"/>
      <c r="DB245" s="1369"/>
      <c r="DC245" s="1369"/>
      <c r="DD245" s="1369"/>
      <c r="DE245" s="1369"/>
      <c r="DF245" s="1369"/>
      <c r="DG245" s="1369"/>
      <c r="DH245" s="1369"/>
      <c r="DI245" s="1369"/>
      <c r="DJ245" s="1369"/>
      <c r="DK245" s="1369"/>
      <c r="DL245" s="1369"/>
      <c r="DM245" s="1369"/>
      <c r="DN245" s="1369"/>
      <c r="DO245" s="1369"/>
      <c r="DP245" s="1369"/>
      <c r="DQ245" s="1369"/>
      <c r="DR245" s="1369"/>
      <c r="DS245" s="1369"/>
      <c r="DT245" s="1369"/>
      <c r="DU245" s="1369"/>
      <c r="DV245" s="1369"/>
      <c r="DW245" s="1369"/>
      <c r="DX245" s="1369"/>
      <c r="DY245" s="1369"/>
      <c r="DZ245" s="1369"/>
      <c r="EA245" s="1369"/>
      <c r="EB245" s="1369"/>
      <c r="EC245" s="1369"/>
      <c r="ED245" s="1369"/>
      <c r="EE245" s="1369"/>
      <c r="EF245" s="1369"/>
      <c r="EG245" s="1369"/>
      <c r="EH245" s="1369"/>
      <c r="EI245" s="1369"/>
      <c r="EJ245" s="1369"/>
      <c r="EK245" s="1369"/>
      <c r="EL245" s="1369"/>
      <c r="EM245" s="1369"/>
      <c r="EN245" s="1369"/>
      <c r="EO245" s="1369"/>
      <c r="EP245" s="1369"/>
      <c r="EQ245" s="1369"/>
      <c r="ER245" s="1369"/>
      <c r="ES245" s="1369"/>
      <c r="ET245" s="1369"/>
      <c r="EU245" s="1369"/>
      <c r="EV245" s="1369"/>
      <c r="EW245" s="1369"/>
      <c r="EX245" s="1369"/>
      <c r="EY245" s="1369"/>
      <c r="EZ245" s="1369"/>
      <c r="FA245" s="1369"/>
      <c r="FB245" s="1369"/>
      <c r="FC245" s="1369"/>
      <c r="FD245" s="1369"/>
      <c r="FE245" s="1369"/>
      <c r="FF245" s="1369"/>
    </row>
    <row r="247" spans="6:162" s="1371" customFormat="1" ht="15.75" customHeight="1">
      <c r="F247" s="1369"/>
      <c r="G247" s="1369"/>
      <c r="H247" s="1369"/>
      <c r="I247" s="1369"/>
      <c r="J247" s="1369"/>
      <c r="K247" s="1369"/>
      <c r="L247" s="1369"/>
      <c r="M247" s="1369"/>
      <c r="N247" s="1369"/>
      <c r="O247" s="1369"/>
      <c r="P247" s="1369"/>
      <c r="Q247" s="1369"/>
      <c r="R247" s="1369"/>
      <c r="S247" s="1369"/>
      <c r="T247" s="1369"/>
      <c r="U247" s="1369"/>
      <c r="V247" s="1369"/>
      <c r="W247" s="1369"/>
      <c r="X247" s="1369"/>
      <c r="Y247" s="1369"/>
      <c r="AA247" s="1369"/>
      <c r="AC247" s="1369"/>
      <c r="AD247" s="1369"/>
      <c r="AE247" s="1369"/>
      <c r="AF247" s="1369"/>
      <c r="AG247" s="1369"/>
      <c r="AH247" s="1370"/>
      <c r="AI247" s="1370"/>
      <c r="AJ247" s="1369"/>
      <c r="AK247" s="1369"/>
      <c r="AL247" s="1369"/>
      <c r="AM247" s="1369"/>
      <c r="AN247" s="1369"/>
      <c r="AO247" s="1369"/>
      <c r="AP247" s="1369"/>
      <c r="AQ247" s="1369"/>
      <c r="AR247" s="1369"/>
      <c r="AS247" s="1369"/>
      <c r="AT247" s="1369"/>
      <c r="AU247" s="1369"/>
      <c r="AV247" s="1369"/>
      <c r="AW247" s="1369"/>
      <c r="AX247" s="1369"/>
      <c r="AY247" s="1369"/>
      <c r="AZ247" s="1369"/>
      <c r="BA247" s="1369"/>
      <c r="BB247" s="1369"/>
      <c r="BC247" s="1369"/>
      <c r="BD247" s="1369"/>
      <c r="BE247" s="1369"/>
      <c r="BF247" s="1369"/>
      <c r="BG247" s="1369"/>
      <c r="BH247" s="1369"/>
      <c r="BI247" s="1369"/>
      <c r="BJ247" s="1369"/>
      <c r="BK247" s="1369"/>
      <c r="BL247" s="1369"/>
      <c r="BM247" s="1369"/>
      <c r="BN247" s="1369"/>
      <c r="BO247" s="1369"/>
      <c r="BP247" s="1369"/>
      <c r="BQ247" s="1369"/>
      <c r="BR247" s="1369"/>
      <c r="BS247" s="1369"/>
      <c r="BT247" s="1369"/>
      <c r="BU247" s="1369"/>
      <c r="BV247" s="1369"/>
      <c r="BW247" s="1369"/>
      <c r="BX247" s="1369"/>
      <c r="BY247" s="1369"/>
      <c r="BZ247" s="1369"/>
      <c r="CA247" s="1369"/>
      <c r="CB247" s="1369"/>
      <c r="CC247" s="1369"/>
      <c r="CD247" s="1369"/>
      <c r="CE247" s="1369"/>
      <c r="CF247" s="1369"/>
      <c r="CG247" s="1369"/>
      <c r="CH247" s="1369"/>
      <c r="CI247" s="1369"/>
      <c r="CJ247" s="1369"/>
      <c r="CK247" s="1369"/>
      <c r="CL247" s="1369"/>
      <c r="CM247" s="1369"/>
      <c r="CN247" s="1369"/>
      <c r="CO247" s="1369"/>
      <c r="CP247" s="1369"/>
      <c r="CQ247" s="1369"/>
      <c r="CR247" s="1369"/>
      <c r="CS247" s="1369"/>
      <c r="CT247" s="1369"/>
      <c r="CU247" s="1369"/>
      <c r="CV247" s="1369"/>
      <c r="CW247" s="1369"/>
      <c r="CX247" s="1369"/>
      <c r="CY247" s="1369"/>
      <c r="CZ247" s="1369"/>
      <c r="DA247" s="1369"/>
      <c r="DB247" s="1369"/>
      <c r="DC247" s="1369"/>
      <c r="DD247" s="1369"/>
      <c r="DE247" s="1369"/>
      <c r="DF247" s="1369"/>
      <c r="DG247" s="1369"/>
      <c r="DH247" s="1369"/>
      <c r="DI247" s="1369"/>
      <c r="DJ247" s="1369"/>
      <c r="DK247" s="1369"/>
      <c r="DL247" s="1369"/>
      <c r="DM247" s="1369"/>
      <c r="DN247" s="1369"/>
      <c r="DO247" s="1369"/>
      <c r="DP247" s="1369"/>
      <c r="DQ247" s="1369"/>
      <c r="DR247" s="1369"/>
      <c r="DS247" s="1369"/>
      <c r="DT247" s="1369"/>
      <c r="DU247" s="1369"/>
      <c r="DV247" s="1369"/>
      <c r="DW247" s="1369"/>
      <c r="DX247" s="1369"/>
      <c r="DY247" s="1369"/>
      <c r="DZ247" s="1369"/>
      <c r="EA247" s="1369"/>
      <c r="EB247" s="1369"/>
      <c r="EC247" s="1369"/>
      <c r="ED247" s="1369"/>
      <c r="EE247" s="1369"/>
      <c r="EF247" s="1369"/>
      <c r="EG247" s="1369"/>
      <c r="EH247" s="1369"/>
      <c r="EI247" s="1369"/>
      <c r="EJ247" s="1369"/>
      <c r="EK247" s="1369"/>
      <c r="EL247" s="1369"/>
      <c r="EM247" s="1369"/>
      <c r="EN247" s="1369"/>
      <c r="EO247" s="1369"/>
      <c r="EP247" s="1369"/>
      <c r="EQ247" s="1369"/>
      <c r="ER247" s="1369"/>
      <c r="ES247" s="1369"/>
      <c r="ET247" s="1369"/>
      <c r="EU247" s="1369"/>
      <c r="EV247" s="1369"/>
      <c r="EW247" s="1369"/>
      <c r="EX247" s="1369"/>
      <c r="EY247" s="1369"/>
      <c r="EZ247" s="1369"/>
      <c r="FA247" s="1369"/>
      <c r="FB247" s="1369"/>
      <c r="FC247" s="1369"/>
      <c r="FD247" s="1369"/>
      <c r="FE247" s="1369"/>
      <c r="FF247" s="1369"/>
    </row>
    <row r="249" spans="6:162" s="1371" customFormat="1" ht="15.75" customHeight="1">
      <c r="F249" s="1369"/>
      <c r="G249" s="1369"/>
      <c r="H249" s="1369"/>
      <c r="I249" s="1369"/>
      <c r="J249" s="1369"/>
      <c r="K249" s="1369"/>
      <c r="L249" s="1369"/>
      <c r="M249" s="1369"/>
      <c r="N249" s="1369"/>
      <c r="O249" s="1369"/>
      <c r="P249" s="1369"/>
      <c r="Q249" s="1369"/>
      <c r="R249" s="1369"/>
      <c r="S249" s="1369"/>
      <c r="T249" s="1369"/>
      <c r="U249" s="1369"/>
      <c r="V249" s="1369"/>
      <c r="W249" s="1369"/>
      <c r="X249" s="1369"/>
      <c r="Y249" s="1369"/>
      <c r="AA249" s="1369"/>
      <c r="AC249" s="1369"/>
      <c r="AD249" s="1369"/>
      <c r="AE249" s="1369"/>
      <c r="AF249" s="1369"/>
      <c r="AG249" s="1369"/>
      <c r="AH249" s="1370"/>
      <c r="AI249" s="1370"/>
      <c r="AJ249" s="1369"/>
      <c r="AK249" s="1369"/>
      <c r="AL249" s="1369"/>
      <c r="AM249" s="1369"/>
      <c r="AN249" s="1369"/>
      <c r="AO249" s="1369"/>
      <c r="AP249" s="1369"/>
      <c r="AQ249" s="1369"/>
      <c r="AR249" s="1369"/>
      <c r="AS249" s="1369"/>
      <c r="AT249" s="1369"/>
      <c r="AU249" s="1369"/>
      <c r="AV249" s="1369"/>
      <c r="AW249" s="1369"/>
      <c r="AX249" s="1369"/>
      <c r="AY249" s="1369"/>
      <c r="AZ249" s="1369"/>
      <c r="BA249" s="1369"/>
      <c r="BB249" s="1369"/>
      <c r="BC249" s="1369"/>
      <c r="BD249" s="1369"/>
      <c r="BE249" s="1369"/>
      <c r="BF249" s="1369"/>
      <c r="BG249" s="1369"/>
      <c r="BH249" s="1369"/>
      <c r="BI249" s="1369"/>
      <c r="BJ249" s="1369"/>
      <c r="BK249" s="1369"/>
      <c r="BL249" s="1369"/>
      <c r="BM249" s="1369"/>
      <c r="BN249" s="1369"/>
      <c r="BO249" s="1369"/>
      <c r="BP249" s="1369"/>
      <c r="BQ249" s="1369"/>
      <c r="BR249" s="1369"/>
      <c r="BS249" s="1369"/>
      <c r="BT249" s="1369"/>
      <c r="BU249" s="1369"/>
      <c r="BV249" s="1369"/>
      <c r="BW249" s="1369"/>
      <c r="BX249" s="1369"/>
      <c r="BY249" s="1369"/>
      <c r="BZ249" s="1369"/>
      <c r="CA249" s="1369"/>
      <c r="CB249" s="1369"/>
      <c r="CC249" s="1369"/>
      <c r="CD249" s="1369"/>
      <c r="CE249" s="1369"/>
      <c r="CF249" s="1369"/>
      <c r="CG249" s="1369"/>
      <c r="CH249" s="1369"/>
      <c r="CI249" s="1369"/>
      <c r="CJ249" s="1369"/>
      <c r="CK249" s="1369"/>
      <c r="CL249" s="1369"/>
      <c r="CM249" s="1369"/>
      <c r="CN249" s="1369"/>
      <c r="CO249" s="1369"/>
      <c r="CP249" s="1369"/>
      <c r="CQ249" s="1369"/>
      <c r="CR249" s="1369"/>
      <c r="CS249" s="1369"/>
      <c r="CT249" s="1369"/>
      <c r="CU249" s="1369"/>
      <c r="CV249" s="1369"/>
      <c r="CW249" s="1369"/>
      <c r="CX249" s="1369"/>
      <c r="CY249" s="1369"/>
      <c r="CZ249" s="1369"/>
      <c r="DA249" s="1369"/>
      <c r="DB249" s="1369"/>
      <c r="DC249" s="1369"/>
      <c r="DD249" s="1369"/>
      <c r="DE249" s="1369"/>
      <c r="DF249" s="1369"/>
      <c r="DG249" s="1369"/>
      <c r="DH249" s="1369"/>
      <c r="DI249" s="1369"/>
      <c r="DJ249" s="1369"/>
      <c r="DK249" s="1369"/>
      <c r="DL249" s="1369"/>
      <c r="DM249" s="1369"/>
      <c r="DN249" s="1369"/>
      <c r="DO249" s="1369"/>
      <c r="DP249" s="1369"/>
      <c r="DQ249" s="1369"/>
      <c r="DR249" s="1369"/>
      <c r="DS249" s="1369"/>
      <c r="DT249" s="1369"/>
      <c r="DU249" s="1369"/>
      <c r="DV249" s="1369"/>
      <c r="DW249" s="1369"/>
      <c r="DX249" s="1369"/>
      <c r="DY249" s="1369"/>
      <c r="DZ249" s="1369"/>
      <c r="EA249" s="1369"/>
      <c r="EB249" s="1369"/>
      <c r="EC249" s="1369"/>
      <c r="ED249" s="1369"/>
      <c r="EE249" s="1369"/>
      <c r="EF249" s="1369"/>
      <c r="EG249" s="1369"/>
      <c r="EH249" s="1369"/>
      <c r="EI249" s="1369"/>
      <c r="EJ249" s="1369"/>
      <c r="EK249" s="1369"/>
      <c r="EL249" s="1369"/>
      <c r="EM249" s="1369"/>
      <c r="EN249" s="1369"/>
      <c r="EO249" s="1369"/>
      <c r="EP249" s="1369"/>
      <c r="EQ249" s="1369"/>
      <c r="ER249" s="1369"/>
      <c r="ES249" s="1369"/>
      <c r="ET249" s="1369"/>
      <c r="EU249" s="1369"/>
      <c r="EV249" s="1369"/>
      <c r="EW249" s="1369"/>
      <c r="EX249" s="1369"/>
      <c r="EY249" s="1369"/>
      <c r="EZ249" s="1369"/>
      <c r="FA249" s="1369"/>
      <c r="FB249" s="1369"/>
      <c r="FC249" s="1369"/>
      <c r="FD249" s="1369"/>
      <c r="FE249" s="1369"/>
      <c r="FF249" s="1369"/>
    </row>
    <row r="251" spans="6:162" s="1371" customFormat="1" ht="15.75" customHeight="1">
      <c r="F251" s="1369"/>
      <c r="G251" s="1369"/>
      <c r="H251" s="1369"/>
      <c r="I251" s="1369"/>
      <c r="J251" s="1369"/>
      <c r="K251" s="1369"/>
      <c r="L251" s="1369"/>
      <c r="M251" s="1369"/>
      <c r="N251" s="1369"/>
      <c r="O251" s="1369"/>
      <c r="P251" s="1369"/>
      <c r="Q251" s="1369"/>
      <c r="R251" s="1369"/>
      <c r="S251" s="1369"/>
      <c r="T251" s="1369"/>
      <c r="U251" s="1369"/>
      <c r="V251" s="1369"/>
      <c r="W251" s="1369"/>
      <c r="X251" s="1369"/>
      <c r="Y251" s="1369"/>
      <c r="AA251" s="1369"/>
      <c r="AC251" s="1369"/>
      <c r="AD251" s="1369"/>
      <c r="AE251" s="1369"/>
      <c r="AF251" s="1369"/>
      <c r="AG251" s="1369"/>
      <c r="AH251" s="1370"/>
      <c r="AI251" s="1370"/>
      <c r="AJ251" s="1369"/>
      <c r="AK251" s="1369"/>
      <c r="AL251" s="1369"/>
      <c r="AM251" s="1369"/>
      <c r="AN251" s="1369"/>
      <c r="AO251" s="1369"/>
      <c r="AP251" s="1369"/>
      <c r="AQ251" s="1369"/>
      <c r="AR251" s="1369"/>
      <c r="AS251" s="1369"/>
      <c r="AT251" s="1369"/>
      <c r="AU251" s="1369"/>
      <c r="AV251" s="1369"/>
      <c r="AW251" s="1369"/>
      <c r="AX251" s="1369"/>
      <c r="AY251" s="1369"/>
      <c r="AZ251" s="1369"/>
      <c r="BA251" s="1369"/>
      <c r="BB251" s="1369"/>
      <c r="BC251" s="1369"/>
      <c r="BD251" s="1369"/>
      <c r="BE251" s="1369"/>
      <c r="BF251" s="1369"/>
      <c r="BG251" s="1369"/>
      <c r="BH251" s="1369"/>
      <c r="BI251" s="1369"/>
      <c r="BJ251" s="1369"/>
      <c r="BK251" s="1369"/>
      <c r="BL251" s="1369"/>
      <c r="BM251" s="1369"/>
      <c r="BN251" s="1369"/>
      <c r="BO251" s="1369"/>
      <c r="BP251" s="1369"/>
      <c r="BQ251" s="1369"/>
      <c r="BR251" s="1369"/>
      <c r="BS251" s="1369"/>
      <c r="BT251" s="1369"/>
      <c r="BU251" s="1369"/>
      <c r="BV251" s="1369"/>
      <c r="BW251" s="1369"/>
      <c r="BX251" s="1369"/>
      <c r="BY251" s="1369"/>
      <c r="BZ251" s="1369"/>
      <c r="CA251" s="1369"/>
      <c r="CB251" s="1369"/>
      <c r="CC251" s="1369"/>
      <c r="CD251" s="1369"/>
      <c r="CE251" s="1369"/>
      <c r="CF251" s="1369"/>
      <c r="CG251" s="1369"/>
      <c r="CH251" s="1369"/>
      <c r="CI251" s="1369"/>
      <c r="CJ251" s="1369"/>
      <c r="CK251" s="1369"/>
      <c r="CL251" s="1369"/>
      <c r="CM251" s="1369"/>
      <c r="CN251" s="1369"/>
      <c r="CO251" s="1369"/>
      <c r="CP251" s="1369"/>
      <c r="CQ251" s="1369"/>
      <c r="CR251" s="1369"/>
      <c r="CS251" s="1369"/>
      <c r="CT251" s="1369"/>
      <c r="CU251" s="1369"/>
      <c r="CV251" s="1369"/>
      <c r="CW251" s="1369"/>
      <c r="CX251" s="1369"/>
      <c r="CY251" s="1369"/>
      <c r="CZ251" s="1369"/>
      <c r="DA251" s="1369"/>
      <c r="DB251" s="1369"/>
      <c r="DC251" s="1369"/>
      <c r="DD251" s="1369"/>
      <c r="DE251" s="1369"/>
      <c r="DF251" s="1369"/>
      <c r="DG251" s="1369"/>
      <c r="DH251" s="1369"/>
      <c r="DI251" s="1369"/>
      <c r="DJ251" s="1369"/>
      <c r="DK251" s="1369"/>
      <c r="DL251" s="1369"/>
      <c r="DM251" s="1369"/>
      <c r="DN251" s="1369"/>
      <c r="DO251" s="1369"/>
      <c r="DP251" s="1369"/>
      <c r="DQ251" s="1369"/>
      <c r="DR251" s="1369"/>
      <c r="DS251" s="1369"/>
      <c r="DT251" s="1369"/>
      <c r="DU251" s="1369"/>
      <c r="DV251" s="1369"/>
      <c r="DW251" s="1369"/>
      <c r="DX251" s="1369"/>
      <c r="DY251" s="1369"/>
      <c r="DZ251" s="1369"/>
      <c r="EA251" s="1369"/>
      <c r="EB251" s="1369"/>
      <c r="EC251" s="1369"/>
      <c r="ED251" s="1369"/>
      <c r="EE251" s="1369"/>
      <c r="EF251" s="1369"/>
      <c r="EG251" s="1369"/>
      <c r="EH251" s="1369"/>
      <c r="EI251" s="1369"/>
      <c r="EJ251" s="1369"/>
      <c r="EK251" s="1369"/>
      <c r="EL251" s="1369"/>
      <c r="EM251" s="1369"/>
      <c r="EN251" s="1369"/>
      <c r="EO251" s="1369"/>
      <c r="EP251" s="1369"/>
      <c r="EQ251" s="1369"/>
      <c r="ER251" s="1369"/>
      <c r="ES251" s="1369"/>
      <c r="ET251" s="1369"/>
      <c r="EU251" s="1369"/>
      <c r="EV251" s="1369"/>
      <c r="EW251" s="1369"/>
      <c r="EX251" s="1369"/>
      <c r="EY251" s="1369"/>
      <c r="EZ251" s="1369"/>
      <c r="FA251" s="1369"/>
      <c r="FB251" s="1369"/>
      <c r="FC251" s="1369"/>
      <c r="FD251" s="1369"/>
      <c r="FE251" s="1369"/>
      <c r="FF251" s="1369"/>
    </row>
    <row r="253" spans="6:162" s="1371" customFormat="1" ht="15.75" customHeight="1">
      <c r="F253" s="1369"/>
      <c r="G253" s="1369"/>
      <c r="H253" s="1369"/>
      <c r="I253" s="1369"/>
      <c r="J253" s="1369"/>
      <c r="K253" s="1369"/>
      <c r="L253" s="1369"/>
      <c r="M253" s="1369"/>
      <c r="N253" s="1369"/>
      <c r="O253" s="1369"/>
      <c r="P253" s="1369"/>
      <c r="Q253" s="1369"/>
      <c r="R253" s="1369"/>
      <c r="S253" s="1369"/>
      <c r="T253" s="1369"/>
      <c r="U253" s="1369"/>
      <c r="V253" s="1369"/>
      <c r="W253" s="1369"/>
      <c r="X253" s="1369"/>
      <c r="Y253" s="1369"/>
      <c r="AA253" s="1369"/>
      <c r="AC253" s="1369"/>
      <c r="AD253" s="1369"/>
      <c r="AE253" s="1369"/>
      <c r="AF253" s="1369"/>
      <c r="AG253" s="1369"/>
      <c r="AH253" s="1370"/>
      <c r="AI253" s="1370"/>
      <c r="AJ253" s="1369"/>
      <c r="AK253" s="1369"/>
      <c r="AL253" s="1369"/>
      <c r="AM253" s="1369"/>
      <c r="AN253" s="1369"/>
      <c r="AO253" s="1369"/>
      <c r="AP253" s="1369"/>
      <c r="AQ253" s="1369"/>
      <c r="AR253" s="1369"/>
      <c r="AS253" s="1369"/>
      <c r="AT253" s="1369"/>
      <c r="AU253" s="1369"/>
      <c r="AV253" s="1369"/>
      <c r="AW253" s="1369"/>
      <c r="AX253" s="1369"/>
      <c r="AY253" s="1369"/>
      <c r="AZ253" s="1369"/>
      <c r="BA253" s="1369"/>
      <c r="BB253" s="1369"/>
      <c r="BC253" s="1369"/>
      <c r="BD253" s="1369"/>
      <c r="BE253" s="1369"/>
      <c r="BF253" s="1369"/>
      <c r="BG253" s="1369"/>
      <c r="BH253" s="1369"/>
      <c r="BI253" s="1369"/>
      <c r="BJ253" s="1369"/>
      <c r="BK253" s="1369"/>
      <c r="BL253" s="1369"/>
      <c r="BM253" s="1369"/>
      <c r="BN253" s="1369"/>
      <c r="BO253" s="1369"/>
      <c r="BP253" s="1369"/>
      <c r="BQ253" s="1369"/>
      <c r="BR253" s="1369"/>
      <c r="BS253" s="1369"/>
      <c r="BT253" s="1369"/>
      <c r="BU253" s="1369"/>
      <c r="BV253" s="1369"/>
      <c r="BW253" s="1369"/>
      <c r="BX253" s="1369"/>
      <c r="BY253" s="1369"/>
      <c r="BZ253" s="1369"/>
      <c r="CA253" s="1369"/>
      <c r="CB253" s="1369"/>
      <c r="CC253" s="1369"/>
      <c r="CD253" s="1369"/>
      <c r="CE253" s="1369"/>
      <c r="CF253" s="1369"/>
      <c r="CG253" s="1369"/>
      <c r="CH253" s="1369"/>
      <c r="CI253" s="1369"/>
      <c r="CJ253" s="1369"/>
      <c r="CK253" s="1369"/>
      <c r="CL253" s="1369"/>
      <c r="CM253" s="1369"/>
      <c r="CN253" s="1369"/>
      <c r="CO253" s="1369"/>
      <c r="CP253" s="1369"/>
      <c r="CQ253" s="1369"/>
      <c r="CR253" s="1369"/>
      <c r="CS253" s="1369"/>
      <c r="CT253" s="1369"/>
      <c r="CU253" s="1369"/>
      <c r="CV253" s="1369"/>
      <c r="CW253" s="1369"/>
      <c r="CX253" s="1369"/>
      <c r="CY253" s="1369"/>
      <c r="CZ253" s="1369"/>
      <c r="DA253" s="1369"/>
      <c r="DB253" s="1369"/>
      <c r="DC253" s="1369"/>
      <c r="DD253" s="1369"/>
      <c r="DE253" s="1369"/>
      <c r="DF253" s="1369"/>
      <c r="DG253" s="1369"/>
      <c r="DH253" s="1369"/>
      <c r="DI253" s="1369"/>
      <c r="DJ253" s="1369"/>
      <c r="DK253" s="1369"/>
      <c r="DL253" s="1369"/>
      <c r="DM253" s="1369"/>
      <c r="DN253" s="1369"/>
      <c r="DO253" s="1369"/>
      <c r="DP253" s="1369"/>
      <c r="DQ253" s="1369"/>
      <c r="DR253" s="1369"/>
      <c r="DS253" s="1369"/>
      <c r="DT253" s="1369"/>
      <c r="DU253" s="1369"/>
      <c r="DV253" s="1369"/>
      <c r="DW253" s="1369"/>
      <c r="DX253" s="1369"/>
      <c r="DY253" s="1369"/>
      <c r="DZ253" s="1369"/>
      <c r="EA253" s="1369"/>
      <c r="EB253" s="1369"/>
      <c r="EC253" s="1369"/>
      <c r="ED253" s="1369"/>
      <c r="EE253" s="1369"/>
      <c r="EF253" s="1369"/>
      <c r="EG253" s="1369"/>
      <c r="EH253" s="1369"/>
      <c r="EI253" s="1369"/>
      <c r="EJ253" s="1369"/>
      <c r="EK253" s="1369"/>
      <c r="EL253" s="1369"/>
      <c r="EM253" s="1369"/>
      <c r="EN253" s="1369"/>
      <c r="EO253" s="1369"/>
      <c r="EP253" s="1369"/>
      <c r="EQ253" s="1369"/>
      <c r="ER253" s="1369"/>
      <c r="ES253" s="1369"/>
      <c r="ET253" s="1369"/>
      <c r="EU253" s="1369"/>
      <c r="EV253" s="1369"/>
      <c r="EW253" s="1369"/>
      <c r="EX253" s="1369"/>
      <c r="EY253" s="1369"/>
      <c r="EZ253" s="1369"/>
      <c r="FA253" s="1369"/>
      <c r="FB253" s="1369"/>
      <c r="FC253" s="1369"/>
      <c r="FD253" s="1369"/>
      <c r="FE253" s="1369"/>
      <c r="FF253" s="1369"/>
    </row>
    <row r="255" spans="6:162" s="1371" customFormat="1" ht="15.75" customHeight="1">
      <c r="F255" s="1369"/>
      <c r="G255" s="1369"/>
      <c r="H255" s="1369"/>
      <c r="I255" s="1369"/>
      <c r="J255" s="1369"/>
      <c r="K255" s="1369"/>
      <c r="L255" s="1369"/>
      <c r="M255" s="1369"/>
      <c r="N255" s="1369"/>
      <c r="O255" s="1369"/>
      <c r="P255" s="1369"/>
      <c r="Q255" s="1369"/>
      <c r="R255" s="1369"/>
      <c r="S255" s="1369"/>
      <c r="T255" s="1369"/>
      <c r="U255" s="1369"/>
      <c r="V255" s="1369"/>
      <c r="W255" s="1369"/>
      <c r="X255" s="1369"/>
      <c r="Y255" s="1369"/>
      <c r="AA255" s="1369"/>
      <c r="AC255" s="1369"/>
      <c r="AD255" s="1369"/>
      <c r="AE255" s="1369"/>
      <c r="AF255" s="1369"/>
      <c r="AG255" s="1369"/>
      <c r="AH255" s="1370"/>
      <c r="AI255" s="1370"/>
      <c r="AJ255" s="1369"/>
      <c r="AK255" s="1369"/>
      <c r="AL255" s="1369"/>
      <c r="AM255" s="1369"/>
      <c r="AN255" s="1369"/>
      <c r="AO255" s="1369"/>
      <c r="AP255" s="1369"/>
      <c r="AQ255" s="1369"/>
      <c r="AR255" s="1369"/>
      <c r="AS255" s="1369"/>
      <c r="AT255" s="1369"/>
      <c r="AU255" s="1369"/>
      <c r="AV255" s="1369"/>
      <c r="AW255" s="1369"/>
      <c r="AX255" s="1369"/>
      <c r="AY255" s="1369"/>
      <c r="AZ255" s="1369"/>
      <c r="BA255" s="1369"/>
      <c r="BB255" s="1369"/>
      <c r="BC255" s="1369"/>
      <c r="BD255" s="1369"/>
      <c r="BE255" s="1369"/>
      <c r="BF255" s="1369"/>
      <c r="BG255" s="1369"/>
      <c r="BH255" s="1369"/>
      <c r="BI255" s="1369"/>
      <c r="BJ255" s="1369"/>
      <c r="BK255" s="1369"/>
      <c r="BL255" s="1369"/>
      <c r="BM255" s="1369"/>
      <c r="BN255" s="1369"/>
      <c r="BO255" s="1369"/>
      <c r="BP255" s="1369"/>
      <c r="BQ255" s="1369"/>
      <c r="BR255" s="1369"/>
      <c r="BS255" s="1369"/>
      <c r="BT255" s="1369"/>
      <c r="BU255" s="1369"/>
      <c r="BV255" s="1369"/>
      <c r="BW255" s="1369"/>
      <c r="BX255" s="1369"/>
      <c r="BY255" s="1369"/>
      <c r="BZ255" s="1369"/>
      <c r="CA255" s="1369"/>
      <c r="CB255" s="1369"/>
      <c r="CC255" s="1369"/>
      <c r="CD255" s="1369"/>
      <c r="CE255" s="1369"/>
      <c r="CF255" s="1369"/>
      <c r="CG255" s="1369"/>
      <c r="CH255" s="1369"/>
      <c r="CI255" s="1369"/>
      <c r="CJ255" s="1369"/>
      <c r="CK255" s="1369"/>
      <c r="CL255" s="1369"/>
      <c r="CM255" s="1369"/>
      <c r="CN255" s="1369"/>
      <c r="CO255" s="1369"/>
      <c r="CP255" s="1369"/>
      <c r="CQ255" s="1369"/>
      <c r="CR255" s="1369"/>
      <c r="CS255" s="1369"/>
      <c r="CT255" s="1369"/>
      <c r="CU255" s="1369"/>
      <c r="CV255" s="1369"/>
      <c r="CW255" s="1369"/>
      <c r="CX255" s="1369"/>
      <c r="CY255" s="1369"/>
      <c r="CZ255" s="1369"/>
      <c r="DA255" s="1369"/>
      <c r="DB255" s="1369"/>
      <c r="DC255" s="1369"/>
      <c r="DD255" s="1369"/>
      <c r="DE255" s="1369"/>
      <c r="DF255" s="1369"/>
      <c r="DG255" s="1369"/>
      <c r="DH255" s="1369"/>
      <c r="DI255" s="1369"/>
      <c r="DJ255" s="1369"/>
      <c r="DK255" s="1369"/>
      <c r="DL255" s="1369"/>
      <c r="DM255" s="1369"/>
      <c r="DN255" s="1369"/>
      <c r="DO255" s="1369"/>
      <c r="DP255" s="1369"/>
      <c r="DQ255" s="1369"/>
      <c r="DR255" s="1369"/>
      <c r="DS255" s="1369"/>
      <c r="DT255" s="1369"/>
      <c r="DU255" s="1369"/>
      <c r="DV255" s="1369"/>
      <c r="DW255" s="1369"/>
      <c r="DX255" s="1369"/>
      <c r="DY255" s="1369"/>
      <c r="DZ255" s="1369"/>
      <c r="EA255" s="1369"/>
      <c r="EB255" s="1369"/>
      <c r="EC255" s="1369"/>
      <c r="ED255" s="1369"/>
      <c r="EE255" s="1369"/>
      <c r="EF255" s="1369"/>
      <c r="EG255" s="1369"/>
      <c r="EH255" s="1369"/>
      <c r="EI255" s="1369"/>
      <c r="EJ255" s="1369"/>
      <c r="EK255" s="1369"/>
      <c r="EL255" s="1369"/>
      <c r="EM255" s="1369"/>
      <c r="EN255" s="1369"/>
      <c r="EO255" s="1369"/>
      <c r="EP255" s="1369"/>
      <c r="EQ255" s="1369"/>
      <c r="ER255" s="1369"/>
      <c r="ES255" s="1369"/>
      <c r="ET255" s="1369"/>
      <c r="EU255" s="1369"/>
      <c r="EV255" s="1369"/>
      <c r="EW255" s="1369"/>
      <c r="EX255" s="1369"/>
      <c r="EY255" s="1369"/>
      <c r="EZ255" s="1369"/>
      <c r="FA255" s="1369"/>
      <c r="FB255" s="1369"/>
      <c r="FC255" s="1369"/>
      <c r="FD255" s="1369"/>
      <c r="FE255" s="1369"/>
      <c r="FF255" s="1369"/>
    </row>
    <row r="257" spans="6:162" s="1371" customFormat="1" ht="15.75" customHeight="1">
      <c r="F257" s="1369"/>
      <c r="G257" s="1369"/>
      <c r="H257" s="1369"/>
      <c r="I257" s="1369"/>
      <c r="J257" s="1369"/>
      <c r="K257" s="1369"/>
      <c r="L257" s="1369"/>
      <c r="M257" s="1369"/>
      <c r="N257" s="1369"/>
      <c r="O257" s="1369"/>
      <c r="P257" s="1369"/>
      <c r="Q257" s="1369"/>
      <c r="R257" s="1369"/>
      <c r="S257" s="1369"/>
      <c r="T257" s="1369"/>
      <c r="U257" s="1369"/>
      <c r="V257" s="1369"/>
      <c r="W257" s="1369"/>
      <c r="X257" s="1369"/>
      <c r="Y257" s="1369"/>
      <c r="AA257" s="1369"/>
      <c r="AC257" s="1369"/>
      <c r="AD257" s="1369"/>
      <c r="AE257" s="1369"/>
      <c r="AF257" s="1369"/>
      <c r="AG257" s="1369"/>
      <c r="AH257" s="1370"/>
      <c r="AI257" s="1370"/>
      <c r="AJ257" s="1369"/>
      <c r="AK257" s="1369"/>
      <c r="AL257" s="1369"/>
      <c r="AM257" s="1369"/>
      <c r="AN257" s="1369"/>
      <c r="AO257" s="1369"/>
      <c r="AP257" s="1369"/>
      <c r="AQ257" s="1369"/>
      <c r="AR257" s="1369"/>
      <c r="AS257" s="1369"/>
      <c r="AT257" s="1369"/>
      <c r="AU257" s="1369"/>
      <c r="AV257" s="1369"/>
      <c r="AW257" s="1369"/>
      <c r="AX257" s="1369"/>
      <c r="AY257" s="1369"/>
      <c r="AZ257" s="1369"/>
      <c r="BA257" s="1369"/>
      <c r="BB257" s="1369"/>
      <c r="BC257" s="1369"/>
      <c r="BD257" s="1369"/>
      <c r="BE257" s="1369"/>
      <c r="BF257" s="1369"/>
      <c r="BG257" s="1369"/>
      <c r="BH257" s="1369"/>
      <c r="BI257" s="1369"/>
      <c r="BJ257" s="1369"/>
      <c r="BK257" s="1369"/>
      <c r="BL257" s="1369"/>
      <c r="BM257" s="1369"/>
      <c r="BN257" s="1369"/>
      <c r="BO257" s="1369"/>
      <c r="BP257" s="1369"/>
      <c r="BQ257" s="1369"/>
      <c r="BR257" s="1369"/>
      <c r="BS257" s="1369"/>
      <c r="BT257" s="1369"/>
      <c r="BU257" s="1369"/>
      <c r="BV257" s="1369"/>
      <c r="BW257" s="1369"/>
      <c r="BX257" s="1369"/>
      <c r="BY257" s="1369"/>
      <c r="BZ257" s="1369"/>
      <c r="CA257" s="1369"/>
      <c r="CB257" s="1369"/>
      <c r="CC257" s="1369"/>
      <c r="CD257" s="1369"/>
      <c r="CE257" s="1369"/>
      <c r="CF257" s="1369"/>
      <c r="CG257" s="1369"/>
      <c r="CH257" s="1369"/>
      <c r="CI257" s="1369"/>
      <c r="CJ257" s="1369"/>
      <c r="CK257" s="1369"/>
      <c r="CL257" s="1369"/>
      <c r="CM257" s="1369"/>
      <c r="CN257" s="1369"/>
      <c r="CO257" s="1369"/>
      <c r="CP257" s="1369"/>
      <c r="CQ257" s="1369"/>
      <c r="CR257" s="1369"/>
      <c r="CS257" s="1369"/>
      <c r="CT257" s="1369"/>
      <c r="CU257" s="1369"/>
      <c r="CV257" s="1369"/>
      <c r="CW257" s="1369"/>
      <c r="CX257" s="1369"/>
      <c r="CY257" s="1369"/>
      <c r="CZ257" s="1369"/>
      <c r="DA257" s="1369"/>
      <c r="DB257" s="1369"/>
      <c r="DC257" s="1369"/>
      <c r="DD257" s="1369"/>
      <c r="DE257" s="1369"/>
      <c r="DF257" s="1369"/>
      <c r="DG257" s="1369"/>
      <c r="DH257" s="1369"/>
      <c r="DI257" s="1369"/>
      <c r="DJ257" s="1369"/>
      <c r="DK257" s="1369"/>
      <c r="DL257" s="1369"/>
      <c r="DM257" s="1369"/>
      <c r="DN257" s="1369"/>
      <c r="DO257" s="1369"/>
      <c r="DP257" s="1369"/>
      <c r="DQ257" s="1369"/>
      <c r="DR257" s="1369"/>
      <c r="DS257" s="1369"/>
      <c r="DT257" s="1369"/>
      <c r="DU257" s="1369"/>
      <c r="DV257" s="1369"/>
      <c r="DW257" s="1369"/>
      <c r="DX257" s="1369"/>
      <c r="DY257" s="1369"/>
      <c r="DZ257" s="1369"/>
      <c r="EA257" s="1369"/>
      <c r="EB257" s="1369"/>
      <c r="EC257" s="1369"/>
      <c r="ED257" s="1369"/>
      <c r="EE257" s="1369"/>
      <c r="EF257" s="1369"/>
      <c r="EG257" s="1369"/>
      <c r="EH257" s="1369"/>
      <c r="EI257" s="1369"/>
      <c r="EJ257" s="1369"/>
      <c r="EK257" s="1369"/>
      <c r="EL257" s="1369"/>
      <c r="EM257" s="1369"/>
      <c r="EN257" s="1369"/>
      <c r="EO257" s="1369"/>
      <c r="EP257" s="1369"/>
      <c r="EQ257" s="1369"/>
      <c r="ER257" s="1369"/>
      <c r="ES257" s="1369"/>
      <c r="ET257" s="1369"/>
      <c r="EU257" s="1369"/>
      <c r="EV257" s="1369"/>
      <c r="EW257" s="1369"/>
      <c r="EX257" s="1369"/>
      <c r="EY257" s="1369"/>
      <c r="EZ257" s="1369"/>
      <c r="FA257" s="1369"/>
      <c r="FB257" s="1369"/>
      <c r="FC257" s="1369"/>
      <c r="FD257" s="1369"/>
      <c r="FE257" s="1369"/>
      <c r="FF257" s="1369"/>
    </row>
    <row r="259" spans="6:162" s="1371" customFormat="1" ht="15.75" customHeight="1">
      <c r="F259" s="1369"/>
      <c r="G259" s="1369"/>
      <c r="H259" s="1369"/>
      <c r="I259" s="1369"/>
      <c r="J259" s="1369"/>
      <c r="K259" s="1369"/>
      <c r="L259" s="1369"/>
      <c r="M259" s="1369"/>
      <c r="N259" s="1369"/>
      <c r="O259" s="1369"/>
      <c r="P259" s="1369"/>
      <c r="Q259" s="1369"/>
      <c r="R259" s="1369"/>
      <c r="S259" s="1369"/>
      <c r="T259" s="1369"/>
      <c r="U259" s="1369"/>
      <c r="V259" s="1369"/>
      <c r="W259" s="1369"/>
      <c r="X259" s="1369"/>
      <c r="Y259" s="1369"/>
      <c r="AA259" s="1369"/>
      <c r="AC259" s="1369"/>
      <c r="AD259" s="1369"/>
      <c r="AE259" s="1369"/>
      <c r="AF259" s="1369"/>
      <c r="AG259" s="1369"/>
      <c r="AH259" s="1370"/>
      <c r="AI259" s="1370"/>
      <c r="AJ259" s="1369"/>
      <c r="AK259" s="1369"/>
      <c r="AL259" s="1369"/>
      <c r="AM259" s="1369"/>
      <c r="AN259" s="1369"/>
      <c r="AO259" s="1369"/>
      <c r="AP259" s="1369"/>
      <c r="AQ259" s="1369"/>
      <c r="AR259" s="1369"/>
      <c r="AS259" s="1369"/>
      <c r="AT259" s="1369"/>
      <c r="AU259" s="1369"/>
      <c r="AV259" s="1369"/>
      <c r="AW259" s="1369"/>
      <c r="AX259" s="1369"/>
      <c r="AY259" s="1369"/>
      <c r="AZ259" s="1369"/>
      <c r="BA259" s="1369"/>
      <c r="BB259" s="1369"/>
      <c r="BC259" s="1369"/>
      <c r="BD259" s="1369"/>
      <c r="BE259" s="1369"/>
      <c r="BF259" s="1369"/>
      <c r="BG259" s="1369"/>
      <c r="BH259" s="1369"/>
      <c r="BI259" s="1369"/>
      <c r="BJ259" s="1369"/>
      <c r="BK259" s="1369"/>
      <c r="BL259" s="1369"/>
      <c r="BM259" s="1369"/>
      <c r="BN259" s="1369"/>
      <c r="BO259" s="1369"/>
      <c r="BP259" s="1369"/>
      <c r="BQ259" s="1369"/>
      <c r="BR259" s="1369"/>
      <c r="BS259" s="1369"/>
      <c r="BT259" s="1369"/>
      <c r="BU259" s="1369"/>
      <c r="BV259" s="1369"/>
      <c r="BW259" s="1369"/>
      <c r="BX259" s="1369"/>
      <c r="BY259" s="1369"/>
      <c r="BZ259" s="1369"/>
      <c r="CA259" s="1369"/>
      <c r="CB259" s="1369"/>
      <c r="CC259" s="1369"/>
      <c r="CD259" s="1369"/>
      <c r="CE259" s="1369"/>
      <c r="CF259" s="1369"/>
      <c r="CG259" s="1369"/>
      <c r="CH259" s="1369"/>
      <c r="CI259" s="1369"/>
      <c r="CJ259" s="1369"/>
      <c r="CK259" s="1369"/>
      <c r="CL259" s="1369"/>
      <c r="CM259" s="1369"/>
      <c r="CN259" s="1369"/>
      <c r="CO259" s="1369"/>
      <c r="CP259" s="1369"/>
      <c r="CQ259" s="1369"/>
      <c r="CR259" s="1369"/>
      <c r="CS259" s="1369"/>
      <c r="CT259" s="1369"/>
      <c r="CU259" s="1369"/>
      <c r="CV259" s="1369"/>
      <c r="CW259" s="1369"/>
      <c r="CX259" s="1369"/>
      <c r="CY259" s="1369"/>
      <c r="CZ259" s="1369"/>
      <c r="DA259" s="1369"/>
      <c r="DB259" s="1369"/>
      <c r="DC259" s="1369"/>
      <c r="DD259" s="1369"/>
      <c r="DE259" s="1369"/>
      <c r="DF259" s="1369"/>
      <c r="DG259" s="1369"/>
      <c r="DH259" s="1369"/>
      <c r="DI259" s="1369"/>
      <c r="DJ259" s="1369"/>
      <c r="DK259" s="1369"/>
      <c r="DL259" s="1369"/>
      <c r="DM259" s="1369"/>
      <c r="DN259" s="1369"/>
      <c r="DO259" s="1369"/>
      <c r="DP259" s="1369"/>
      <c r="DQ259" s="1369"/>
      <c r="DR259" s="1369"/>
      <c r="DS259" s="1369"/>
      <c r="DT259" s="1369"/>
      <c r="DU259" s="1369"/>
      <c r="DV259" s="1369"/>
      <c r="DW259" s="1369"/>
      <c r="DX259" s="1369"/>
      <c r="DY259" s="1369"/>
      <c r="DZ259" s="1369"/>
      <c r="EA259" s="1369"/>
      <c r="EB259" s="1369"/>
      <c r="EC259" s="1369"/>
      <c r="ED259" s="1369"/>
      <c r="EE259" s="1369"/>
      <c r="EF259" s="1369"/>
      <c r="EG259" s="1369"/>
      <c r="EH259" s="1369"/>
      <c r="EI259" s="1369"/>
      <c r="EJ259" s="1369"/>
      <c r="EK259" s="1369"/>
      <c r="EL259" s="1369"/>
      <c r="EM259" s="1369"/>
      <c r="EN259" s="1369"/>
      <c r="EO259" s="1369"/>
      <c r="EP259" s="1369"/>
      <c r="EQ259" s="1369"/>
      <c r="ER259" s="1369"/>
      <c r="ES259" s="1369"/>
      <c r="ET259" s="1369"/>
      <c r="EU259" s="1369"/>
      <c r="EV259" s="1369"/>
      <c r="EW259" s="1369"/>
      <c r="EX259" s="1369"/>
      <c r="EY259" s="1369"/>
      <c r="EZ259" s="1369"/>
      <c r="FA259" s="1369"/>
      <c r="FB259" s="1369"/>
      <c r="FC259" s="1369"/>
      <c r="FD259" s="1369"/>
      <c r="FE259" s="1369"/>
      <c r="FF259" s="1369"/>
    </row>
    <row r="261" spans="6:162" s="1371" customFormat="1" ht="15.75" customHeight="1">
      <c r="F261" s="1369"/>
      <c r="G261" s="1369"/>
      <c r="H261" s="1369"/>
      <c r="I261" s="1369"/>
      <c r="J261" s="1369"/>
      <c r="K261" s="1369"/>
      <c r="L261" s="1369"/>
      <c r="M261" s="1369"/>
      <c r="N261" s="1369"/>
      <c r="O261" s="1369"/>
      <c r="P261" s="1369"/>
      <c r="Q261" s="1369"/>
      <c r="R261" s="1369"/>
      <c r="S261" s="1369"/>
      <c r="T261" s="1369"/>
      <c r="U261" s="1369"/>
      <c r="V261" s="1369"/>
      <c r="W261" s="1369"/>
      <c r="X261" s="1369"/>
      <c r="Y261" s="1369"/>
      <c r="AA261" s="1369"/>
      <c r="AC261" s="1369"/>
      <c r="AD261" s="1369"/>
      <c r="AE261" s="1369"/>
      <c r="AF261" s="1369"/>
      <c r="AG261" s="1369"/>
      <c r="AH261" s="1370"/>
      <c r="AI261" s="1370"/>
      <c r="AJ261" s="1369"/>
      <c r="AK261" s="1369"/>
      <c r="AL261" s="1369"/>
      <c r="AM261" s="1369"/>
      <c r="AN261" s="1369"/>
      <c r="AO261" s="1369"/>
      <c r="AP261" s="1369"/>
      <c r="AQ261" s="1369"/>
      <c r="AR261" s="1369"/>
      <c r="AS261" s="1369"/>
      <c r="AT261" s="1369"/>
      <c r="AU261" s="1369"/>
      <c r="AV261" s="1369"/>
      <c r="AW261" s="1369"/>
      <c r="AX261" s="1369"/>
      <c r="AY261" s="1369"/>
      <c r="AZ261" s="1369"/>
      <c r="BA261" s="1369"/>
      <c r="BB261" s="1369"/>
      <c r="BC261" s="1369"/>
      <c r="BD261" s="1369"/>
      <c r="BE261" s="1369"/>
      <c r="BF261" s="1369"/>
      <c r="BG261" s="1369"/>
      <c r="BH261" s="1369"/>
      <c r="BI261" s="1369"/>
      <c r="BJ261" s="1369"/>
      <c r="BK261" s="1369"/>
      <c r="BL261" s="1369"/>
      <c r="BM261" s="1369"/>
      <c r="BN261" s="1369"/>
      <c r="BO261" s="1369"/>
      <c r="BP261" s="1369"/>
      <c r="BQ261" s="1369"/>
      <c r="BR261" s="1369"/>
      <c r="BS261" s="1369"/>
      <c r="BT261" s="1369"/>
      <c r="BU261" s="1369"/>
      <c r="BV261" s="1369"/>
      <c r="BW261" s="1369"/>
      <c r="BX261" s="1369"/>
      <c r="BY261" s="1369"/>
      <c r="BZ261" s="1369"/>
      <c r="CA261" s="1369"/>
      <c r="CB261" s="1369"/>
      <c r="CC261" s="1369"/>
      <c r="CD261" s="1369"/>
      <c r="CE261" s="1369"/>
      <c r="CF261" s="1369"/>
      <c r="CG261" s="1369"/>
      <c r="CH261" s="1369"/>
      <c r="CI261" s="1369"/>
      <c r="CJ261" s="1369"/>
      <c r="CK261" s="1369"/>
      <c r="CL261" s="1369"/>
      <c r="CM261" s="1369"/>
      <c r="CN261" s="1369"/>
      <c r="CO261" s="1369"/>
      <c r="CP261" s="1369"/>
      <c r="CQ261" s="1369"/>
      <c r="CR261" s="1369"/>
      <c r="CS261" s="1369"/>
      <c r="CT261" s="1369"/>
      <c r="CU261" s="1369"/>
      <c r="CV261" s="1369"/>
      <c r="CW261" s="1369"/>
      <c r="CX261" s="1369"/>
      <c r="CY261" s="1369"/>
      <c r="CZ261" s="1369"/>
      <c r="DA261" s="1369"/>
      <c r="DB261" s="1369"/>
      <c r="DC261" s="1369"/>
      <c r="DD261" s="1369"/>
      <c r="DE261" s="1369"/>
      <c r="DF261" s="1369"/>
      <c r="DG261" s="1369"/>
      <c r="DH261" s="1369"/>
      <c r="DI261" s="1369"/>
      <c r="DJ261" s="1369"/>
      <c r="DK261" s="1369"/>
      <c r="DL261" s="1369"/>
      <c r="DM261" s="1369"/>
      <c r="DN261" s="1369"/>
      <c r="DO261" s="1369"/>
      <c r="DP261" s="1369"/>
      <c r="DQ261" s="1369"/>
      <c r="DR261" s="1369"/>
      <c r="DS261" s="1369"/>
      <c r="DT261" s="1369"/>
      <c r="DU261" s="1369"/>
      <c r="DV261" s="1369"/>
      <c r="DW261" s="1369"/>
      <c r="DX261" s="1369"/>
      <c r="DY261" s="1369"/>
      <c r="DZ261" s="1369"/>
      <c r="EA261" s="1369"/>
      <c r="EB261" s="1369"/>
      <c r="EC261" s="1369"/>
      <c r="ED261" s="1369"/>
      <c r="EE261" s="1369"/>
      <c r="EF261" s="1369"/>
      <c r="EG261" s="1369"/>
      <c r="EH261" s="1369"/>
      <c r="EI261" s="1369"/>
      <c r="EJ261" s="1369"/>
      <c r="EK261" s="1369"/>
      <c r="EL261" s="1369"/>
      <c r="EM261" s="1369"/>
      <c r="EN261" s="1369"/>
      <c r="EO261" s="1369"/>
      <c r="EP261" s="1369"/>
      <c r="EQ261" s="1369"/>
      <c r="ER261" s="1369"/>
      <c r="ES261" s="1369"/>
      <c r="ET261" s="1369"/>
      <c r="EU261" s="1369"/>
      <c r="EV261" s="1369"/>
      <c r="EW261" s="1369"/>
      <c r="EX261" s="1369"/>
      <c r="EY261" s="1369"/>
      <c r="EZ261" s="1369"/>
      <c r="FA261" s="1369"/>
      <c r="FB261" s="1369"/>
      <c r="FC261" s="1369"/>
      <c r="FD261" s="1369"/>
      <c r="FE261" s="1369"/>
      <c r="FF261" s="1369"/>
    </row>
    <row r="263" spans="6:162" s="1371" customFormat="1" ht="15.75" customHeight="1">
      <c r="F263" s="1369"/>
      <c r="G263" s="1369"/>
      <c r="H263" s="1369"/>
      <c r="I263" s="1369"/>
      <c r="J263" s="1369"/>
      <c r="K263" s="1369"/>
      <c r="L263" s="1369"/>
      <c r="M263" s="1369"/>
      <c r="N263" s="1369"/>
      <c r="O263" s="1369"/>
      <c r="P263" s="1369"/>
      <c r="Q263" s="1369"/>
      <c r="R263" s="1369"/>
      <c r="S263" s="1369"/>
      <c r="T263" s="1369"/>
      <c r="U263" s="1369"/>
      <c r="V263" s="1369"/>
      <c r="W263" s="1369"/>
      <c r="X263" s="1369"/>
      <c r="Y263" s="1369"/>
      <c r="AA263" s="1369"/>
      <c r="AC263" s="1369"/>
      <c r="AD263" s="1369"/>
      <c r="AE263" s="1369"/>
      <c r="AF263" s="1369"/>
      <c r="AG263" s="1369"/>
      <c r="AH263" s="1370"/>
      <c r="AI263" s="1370"/>
      <c r="AJ263" s="1369"/>
      <c r="AK263" s="1369"/>
      <c r="AL263" s="1369"/>
      <c r="AM263" s="1369"/>
      <c r="AN263" s="1369"/>
      <c r="AO263" s="1369"/>
      <c r="AP263" s="1369"/>
      <c r="AQ263" s="1369"/>
      <c r="AR263" s="1369"/>
      <c r="AS263" s="1369"/>
      <c r="AT263" s="1369"/>
      <c r="AU263" s="1369"/>
      <c r="AV263" s="1369"/>
      <c r="AW263" s="1369"/>
      <c r="AX263" s="1369"/>
      <c r="AY263" s="1369"/>
      <c r="AZ263" s="1369"/>
      <c r="BA263" s="1369"/>
      <c r="BB263" s="1369"/>
      <c r="BC263" s="1369"/>
      <c r="BD263" s="1369"/>
      <c r="BE263" s="1369"/>
      <c r="BF263" s="1369"/>
      <c r="BG263" s="1369"/>
      <c r="BH263" s="1369"/>
      <c r="BI263" s="1369"/>
      <c r="BJ263" s="1369"/>
      <c r="BK263" s="1369"/>
      <c r="BL263" s="1369"/>
      <c r="BM263" s="1369"/>
      <c r="BN263" s="1369"/>
      <c r="BO263" s="1369"/>
      <c r="BP263" s="1369"/>
      <c r="BQ263" s="1369"/>
      <c r="BR263" s="1369"/>
      <c r="BS263" s="1369"/>
      <c r="BT263" s="1369"/>
      <c r="BU263" s="1369"/>
      <c r="BV263" s="1369"/>
      <c r="BW263" s="1369"/>
      <c r="BX263" s="1369"/>
      <c r="BY263" s="1369"/>
      <c r="BZ263" s="1369"/>
      <c r="CA263" s="1369"/>
      <c r="CB263" s="1369"/>
      <c r="CC263" s="1369"/>
      <c r="CD263" s="1369"/>
      <c r="CE263" s="1369"/>
      <c r="CF263" s="1369"/>
      <c r="CG263" s="1369"/>
      <c r="CH263" s="1369"/>
      <c r="CI263" s="1369"/>
      <c r="CJ263" s="1369"/>
      <c r="CK263" s="1369"/>
      <c r="CL263" s="1369"/>
      <c r="CM263" s="1369"/>
      <c r="CN263" s="1369"/>
      <c r="CO263" s="1369"/>
      <c r="CP263" s="1369"/>
      <c r="CQ263" s="1369"/>
      <c r="CR263" s="1369"/>
      <c r="CS263" s="1369"/>
      <c r="CT263" s="1369"/>
      <c r="CU263" s="1369"/>
      <c r="CV263" s="1369"/>
      <c r="CW263" s="1369"/>
      <c r="CX263" s="1369"/>
      <c r="CY263" s="1369"/>
      <c r="CZ263" s="1369"/>
      <c r="DA263" s="1369"/>
      <c r="DB263" s="1369"/>
      <c r="DC263" s="1369"/>
      <c r="DD263" s="1369"/>
      <c r="DE263" s="1369"/>
      <c r="DF263" s="1369"/>
      <c r="DG263" s="1369"/>
      <c r="DH263" s="1369"/>
      <c r="DI263" s="1369"/>
      <c r="DJ263" s="1369"/>
      <c r="DK263" s="1369"/>
      <c r="DL263" s="1369"/>
      <c r="DM263" s="1369"/>
      <c r="DN263" s="1369"/>
      <c r="DO263" s="1369"/>
      <c r="DP263" s="1369"/>
      <c r="DQ263" s="1369"/>
      <c r="DR263" s="1369"/>
      <c r="DS263" s="1369"/>
      <c r="DT263" s="1369"/>
      <c r="DU263" s="1369"/>
      <c r="DV263" s="1369"/>
      <c r="DW263" s="1369"/>
      <c r="DX263" s="1369"/>
      <c r="DY263" s="1369"/>
      <c r="DZ263" s="1369"/>
      <c r="EA263" s="1369"/>
      <c r="EB263" s="1369"/>
      <c r="EC263" s="1369"/>
      <c r="ED263" s="1369"/>
      <c r="EE263" s="1369"/>
      <c r="EF263" s="1369"/>
      <c r="EG263" s="1369"/>
      <c r="EH263" s="1369"/>
      <c r="EI263" s="1369"/>
      <c r="EJ263" s="1369"/>
      <c r="EK263" s="1369"/>
      <c r="EL263" s="1369"/>
      <c r="EM263" s="1369"/>
      <c r="EN263" s="1369"/>
      <c r="EO263" s="1369"/>
      <c r="EP263" s="1369"/>
      <c r="EQ263" s="1369"/>
      <c r="ER263" s="1369"/>
      <c r="ES263" s="1369"/>
      <c r="ET263" s="1369"/>
      <c r="EU263" s="1369"/>
      <c r="EV263" s="1369"/>
      <c r="EW263" s="1369"/>
      <c r="EX263" s="1369"/>
      <c r="EY263" s="1369"/>
      <c r="EZ263" s="1369"/>
      <c r="FA263" s="1369"/>
      <c r="FB263" s="1369"/>
      <c r="FC263" s="1369"/>
      <c r="FD263" s="1369"/>
      <c r="FE263" s="1369"/>
      <c r="FF263" s="1369"/>
    </row>
    <row r="265" spans="6:162" s="1371" customFormat="1" ht="15.75" customHeight="1">
      <c r="F265" s="1369"/>
      <c r="G265" s="1369"/>
      <c r="H265" s="1369"/>
      <c r="I265" s="1369"/>
      <c r="J265" s="1369"/>
      <c r="K265" s="1369"/>
      <c r="L265" s="1369"/>
      <c r="M265" s="1369"/>
      <c r="N265" s="1369"/>
      <c r="O265" s="1369"/>
      <c r="P265" s="1369"/>
      <c r="Q265" s="1369"/>
      <c r="R265" s="1369"/>
      <c r="S265" s="1369"/>
      <c r="T265" s="1369"/>
      <c r="U265" s="1369"/>
      <c r="V265" s="1369"/>
      <c r="W265" s="1369"/>
      <c r="X265" s="1369"/>
      <c r="Y265" s="1369"/>
      <c r="AA265" s="1369"/>
      <c r="AC265" s="1369"/>
      <c r="AD265" s="1369"/>
      <c r="AE265" s="1369"/>
      <c r="AF265" s="1369"/>
      <c r="AG265" s="1369"/>
      <c r="AH265" s="1370"/>
      <c r="AI265" s="1370"/>
      <c r="AJ265" s="1369"/>
      <c r="AK265" s="1369"/>
      <c r="AL265" s="1369"/>
      <c r="AM265" s="1369"/>
      <c r="AN265" s="1369"/>
      <c r="AO265" s="1369"/>
      <c r="AP265" s="1369"/>
      <c r="AQ265" s="1369"/>
      <c r="AR265" s="1369"/>
      <c r="AS265" s="1369"/>
      <c r="AT265" s="1369"/>
      <c r="AU265" s="1369"/>
      <c r="AV265" s="1369"/>
      <c r="AW265" s="1369"/>
      <c r="AX265" s="1369"/>
      <c r="AY265" s="1369"/>
      <c r="AZ265" s="1369"/>
      <c r="BA265" s="1369"/>
      <c r="BB265" s="1369"/>
      <c r="BC265" s="1369"/>
      <c r="BD265" s="1369"/>
      <c r="BE265" s="1369"/>
      <c r="BF265" s="1369"/>
      <c r="BG265" s="1369"/>
      <c r="BH265" s="1369"/>
      <c r="BI265" s="1369"/>
      <c r="BJ265" s="1369"/>
      <c r="BK265" s="1369"/>
      <c r="BL265" s="1369"/>
      <c r="BM265" s="1369"/>
      <c r="BN265" s="1369"/>
      <c r="BO265" s="1369"/>
      <c r="BP265" s="1369"/>
      <c r="BQ265" s="1369"/>
      <c r="BR265" s="1369"/>
      <c r="BS265" s="1369"/>
      <c r="BT265" s="1369"/>
      <c r="BU265" s="1369"/>
      <c r="BV265" s="1369"/>
      <c r="BW265" s="1369"/>
      <c r="BX265" s="1369"/>
      <c r="BY265" s="1369"/>
      <c r="BZ265" s="1369"/>
      <c r="CA265" s="1369"/>
      <c r="CB265" s="1369"/>
      <c r="CC265" s="1369"/>
      <c r="CD265" s="1369"/>
      <c r="CE265" s="1369"/>
      <c r="CF265" s="1369"/>
      <c r="CG265" s="1369"/>
      <c r="CH265" s="1369"/>
      <c r="CI265" s="1369"/>
      <c r="CJ265" s="1369"/>
      <c r="CK265" s="1369"/>
      <c r="CL265" s="1369"/>
      <c r="CM265" s="1369"/>
      <c r="CN265" s="1369"/>
      <c r="CO265" s="1369"/>
      <c r="CP265" s="1369"/>
      <c r="CQ265" s="1369"/>
      <c r="CR265" s="1369"/>
      <c r="CS265" s="1369"/>
      <c r="CT265" s="1369"/>
      <c r="CU265" s="1369"/>
      <c r="CV265" s="1369"/>
      <c r="CW265" s="1369"/>
      <c r="CX265" s="1369"/>
      <c r="CY265" s="1369"/>
      <c r="CZ265" s="1369"/>
      <c r="DA265" s="1369"/>
      <c r="DB265" s="1369"/>
      <c r="DC265" s="1369"/>
      <c r="DD265" s="1369"/>
      <c r="DE265" s="1369"/>
      <c r="DF265" s="1369"/>
      <c r="DG265" s="1369"/>
      <c r="DH265" s="1369"/>
      <c r="DI265" s="1369"/>
      <c r="DJ265" s="1369"/>
      <c r="DK265" s="1369"/>
      <c r="DL265" s="1369"/>
      <c r="DM265" s="1369"/>
      <c r="DN265" s="1369"/>
      <c r="DO265" s="1369"/>
      <c r="DP265" s="1369"/>
      <c r="DQ265" s="1369"/>
      <c r="DR265" s="1369"/>
      <c r="DS265" s="1369"/>
      <c r="DT265" s="1369"/>
      <c r="DU265" s="1369"/>
      <c r="DV265" s="1369"/>
      <c r="DW265" s="1369"/>
      <c r="DX265" s="1369"/>
      <c r="DY265" s="1369"/>
      <c r="DZ265" s="1369"/>
      <c r="EA265" s="1369"/>
      <c r="EB265" s="1369"/>
      <c r="EC265" s="1369"/>
      <c r="ED265" s="1369"/>
      <c r="EE265" s="1369"/>
      <c r="EF265" s="1369"/>
      <c r="EG265" s="1369"/>
      <c r="EH265" s="1369"/>
      <c r="EI265" s="1369"/>
      <c r="EJ265" s="1369"/>
      <c r="EK265" s="1369"/>
      <c r="EL265" s="1369"/>
      <c r="EM265" s="1369"/>
      <c r="EN265" s="1369"/>
      <c r="EO265" s="1369"/>
      <c r="EP265" s="1369"/>
      <c r="EQ265" s="1369"/>
      <c r="ER265" s="1369"/>
      <c r="ES265" s="1369"/>
      <c r="ET265" s="1369"/>
      <c r="EU265" s="1369"/>
      <c r="EV265" s="1369"/>
      <c r="EW265" s="1369"/>
      <c r="EX265" s="1369"/>
      <c r="EY265" s="1369"/>
      <c r="EZ265" s="1369"/>
      <c r="FA265" s="1369"/>
      <c r="FB265" s="1369"/>
      <c r="FC265" s="1369"/>
      <c r="FD265" s="1369"/>
      <c r="FE265" s="1369"/>
      <c r="FF265" s="1369"/>
    </row>
    <row r="267" spans="6:162" s="1371" customFormat="1" ht="15.75" customHeight="1">
      <c r="F267" s="1369"/>
      <c r="G267" s="1369"/>
      <c r="H267" s="1369"/>
      <c r="I267" s="1369"/>
      <c r="J267" s="1369"/>
      <c r="K267" s="1369"/>
      <c r="L267" s="1369"/>
      <c r="M267" s="1369"/>
      <c r="N267" s="1369"/>
      <c r="O267" s="1369"/>
      <c r="P267" s="1369"/>
      <c r="Q267" s="1369"/>
      <c r="R267" s="1369"/>
      <c r="S267" s="1369"/>
      <c r="T267" s="1369"/>
      <c r="U267" s="1369"/>
      <c r="V267" s="1369"/>
      <c r="W267" s="1369"/>
      <c r="X267" s="1369"/>
      <c r="Y267" s="1369"/>
      <c r="AA267" s="1369"/>
      <c r="AC267" s="1369"/>
      <c r="AD267" s="1369"/>
      <c r="AE267" s="1369"/>
      <c r="AF267" s="1369"/>
      <c r="AG267" s="1369"/>
      <c r="AH267" s="1370"/>
      <c r="AI267" s="1370"/>
      <c r="AJ267" s="1369"/>
      <c r="AK267" s="1369"/>
      <c r="AL267" s="1369"/>
      <c r="AM267" s="1369"/>
      <c r="AN267" s="1369"/>
      <c r="AO267" s="1369"/>
      <c r="AP267" s="1369"/>
      <c r="AQ267" s="1369"/>
      <c r="AR267" s="1369"/>
      <c r="AS267" s="1369"/>
      <c r="AT267" s="1369"/>
      <c r="AU267" s="1369"/>
      <c r="AV267" s="1369"/>
      <c r="AW267" s="1369"/>
      <c r="AX267" s="1369"/>
      <c r="AY267" s="1369"/>
      <c r="AZ267" s="1369"/>
      <c r="BA267" s="1369"/>
      <c r="BB267" s="1369"/>
      <c r="BC267" s="1369"/>
      <c r="BD267" s="1369"/>
      <c r="BE267" s="1369"/>
      <c r="BF267" s="1369"/>
      <c r="BG267" s="1369"/>
      <c r="BH267" s="1369"/>
      <c r="BI267" s="1369"/>
      <c r="BJ267" s="1369"/>
      <c r="BK267" s="1369"/>
      <c r="BL267" s="1369"/>
      <c r="BM267" s="1369"/>
      <c r="BN267" s="1369"/>
      <c r="BO267" s="1369"/>
      <c r="BP267" s="1369"/>
      <c r="BQ267" s="1369"/>
      <c r="BR267" s="1369"/>
      <c r="BS267" s="1369"/>
      <c r="BT267" s="1369"/>
      <c r="BU267" s="1369"/>
      <c r="BV267" s="1369"/>
      <c r="BW267" s="1369"/>
      <c r="BX267" s="1369"/>
      <c r="BY267" s="1369"/>
      <c r="BZ267" s="1369"/>
      <c r="CA267" s="1369"/>
      <c r="CB267" s="1369"/>
      <c r="CC267" s="1369"/>
      <c r="CD267" s="1369"/>
      <c r="CE267" s="1369"/>
      <c r="CF267" s="1369"/>
      <c r="CG267" s="1369"/>
      <c r="CH267" s="1369"/>
      <c r="CI267" s="1369"/>
      <c r="CJ267" s="1369"/>
      <c r="CK267" s="1369"/>
      <c r="CL267" s="1369"/>
      <c r="CM267" s="1369"/>
      <c r="CN267" s="1369"/>
      <c r="CO267" s="1369"/>
      <c r="CP267" s="1369"/>
      <c r="CQ267" s="1369"/>
      <c r="CR267" s="1369"/>
      <c r="CS267" s="1369"/>
      <c r="CT267" s="1369"/>
      <c r="CU267" s="1369"/>
      <c r="CV267" s="1369"/>
      <c r="CW267" s="1369"/>
      <c r="CX267" s="1369"/>
      <c r="CY267" s="1369"/>
      <c r="CZ267" s="1369"/>
      <c r="DA267" s="1369"/>
      <c r="DB267" s="1369"/>
      <c r="DC267" s="1369"/>
      <c r="DD267" s="1369"/>
      <c r="DE267" s="1369"/>
      <c r="DF267" s="1369"/>
      <c r="DG267" s="1369"/>
      <c r="DH267" s="1369"/>
      <c r="DI267" s="1369"/>
      <c r="DJ267" s="1369"/>
      <c r="DK267" s="1369"/>
      <c r="DL267" s="1369"/>
      <c r="DM267" s="1369"/>
      <c r="DN267" s="1369"/>
      <c r="DO267" s="1369"/>
      <c r="DP267" s="1369"/>
      <c r="DQ267" s="1369"/>
      <c r="DR267" s="1369"/>
      <c r="DS267" s="1369"/>
      <c r="DT267" s="1369"/>
      <c r="DU267" s="1369"/>
      <c r="DV267" s="1369"/>
      <c r="DW267" s="1369"/>
      <c r="DX267" s="1369"/>
      <c r="DY267" s="1369"/>
      <c r="DZ267" s="1369"/>
      <c r="EA267" s="1369"/>
      <c r="EB267" s="1369"/>
      <c r="EC267" s="1369"/>
      <c r="ED267" s="1369"/>
      <c r="EE267" s="1369"/>
      <c r="EF267" s="1369"/>
      <c r="EG267" s="1369"/>
      <c r="EH267" s="1369"/>
      <c r="EI267" s="1369"/>
      <c r="EJ267" s="1369"/>
      <c r="EK267" s="1369"/>
      <c r="EL267" s="1369"/>
      <c r="EM267" s="1369"/>
      <c r="EN267" s="1369"/>
      <c r="EO267" s="1369"/>
      <c r="EP267" s="1369"/>
      <c r="EQ267" s="1369"/>
      <c r="ER267" s="1369"/>
      <c r="ES267" s="1369"/>
      <c r="ET267" s="1369"/>
      <c r="EU267" s="1369"/>
      <c r="EV267" s="1369"/>
      <c r="EW267" s="1369"/>
      <c r="EX267" s="1369"/>
      <c r="EY267" s="1369"/>
      <c r="EZ267" s="1369"/>
      <c r="FA267" s="1369"/>
      <c r="FB267" s="1369"/>
      <c r="FC267" s="1369"/>
      <c r="FD267" s="1369"/>
      <c r="FE267" s="1369"/>
      <c r="FF267" s="1369"/>
    </row>
    <row r="269" spans="6:162" s="1371" customFormat="1" ht="15.75" customHeight="1">
      <c r="F269" s="1369"/>
      <c r="G269" s="1369"/>
      <c r="H269" s="1369"/>
      <c r="I269" s="1369"/>
      <c r="J269" s="1369"/>
      <c r="K269" s="1369"/>
      <c r="L269" s="1369"/>
      <c r="M269" s="1369"/>
      <c r="N269" s="1369"/>
      <c r="O269" s="1369"/>
      <c r="P269" s="1369"/>
      <c r="Q269" s="1369"/>
      <c r="R269" s="1369"/>
      <c r="S269" s="1369"/>
      <c r="T269" s="1369"/>
      <c r="U269" s="1369"/>
      <c r="V269" s="1369"/>
      <c r="W269" s="1369"/>
      <c r="X269" s="1369"/>
      <c r="Y269" s="1369"/>
      <c r="AA269" s="1369"/>
      <c r="AC269" s="1369"/>
      <c r="AD269" s="1369"/>
      <c r="AE269" s="1369"/>
      <c r="AF269" s="1369"/>
      <c r="AG269" s="1369"/>
      <c r="AH269" s="1370"/>
      <c r="AI269" s="1370"/>
      <c r="AJ269" s="1369"/>
      <c r="AK269" s="1369"/>
      <c r="AL269" s="1369"/>
      <c r="AM269" s="1369"/>
      <c r="AN269" s="1369"/>
      <c r="AO269" s="1369"/>
      <c r="AP269" s="1369"/>
      <c r="AQ269" s="1369"/>
      <c r="AR269" s="1369"/>
      <c r="AS269" s="1369"/>
      <c r="AT269" s="1369"/>
      <c r="AU269" s="1369"/>
      <c r="AV269" s="1369"/>
      <c r="AW269" s="1369"/>
      <c r="AX269" s="1369"/>
      <c r="AY269" s="1369"/>
      <c r="AZ269" s="1369"/>
      <c r="BA269" s="1369"/>
      <c r="BB269" s="1369"/>
      <c r="BC269" s="1369"/>
      <c r="BD269" s="1369"/>
      <c r="BE269" s="1369"/>
      <c r="BF269" s="1369"/>
      <c r="BG269" s="1369"/>
      <c r="BH269" s="1369"/>
      <c r="BI269" s="1369"/>
      <c r="BJ269" s="1369"/>
      <c r="BK269" s="1369"/>
      <c r="BL269" s="1369"/>
      <c r="BM269" s="1369"/>
      <c r="BN269" s="1369"/>
      <c r="BO269" s="1369"/>
      <c r="BP269" s="1369"/>
      <c r="BQ269" s="1369"/>
      <c r="BR269" s="1369"/>
      <c r="BS269" s="1369"/>
      <c r="BT269" s="1369"/>
      <c r="BU269" s="1369"/>
      <c r="BV269" s="1369"/>
      <c r="BW269" s="1369"/>
      <c r="BX269" s="1369"/>
      <c r="BY269" s="1369"/>
      <c r="BZ269" s="1369"/>
      <c r="CA269" s="1369"/>
      <c r="CB269" s="1369"/>
      <c r="CC269" s="1369"/>
      <c r="CD269" s="1369"/>
      <c r="CE269" s="1369"/>
      <c r="CF269" s="1369"/>
      <c r="CG269" s="1369"/>
      <c r="CH269" s="1369"/>
      <c r="CI269" s="1369"/>
      <c r="CJ269" s="1369"/>
      <c r="CK269" s="1369"/>
      <c r="CL269" s="1369"/>
      <c r="CM269" s="1369"/>
      <c r="CN269" s="1369"/>
      <c r="CO269" s="1369"/>
      <c r="CP269" s="1369"/>
      <c r="CQ269" s="1369"/>
      <c r="CR269" s="1369"/>
      <c r="CS269" s="1369"/>
      <c r="CT269" s="1369"/>
      <c r="CU269" s="1369"/>
      <c r="CV269" s="1369"/>
      <c r="CW269" s="1369"/>
      <c r="CX269" s="1369"/>
      <c r="CY269" s="1369"/>
      <c r="CZ269" s="1369"/>
      <c r="DA269" s="1369"/>
      <c r="DB269" s="1369"/>
      <c r="DC269" s="1369"/>
      <c r="DD269" s="1369"/>
      <c r="DE269" s="1369"/>
      <c r="DF269" s="1369"/>
      <c r="DG269" s="1369"/>
      <c r="DH269" s="1369"/>
      <c r="DI269" s="1369"/>
      <c r="DJ269" s="1369"/>
      <c r="DK269" s="1369"/>
      <c r="DL269" s="1369"/>
      <c r="DM269" s="1369"/>
      <c r="DN269" s="1369"/>
      <c r="DO269" s="1369"/>
      <c r="DP269" s="1369"/>
      <c r="DQ269" s="1369"/>
      <c r="DR269" s="1369"/>
      <c r="DS269" s="1369"/>
      <c r="DT269" s="1369"/>
      <c r="DU269" s="1369"/>
      <c r="DV269" s="1369"/>
      <c r="DW269" s="1369"/>
      <c r="DX269" s="1369"/>
      <c r="DY269" s="1369"/>
      <c r="DZ269" s="1369"/>
      <c r="EA269" s="1369"/>
      <c r="EB269" s="1369"/>
      <c r="EC269" s="1369"/>
      <c r="ED269" s="1369"/>
      <c r="EE269" s="1369"/>
      <c r="EF269" s="1369"/>
      <c r="EG269" s="1369"/>
      <c r="EH269" s="1369"/>
      <c r="EI269" s="1369"/>
      <c r="EJ269" s="1369"/>
      <c r="EK269" s="1369"/>
      <c r="EL269" s="1369"/>
      <c r="EM269" s="1369"/>
      <c r="EN269" s="1369"/>
      <c r="EO269" s="1369"/>
      <c r="EP269" s="1369"/>
      <c r="EQ269" s="1369"/>
      <c r="ER269" s="1369"/>
      <c r="ES269" s="1369"/>
      <c r="ET269" s="1369"/>
      <c r="EU269" s="1369"/>
      <c r="EV269" s="1369"/>
      <c r="EW269" s="1369"/>
      <c r="EX269" s="1369"/>
      <c r="EY269" s="1369"/>
      <c r="EZ269" s="1369"/>
      <c r="FA269" s="1369"/>
      <c r="FB269" s="1369"/>
      <c r="FC269" s="1369"/>
      <c r="FD269" s="1369"/>
      <c r="FE269" s="1369"/>
      <c r="FF269" s="1369"/>
    </row>
    <row r="271" spans="6:162" s="1371" customFormat="1" ht="15.75" customHeight="1">
      <c r="F271" s="1369"/>
      <c r="G271" s="1369"/>
      <c r="H271" s="1369"/>
      <c r="I271" s="1369"/>
      <c r="J271" s="1369"/>
      <c r="K271" s="1369"/>
      <c r="L271" s="1369"/>
      <c r="M271" s="1369"/>
      <c r="N271" s="1369"/>
      <c r="O271" s="1369"/>
      <c r="P271" s="1369"/>
      <c r="Q271" s="1369"/>
      <c r="R271" s="1369"/>
      <c r="S271" s="1369"/>
      <c r="T271" s="1369"/>
      <c r="U271" s="1369"/>
      <c r="V271" s="1369"/>
      <c r="W271" s="1369"/>
      <c r="X271" s="1369"/>
      <c r="Y271" s="1369"/>
      <c r="AA271" s="1369"/>
      <c r="AC271" s="1369"/>
      <c r="AD271" s="1369"/>
      <c r="AE271" s="1369"/>
      <c r="AF271" s="1369"/>
      <c r="AG271" s="1369"/>
      <c r="AH271" s="1370"/>
      <c r="AI271" s="1370"/>
      <c r="AJ271" s="1369"/>
      <c r="AK271" s="1369"/>
      <c r="AL271" s="1369"/>
      <c r="AM271" s="1369"/>
      <c r="AN271" s="1369"/>
      <c r="AO271" s="1369"/>
      <c r="AP271" s="1369"/>
      <c r="AQ271" s="1369"/>
      <c r="AR271" s="1369"/>
      <c r="AS271" s="1369"/>
      <c r="AT271" s="1369"/>
      <c r="AU271" s="1369"/>
      <c r="AV271" s="1369"/>
      <c r="AW271" s="1369"/>
      <c r="AX271" s="1369"/>
      <c r="AY271" s="1369"/>
      <c r="AZ271" s="1369"/>
      <c r="BA271" s="1369"/>
      <c r="BB271" s="1369"/>
      <c r="BC271" s="1369"/>
      <c r="BD271" s="1369"/>
      <c r="BE271" s="1369"/>
      <c r="BF271" s="1369"/>
      <c r="BG271" s="1369"/>
      <c r="BH271" s="1369"/>
      <c r="BI271" s="1369"/>
      <c r="BJ271" s="1369"/>
      <c r="BK271" s="1369"/>
      <c r="BL271" s="1369"/>
      <c r="BM271" s="1369"/>
      <c r="BN271" s="1369"/>
      <c r="BO271" s="1369"/>
      <c r="BP271" s="1369"/>
      <c r="BQ271" s="1369"/>
      <c r="BR271" s="1369"/>
      <c r="BS271" s="1369"/>
      <c r="BT271" s="1369"/>
      <c r="BU271" s="1369"/>
      <c r="BV271" s="1369"/>
      <c r="BW271" s="1369"/>
      <c r="BX271" s="1369"/>
      <c r="BY271" s="1369"/>
      <c r="BZ271" s="1369"/>
      <c r="CA271" s="1369"/>
      <c r="CB271" s="1369"/>
      <c r="CC271" s="1369"/>
      <c r="CD271" s="1369"/>
      <c r="CE271" s="1369"/>
      <c r="CF271" s="1369"/>
      <c r="CG271" s="1369"/>
      <c r="CH271" s="1369"/>
      <c r="CI271" s="1369"/>
      <c r="CJ271" s="1369"/>
      <c r="CK271" s="1369"/>
      <c r="CL271" s="1369"/>
      <c r="CM271" s="1369"/>
      <c r="CN271" s="1369"/>
      <c r="CO271" s="1369"/>
      <c r="CP271" s="1369"/>
      <c r="CQ271" s="1369"/>
      <c r="CR271" s="1369"/>
      <c r="CS271" s="1369"/>
      <c r="CT271" s="1369"/>
      <c r="CU271" s="1369"/>
      <c r="CV271" s="1369"/>
      <c r="CW271" s="1369"/>
      <c r="CX271" s="1369"/>
      <c r="CY271" s="1369"/>
      <c r="CZ271" s="1369"/>
      <c r="DA271" s="1369"/>
      <c r="DB271" s="1369"/>
      <c r="DC271" s="1369"/>
      <c r="DD271" s="1369"/>
      <c r="DE271" s="1369"/>
      <c r="DF271" s="1369"/>
      <c r="DG271" s="1369"/>
      <c r="DH271" s="1369"/>
      <c r="DI271" s="1369"/>
      <c r="DJ271" s="1369"/>
      <c r="DK271" s="1369"/>
      <c r="DL271" s="1369"/>
      <c r="DM271" s="1369"/>
      <c r="DN271" s="1369"/>
      <c r="DO271" s="1369"/>
      <c r="DP271" s="1369"/>
      <c r="DQ271" s="1369"/>
      <c r="DR271" s="1369"/>
      <c r="DS271" s="1369"/>
      <c r="DT271" s="1369"/>
      <c r="DU271" s="1369"/>
      <c r="DV271" s="1369"/>
      <c r="DW271" s="1369"/>
      <c r="DX271" s="1369"/>
      <c r="DY271" s="1369"/>
      <c r="DZ271" s="1369"/>
      <c r="EA271" s="1369"/>
      <c r="EB271" s="1369"/>
      <c r="EC271" s="1369"/>
      <c r="ED271" s="1369"/>
      <c r="EE271" s="1369"/>
      <c r="EF271" s="1369"/>
      <c r="EG271" s="1369"/>
      <c r="EH271" s="1369"/>
      <c r="EI271" s="1369"/>
      <c r="EJ271" s="1369"/>
      <c r="EK271" s="1369"/>
      <c r="EL271" s="1369"/>
      <c r="EM271" s="1369"/>
      <c r="EN271" s="1369"/>
      <c r="EO271" s="1369"/>
      <c r="EP271" s="1369"/>
      <c r="EQ271" s="1369"/>
      <c r="ER271" s="1369"/>
      <c r="ES271" s="1369"/>
      <c r="ET271" s="1369"/>
      <c r="EU271" s="1369"/>
      <c r="EV271" s="1369"/>
      <c r="EW271" s="1369"/>
      <c r="EX271" s="1369"/>
      <c r="EY271" s="1369"/>
      <c r="EZ271" s="1369"/>
      <c r="FA271" s="1369"/>
      <c r="FB271" s="1369"/>
      <c r="FC271" s="1369"/>
      <c r="FD271" s="1369"/>
      <c r="FE271" s="1369"/>
      <c r="FF271" s="1369"/>
    </row>
    <row r="273" spans="6:162" s="1371" customFormat="1" ht="15.75" customHeight="1">
      <c r="F273" s="1369"/>
      <c r="G273" s="1369"/>
      <c r="H273" s="1369"/>
      <c r="I273" s="1369"/>
      <c r="J273" s="1369"/>
      <c r="K273" s="1369"/>
      <c r="L273" s="1369"/>
      <c r="M273" s="1369"/>
      <c r="N273" s="1369"/>
      <c r="O273" s="1369"/>
      <c r="P273" s="1369"/>
      <c r="Q273" s="1369"/>
      <c r="R273" s="1369"/>
      <c r="S273" s="1369"/>
      <c r="T273" s="1369"/>
      <c r="U273" s="1369"/>
      <c r="V273" s="1369"/>
      <c r="W273" s="1369"/>
      <c r="X273" s="1369"/>
      <c r="Y273" s="1369"/>
      <c r="AA273" s="1369"/>
      <c r="AC273" s="1369"/>
      <c r="AD273" s="1369"/>
      <c r="AE273" s="1369"/>
      <c r="AF273" s="1369"/>
      <c r="AG273" s="1369"/>
      <c r="AH273" s="1370"/>
      <c r="AI273" s="1370"/>
      <c r="AJ273" s="1369"/>
      <c r="AK273" s="1369"/>
      <c r="AL273" s="1369"/>
      <c r="AM273" s="1369"/>
      <c r="AN273" s="1369"/>
      <c r="AO273" s="1369"/>
      <c r="AP273" s="1369"/>
      <c r="AQ273" s="1369"/>
      <c r="AR273" s="1369"/>
      <c r="AS273" s="1369"/>
      <c r="AT273" s="1369"/>
      <c r="AU273" s="1369"/>
      <c r="AV273" s="1369"/>
      <c r="AW273" s="1369"/>
      <c r="AX273" s="1369"/>
      <c r="AY273" s="1369"/>
      <c r="AZ273" s="1369"/>
      <c r="BA273" s="1369"/>
      <c r="BB273" s="1369"/>
      <c r="BC273" s="1369"/>
      <c r="BD273" s="1369"/>
      <c r="BE273" s="1369"/>
      <c r="BF273" s="1369"/>
      <c r="BG273" s="1369"/>
      <c r="BH273" s="1369"/>
      <c r="BI273" s="1369"/>
      <c r="BJ273" s="1369"/>
      <c r="BK273" s="1369"/>
      <c r="BL273" s="1369"/>
      <c r="BM273" s="1369"/>
      <c r="BN273" s="1369"/>
      <c r="BO273" s="1369"/>
      <c r="BP273" s="1369"/>
      <c r="BQ273" s="1369"/>
      <c r="BR273" s="1369"/>
      <c r="BS273" s="1369"/>
      <c r="BT273" s="1369"/>
      <c r="BU273" s="1369"/>
      <c r="BV273" s="1369"/>
      <c r="BW273" s="1369"/>
      <c r="BX273" s="1369"/>
      <c r="BY273" s="1369"/>
      <c r="BZ273" s="1369"/>
      <c r="CA273" s="1369"/>
      <c r="CB273" s="1369"/>
      <c r="CC273" s="1369"/>
      <c r="CD273" s="1369"/>
      <c r="CE273" s="1369"/>
      <c r="CF273" s="1369"/>
      <c r="CG273" s="1369"/>
      <c r="CH273" s="1369"/>
      <c r="CI273" s="1369"/>
      <c r="CJ273" s="1369"/>
      <c r="CK273" s="1369"/>
      <c r="CL273" s="1369"/>
      <c r="CM273" s="1369"/>
      <c r="CN273" s="1369"/>
      <c r="CO273" s="1369"/>
      <c r="CP273" s="1369"/>
      <c r="CQ273" s="1369"/>
      <c r="CR273" s="1369"/>
      <c r="CS273" s="1369"/>
      <c r="CT273" s="1369"/>
      <c r="CU273" s="1369"/>
      <c r="CV273" s="1369"/>
      <c r="CW273" s="1369"/>
      <c r="CX273" s="1369"/>
      <c r="CY273" s="1369"/>
      <c r="CZ273" s="1369"/>
      <c r="DA273" s="1369"/>
      <c r="DB273" s="1369"/>
      <c r="DC273" s="1369"/>
      <c r="DD273" s="1369"/>
      <c r="DE273" s="1369"/>
      <c r="DF273" s="1369"/>
      <c r="DG273" s="1369"/>
      <c r="DH273" s="1369"/>
      <c r="DI273" s="1369"/>
      <c r="DJ273" s="1369"/>
      <c r="DK273" s="1369"/>
      <c r="DL273" s="1369"/>
      <c r="DM273" s="1369"/>
      <c r="DN273" s="1369"/>
      <c r="DO273" s="1369"/>
      <c r="DP273" s="1369"/>
      <c r="DQ273" s="1369"/>
      <c r="DR273" s="1369"/>
      <c r="DS273" s="1369"/>
      <c r="DT273" s="1369"/>
      <c r="DU273" s="1369"/>
      <c r="DV273" s="1369"/>
      <c r="DW273" s="1369"/>
      <c r="DX273" s="1369"/>
      <c r="DY273" s="1369"/>
      <c r="DZ273" s="1369"/>
      <c r="EA273" s="1369"/>
      <c r="EB273" s="1369"/>
      <c r="EC273" s="1369"/>
      <c r="ED273" s="1369"/>
      <c r="EE273" s="1369"/>
      <c r="EF273" s="1369"/>
      <c r="EG273" s="1369"/>
      <c r="EH273" s="1369"/>
      <c r="EI273" s="1369"/>
      <c r="EJ273" s="1369"/>
      <c r="EK273" s="1369"/>
      <c r="EL273" s="1369"/>
      <c r="EM273" s="1369"/>
      <c r="EN273" s="1369"/>
      <c r="EO273" s="1369"/>
      <c r="EP273" s="1369"/>
      <c r="EQ273" s="1369"/>
      <c r="ER273" s="1369"/>
      <c r="ES273" s="1369"/>
      <c r="ET273" s="1369"/>
      <c r="EU273" s="1369"/>
      <c r="EV273" s="1369"/>
      <c r="EW273" s="1369"/>
      <c r="EX273" s="1369"/>
      <c r="EY273" s="1369"/>
      <c r="EZ273" s="1369"/>
      <c r="FA273" s="1369"/>
      <c r="FB273" s="1369"/>
      <c r="FC273" s="1369"/>
      <c r="FD273" s="1369"/>
      <c r="FE273" s="1369"/>
      <c r="FF273" s="1369"/>
    </row>
    <row r="275" spans="6:162" s="1371" customFormat="1" ht="15.75" customHeight="1">
      <c r="F275" s="1369"/>
      <c r="G275" s="1369"/>
      <c r="H275" s="1369"/>
      <c r="I275" s="1369"/>
      <c r="J275" s="1369"/>
      <c r="K275" s="1369"/>
      <c r="L275" s="1369"/>
      <c r="M275" s="1369"/>
      <c r="N275" s="1369"/>
      <c r="O275" s="1369"/>
      <c r="P275" s="1369"/>
      <c r="Q275" s="1369"/>
      <c r="R275" s="1369"/>
      <c r="S275" s="1369"/>
      <c r="T275" s="1369"/>
      <c r="U275" s="1369"/>
      <c r="V275" s="1369"/>
      <c r="W275" s="1369"/>
      <c r="X275" s="1369"/>
      <c r="Y275" s="1369"/>
      <c r="AA275" s="1369"/>
      <c r="AC275" s="1369"/>
      <c r="AD275" s="1369"/>
      <c r="AE275" s="1369"/>
      <c r="AF275" s="1369"/>
      <c r="AG275" s="1369"/>
      <c r="AH275" s="1370"/>
      <c r="AI275" s="1370"/>
      <c r="AJ275" s="1369"/>
      <c r="AK275" s="1369"/>
      <c r="AL275" s="1369"/>
      <c r="AM275" s="1369"/>
      <c r="AN275" s="1369"/>
      <c r="AO275" s="1369"/>
      <c r="AP275" s="1369"/>
      <c r="AQ275" s="1369"/>
      <c r="AR275" s="1369"/>
      <c r="AS275" s="1369"/>
      <c r="AT275" s="1369"/>
      <c r="AU275" s="1369"/>
      <c r="AV275" s="1369"/>
      <c r="AW275" s="1369"/>
      <c r="AX275" s="1369"/>
      <c r="AY275" s="1369"/>
      <c r="AZ275" s="1369"/>
      <c r="BA275" s="1369"/>
      <c r="BB275" s="1369"/>
      <c r="BC275" s="1369"/>
      <c r="BD275" s="1369"/>
      <c r="BE275" s="1369"/>
      <c r="BF275" s="1369"/>
      <c r="BG275" s="1369"/>
      <c r="BH275" s="1369"/>
      <c r="BI275" s="1369"/>
      <c r="BJ275" s="1369"/>
      <c r="BK275" s="1369"/>
      <c r="BL275" s="1369"/>
      <c r="BM275" s="1369"/>
      <c r="BN275" s="1369"/>
      <c r="BO275" s="1369"/>
      <c r="BP275" s="1369"/>
      <c r="BQ275" s="1369"/>
      <c r="BR275" s="1369"/>
      <c r="BS275" s="1369"/>
      <c r="BT275" s="1369"/>
      <c r="BU275" s="1369"/>
      <c r="BV275" s="1369"/>
      <c r="BW275" s="1369"/>
      <c r="BX275" s="1369"/>
      <c r="BY275" s="1369"/>
      <c r="BZ275" s="1369"/>
      <c r="CA275" s="1369"/>
      <c r="CB275" s="1369"/>
      <c r="CC275" s="1369"/>
      <c r="CD275" s="1369"/>
      <c r="CE275" s="1369"/>
      <c r="CF275" s="1369"/>
      <c r="CG275" s="1369"/>
      <c r="CH275" s="1369"/>
      <c r="CI275" s="1369"/>
      <c r="CJ275" s="1369"/>
      <c r="CK275" s="1369"/>
      <c r="CL275" s="1369"/>
      <c r="CM275" s="1369"/>
      <c r="CN275" s="1369"/>
      <c r="CO275" s="1369"/>
      <c r="CP275" s="1369"/>
      <c r="CQ275" s="1369"/>
      <c r="CR275" s="1369"/>
      <c r="CS275" s="1369"/>
      <c r="CT275" s="1369"/>
      <c r="CU275" s="1369"/>
      <c r="CV275" s="1369"/>
      <c r="CW275" s="1369"/>
      <c r="CX275" s="1369"/>
      <c r="CY275" s="1369"/>
      <c r="CZ275" s="1369"/>
      <c r="DA275" s="1369"/>
      <c r="DB275" s="1369"/>
      <c r="DC275" s="1369"/>
      <c r="DD275" s="1369"/>
      <c r="DE275" s="1369"/>
      <c r="DF275" s="1369"/>
      <c r="DG275" s="1369"/>
      <c r="DH275" s="1369"/>
      <c r="DI275" s="1369"/>
      <c r="DJ275" s="1369"/>
      <c r="DK275" s="1369"/>
      <c r="DL275" s="1369"/>
      <c r="DM275" s="1369"/>
      <c r="DN275" s="1369"/>
      <c r="DO275" s="1369"/>
      <c r="DP275" s="1369"/>
      <c r="DQ275" s="1369"/>
      <c r="DR275" s="1369"/>
      <c r="DS275" s="1369"/>
      <c r="DT275" s="1369"/>
      <c r="DU275" s="1369"/>
      <c r="DV275" s="1369"/>
      <c r="DW275" s="1369"/>
      <c r="DX275" s="1369"/>
      <c r="DY275" s="1369"/>
      <c r="DZ275" s="1369"/>
      <c r="EA275" s="1369"/>
      <c r="EB275" s="1369"/>
      <c r="EC275" s="1369"/>
      <c r="ED275" s="1369"/>
      <c r="EE275" s="1369"/>
      <c r="EF275" s="1369"/>
      <c r="EG275" s="1369"/>
      <c r="EH275" s="1369"/>
      <c r="EI275" s="1369"/>
      <c r="EJ275" s="1369"/>
      <c r="EK275" s="1369"/>
      <c r="EL275" s="1369"/>
      <c r="EM275" s="1369"/>
      <c r="EN275" s="1369"/>
      <c r="EO275" s="1369"/>
      <c r="EP275" s="1369"/>
      <c r="EQ275" s="1369"/>
      <c r="ER275" s="1369"/>
      <c r="ES275" s="1369"/>
      <c r="ET275" s="1369"/>
      <c r="EU275" s="1369"/>
      <c r="EV275" s="1369"/>
      <c r="EW275" s="1369"/>
      <c r="EX275" s="1369"/>
      <c r="EY275" s="1369"/>
      <c r="EZ275" s="1369"/>
      <c r="FA275" s="1369"/>
      <c r="FB275" s="1369"/>
      <c r="FC275" s="1369"/>
      <c r="FD275" s="1369"/>
      <c r="FE275" s="1369"/>
      <c r="FF275" s="1369"/>
    </row>
    <row r="277" spans="6:162" s="1371" customFormat="1" ht="15.75" customHeight="1">
      <c r="F277" s="1369"/>
      <c r="G277" s="1369"/>
      <c r="H277" s="1369"/>
      <c r="I277" s="1369"/>
      <c r="J277" s="1369"/>
      <c r="K277" s="1369"/>
      <c r="L277" s="1369"/>
      <c r="M277" s="1369"/>
      <c r="N277" s="1369"/>
      <c r="O277" s="1369"/>
      <c r="P277" s="1369"/>
      <c r="Q277" s="1369"/>
      <c r="R277" s="1369"/>
      <c r="S277" s="1369"/>
      <c r="T277" s="1369"/>
      <c r="U277" s="1369"/>
      <c r="V277" s="1369"/>
      <c r="W277" s="1369"/>
      <c r="X277" s="1369"/>
      <c r="Y277" s="1369"/>
      <c r="AA277" s="1369"/>
      <c r="AC277" s="1369"/>
      <c r="AD277" s="1369"/>
      <c r="AE277" s="1369"/>
      <c r="AF277" s="1369"/>
      <c r="AG277" s="1369"/>
      <c r="AH277" s="1370"/>
      <c r="AI277" s="1370"/>
      <c r="AJ277" s="1369"/>
      <c r="AK277" s="1369"/>
      <c r="AL277" s="1369"/>
      <c r="AM277" s="1369"/>
      <c r="AN277" s="1369"/>
      <c r="AO277" s="1369"/>
      <c r="AP277" s="1369"/>
      <c r="AQ277" s="1369"/>
      <c r="AR277" s="1369"/>
      <c r="AS277" s="1369"/>
      <c r="AT277" s="1369"/>
      <c r="AU277" s="1369"/>
      <c r="AV277" s="1369"/>
      <c r="AW277" s="1369"/>
      <c r="AX277" s="1369"/>
      <c r="AY277" s="1369"/>
      <c r="AZ277" s="1369"/>
      <c r="BA277" s="1369"/>
      <c r="BB277" s="1369"/>
      <c r="BC277" s="1369"/>
      <c r="BD277" s="1369"/>
      <c r="BE277" s="1369"/>
      <c r="BF277" s="1369"/>
      <c r="BG277" s="1369"/>
      <c r="BH277" s="1369"/>
      <c r="BI277" s="1369"/>
      <c r="BJ277" s="1369"/>
      <c r="BK277" s="1369"/>
      <c r="BL277" s="1369"/>
      <c r="BM277" s="1369"/>
      <c r="BN277" s="1369"/>
      <c r="BO277" s="1369"/>
      <c r="BP277" s="1369"/>
      <c r="BQ277" s="1369"/>
      <c r="BR277" s="1369"/>
      <c r="BS277" s="1369"/>
      <c r="BT277" s="1369"/>
      <c r="BU277" s="1369"/>
      <c r="BV277" s="1369"/>
      <c r="BW277" s="1369"/>
      <c r="BX277" s="1369"/>
      <c r="BY277" s="1369"/>
      <c r="BZ277" s="1369"/>
      <c r="CA277" s="1369"/>
      <c r="CB277" s="1369"/>
      <c r="CC277" s="1369"/>
      <c r="CD277" s="1369"/>
      <c r="CE277" s="1369"/>
      <c r="CF277" s="1369"/>
      <c r="CG277" s="1369"/>
      <c r="CH277" s="1369"/>
      <c r="CI277" s="1369"/>
      <c r="CJ277" s="1369"/>
      <c r="CK277" s="1369"/>
      <c r="CL277" s="1369"/>
      <c r="CM277" s="1369"/>
      <c r="CN277" s="1369"/>
      <c r="CO277" s="1369"/>
      <c r="CP277" s="1369"/>
      <c r="CQ277" s="1369"/>
      <c r="CR277" s="1369"/>
      <c r="CS277" s="1369"/>
      <c r="CT277" s="1369"/>
      <c r="CU277" s="1369"/>
      <c r="CV277" s="1369"/>
      <c r="CW277" s="1369"/>
      <c r="CX277" s="1369"/>
      <c r="CY277" s="1369"/>
      <c r="CZ277" s="1369"/>
      <c r="DA277" s="1369"/>
      <c r="DB277" s="1369"/>
      <c r="DC277" s="1369"/>
      <c r="DD277" s="1369"/>
      <c r="DE277" s="1369"/>
      <c r="DF277" s="1369"/>
      <c r="DG277" s="1369"/>
      <c r="DH277" s="1369"/>
      <c r="DI277" s="1369"/>
      <c r="DJ277" s="1369"/>
      <c r="DK277" s="1369"/>
      <c r="DL277" s="1369"/>
      <c r="DM277" s="1369"/>
      <c r="DN277" s="1369"/>
      <c r="DO277" s="1369"/>
      <c r="DP277" s="1369"/>
      <c r="DQ277" s="1369"/>
      <c r="DR277" s="1369"/>
      <c r="DS277" s="1369"/>
      <c r="DT277" s="1369"/>
      <c r="DU277" s="1369"/>
      <c r="DV277" s="1369"/>
      <c r="DW277" s="1369"/>
      <c r="DX277" s="1369"/>
      <c r="DY277" s="1369"/>
      <c r="DZ277" s="1369"/>
      <c r="EA277" s="1369"/>
      <c r="EB277" s="1369"/>
      <c r="EC277" s="1369"/>
      <c r="ED277" s="1369"/>
      <c r="EE277" s="1369"/>
      <c r="EF277" s="1369"/>
      <c r="EG277" s="1369"/>
      <c r="EH277" s="1369"/>
      <c r="EI277" s="1369"/>
      <c r="EJ277" s="1369"/>
      <c r="EK277" s="1369"/>
      <c r="EL277" s="1369"/>
      <c r="EM277" s="1369"/>
      <c r="EN277" s="1369"/>
      <c r="EO277" s="1369"/>
      <c r="EP277" s="1369"/>
      <c r="EQ277" s="1369"/>
      <c r="ER277" s="1369"/>
      <c r="ES277" s="1369"/>
      <c r="ET277" s="1369"/>
      <c r="EU277" s="1369"/>
      <c r="EV277" s="1369"/>
      <c r="EW277" s="1369"/>
      <c r="EX277" s="1369"/>
      <c r="EY277" s="1369"/>
      <c r="EZ277" s="1369"/>
      <c r="FA277" s="1369"/>
      <c r="FB277" s="1369"/>
      <c r="FC277" s="1369"/>
      <c r="FD277" s="1369"/>
      <c r="FE277" s="1369"/>
      <c r="FF277" s="1369"/>
    </row>
    <row r="279" spans="6:162" s="1371" customFormat="1" ht="15.75" customHeight="1">
      <c r="F279" s="1369"/>
      <c r="G279" s="1369"/>
      <c r="H279" s="1369"/>
      <c r="I279" s="1369"/>
      <c r="J279" s="1369"/>
      <c r="K279" s="1369"/>
      <c r="L279" s="1369"/>
      <c r="M279" s="1369"/>
      <c r="N279" s="1369"/>
      <c r="O279" s="1369"/>
      <c r="P279" s="1369"/>
      <c r="Q279" s="1369"/>
      <c r="R279" s="1369"/>
      <c r="S279" s="1369"/>
      <c r="T279" s="1369"/>
      <c r="U279" s="1369"/>
      <c r="V279" s="1369"/>
      <c r="W279" s="1369"/>
      <c r="X279" s="1369"/>
      <c r="Y279" s="1369"/>
      <c r="AA279" s="1369"/>
      <c r="AC279" s="1369"/>
      <c r="AD279" s="1369"/>
      <c r="AE279" s="1369"/>
      <c r="AF279" s="1369"/>
      <c r="AG279" s="1369"/>
      <c r="AH279" s="1370"/>
      <c r="AI279" s="1370"/>
      <c r="AJ279" s="1369"/>
      <c r="AK279" s="1369"/>
      <c r="AL279" s="1369"/>
      <c r="AM279" s="1369"/>
      <c r="AN279" s="1369"/>
      <c r="AO279" s="1369"/>
      <c r="AP279" s="1369"/>
      <c r="AQ279" s="1369"/>
      <c r="AR279" s="1369"/>
      <c r="AS279" s="1369"/>
      <c r="AT279" s="1369"/>
      <c r="AU279" s="1369"/>
      <c r="AV279" s="1369"/>
      <c r="AW279" s="1369"/>
      <c r="AX279" s="1369"/>
      <c r="AY279" s="1369"/>
      <c r="AZ279" s="1369"/>
      <c r="BA279" s="1369"/>
      <c r="BB279" s="1369"/>
      <c r="BC279" s="1369"/>
      <c r="BD279" s="1369"/>
      <c r="BE279" s="1369"/>
      <c r="BF279" s="1369"/>
      <c r="BG279" s="1369"/>
      <c r="BH279" s="1369"/>
      <c r="BI279" s="1369"/>
      <c r="BJ279" s="1369"/>
      <c r="BK279" s="1369"/>
      <c r="BL279" s="1369"/>
      <c r="BM279" s="1369"/>
      <c r="BN279" s="1369"/>
      <c r="BO279" s="1369"/>
      <c r="BP279" s="1369"/>
      <c r="BQ279" s="1369"/>
      <c r="BR279" s="1369"/>
      <c r="BS279" s="1369"/>
      <c r="BT279" s="1369"/>
      <c r="BU279" s="1369"/>
      <c r="BV279" s="1369"/>
      <c r="BW279" s="1369"/>
      <c r="BX279" s="1369"/>
      <c r="BY279" s="1369"/>
      <c r="BZ279" s="1369"/>
      <c r="CA279" s="1369"/>
      <c r="CB279" s="1369"/>
      <c r="CC279" s="1369"/>
      <c r="CD279" s="1369"/>
      <c r="CE279" s="1369"/>
      <c r="CF279" s="1369"/>
      <c r="CG279" s="1369"/>
      <c r="CH279" s="1369"/>
      <c r="CI279" s="1369"/>
      <c r="CJ279" s="1369"/>
      <c r="CK279" s="1369"/>
      <c r="CL279" s="1369"/>
      <c r="CM279" s="1369"/>
      <c r="CN279" s="1369"/>
      <c r="CO279" s="1369"/>
      <c r="CP279" s="1369"/>
      <c r="CQ279" s="1369"/>
      <c r="CR279" s="1369"/>
      <c r="CS279" s="1369"/>
      <c r="CT279" s="1369"/>
      <c r="CU279" s="1369"/>
      <c r="CV279" s="1369"/>
      <c r="CW279" s="1369"/>
      <c r="CX279" s="1369"/>
      <c r="CY279" s="1369"/>
      <c r="CZ279" s="1369"/>
      <c r="DA279" s="1369"/>
      <c r="DB279" s="1369"/>
      <c r="DC279" s="1369"/>
      <c r="DD279" s="1369"/>
      <c r="DE279" s="1369"/>
      <c r="DF279" s="1369"/>
      <c r="DG279" s="1369"/>
      <c r="DH279" s="1369"/>
      <c r="DI279" s="1369"/>
      <c r="DJ279" s="1369"/>
      <c r="DK279" s="1369"/>
      <c r="DL279" s="1369"/>
      <c r="DM279" s="1369"/>
      <c r="DN279" s="1369"/>
      <c r="DO279" s="1369"/>
      <c r="DP279" s="1369"/>
      <c r="DQ279" s="1369"/>
      <c r="DR279" s="1369"/>
      <c r="DS279" s="1369"/>
      <c r="DT279" s="1369"/>
      <c r="DU279" s="1369"/>
      <c r="DV279" s="1369"/>
      <c r="DW279" s="1369"/>
      <c r="DX279" s="1369"/>
      <c r="DY279" s="1369"/>
      <c r="DZ279" s="1369"/>
      <c r="EA279" s="1369"/>
      <c r="EB279" s="1369"/>
      <c r="EC279" s="1369"/>
      <c r="ED279" s="1369"/>
      <c r="EE279" s="1369"/>
      <c r="EF279" s="1369"/>
      <c r="EG279" s="1369"/>
      <c r="EH279" s="1369"/>
      <c r="EI279" s="1369"/>
      <c r="EJ279" s="1369"/>
      <c r="EK279" s="1369"/>
      <c r="EL279" s="1369"/>
      <c r="EM279" s="1369"/>
      <c r="EN279" s="1369"/>
      <c r="EO279" s="1369"/>
      <c r="EP279" s="1369"/>
      <c r="EQ279" s="1369"/>
      <c r="ER279" s="1369"/>
      <c r="ES279" s="1369"/>
      <c r="ET279" s="1369"/>
      <c r="EU279" s="1369"/>
      <c r="EV279" s="1369"/>
      <c r="EW279" s="1369"/>
      <c r="EX279" s="1369"/>
      <c r="EY279" s="1369"/>
      <c r="EZ279" s="1369"/>
      <c r="FA279" s="1369"/>
      <c r="FB279" s="1369"/>
      <c r="FC279" s="1369"/>
      <c r="FD279" s="1369"/>
      <c r="FE279" s="1369"/>
      <c r="FF279" s="1369"/>
    </row>
    <row r="281" spans="6:162" s="1371" customFormat="1" ht="15.75" customHeight="1">
      <c r="F281" s="1369"/>
      <c r="G281" s="1369"/>
      <c r="H281" s="1369"/>
      <c r="I281" s="1369"/>
      <c r="J281" s="1369"/>
      <c r="K281" s="1369"/>
      <c r="L281" s="1369"/>
      <c r="M281" s="1369"/>
      <c r="N281" s="1369"/>
      <c r="O281" s="1369"/>
      <c r="P281" s="1369"/>
      <c r="Q281" s="1369"/>
      <c r="R281" s="1369"/>
      <c r="S281" s="1369"/>
      <c r="T281" s="1369"/>
      <c r="U281" s="1369"/>
      <c r="V281" s="1369"/>
      <c r="W281" s="1369"/>
      <c r="X281" s="1369"/>
      <c r="Y281" s="1369"/>
      <c r="AA281" s="1369"/>
      <c r="AC281" s="1369"/>
      <c r="AD281" s="1369"/>
      <c r="AE281" s="1369"/>
      <c r="AF281" s="1369"/>
      <c r="AG281" s="1369"/>
      <c r="AH281" s="1370"/>
      <c r="AI281" s="1370"/>
      <c r="AJ281" s="1369"/>
      <c r="AK281" s="1369"/>
      <c r="AL281" s="1369"/>
      <c r="AM281" s="1369"/>
      <c r="AN281" s="1369"/>
      <c r="AO281" s="1369"/>
      <c r="AP281" s="1369"/>
      <c r="AQ281" s="1369"/>
      <c r="AR281" s="1369"/>
      <c r="AS281" s="1369"/>
      <c r="AT281" s="1369"/>
      <c r="AU281" s="1369"/>
      <c r="AV281" s="1369"/>
      <c r="AW281" s="1369"/>
      <c r="AX281" s="1369"/>
      <c r="AY281" s="1369"/>
      <c r="AZ281" s="1369"/>
      <c r="BA281" s="1369"/>
      <c r="BB281" s="1369"/>
      <c r="BC281" s="1369"/>
      <c r="BD281" s="1369"/>
      <c r="BE281" s="1369"/>
      <c r="BF281" s="1369"/>
      <c r="BG281" s="1369"/>
      <c r="BH281" s="1369"/>
      <c r="BI281" s="1369"/>
      <c r="BJ281" s="1369"/>
      <c r="BK281" s="1369"/>
      <c r="BL281" s="1369"/>
      <c r="BM281" s="1369"/>
      <c r="BN281" s="1369"/>
      <c r="BO281" s="1369"/>
      <c r="BP281" s="1369"/>
      <c r="BQ281" s="1369"/>
      <c r="BR281" s="1369"/>
      <c r="BS281" s="1369"/>
      <c r="BT281" s="1369"/>
      <c r="BU281" s="1369"/>
      <c r="BV281" s="1369"/>
      <c r="BW281" s="1369"/>
      <c r="BX281" s="1369"/>
      <c r="BY281" s="1369"/>
      <c r="BZ281" s="1369"/>
      <c r="CA281" s="1369"/>
      <c r="CB281" s="1369"/>
      <c r="CC281" s="1369"/>
      <c r="CD281" s="1369"/>
      <c r="CE281" s="1369"/>
      <c r="CF281" s="1369"/>
      <c r="CG281" s="1369"/>
      <c r="CH281" s="1369"/>
      <c r="CI281" s="1369"/>
      <c r="CJ281" s="1369"/>
      <c r="CK281" s="1369"/>
      <c r="CL281" s="1369"/>
      <c r="CM281" s="1369"/>
      <c r="CN281" s="1369"/>
      <c r="CO281" s="1369"/>
      <c r="CP281" s="1369"/>
      <c r="CQ281" s="1369"/>
      <c r="CR281" s="1369"/>
      <c r="CS281" s="1369"/>
      <c r="CT281" s="1369"/>
      <c r="CU281" s="1369"/>
      <c r="CV281" s="1369"/>
      <c r="CW281" s="1369"/>
      <c r="CX281" s="1369"/>
      <c r="CY281" s="1369"/>
      <c r="CZ281" s="1369"/>
      <c r="DA281" s="1369"/>
      <c r="DB281" s="1369"/>
      <c r="DC281" s="1369"/>
      <c r="DD281" s="1369"/>
      <c r="DE281" s="1369"/>
      <c r="DF281" s="1369"/>
      <c r="DG281" s="1369"/>
      <c r="DH281" s="1369"/>
      <c r="DI281" s="1369"/>
      <c r="DJ281" s="1369"/>
      <c r="DK281" s="1369"/>
      <c r="DL281" s="1369"/>
      <c r="DM281" s="1369"/>
      <c r="DN281" s="1369"/>
      <c r="DO281" s="1369"/>
      <c r="DP281" s="1369"/>
      <c r="DQ281" s="1369"/>
      <c r="DR281" s="1369"/>
      <c r="DS281" s="1369"/>
      <c r="DT281" s="1369"/>
      <c r="DU281" s="1369"/>
      <c r="DV281" s="1369"/>
      <c r="DW281" s="1369"/>
      <c r="DX281" s="1369"/>
      <c r="DY281" s="1369"/>
      <c r="DZ281" s="1369"/>
      <c r="EA281" s="1369"/>
      <c r="EB281" s="1369"/>
      <c r="EC281" s="1369"/>
      <c r="ED281" s="1369"/>
      <c r="EE281" s="1369"/>
      <c r="EF281" s="1369"/>
      <c r="EG281" s="1369"/>
      <c r="EH281" s="1369"/>
      <c r="EI281" s="1369"/>
      <c r="EJ281" s="1369"/>
      <c r="EK281" s="1369"/>
      <c r="EL281" s="1369"/>
      <c r="EM281" s="1369"/>
      <c r="EN281" s="1369"/>
      <c r="EO281" s="1369"/>
      <c r="EP281" s="1369"/>
      <c r="EQ281" s="1369"/>
      <c r="ER281" s="1369"/>
      <c r="ES281" s="1369"/>
      <c r="ET281" s="1369"/>
      <c r="EU281" s="1369"/>
      <c r="EV281" s="1369"/>
      <c r="EW281" s="1369"/>
      <c r="EX281" s="1369"/>
      <c r="EY281" s="1369"/>
      <c r="EZ281" s="1369"/>
      <c r="FA281" s="1369"/>
      <c r="FB281" s="1369"/>
      <c r="FC281" s="1369"/>
      <c r="FD281" s="1369"/>
      <c r="FE281" s="1369"/>
      <c r="FF281" s="1369"/>
    </row>
    <row r="283" spans="6:162" s="1371" customFormat="1" ht="15.75" customHeight="1">
      <c r="F283" s="1369"/>
      <c r="G283" s="1369"/>
      <c r="H283" s="1369"/>
      <c r="I283" s="1369"/>
      <c r="J283" s="1369"/>
      <c r="K283" s="1369"/>
      <c r="L283" s="1369"/>
      <c r="M283" s="1369"/>
      <c r="N283" s="1369"/>
      <c r="O283" s="1369"/>
      <c r="P283" s="1369"/>
      <c r="Q283" s="1369"/>
      <c r="R283" s="1369"/>
      <c r="S283" s="1369"/>
      <c r="T283" s="1369"/>
      <c r="U283" s="1369"/>
      <c r="V283" s="1369"/>
      <c r="W283" s="1369"/>
      <c r="X283" s="1369"/>
      <c r="Y283" s="1369"/>
      <c r="AA283" s="1369"/>
      <c r="AC283" s="1369"/>
      <c r="AD283" s="1369"/>
      <c r="AE283" s="1369"/>
      <c r="AF283" s="1369"/>
      <c r="AG283" s="1369"/>
      <c r="AH283" s="1370"/>
      <c r="AI283" s="1370"/>
      <c r="AJ283" s="1369"/>
      <c r="AK283" s="1369"/>
      <c r="AL283" s="1369"/>
      <c r="AM283" s="1369"/>
      <c r="AN283" s="1369"/>
      <c r="AO283" s="1369"/>
      <c r="AP283" s="1369"/>
      <c r="AQ283" s="1369"/>
      <c r="AR283" s="1369"/>
      <c r="AS283" s="1369"/>
      <c r="AT283" s="1369"/>
      <c r="AU283" s="1369"/>
      <c r="AV283" s="1369"/>
      <c r="AW283" s="1369"/>
      <c r="AX283" s="1369"/>
      <c r="AY283" s="1369"/>
      <c r="AZ283" s="1369"/>
      <c r="BA283" s="1369"/>
      <c r="BB283" s="1369"/>
      <c r="BC283" s="1369"/>
      <c r="BD283" s="1369"/>
      <c r="BE283" s="1369"/>
      <c r="BF283" s="1369"/>
      <c r="BG283" s="1369"/>
      <c r="BH283" s="1369"/>
      <c r="BI283" s="1369"/>
      <c r="BJ283" s="1369"/>
      <c r="BK283" s="1369"/>
      <c r="BL283" s="1369"/>
      <c r="BM283" s="1369"/>
      <c r="BN283" s="1369"/>
      <c r="BO283" s="1369"/>
      <c r="BP283" s="1369"/>
      <c r="BQ283" s="1369"/>
      <c r="BR283" s="1369"/>
      <c r="BS283" s="1369"/>
      <c r="BT283" s="1369"/>
      <c r="BU283" s="1369"/>
      <c r="BV283" s="1369"/>
      <c r="BW283" s="1369"/>
      <c r="BX283" s="1369"/>
      <c r="BY283" s="1369"/>
      <c r="BZ283" s="1369"/>
      <c r="CA283" s="1369"/>
      <c r="CB283" s="1369"/>
      <c r="CC283" s="1369"/>
      <c r="CD283" s="1369"/>
      <c r="CE283" s="1369"/>
      <c r="CF283" s="1369"/>
      <c r="CG283" s="1369"/>
      <c r="CH283" s="1369"/>
      <c r="CI283" s="1369"/>
      <c r="CJ283" s="1369"/>
      <c r="CK283" s="1369"/>
      <c r="CL283" s="1369"/>
      <c r="CM283" s="1369"/>
      <c r="CN283" s="1369"/>
      <c r="CO283" s="1369"/>
      <c r="CP283" s="1369"/>
      <c r="CQ283" s="1369"/>
      <c r="CR283" s="1369"/>
      <c r="CS283" s="1369"/>
      <c r="CT283" s="1369"/>
      <c r="CU283" s="1369"/>
      <c r="CV283" s="1369"/>
      <c r="CW283" s="1369"/>
      <c r="CX283" s="1369"/>
      <c r="CY283" s="1369"/>
      <c r="CZ283" s="1369"/>
      <c r="DA283" s="1369"/>
      <c r="DB283" s="1369"/>
      <c r="DC283" s="1369"/>
      <c r="DD283" s="1369"/>
      <c r="DE283" s="1369"/>
      <c r="DF283" s="1369"/>
      <c r="DG283" s="1369"/>
      <c r="DH283" s="1369"/>
      <c r="DI283" s="1369"/>
      <c r="DJ283" s="1369"/>
      <c r="DK283" s="1369"/>
      <c r="DL283" s="1369"/>
      <c r="DM283" s="1369"/>
      <c r="DN283" s="1369"/>
      <c r="DO283" s="1369"/>
      <c r="DP283" s="1369"/>
      <c r="DQ283" s="1369"/>
      <c r="DR283" s="1369"/>
      <c r="DS283" s="1369"/>
      <c r="DT283" s="1369"/>
      <c r="DU283" s="1369"/>
      <c r="DV283" s="1369"/>
      <c r="DW283" s="1369"/>
      <c r="DX283" s="1369"/>
      <c r="DY283" s="1369"/>
      <c r="DZ283" s="1369"/>
      <c r="EA283" s="1369"/>
      <c r="EB283" s="1369"/>
      <c r="EC283" s="1369"/>
      <c r="ED283" s="1369"/>
      <c r="EE283" s="1369"/>
      <c r="EF283" s="1369"/>
      <c r="EG283" s="1369"/>
      <c r="EH283" s="1369"/>
      <c r="EI283" s="1369"/>
      <c r="EJ283" s="1369"/>
      <c r="EK283" s="1369"/>
      <c r="EL283" s="1369"/>
      <c r="EM283" s="1369"/>
      <c r="EN283" s="1369"/>
      <c r="EO283" s="1369"/>
      <c r="EP283" s="1369"/>
      <c r="EQ283" s="1369"/>
      <c r="ER283" s="1369"/>
      <c r="ES283" s="1369"/>
      <c r="ET283" s="1369"/>
      <c r="EU283" s="1369"/>
      <c r="EV283" s="1369"/>
      <c r="EW283" s="1369"/>
      <c r="EX283" s="1369"/>
      <c r="EY283" s="1369"/>
      <c r="EZ283" s="1369"/>
      <c r="FA283" s="1369"/>
      <c r="FB283" s="1369"/>
      <c r="FC283" s="1369"/>
      <c r="FD283" s="1369"/>
      <c r="FE283" s="1369"/>
      <c r="FF283" s="1369"/>
    </row>
    <row r="285" spans="6:162" s="1371" customFormat="1" ht="15.75" customHeight="1">
      <c r="F285" s="1369"/>
      <c r="G285" s="1369"/>
      <c r="H285" s="1369"/>
      <c r="I285" s="1369"/>
      <c r="J285" s="1369"/>
      <c r="K285" s="1369"/>
      <c r="L285" s="1369"/>
      <c r="M285" s="1369"/>
      <c r="N285" s="1369"/>
      <c r="O285" s="1369"/>
      <c r="P285" s="1369"/>
      <c r="Q285" s="1369"/>
      <c r="R285" s="1369"/>
      <c r="S285" s="1369"/>
      <c r="T285" s="1369"/>
      <c r="U285" s="1369"/>
      <c r="V285" s="1369"/>
      <c r="W285" s="1369"/>
      <c r="X285" s="1369"/>
      <c r="Y285" s="1369"/>
      <c r="AA285" s="1369"/>
      <c r="AC285" s="1369"/>
      <c r="AD285" s="1369"/>
      <c r="AE285" s="1369"/>
      <c r="AF285" s="1369"/>
      <c r="AG285" s="1369"/>
      <c r="AH285" s="1370"/>
      <c r="AI285" s="1370"/>
      <c r="AJ285" s="1369"/>
      <c r="AK285" s="1369"/>
      <c r="AL285" s="1369"/>
      <c r="AM285" s="1369"/>
      <c r="AN285" s="1369"/>
      <c r="AO285" s="1369"/>
      <c r="AP285" s="1369"/>
      <c r="AQ285" s="1369"/>
      <c r="AR285" s="1369"/>
      <c r="AS285" s="1369"/>
      <c r="AT285" s="1369"/>
      <c r="AU285" s="1369"/>
      <c r="AV285" s="1369"/>
      <c r="AW285" s="1369"/>
      <c r="AX285" s="1369"/>
      <c r="AY285" s="1369"/>
      <c r="AZ285" s="1369"/>
      <c r="BA285" s="1369"/>
      <c r="BB285" s="1369"/>
      <c r="BC285" s="1369"/>
      <c r="BD285" s="1369"/>
      <c r="BE285" s="1369"/>
      <c r="BF285" s="1369"/>
      <c r="BG285" s="1369"/>
      <c r="BH285" s="1369"/>
      <c r="BI285" s="1369"/>
      <c r="BJ285" s="1369"/>
      <c r="BK285" s="1369"/>
      <c r="BL285" s="1369"/>
      <c r="BM285" s="1369"/>
      <c r="BN285" s="1369"/>
      <c r="BO285" s="1369"/>
      <c r="BP285" s="1369"/>
      <c r="BQ285" s="1369"/>
      <c r="BR285" s="1369"/>
      <c r="BS285" s="1369"/>
      <c r="BT285" s="1369"/>
      <c r="BU285" s="1369"/>
      <c r="BV285" s="1369"/>
      <c r="BW285" s="1369"/>
      <c r="BX285" s="1369"/>
      <c r="BY285" s="1369"/>
      <c r="BZ285" s="1369"/>
      <c r="CA285" s="1369"/>
      <c r="CB285" s="1369"/>
      <c r="CC285" s="1369"/>
      <c r="CD285" s="1369"/>
      <c r="CE285" s="1369"/>
      <c r="CF285" s="1369"/>
      <c r="CG285" s="1369"/>
      <c r="CH285" s="1369"/>
      <c r="CI285" s="1369"/>
      <c r="CJ285" s="1369"/>
      <c r="CK285" s="1369"/>
      <c r="CL285" s="1369"/>
      <c r="CM285" s="1369"/>
      <c r="CN285" s="1369"/>
      <c r="CO285" s="1369"/>
      <c r="CP285" s="1369"/>
      <c r="CQ285" s="1369"/>
      <c r="CR285" s="1369"/>
      <c r="CS285" s="1369"/>
      <c r="CT285" s="1369"/>
      <c r="CU285" s="1369"/>
      <c r="CV285" s="1369"/>
      <c r="CW285" s="1369"/>
      <c r="CX285" s="1369"/>
      <c r="CY285" s="1369"/>
      <c r="CZ285" s="1369"/>
      <c r="DA285" s="1369"/>
      <c r="DB285" s="1369"/>
      <c r="DC285" s="1369"/>
      <c r="DD285" s="1369"/>
      <c r="DE285" s="1369"/>
      <c r="DF285" s="1369"/>
      <c r="DG285" s="1369"/>
      <c r="DH285" s="1369"/>
      <c r="DI285" s="1369"/>
      <c r="DJ285" s="1369"/>
      <c r="DK285" s="1369"/>
      <c r="DL285" s="1369"/>
      <c r="DM285" s="1369"/>
      <c r="DN285" s="1369"/>
      <c r="DO285" s="1369"/>
      <c r="DP285" s="1369"/>
      <c r="DQ285" s="1369"/>
      <c r="DR285" s="1369"/>
      <c r="DS285" s="1369"/>
      <c r="DT285" s="1369"/>
      <c r="DU285" s="1369"/>
      <c r="DV285" s="1369"/>
      <c r="DW285" s="1369"/>
      <c r="DX285" s="1369"/>
      <c r="DY285" s="1369"/>
      <c r="DZ285" s="1369"/>
      <c r="EA285" s="1369"/>
      <c r="EB285" s="1369"/>
      <c r="EC285" s="1369"/>
      <c r="ED285" s="1369"/>
      <c r="EE285" s="1369"/>
      <c r="EF285" s="1369"/>
      <c r="EG285" s="1369"/>
      <c r="EH285" s="1369"/>
      <c r="EI285" s="1369"/>
      <c r="EJ285" s="1369"/>
      <c r="EK285" s="1369"/>
      <c r="EL285" s="1369"/>
      <c r="EM285" s="1369"/>
      <c r="EN285" s="1369"/>
      <c r="EO285" s="1369"/>
      <c r="EP285" s="1369"/>
      <c r="EQ285" s="1369"/>
      <c r="ER285" s="1369"/>
      <c r="ES285" s="1369"/>
      <c r="ET285" s="1369"/>
      <c r="EU285" s="1369"/>
      <c r="EV285" s="1369"/>
      <c r="EW285" s="1369"/>
      <c r="EX285" s="1369"/>
      <c r="EY285" s="1369"/>
      <c r="EZ285" s="1369"/>
      <c r="FA285" s="1369"/>
      <c r="FB285" s="1369"/>
      <c r="FC285" s="1369"/>
      <c r="FD285" s="1369"/>
      <c r="FE285" s="1369"/>
      <c r="FF285" s="1369"/>
    </row>
    <row r="287" spans="6:162" s="1371" customFormat="1" ht="15.75" customHeight="1">
      <c r="F287" s="1369"/>
      <c r="G287" s="1369"/>
      <c r="H287" s="1369"/>
      <c r="I287" s="1369"/>
      <c r="J287" s="1369"/>
      <c r="K287" s="1369"/>
      <c r="L287" s="1369"/>
      <c r="M287" s="1369"/>
      <c r="N287" s="1369"/>
      <c r="O287" s="1369"/>
      <c r="P287" s="1369"/>
      <c r="Q287" s="1369"/>
      <c r="R287" s="1369"/>
      <c r="S287" s="1369"/>
      <c r="T287" s="1369"/>
      <c r="U287" s="1369"/>
      <c r="V287" s="1369"/>
      <c r="W287" s="1369"/>
      <c r="X287" s="1369"/>
      <c r="Y287" s="1369"/>
      <c r="AA287" s="1369"/>
      <c r="AC287" s="1369"/>
      <c r="AD287" s="1369"/>
      <c r="AE287" s="1369"/>
      <c r="AF287" s="1369"/>
      <c r="AG287" s="1369"/>
      <c r="AH287" s="1370"/>
      <c r="AI287" s="1370"/>
      <c r="AJ287" s="1369"/>
      <c r="AK287" s="1369"/>
      <c r="AL287" s="1369"/>
      <c r="AM287" s="1369"/>
      <c r="AN287" s="1369"/>
      <c r="AO287" s="1369"/>
      <c r="AP287" s="1369"/>
      <c r="AQ287" s="1369"/>
      <c r="AR287" s="1369"/>
      <c r="AS287" s="1369"/>
      <c r="AT287" s="1369"/>
      <c r="AU287" s="1369"/>
      <c r="AV287" s="1369"/>
      <c r="AW287" s="1369"/>
      <c r="AX287" s="1369"/>
      <c r="AY287" s="1369"/>
      <c r="AZ287" s="1369"/>
      <c r="BA287" s="1369"/>
      <c r="BB287" s="1369"/>
      <c r="BC287" s="1369"/>
      <c r="BD287" s="1369"/>
      <c r="BE287" s="1369"/>
      <c r="BF287" s="1369"/>
      <c r="BG287" s="1369"/>
      <c r="BH287" s="1369"/>
      <c r="BI287" s="1369"/>
      <c r="BJ287" s="1369"/>
      <c r="BK287" s="1369"/>
      <c r="BL287" s="1369"/>
      <c r="BM287" s="1369"/>
      <c r="BN287" s="1369"/>
      <c r="BO287" s="1369"/>
      <c r="BP287" s="1369"/>
      <c r="BQ287" s="1369"/>
      <c r="BR287" s="1369"/>
      <c r="BS287" s="1369"/>
      <c r="BT287" s="1369"/>
      <c r="BU287" s="1369"/>
      <c r="BV287" s="1369"/>
      <c r="BW287" s="1369"/>
      <c r="BX287" s="1369"/>
      <c r="BY287" s="1369"/>
      <c r="BZ287" s="1369"/>
      <c r="CA287" s="1369"/>
      <c r="CB287" s="1369"/>
      <c r="CC287" s="1369"/>
      <c r="CD287" s="1369"/>
      <c r="CE287" s="1369"/>
      <c r="CF287" s="1369"/>
      <c r="CG287" s="1369"/>
      <c r="CH287" s="1369"/>
      <c r="CI287" s="1369"/>
      <c r="CJ287" s="1369"/>
      <c r="CK287" s="1369"/>
      <c r="CL287" s="1369"/>
      <c r="CM287" s="1369"/>
      <c r="CN287" s="1369"/>
      <c r="CO287" s="1369"/>
      <c r="CP287" s="1369"/>
      <c r="CQ287" s="1369"/>
      <c r="CR287" s="1369"/>
      <c r="CS287" s="1369"/>
      <c r="CT287" s="1369"/>
      <c r="CU287" s="1369"/>
      <c r="CV287" s="1369"/>
      <c r="CW287" s="1369"/>
      <c r="CX287" s="1369"/>
      <c r="CY287" s="1369"/>
      <c r="CZ287" s="1369"/>
      <c r="DA287" s="1369"/>
      <c r="DB287" s="1369"/>
      <c r="DC287" s="1369"/>
      <c r="DD287" s="1369"/>
      <c r="DE287" s="1369"/>
      <c r="DF287" s="1369"/>
      <c r="DG287" s="1369"/>
      <c r="DH287" s="1369"/>
      <c r="DI287" s="1369"/>
      <c r="DJ287" s="1369"/>
      <c r="DK287" s="1369"/>
      <c r="DL287" s="1369"/>
      <c r="DM287" s="1369"/>
      <c r="DN287" s="1369"/>
      <c r="DO287" s="1369"/>
      <c r="DP287" s="1369"/>
      <c r="DQ287" s="1369"/>
      <c r="DR287" s="1369"/>
      <c r="DS287" s="1369"/>
      <c r="DT287" s="1369"/>
      <c r="DU287" s="1369"/>
      <c r="DV287" s="1369"/>
      <c r="DW287" s="1369"/>
      <c r="DX287" s="1369"/>
      <c r="DY287" s="1369"/>
      <c r="DZ287" s="1369"/>
      <c r="EA287" s="1369"/>
      <c r="EB287" s="1369"/>
      <c r="EC287" s="1369"/>
      <c r="ED287" s="1369"/>
      <c r="EE287" s="1369"/>
      <c r="EF287" s="1369"/>
      <c r="EG287" s="1369"/>
      <c r="EH287" s="1369"/>
      <c r="EI287" s="1369"/>
      <c r="EJ287" s="1369"/>
      <c r="EK287" s="1369"/>
      <c r="EL287" s="1369"/>
      <c r="EM287" s="1369"/>
      <c r="EN287" s="1369"/>
      <c r="EO287" s="1369"/>
      <c r="EP287" s="1369"/>
      <c r="EQ287" s="1369"/>
      <c r="ER287" s="1369"/>
      <c r="ES287" s="1369"/>
      <c r="ET287" s="1369"/>
      <c r="EU287" s="1369"/>
      <c r="EV287" s="1369"/>
      <c r="EW287" s="1369"/>
      <c r="EX287" s="1369"/>
      <c r="EY287" s="1369"/>
      <c r="EZ287" s="1369"/>
      <c r="FA287" s="1369"/>
      <c r="FB287" s="1369"/>
      <c r="FC287" s="1369"/>
      <c r="FD287" s="1369"/>
      <c r="FE287" s="1369"/>
      <c r="FF287" s="1369"/>
    </row>
    <row r="289" spans="6:162" s="1371" customFormat="1" ht="15.75" customHeight="1">
      <c r="F289" s="1369"/>
      <c r="G289" s="1369"/>
      <c r="H289" s="1369"/>
      <c r="I289" s="1369"/>
      <c r="J289" s="1369"/>
      <c r="K289" s="1369"/>
      <c r="L289" s="1369"/>
      <c r="M289" s="1369"/>
      <c r="N289" s="1369"/>
      <c r="O289" s="1369"/>
      <c r="P289" s="1369"/>
      <c r="Q289" s="1369"/>
      <c r="R289" s="1369"/>
      <c r="S289" s="1369"/>
      <c r="T289" s="1369"/>
      <c r="U289" s="1369"/>
      <c r="V289" s="1369"/>
      <c r="W289" s="1369"/>
      <c r="X289" s="1369"/>
      <c r="Y289" s="1369"/>
      <c r="AA289" s="1369"/>
      <c r="AC289" s="1369"/>
      <c r="AD289" s="1369"/>
      <c r="AE289" s="1369"/>
      <c r="AF289" s="1369"/>
      <c r="AG289" s="1369"/>
      <c r="AH289" s="1370"/>
      <c r="AI289" s="1370"/>
      <c r="AJ289" s="1369"/>
      <c r="AK289" s="1369"/>
      <c r="AL289" s="1369"/>
      <c r="AM289" s="1369"/>
      <c r="AN289" s="1369"/>
      <c r="AO289" s="1369"/>
      <c r="AP289" s="1369"/>
      <c r="AQ289" s="1369"/>
      <c r="AR289" s="1369"/>
      <c r="AS289" s="1369"/>
      <c r="AT289" s="1369"/>
      <c r="AU289" s="1369"/>
      <c r="AV289" s="1369"/>
      <c r="AW289" s="1369"/>
      <c r="AX289" s="1369"/>
      <c r="AY289" s="1369"/>
      <c r="AZ289" s="1369"/>
      <c r="BA289" s="1369"/>
      <c r="BB289" s="1369"/>
      <c r="BC289" s="1369"/>
      <c r="BD289" s="1369"/>
      <c r="BE289" s="1369"/>
      <c r="BF289" s="1369"/>
      <c r="BG289" s="1369"/>
      <c r="BH289" s="1369"/>
      <c r="BI289" s="1369"/>
      <c r="BJ289" s="1369"/>
      <c r="BK289" s="1369"/>
      <c r="BL289" s="1369"/>
      <c r="BM289" s="1369"/>
      <c r="BN289" s="1369"/>
      <c r="BO289" s="1369"/>
      <c r="BP289" s="1369"/>
      <c r="BQ289" s="1369"/>
      <c r="BR289" s="1369"/>
      <c r="BS289" s="1369"/>
      <c r="BT289" s="1369"/>
      <c r="BU289" s="1369"/>
      <c r="BV289" s="1369"/>
      <c r="BW289" s="1369"/>
      <c r="BX289" s="1369"/>
      <c r="BY289" s="1369"/>
      <c r="BZ289" s="1369"/>
      <c r="CA289" s="1369"/>
      <c r="CB289" s="1369"/>
      <c r="CC289" s="1369"/>
      <c r="CD289" s="1369"/>
      <c r="CE289" s="1369"/>
      <c r="CF289" s="1369"/>
      <c r="CG289" s="1369"/>
      <c r="CH289" s="1369"/>
      <c r="CI289" s="1369"/>
      <c r="CJ289" s="1369"/>
      <c r="CK289" s="1369"/>
      <c r="CL289" s="1369"/>
      <c r="CM289" s="1369"/>
      <c r="CN289" s="1369"/>
      <c r="CO289" s="1369"/>
      <c r="CP289" s="1369"/>
      <c r="CQ289" s="1369"/>
      <c r="CR289" s="1369"/>
      <c r="CS289" s="1369"/>
      <c r="CT289" s="1369"/>
      <c r="CU289" s="1369"/>
      <c r="CV289" s="1369"/>
      <c r="CW289" s="1369"/>
      <c r="CX289" s="1369"/>
      <c r="CY289" s="1369"/>
      <c r="CZ289" s="1369"/>
      <c r="DA289" s="1369"/>
      <c r="DB289" s="1369"/>
      <c r="DC289" s="1369"/>
      <c r="DD289" s="1369"/>
      <c r="DE289" s="1369"/>
      <c r="DF289" s="1369"/>
      <c r="DG289" s="1369"/>
      <c r="DH289" s="1369"/>
      <c r="DI289" s="1369"/>
      <c r="DJ289" s="1369"/>
      <c r="DK289" s="1369"/>
      <c r="DL289" s="1369"/>
      <c r="DM289" s="1369"/>
      <c r="DN289" s="1369"/>
      <c r="DO289" s="1369"/>
      <c r="DP289" s="1369"/>
      <c r="DQ289" s="1369"/>
      <c r="DR289" s="1369"/>
      <c r="DS289" s="1369"/>
      <c r="DT289" s="1369"/>
      <c r="DU289" s="1369"/>
      <c r="DV289" s="1369"/>
      <c r="DW289" s="1369"/>
      <c r="DX289" s="1369"/>
      <c r="DY289" s="1369"/>
      <c r="DZ289" s="1369"/>
      <c r="EA289" s="1369"/>
      <c r="EB289" s="1369"/>
      <c r="EC289" s="1369"/>
      <c r="ED289" s="1369"/>
      <c r="EE289" s="1369"/>
      <c r="EF289" s="1369"/>
      <c r="EG289" s="1369"/>
      <c r="EH289" s="1369"/>
      <c r="EI289" s="1369"/>
      <c r="EJ289" s="1369"/>
      <c r="EK289" s="1369"/>
      <c r="EL289" s="1369"/>
      <c r="EM289" s="1369"/>
      <c r="EN289" s="1369"/>
      <c r="EO289" s="1369"/>
      <c r="EP289" s="1369"/>
      <c r="EQ289" s="1369"/>
      <c r="ER289" s="1369"/>
      <c r="ES289" s="1369"/>
      <c r="ET289" s="1369"/>
      <c r="EU289" s="1369"/>
      <c r="EV289" s="1369"/>
      <c r="EW289" s="1369"/>
      <c r="EX289" s="1369"/>
      <c r="EY289" s="1369"/>
      <c r="EZ289" s="1369"/>
      <c r="FA289" s="1369"/>
      <c r="FB289" s="1369"/>
      <c r="FC289" s="1369"/>
      <c r="FD289" s="1369"/>
      <c r="FE289" s="1369"/>
      <c r="FF289" s="1369"/>
    </row>
    <row r="291" spans="6:162" s="1371" customFormat="1" ht="15.75" customHeight="1">
      <c r="F291" s="1369"/>
      <c r="G291" s="1369"/>
      <c r="H291" s="1369"/>
      <c r="I291" s="1369"/>
      <c r="J291" s="1369"/>
      <c r="K291" s="1369"/>
      <c r="L291" s="1369"/>
      <c r="M291" s="1369"/>
      <c r="N291" s="1369"/>
      <c r="O291" s="1369"/>
      <c r="P291" s="1369"/>
      <c r="Q291" s="1369"/>
      <c r="R291" s="1369"/>
      <c r="S291" s="1369"/>
      <c r="T291" s="1369"/>
      <c r="U291" s="1369"/>
      <c r="V291" s="1369"/>
      <c r="W291" s="1369"/>
      <c r="X291" s="1369"/>
      <c r="Y291" s="1369"/>
      <c r="AA291" s="1369"/>
      <c r="AC291" s="1369"/>
      <c r="AD291" s="1369"/>
      <c r="AE291" s="1369"/>
      <c r="AF291" s="1369"/>
      <c r="AG291" s="1369"/>
      <c r="AH291" s="1370"/>
      <c r="AI291" s="1370"/>
      <c r="AJ291" s="1369"/>
      <c r="AK291" s="1369"/>
      <c r="AL291" s="1369"/>
      <c r="AM291" s="1369"/>
      <c r="AN291" s="1369"/>
      <c r="AO291" s="1369"/>
      <c r="AP291" s="1369"/>
      <c r="AQ291" s="1369"/>
      <c r="AR291" s="1369"/>
      <c r="AS291" s="1369"/>
      <c r="AT291" s="1369"/>
      <c r="AU291" s="1369"/>
      <c r="AV291" s="1369"/>
      <c r="AW291" s="1369"/>
      <c r="AX291" s="1369"/>
      <c r="AY291" s="1369"/>
      <c r="AZ291" s="1369"/>
      <c r="BA291" s="1369"/>
      <c r="BB291" s="1369"/>
      <c r="BC291" s="1369"/>
      <c r="BD291" s="1369"/>
      <c r="BE291" s="1369"/>
      <c r="BF291" s="1369"/>
      <c r="BG291" s="1369"/>
      <c r="BH291" s="1369"/>
      <c r="BI291" s="1369"/>
      <c r="BJ291" s="1369"/>
      <c r="BK291" s="1369"/>
      <c r="BL291" s="1369"/>
      <c r="BM291" s="1369"/>
      <c r="BN291" s="1369"/>
      <c r="BO291" s="1369"/>
      <c r="BP291" s="1369"/>
      <c r="BQ291" s="1369"/>
      <c r="BR291" s="1369"/>
      <c r="BS291" s="1369"/>
      <c r="BT291" s="1369"/>
      <c r="BU291" s="1369"/>
      <c r="BV291" s="1369"/>
      <c r="BW291" s="1369"/>
      <c r="BX291" s="1369"/>
      <c r="BY291" s="1369"/>
      <c r="BZ291" s="1369"/>
      <c r="CA291" s="1369"/>
      <c r="CB291" s="1369"/>
      <c r="CC291" s="1369"/>
      <c r="CD291" s="1369"/>
      <c r="CE291" s="1369"/>
      <c r="CF291" s="1369"/>
      <c r="CG291" s="1369"/>
      <c r="CH291" s="1369"/>
      <c r="CI291" s="1369"/>
      <c r="CJ291" s="1369"/>
      <c r="CK291" s="1369"/>
      <c r="CL291" s="1369"/>
      <c r="CM291" s="1369"/>
      <c r="CN291" s="1369"/>
      <c r="CO291" s="1369"/>
      <c r="CP291" s="1369"/>
      <c r="CQ291" s="1369"/>
      <c r="CR291" s="1369"/>
      <c r="CS291" s="1369"/>
      <c r="CT291" s="1369"/>
      <c r="CU291" s="1369"/>
      <c r="CV291" s="1369"/>
      <c r="CW291" s="1369"/>
      <c r="CX291" s="1369"/>
      <c r="CY291" s="1369"/>
      <c r="CZ291" s="1369"/>
      <c r="DA291" s="1369"/>
      <c r="DB291" s="1369"/>
      <c r="DC291" s="1369"/>
      <c r="DD291" s="1369"/>
      <c r="DE291" s="1369"/>
      <c r="DF291" s="1369"/>
      <c r="DG291" s="1369"/>
      <c r="DH291" s="1369"/>
      <c r="DI291" s="1369"/>
      <c r="DJ291" s="1369"/>
      <c r="DK291" s="1369"/>
      <c r="DL291" s="1369"/>
      <c r="DM291" s="1369"/>
      <c r="DN291" s="1369"/>
      <c r="DO291" s="1369"/>
      <c r="DP291" s="1369"/>
      <c r="DQ291" s="1369"/>
      <c r="DR291" s="1369"/>
      <c r="DS291" s="1369"/>
      <c r="DT291" s="1369"/>
      <c r="DU291" s="1369"/>
      <c r="DV291" s="1369"/>
      <c r="DW291" s="1369"/>
      <c r="DX291" s="1369"/>
      <c r="DY291" s="1369"/>
      <c r="DZ291" s="1369"/>
      <c r="EA291" s="1369"/>
      <c r="EB291" s="1369"/>
      <c r="EC291" s="1369"/>
      <c r="ED291" s="1369"/>
      <c r="EE291" s="1369"/>
      <c r="EF291" s="1369"/>
      <c r="EG291" s="1369"/>
      <c r="EH291" s="1369"/>
      <c r="EI291" s="1369"/>
      <c r="EJ291" s="1369"/>
      <c r="EK291" s="1369"/>
      <c r="EL291" s="1369"/>
      <c r="EM291" s="1369"/>
      <c r="EN291" s="1369"/>
      <c r="EO291" s="1369"/>
      <c r="EP291" s="1369"/>
      <c r="EQ291" s="1369"/>
      <c r="ER291" s="1369"/>
      <c r="ES291" s="1369"/>
      <c r="ET291" s="1369"/>
      <c r="EU291" s="1369"/>
      <c r="EV291" s="1369"/>
      <c r="EW291" s="1369"/>
      <c r="EX291" s="1369"/>
      <c r="EY291" s="1369"/>
      <c r="EZ291" s="1369"/>
      <c r="FA291" s="1369"/>
      <c r="FB291" s="1369"/>
      <c r="FC291" s="1369"/>
      <c r="FD291" s="1369"/>
      <c r="FE291" s="1369"/>
      <c r="FF291" s="1369"/>
    </row>
    <row r="293" spans="6:162" s="1371" customFormat="1" ht="15.75" customHeight="1">
      <c r="F293" s="1369"/>
      <c r="G293" s="1369"/>
      <c r="H293" s="1369"/>
      <c r="I293" s="1369"/>
      <c r="J293" s="1369"/>
      <c r="K293" s="1369"/>
      <c r="L293" s="1369"/>
      <c r="M293" s="1369"/>
      <c r="N293" s="1369"/>
      <c r="O293" s="1369"/>
      <c r="P293" s="1369"/>
      <c r="Q293" s="1369"/>
      <c r="R293" s="1369"/>
      <c r="S293" s="1369"/>
      <c r="T293" s="1369"/>
      <c r="U293" s="1369"/>
      <c r="V293" s="1369"/>
      <c r="W293" s="1369"/>
      <c r="X293" s="1369"/>
      <c r="Y293" s="1369"/>
      <c r="AA293" s="1369"/>
      <c r="AC293" s="1369"/>
      <c r="AD293" s="1369"/>
      <c r="AE293" s="1369"/>
      <c r="AF293" s="1369"/>
      <c r="AG293" s="1369"/>
      <c r="AH293" s="1370"/>
      <c r="AI293" s="1370"/>
      <c r="AJ293" s="1369"/>
      <c r="AK293" s="1369"/>
      <c r="AL293" s="1369"/>
      <c r="AM293" s="1369"/>
      <c r="AN293" s="1369"/>
      <c r="AO293" s="1369"/>
      <c r="AP293" s="1369"/>
      <c r="AQ293" s="1369"/>
      <c r="AR293" s="1369"/>
      <c r="AS293" s="1369"/>
      <c r="AT293" s="1369"/>
      <c r="AU293" s="1369"/>
      <c r="AV293" s="1369"/>
      <c r="AW293" s="1369"/>
      <c r="AX293" s="1369"/>
      <c r="AY293" s="1369"/>
      <c r="AZ293" s="1369"/>
      <c r="BA293" s="1369"/>
      <c r="BB293" s="1369"/>
      <c r="BC293" s="1369"/>
      <c r="BD293" s="1369"/>
      <c r="BE293" s="1369"/>
      <c r="BF293" s="1369"/>
      <c r="BG293" s="1369"/>
      <c r="BH293" s="1369"/>
      <c r="BI293" s="1369"/>
      <c r="BJ293" s="1369"/>
      <c r="BK293" s="1369"/>
      <c r="BL293" s="1369"/>
      <c r="BM293" s="1369"/>
      <c r="BN293" s="1369"/>
      <c r="BO293" s="1369"/>
      <c r="BP293" s="1369"/>
      <c r="BQ293" s="1369"/>
      <c r="BR293" s="1369"/>
      <c r="BS293" s="1369"/>
      <c r="BT293" s="1369"/>
      <c r="BU293" s="1369"/>
      <c r="BV293" s="1369"/>
      <c r="BW293" s="1369"/>
      <c r="BX293" s="1369"/>
      <c r="BY293" s="1369"/>
      <c r="BZ293" s="1369"/>
      <c r="CA293" s="1369"/>
      <c r="CB293" s="1369"/>
      <c r="CC293" s="1369"/>
      <c r="CD293" s="1369"/>
      <c r="CE293" s="1369"/>
      <c r="CF293" s="1369"/>
      <c r="CG293" s="1369"/>
      <c r="CH293" s="1369"/>
      <c r="CI293" s="1369"/>
      <c r="CJ293" s="1369"/>
      <c r="CK293" s="1369"/>
      <c r="CL293" s="1369"/>
      <c r="CM293" s="1369"/>
      <c r="CN293" s="1369"/>
      <c r="CO293" s="1369"/>
      <c r="CP293" s="1369"/>
      <c r="CQ293" s="1369"/>
      <c r="CR293" s="1369"/>
      <c r="CS293" s="1369"/>
      <c r="CT293" s="1369"/>
      <c r="CU293" s="1369"/>
      <c r="CV293" s="1369"/>
      <c r="CW293" s="1369"/>
      <c r="CX293" s="1369"/>
      <c r="CY293" s="1369"/>
      <c r="CZ293" s="1369"/>
      <c r="DA293" s="1369"/>
      <c r="DB293" s="1369"/>
      <c r="DC293" s="1369"/>
      <c r="DD293" s="1369"/>
      <c r="DE293" s="1369"/>
      <c r="DF293" s="1369"/>
      <c r="DG293" s="1369"/>
      <c r="DH293" s="1369"/>
      <c r="DI293" s="1369"/>
      <c r="DJ293" s="1369"/>
      <c r="DK293" s="1369"/>
      <c r="DL293" s="1369"/>
      <c r="DM293" s="1369"/>
      <c r="DN293" s="1369"/>
      <c r="DO293" s="1369"/>
      <c r="DP293" s="1369"/>
      <c r="DQ293" s="1369"/>
      <c r="DR293" s="1369"/>
      <c r="DS293" s="1369"/>
      <c r="DT293" s="1369"/>
      <c r="DU293" s="1369"/>
      <c r="DV293" s="1369"/>
      <c r="DW293" s="1369"/>
      <c r="DX293" s="1369"/>
      <c r="DY293" s="1369"/>
      <c r="DZ293" s="1369"/>
      <c r="EA293" s="1369"/>
      <c r="EB293" s="1369"/>
      <c r="EC293" s="1369"/>
      <c r="ED293" s="1369"/>
      <c r="EE293" s="1369"/>
      <c r="EF293" s="1369"/>
      <c r="EG293" s="1369"/>
      <c r="EH293" s="1369"/>
      <c r="EI293" s="1369"/>
      <c r="EJ293" s="1369"/>
      <c r="EK293" s="1369"/>
      <c r="EL293" s="1369"/>
      <c r="EM293" s="1369"/>
      <c r="EN293" s="1369"/>
      <c r="EO293" s="1369"/>
      <c r="EP293" s="1369"/>
      <c r="EQ293" s="1369"/>
      <c r="ER293" s="1369"/>
      <c r="ES293" s="1369"/>
      <c r="ET293" s="1369"/>
      <c r="EU293" s="1369"/>
      <c r="EV293" s="1369"/>
      <c r="EW293" s="1369"/>
      <c r="EX293" s="1369"/>
      <c r="EY293" s="1369"/>
      <c r="EZ293" s="1369"/>
      <c r="FA293" s="1369"/>
      <c r="FB293" s="1369"/>
      <c r="FC293" s="1369"/>
      <c r="FD293" s="1369"/>
      <c r="FE293" s="1369"/>
      <c r="FF293" s="1369"/>
    </row>
    <row r="295" spans="6:162" s="1371" customFormat="1" ht="15.75" customHeight="1">
      <c r="F295" s="1369"/>
      <c r="G295" s="1369"/>
      <c r="H295" s="1369"/>
      <c r="I295" s="1369"/>
      <c r="J295" s="1369"/>
      <c r="K295" s="1369"/>
      <c r="L295" s="1369"/>
      <c r="M295" s="1369"/>
      <c r="N295" s="1369"/>
      <c r="O295" s="1369"/>
      <c r="P295" s="1369"/>
      <c r="Q295" s="1369"/>
      <c r="R295" s="1369"/>
      <c r="S295" s="1369"/>
      <c r="T295" s="1369"/>
      <c r="U295" s="1369"/>
      <c r="V295" s="1369"/>
      <c r="W295" s="1369"/>
      <c r="X295" s="1369"/>
      <c r="Y295" s="1369"/>
      <c r="AA295" s="1369"/>
      <c r="AC295" s="1369"/>
      <c r="AD295" s="1369"/>
      <c r="AE295" s="1369"/>
      <c r="AF295" s="1369"/>
      <c r="AG295" s="1369"/>
      <c r="AH295" s="1370"/>
      <c r="AI295" s="1370"/>
      <c r="AJ295" s="1369"/>
      <c r="AK295" s="1369"/>
      <c r="AL295" s="1369"/>
      <c r="AM295" s="1369"/>
      <c r="AN295" s="1369"/>
      <c r="AO295" s="1369"/>
      <c r="AP295" s="1369"/>
      <c r="AQ295" s="1369"/>
      <c r="AR295" s="1369"/>
      <c r="AS295" s="1369"/>
      <c r="AT295" s="1369"/>
      <c r="AU295" s="1369"/>
      <c r="AV295" s="1369"/>
      <c r="AW295" s="1369"/>
      <c r="AX295" s="1369"/>
      <c r="AY295" s="1369"/>
      <c r="AZ295" s="1369"/>
      <c r="BA295" s="1369"/>
      <c r="BB295" s="1369"/>
      <c r="BC295" s="1369"/>
      <c r="BD295" s="1369"/>
      <c r="BE295" s="1369"/>
      <c r="BF295" s="1369"/>
      <c r="BG295" s="1369"/>
      <c r="BH295" s="1369"/>
      <c r="BI295" s="1369"/>
      <c r="BJ295" s="1369"/>
      <c r="BK295" s="1369"/>
      <c r="BL295" s="1369"/>
      <c r="BM295" s="1369"/>
      <c r="BN295" s="1369"/>
      <c r="BO295" s="1369"/>
      <c r="BP295" s="1369"/>
      <c r="BQ295" s="1369"/>
      <c r="BR295" s="1369"/>
      <c r="BS295" s="1369"/>
      <c r="BT295" s="1369"/>
      <c r="BU295" s="1369"/>
      <c r="BV295" s="1369"/>
      <c r="BW295" s="1369"/>
      <c r="BX295" s="1369"/>
      <c r="BY295" s="1369"/>
      <c r="BZ295" s="1369"/>
      <c r="CA295" s="1369"/>
      <c r="CB295" s="1369"/>
      <c r="CC295" s="1369"/>
      <c r="CD295" s="1369"/>
      <c r="CE295" s="1369"/>
      <c r="CF295" s="1369"/>
      <c r="CG295" s="1369"/>
      <c r="CH295" s="1369"/>
      <c r="CI295" s="1369"/>
      <c r="CJ295" s="1369"/>
      <c r="CK295" s="1369"/>
      <c r="CL295" s="1369"/>
      <c r="CM295" s="1369"/>
      <c r="CN295" s="1369"/>
      <c r="CO295" s="1369"/>
      <c r="CP295" s="1369"/>
      <c r="CQ295" s="1369"/>
      <c r="CR295" s="1369"/>
      <c r="CS295" s="1369"/>
      <c r="CT295" s="1369"/>
      <c r="CU295" s="1369"/>
      <c r="CV295" s="1369"/>
      <c r="CW295" s="1369"/>
      <c r="CX295" s="1369"/>
      <c r="CY295" s="1369"/>
      <c r="CZ295" s="1369"/>
      <c r="DA295" s="1369"/>
      <c r="DB295" s="1369"/>
      <c r="DC295" s="1369"/>
      <c r="DD295" s="1369"/>
      <c r="DE295" s="1369"/>
      <c r="DF295" s="1369"/>
      <c r="DG295" s="1369"/>
      <c r="DH295" s="1369"/>
      <c r="DI295" s="1369"/>
      <c r="DJ295" s="1369"/>
      <c r="DK295" s="1369"/>
      <c r="DL295" s="1369"/>
      <c r="DM295" s="1369"/>
      <c r="DN295" s="1369"/>
      <c r="DO295" s="1369"/>
      <c r="DP295" s="1369"/>
      <c r="DQ295" s="1369"/>
      <c r="DR295" s="1369"/>
      <c r="DS295" s="1369"/>
      <c r="DT295" s="1369"/>
      <c r="DU295" s="1369"/>
      <c r="DV295" s="1369"/>
      <c r="DW295" s="1369"/>
      <c r="DX295" s="1369"/>
      <c r="DY295" s="1369"/>
      <c r="DZ295" s="1369"/>
      <c r="EA295" s="1369"/>
      <c r="EB295" s="1369"/>
      <c r="EC295" s="1369"/>
      <c r="ED295" s="1369"/>
      <c r="EE295" s="1369"/>
      <c r="EF295" s="1369"/>
      <c r="EG295" s="1369"/>
      <c r="EH295" s="1369"/>
      <c r="EI295" s="1369"/>
      <c r="EJ295" s="1369"/>
      <c r="EK295" s="1369"/>
      <c r="EL295" s="1369"/>
      <c r="EM295" s="1369"/>
      <c r="EN295" s="1369"/>
      <c r="EO295" s="1369"/>
      <c r="EP295" s="1369"/>
      <c r="EQ295" s="1369"/>
      <c r="ER295" s="1369"/>
      <c r="ES295" s="1369"/>
      <c r="ET295" s="1369"/>
      <c r="EU295" s="1369"/>
      <c r="EV295" s="1369"/>
      <c r="EW295" s="1369"/>
      <c r="EX295" s="1369"/>
      <c r="EY295" s="1369"/>
      <c r="EZ295" s="1369"/>
      <c r="FA295" s="1369"/>
      <c r="FB295" s="1369"/>
      <c r="FC295" s="1369"/>
      <c r="FD295" s="1369"/>
      <c r="FE295" s="1369"/>
      <c r="FF295" s="1369"/>
    </row>
    <row r="297" spans="6:162" s="1371" customFormat="1" ht="15.75" customHeight="1">
      <c r="F297" s="1369"/>
      <c r="G297" s="1369"/>
      <c r="H297" s="1369"/>
      <c r="I297" s="1369"/>
      <c r="J297" s="1369"/>
      <c r="K297" s="1369"/>
      <c r="L297" s="1369"/>
      <c r="M297" s="1369"/>
      <c r="N297" s="1369"/>
      <c r="O297" s="1369"/>
      <c r="P297" s="1369"/>
      <c r="Q297" s="1369"/>
      <c r="R297" s="1369"/>
      <c r="S297" s="1369"/>
      <c r="T297" s="1369"/>
      <c r="U297" s="1369"/>
      <c r="V297" s="1369"/>
      <c r="W297" s="1369"/>
      <c r="X297" s="1369"/>
      <c r="Y297" s="1369"/>
      <c r="AA297" s="1369"/>
      <c r="AC297" s="1369"/>
      <c r="AD297" s="1369"/>
      <c r="AE297" s="1369"/>
      <c r="AF297" s="1369"/>
      <c r="AG297" s="1369"/>
      <c r="AH297" s="1370"/>
      <c r="AI297" s="1370"/>
      <c r="AJ297" s="1369"/>
      <c r="AK297" s="1369"/>
      <c r="AL297" s="1369"/>
      <c r="AM297" s="1369"/>
      <c r="AN297" s="1369"/>
      <c r="AO297" s="1369"/>
      <c r="AP297" s="1369"/>
      <c r="AQ297" s="1369"/>
      <c r="AR297" s="1369"/>
      <c r="AS297" s="1369"/>
      <c r="AT297" s="1369"/>
      <c r="AU297" s="1369"/>
      <c r="AV297" s="1369"/>
      <c r="AW297" s="1369"/>
      <c r="AX297" s="1369"/>
      <c r="AY297" s="1369"/>
      <c r="AZ297" s="1369"/>
      <c r="BA297" s="1369"/>
      <c r="BB297" s="1369"/>
      <c r="BC297" s="1369"/>
      <c r="BD297" s="1369"/>
      <c r="BE297" s="1369"/>
      <c r="BF297" s="1369"/>
      <c r="BG297" s="1369"/>
      <c r="BH297" s="1369"/>
      <c r="BI297" s="1369"/>
      <c r="BJ297" s="1369"/>
      <c r="BK297" s="1369"/>
      <c r="BL297" s="1369"/>
      <c r="BM297" s="1369"/>
      <c r="BN297" s="1369"/>
      <c r="BO297" s="1369"/>
      <c r="BP297" s="1369"/>
      <c r="BQ297" s="1369"/>
      <c r="BR297" s="1369"/>
      <c r="BS297" s="1369"/>
      <c r="BT297" s="1369"/>
      <c r="BU297" s="1369"/>
      <c r="BV297" s="1369"/>
      <c r="BW297" s="1369"/>
      <c r="BX297" s="1369"/>
      <c r="BY297" s="1369"/>
      <c r="BZ297" s="1369"/>
      <c r="CA297" s="1369"/>
      <c r="CB297" s="1369"/>
      <c r="CC297" s="1369"/>
      <c r="CD297" s="1369"/>
      <c r="CE297" s="1369"/>
      <c r="CF297" s="1369"/>
      <c r="CG297" s="1369"/>
      <c r="CH297" s="1369"/>
      <c r="CI297" s="1369"/>
      <c r="CJ297" s="1369"/>
      <c r="CK297" s="1369"/>
      <c r="CL297" s="1369"/>
      <c r="CM297" s="1369"/>
      <c r="CN297" s="1369"/>
      <c r="CO297" s="1369"/>
      <c r="CP297" s="1369"/>
      <c r="CQ297" s="1369"/>
      <c r="CR297" s="1369"/>
      <c r="CS297" s="1369"/>
      <c r="CT297" s="1369"/>
      <c r="CU297" s="1369"/>
      <c r="CV297" s="1369"/>
      <c r="CW297" s="1369"/>
      <c r="CX297" s="1369"/>
      <c r="CY297" s="1369"/>
      <c r="CZ297" s="1369"/>
      <c r="DA297" s="1369"/>
      <c r="DB297" s="1369"/>
      <c r="DC297" s="1369"/>
      <c r="DD297" s="1369"/>
      <c r="DE297" s="1369"/>
      <c r="DF297" s="1369"/>
      <c r="DG297" s="1369"/>
      <c r="DH297" s="1369"/>
      <c r="DI297" s="1369"/>
      <c r="DJ297" s="1369"/>
      <c r="DK297" s="1369"/>
      <c r="DL297" s="1369"/>
      <c r="DM297" s="1369"/>
      <c r="DN297" s="1369"/>
      <c r="DO297" s="1369"/>
      <c r="DP297" s="1369"/>
      <c r="DQ297" s="1369"/>
      <c r="DR297" s="1369"/>
      <c r="DS297" s="1369"/>
      <c r="DT297" s="1369"/>
      <c r="DU297" s="1369"/>
      <c r="DV297" s="1369"/>
      <c r="DW297" s="1369"/>
      <c r="DX297" s="1369"/>
      <c r="DY297" s="1369"/>
      <c r="DZ297" s="1369"/>
      <c r="EA297" s="1369"/>
      <c r="EB297" s="1369"/>
      <c r="EC297" s="1369"/>
      <c r="ED297" s="1369"/>
      <c r="EE297" s="1369"/>
      <c r="EF297" s="1369"/>
      <c r="EG297" s="1369"/>
      <c r="EH297" s="1369"/>
      <c r="EI297" s="1369"/>
      <c r="EJ297" s="1369"/>
      <c r="EK297" s="1369"/>
      <c r="EL297" s="1369"/>
      <c r="EM297" s="1369"/>
      <c r="EN297" s="1369"/>
      <c r="EO297" s="1369"/>
      <c r="EP297" s="1369"/>
      <c r="EQ297" s="1369"/>
      <c r="ER297" s="1369"/>
      <c r="ES297" s="1369"/>
      <c r="ET297" s="1369"/>
      <c r="EU297" s="1369"/>
      <c r="EV297" s="1369"/>
      <c r="EW297" s="1369"/>
      <c r="EX297" s="1369"/>
      <c r="EY297" s="1369"/>
      <c r="EZ297" s="1369"/>
      <c r="FA297" s="1369"/>
      <c r="FB297" s="1369"/>
      <c r="FC297" s="1369"/>
      <c r="FD297" s="1369"/>
      <c r="FE297" s="1369"/>
      <c r="FF297" s="1369"/>
    </row>
    <row r="299" spans="6:162" s="1371" customFormat="1" ht="15.75" customHeight="1">
      <c r="F299" s="1369"/>
      <c r="G299" s="1369"/>
      <c r="H299" s="1369"/>
      <c r="I299" s="1369"/>
      <c r="J299" s="1369"/>
      <c r="K299" s="1369"/>
      <c r="L299" s="1369"/>
      <c r="M299" s="1369"/>
      <c r="N299" s="1369"/>
      <c r="O299" s="1369"/>
      <c r="P299" s="1369"/>
      <c r="Q299" s="1369"/>
      <c r="R299" s="1369"/>
      <c r="S299" s="1369"/>
      <c r="T299" s="1369"/>
      <c r="U299" s="1369"/>
      <c r="V299" s="1369"/>
      <c r="W299" s="1369"/>
      <c r="X299" s="1369"/>
      <c r="Y299" s="1369"/>
      <c r="AA299" s="1369"/>
      <c r="AC299" s="1369"/>
      <c r="AD299" s="1369"/>
      <c r="AE299" s="1369"/>
      <c r="AF299" s="1369"/>
      <c r="AG299" s="1369"/>
      <c r="AH299" s="1370"/>
      <c r="AI299" s="1370"/>
      <c r="AJ299" s="1369"/>
      <c r="AK299" s="1369"/>
      <c r="AL299" s="1369"/>
      <c r="AM299" s="1369"/>
      <c r="AN299" s="1369"/>
      <c r="AO299" s="1369"/>
      <c r="AP299" s="1369"/>
      <c r="AQ299" s="1369"/>
      <c r="AR299" s="1369"/>
      <c r="AS299" s="1369"/>
      <c r="AT299" s="1369"/>
      <c r="AU299" s="1369"/>
      <c r="AV299" s="1369"/>
      <c r="AW299" s="1369"/>
      <c r="AX299" s="1369"/>
      <c r="AY299" s="1369"/>
      <c r="AZ299" s="1369"/>
      <c r="BA299" s="1369"/>
      <c r="BB299" s="1369"/>
      <c r="BC299" s="1369"/>
      <c r="BD299" s="1369"/>
      <c r="BE299" s="1369"/>
      <c r="BF299" s="1369"/>
      <c r="BG299" s="1369"/>
      <c r="BH299" s="1369"/>
      <c r="BI299" s="1369"/>
      <c r="BJ299" s="1369"/>
      <c r="BK299" s="1369"/>
      <c r="BL299" s="1369"/>
      <c r="BM299" s="1369"/>
      <c r="BN299" s="1369"/>
      <c r="BO299" s="1369"/>
      <c r="BP299" s="1369"/>
      <c r="BQ299" s="1369"/>
      <c r="BR299" s="1369"/>
      <c r="BS299" s="1369"/>
      <c r="BT299" s="1369"/>
      <c r="BU299" s="1369"/>
      <c r="BV299" s="1369"/>
      <c r="BW299" s="1369"/>
      <c r="BX299" s="1369"/>
      <c r="BY299" s="1369"/>
      <c r="BZ299" s="1369"/>
      <c r="CA299" s="1369"/>
      <c r="CB299" s="1369"/>
      <c r="CC299" s="1369"/>
      <c r="CD299" s="1369"/>
      <c r="CE299" s="1369"/>
      <c r="CF299" s="1369"/>
      <c r="CG299" s="1369"/>
      <c r="CH299" s="1369"/>
      <c r="CI299" s="1369"/>
      <c r="CJ299" s="1369"/>
      <c r="CK299" s="1369"/>
      <c r="CL299" s="1369"/>
      <c r="CM299" s="1369"/>
      <c r="CN299" s="1369"/>
      <c r="CO299" s="1369"/>
      <c r="CP299" s="1369"/>
      <c r="CQ299" s="1369"/>
      <c r="CR299" s="1369"/>
      <c r="CS299" s="1369"/>
      <c r="CT299" s="1369"/>
      <c r="CU299" s="1369"/>
      <c r="CV299" s="1369"/>
      <c r="CW299" s="1369"/>
      <c r="CX299" s="1369"/>
      <c r="CY299" s="1369"/>
      <c r="CZ299" s="1369"/>
      <c r="DA299" s="1369"/>
      <c r="DB299" s="1369"/>
      <c r="DC299" s="1369"/>
      <c r="DD299" s="1369"/>
      <c r="DE299" s="1369"/>
      <c r="DF299" s="1369"/>
      <c r="DG299" s="1369"/>
      <c r="DH299" s="1369"/>
      <c r="DI299" s="1369"/>
      <c r="DJ299" s="1369"/>
      <c r="DK299" s="1369"/>
      <c r="DL299" s="1369"/>
      <c r="DM299" s="1369"/>
      <c r="DN299" s="1369"/>
      <c r="DO299" s="1369"/>
      <c r="DP299" s="1369"/>
      <c r="DQ299" s="1369"/>
      <c r="DR299" s="1369"/>
      <c r="DS299" s="1369"/>
      <c r="DT299" s="1369"/>
      <c r="DU299" s="1369"/>
      <c r="DV299" s="1369"/>
      <c r="DW299" s="1369"/>
      <c r="DX299" s="1369"/>
      <c r="DY299" s="1369"/>
      <c r="DZ299" s="1369"/>
      <c r="EA299" s="1369"/>
      <c r="EB299" s="1369"/>
      <c r="EC299" s="1369"/>
      <c r="ED299" s="1369"/>
      <c r="EE299" s="1369"/>
      <c r="EF299" s="1369"/>
      <c r="EG299" s="1369"/>
      <c r="EH299" s="1369"/>
      <c r="EI299" s="1369"/>
      <c r="EJ299" s="1369"/>
      <c r="EK299" s="1369"/>
      <c r="EL299" s="1369"/>
      <c r="EM299" s="1369"/>
      <c r="EN299" s="1369"/>
      <c r="EO299" s="1369"/>
      <c r="EP299" s="1369"/>
      <c r="EQ299" s="1369"/>
      <c r="ER299" s="1369"/>
      <c r="ES299" s="1369"/>
      <c r="ET299" s="1369"/>
      <c r="EU299" s="1369"/>
      <c r="EV299" s="1369"/>
      <c r="EW299" s="1369"/>
      <c r="EX299" s="1369"/>
      <c r="EY299" s="1369"/>
      <c r="EZ299" s="1369"/>
      <c r="FA299" s="1369"/>
      <c r="FB299" s="1369"/>
      <c r="FC299" s="1369"/>
      <c r="FD299" s="1369"/>
      <c r="FE299" s="1369"/>
      <c r="FF299" s="1369"/>
    </row>
    <row r="301" spans="6:162" s="1371" customFormat="1" ht="15.75" customHeight="1">
      <c r="F301" s="1369"/>
      <c r="G301" s="1369"/>
      <c r="H301" s="1369"/>
      <c r="I301" s="1369"/>
      <c r="J301" s="1369"/>
      <c r="K301" s="1369"/>
      <c r="L301" s="1369"/>
      <c r="M301" s="1369"/>
      <c r="N301" s="1369"/>
      <c r="O301" s="1369"/>
      <c r="P301" s="1369"/>
      <c r="Q301" s="1369"/>
      <c r="R301" s="1369"/>
      <c r="S301" s="1369"/>
      <c r="T301" s="1369"/>
      <c r="U301" s="1369"/>
      <c r="V301" s="1369"/>
      <c r="W301" s="1369"/>
      <c r="X301" s="1369"/>
      <c r="Y301" s="1369"/>
      <c r="AA301" s="1369"/>
      <c r="AC301" s="1369"/>
      <c r="AD301" s="1369"/>
      <c r="AE301" s="1369"/>
      <c r="AF301" s="1369"/>
      <c r="AG301" s="1369"/>
      <c r="AH301" s="1370"/>
      <c r="AI301" s="1370"/>
      <c r="AJ301" s="1369"/>
      <c r="AK301" s="1369"/>
      <c r="AL301" s="1369"/>
      <c r="AM301" s="1369"/>
      <c r="AN301" s="1369"/>
      <c r="AO301" s="1369"/>
      <c r="AP301" s="1369"/>
      <c r="AQ301" s="1369"/>
      <c r="AR301" s="1369"/>
      <c r="AS301" s="1369"/>
      <c r="AT301" s="1369"/>
      <c r="AU301" s="1369"/>
      <c r="AV301" s="1369"/>
      <c r="AW301" s="1369"/>
      <c r="AX301" s="1369"/>
      <c r="AY301" s="1369"/>
      <c r="AZ301" s="1369"/>
      <c r="BA301" s="1369"/>
      <c r="BB301" s="1369"/>
      <c r="BC301" s="1369"/>
      <c r="BD301" s="1369"/>
      <c r="BE301" s="1369"/>
      <c r="BF301" s="1369"/>
      <c r="BG301" s="1369"/>
      <c r="BH301" s="1369"/>
      <c r="BI301" s="1369"/>
      <c r="BJ301" s="1369"/>
      <c r="BK301" s="1369"/>
      <c r="BL301" s="1369"/>
      <c r="BM301" s="1369"/>
      <c r="BN301" s="1369"/>
      <c r="BO301" s="1369"/>
      <c r="BP301" s="1369"/>
      <c r="BQ301" s="1369"/>
      <c r="BR301" s="1369"/>
      <c r="BS301" s="1369"/>
      <c r="BT301" s="1369"/>
      <c r="BU301" s="1369"/>
      <c r="BV301" s="1369"/>
      <c r="BW301" s="1369"/>
      <c r="BX301" s="1369"/>
      <c r="BY301" s="1369"/>
      <c r="BZ301" s="1369"/>
      <c r="CA301" s="1369"/>
      <c r="CB301" s="1369"/>
      <c r="CC301" s="1369"/>
      <c r="CD301" s="1369"/>
      <c r="CE301" s="1369"/>
      <c r="CF301" s="1369"/>
      <c r="CG301" s="1369"/>
      <c r="CH301" s="1369"/>
      <c r="CI301" s="1369"/>
      <c r="CJ301" s="1369"/>
      <c r="CK301" s="1369"/>
      <c r="CL301" s="1369"/>
      <c r="CM301" s="1369"/>
      <c r="CN301" s="1369"/>
      <c r="CO301" s="1369"/>
      <c r="CP301" s="1369"/>
      <c r="CQ301" s="1369"/>
      <c r="CR301" s="1369"/>
      <c r="CS301" s="1369"/>
      <c r="CT301" s="1369"/>
      <c r="CU301" s="1369"/>
      <c r="CV301" s="1369"/>
      <c r="CW301" s="1369"/>
      <c r="CX301" s="1369"/>
      <c r="CY301" s="1369"/>
      <c r="CZ301" s="1369"/>
      <c r="DA301" s="1369"/>
      <c r="DB301" s="1369"/>
      <c r="DC301" s="1369"/>
      <c r="DD301" s="1369"/>
      <c r="DE301" s="1369"/>
      <c r="DF301" s="1369"/>
      <c r="DG301" s="1369"/>
      <c r="DH301" s="1369"/>
      <c r="DI301" s="1369"/>
      <c r="DJ301" s="1369"/>
      <c r="DK301" s="1369"/>
      <c r="DL301" s="1369"/>
      <c r="DM301" s="1369"/>
      <c r="DN301" s="1369"/>
      <c r="DO301" s="1369"/>
      <c r="DP301" s="1369"/>
      <c r="DQ301" s="1369"/>
      <c r="DR301" s="1369"/>
      <c r="DS301" s="1369"/>
      <c r="DT301" s="1369"/>
      <c r="DU301" s="1369"/>
      <c r="DV301" s="1369"/>
      <c r="DW301" s="1369"/>
      <c r="DX301" s="1369"/>
      <c r="DY301" s="1369"/>
      <c r="DZ301" s="1369"/>
      <c r="EA301" s="1369"/>
      <c r="EB301" s="1369"/>
      <c r="EC301" s="1369"/>
      <c r="ED301" s="1369"/>
      <c r="EE301" s="1369"/>
      <c r="EF301" s="1369"/>
      <c r="EG301" s="1369"/>
      <c r="EH301" s="1369"/>
      <c r="EI301" s="1369"/>
      <c r="EJ301" s="1369"/>
      <c r="EK301" s="1369"/>
      <c r="EL301" s="1369"/>
      <c r="EM301" s="1369"/>
      <c r="EN301" s="1369"/>
      <c r="EO301" s="1369"/>
      <c r="EP301" s="1369"/>
      <c r="EQ301" s="1369"/>
      <c r="ER301" s="1369"/>
      <c r="ES301" s="1369"/>
      <c r="ET301" s="1369"/>
      <c r="EU301" s="1369"/>
      <c r="EV301" s="1369"/>
      <c r="EW301" s="1369"/>
      <c r="EX301" s="1369"/>
      <c r="EY301" s="1369"/>
      <c r="EZ301" s="1369"/>
      <c r="FA301" s="1369"/>
      <c r="FB301" s="1369"/>
      <c r="FC301" s="1369"/>
      <c r="FD301" s="1369"/>
      <c r="FE301" s="1369"/>
      <c r="FF301" s="1369"/>
    </row>
    <row r="303" spans="6:162" s="1371" customFormat="1" ht="15.75" customHeight="1">
      <c r="F303" s="1369"/>
      <c r="G303" s="1369"/>
      <c r="H303" s="1369"/>
      <c r="I303" s="1369"/>
      <c r="J303" s="1369"/>
      <c r="K303" s="1369"/>
      <c r="L303" s="1369"/>
      <c r="M303" s="1369"/>
      <c r="N303" s="1369"/>
      <c r="O303" s="1369"/>
      <c r="P303" s="1369"/>
      <c r="Q303" s="1369"/>
      <c r="R303" s="1369"/>
      <c r="S303" s="1369"/>
      <c r="T303" s="1369"/>
      <c r="U303" s="1369"/>
      <c r="V303" s="1369"/>
      <c r="W303" s="1369"/>
      <c r="X303" s="1369"/>
      <c r="Y303" s="1369"/>
      <c r="AA303" s="1369"/>
      <c r="AC303" s="1369"/>
      <c r="AD303" s="1369"/>
      <c r="AE303" s="1369"/>
      <c r="AF303" s="1369"/>
      <c r="AG303" s="1369"/>
      <c r="AH303" s="1370"/>
      <c r="AI303" s="1370"/>
      <c r="AJ303" s="1369"/>
      <c r="AK303" s="1369"/>
      <c r="AL303" s="1369"/>
      <c r="AM303" s="1369"/>
      <c r="AN303" s="1369"/>
      <c r="AO303" s="1369"/>
      <c r="AP303" s="1369"/>
      <c r="AQ303" s="1369"/>
      <c r="AR303" s="1369"/>
      <c r="AS303" s="1369"/>
      <c r="AT303" s="1369"/>
      <c r="AU303" s="1369"/>
      <c r="AV303" s="1369"/>
      <c r="AW303" s="1369"/>
      <c r="AX303" s="1369"/>
      <c r="AY303" s="1369"/>
      <c r="AZ303" s="1369"/>
      <c r="BA303" s="1369"/>
      <c r="BB303" s="1369"/>
      <c r="BC303" s="1369"/>
      <c r="BD303" s="1369"/>
      <c r="BE303" s="1369"/>
      <c r="BF303" s="1369"/>
      <c r="BG303" s="1369"/>
      <c r="BH303" s="1369"/>
      <c r="BI303" s="1369"/>
      <c r="BJ303" s="1369"/>
      <c r="BK303" s="1369"/>
      <c r="BL303" s="1369"/>
      <c r="BM303" s="1369"/>
      <c r="BN303" s="1369"/>
      <c r="BO303" s="1369"/>
      <c r="BP303" s="1369"/>
      <c r="BQ303" s="1369"/>
      <c r="BR303" s="1369"/>
      <c r="BS303" s="1369"/>
      <c r="BT303" s="1369"/>
      <c r="BU303" s="1369"/>
      <c r="BV303" s="1369"/>
      <c r="BW303" s="1369"/>
      <c r="BX303" s="1369"/>
      <c r="BY303" s="1369"/>
      <c r="BZ303" s="1369"/>
      <c r="CA303" s="1369"/>
      <c r="CB303" s="1369"/>
      <c r="CC303" s="1369"/>
      <c r="CD303" s="1369"/>
      <c r="CE303" s="1369"/>
      <c r="CF303" s="1369"/>
      <c r="CG303" s="1369"/>
      <c r="CH303" s="1369"/>
      <c r="CI303" s="1369"/>
      <c r="CJ303" s="1369"/>
      <c r="CK303" s="1369"/>
      <c r="CL303" s="1369"/>
      <c r="CM303" s="1369"/>
      <c r="CN303" s="1369"/>
      <c r="CO303" s="1369"/>
      <c r="CP303" s="1369"/>
      <c r="CQ303" s="1369"/>
      <c r="CR303" s="1369"/>
      <c r="CS303" s="1369"/>
      <c r="CT303" s="1369"/>
      <c r="CU303" s="1369"/>
      <c r="CV303" s="1369"/>
      <c r="CW303" s="1369"/>
      <c r="CX303" s="1369"/>
      <c r="CY303" s="1369"/>
      <c r="CZ303" s="1369"/>
      <c r="DA303" s="1369"/>
      <c r="DB303" s="1369"/>
      <c r="DC303" s="1369"/>
      <c r="DD303" s="1369"/>
      <c r="DE303" s="1369"/>
      <c r="DF303" s="1369"/>
      <c r="DG303" s="1369"/>
      <c r="DH303" s="1369"/>
      <c r="DI303" s="1369"/>
      <c r="DJ303" s="1369"/>
      <c r="DK303" s="1369"/>
      <c r="DL303" s="1369"/>
      <c r="DM303" s="1369"/>
      <c r="DN303" s="1369"/>
      <c r="DO303" s="1369"/>
      <c r="DP303" s="1369"/>
      <c r="DQ303" s="1369"/>
      <c r="DR303" s="1369"/>
      <c r="DS303" s="1369"/>
      <c r="DT303" s="1369"/>
      <c r="DU303" s="1369"/>
      <c r="DV303" s="1369"/>
      <c r="DW303" s="1369"/>
      <c r="DX303" s="1369"/>
      <c r="DY303" s="1369"/>
      <c r="DZ303" s="1369"/>
      <c r="EA303" s="1369"/>
      <c r="EB303" s="1369"/>
      <c r="EC303" s="1369"/>
      <c r="ED303" s="1369"/>
      <c r="EE303" s="1369"/>
      <c r="EF303" s="1369"/>
      <c r="EG303" s="1369"/>
      <c r="EH303" s="1369"/>
      <c r="EI303" s="1369"/>
      <c r="EJ303" s="1369"/>
      <c r="EK303" s="1369"/>
      <c r="EL303" s="1369"/>
      <c r="EM303" s="1369"/>
      <c r="EN303" s="1369"/>
      <c r="EO303" s="1369"/>
      <c r="EP303" s="1369"/>
      <c r="EQ303" s="1369"/>
      <c r="ER303" s="1369"/>
      <c r="ES303" s="1369"/>
      <c r="ET303" s="1369"/>
      <c r="EU303" s="1369"/>
      <c r="EV303" s="1369"/>
      <c r="EW303" s="1369"/>
      <c r="EX303" s="1369"/>
      <c r="EY303" s="1369"/>
      <c r="EZ303" s="1369"/>
      <c r="FA303" s="1369"/>
      <c r="FB303" s="1369"/>
      <c r="FC303" s="1369"/>
      <c r="FD303" s="1369"/>
      <c r="FE303" s="1369"/>
      <c r="FF303" s="1369"/>
    </row>
    <row r="305" spans="6:162" s="1371" customFormat="1" ht="15.75" customHeight="1">
      <c r="F305" s="1369"/>
      <c r="G305" s="1369"/>
      <c r="H305" s="1369"/>
      <c r="I305" s="1369"/>
      <c r="J305" s="1369"/>
      <c r="K305" s="1369"/>
      <c r="L305" s="1369"/>
      <c r="M305" s="1369"/>
      <c r="N305" s="1369"/>
      <c r="O305" s="1369"/>
      <c r="P305" s="1369"/>
      <c r="Q305" s="1369"/>
      <c r="R305" s="1369"/>
      <c r="S305" s="1369"/>
      <c r="T305" s="1369"/>
      <c r="U305" s="1369"/>
      <c r="V305" s="1369"/>
      <c r="W305" s="1369"/>
      <c r="X305" s="1369"/>
      <c r="Y305" s="1369"/>
      <c r="AA305" s="1369"/>
      <c r="AC305" s="1369"/>
      <c r="AD305" s="1369"/>
      <c r="AE305" s="1369"/>
      <c r="AF305" s="1369"/>
      <c r="AG305" s="1369"/>
      <c r="AH305" s="1370"/>
      <c r="AI305" s="1370"/>
      <c r="AJ305" s="1369"/>
      <c r="AK305" s="1369"/>
      <c r="AL305" s="1369"/>
      <c r="AM305" s="1369"/>
      <c r="AN305" s="1369"/>
      <c r="AO305" s="1369"/>
      <c r="AP305" s="1369"/>
      <c r="AQ305" s="1369"/>
      <c r="AR305" s="1369"/>
      <c r="AS305" s="1369"/>
      <c r="AT305" s="1369"/>
      <c r="AU305" s="1369"/>
      <c r="AV305" s="1369"/>
      <c r="AW305" s="1369"/>
      <c r="AX305" s="1369"/>
      <c r="AY305" s="1369"/>
      <c r="AZ305" s="1369"/>
      <c r="BA305" s="1369"/>
      <c r="BB305" s="1369"/>
      <c r="BC305" s="1369"/>
      <c r="BD305" s="1369"/>
      <c r="BE305" s="1369"/>
      <c r="BF305" s="1369"/>
      <c r="BG305" s="1369"/>
      <c r="BH305" s="1369"/>
      <c r="BI305" s="1369"/>
      <c r="BJ305" s="1369"/>
      <c r="BK305" s="1369"/>
      <c r="BL305" s="1369"/>
      <c r="BM305" s="1369"/>
      <c r="BN305" s="1369"/>
      <c r="BO305" s="1369"/>
      <c r="BP305" s="1369"/>
      <c r="BQ305" s="1369"/>
      <c r="BR305" s="1369"/>
      <c r="BS305" s="1369"/>
      <c r="BT305" s="1369"/>
      <c r="BU305" s="1369"/>
      <c r="BV305" s="1369"/>
      <c r="BW305" s="1369"/>
      <c r="BX305" s="1369"/>
      <c r="BY305" s="1369"/>
      <c r="BZ305" s="1369"/>
      <c r="CA305" s="1369"/>
      <c r="CB305" s="1369"/>
      <c r="CC305" s="1369"/>
      <c r="CD305" s="1369"/>
      <c r="CE305" s="1369"/>
      <c r="CF305" s="1369"/>
      <c r="CG305" s="1369"/>
      <c r="CH305" s="1369"/>
      <c r="CI305" s="1369"/>
      <c r="CJ305" s="1369"/>
      <c r="CK305" s="1369"/>
      <c r="CL305" s="1369"/>
      <c r="CM305" s="1369"/>
      <c r="CN305" s="1369"/>
      <c r="CO305" s="1369"/>
      <c r="CP305" s="1369"/>
      <c r="CQ305" s="1369"/>
      <c r="CR305" s="1369"/>
      <c r="CS305" s="1369"/>
      <c r="CT305" s="1369"/>
      <c r="CU305" s="1369"/>
      <c r="CV305" s="1369"/>
      <c r="CW305" s="1369"/>
      <c r="CX305" s="1369"/>
      <c r="CY305" s="1369"/>
      <c r="CZ305" s="1369"/>
      <c r="DA305" s="1369"/>
      <c r="DB305" s="1369"/>
      <c r="DC305" s="1369"/>
      <c r="DD305" s="1369"/>
      <c r="DE305" s="1369"/>
      <c r="DF305" s="1369"/>
      <c r="DG305" s="1369"/>
      <c r="DH305" s="1369"/>
      <c r="DI305" s="1369"/>
      <c r="DJ305" s="1369"/>
      <c r="DK305" s="1369"/>
      <c r="DL305" s="1369"/>
      <c r="DM305" s="1369"/>
      <c r="DN305" s="1369"/>
      <c r="DO305" s="1369"/>
      <c r="DP305" s="1369"/>
      <c r="DQ305" s="1369"/>
      <c r="DR305" s="1369"/>
      <c r="DS305" s="1369"/>
      <c r="DT305" s="1369"/>
      <c r="DU305" s="1369"/>
      <c r="DV305" s="1369"/>
      <c r="DW305" s="1369"/>
      <c r="DX305" s="1369"/>
      <c r="DY305" s="1369"/>
      <c r="DZ305" s="1369"/>
      <c r="EA305" s="1369"/>
      <c r="EB305" s="1369"/>
      <c r="EC305" s="1369"/>
      <c r="ED305" s="1369"/>
      <c r="EE305" s="1369"/>
      <c r="EF305" s="1369"/>
      <c r="EG305" s="1369"/>
      <c r="EH305" s="1369"/>
      <c r="EI305" s="1369"/>
      <c r="EJ305" s="1369"/>
      <c r="EK305" s="1369"/>
      <c r="EL305" s="1369"/>
      <c r="EM305" s="1369"/>
      <c r="EN305" s="1369"/>
      <c r="EO305" s="1369"/>
      <c r="EP305" s="1369"/>
      <c r="EQ305" s="1369"/>
      <c r="ER305" s="1369"/>
      <c r="ES305" s="1369"/>
      <c r="ET305" s="1369"/>
      <c r="EU305" s="1369"/>
      <c r="EV305" s="1369"/>
      <c r="EW305" s="1369"/>
      <c r="EX305" s="1369"/>
      <c r="EY305" s="1369"/>
      <c r="EZ305" s="1369"/>
      <c r="FA305" s="1369"/>
      <c r="FB305" s="1369"/>
      <c r="FC305" s="1369"/>
      <c r="FD305" s="1369"/>
      <c r="FE305" s="1369"/>
      <c r="FF305" s="1369"/>
    </row>
    <row r="307" spans="6:162" s="1371" customFormat="1" ht="15.75" customHeight="1">
      <c r="F307" s="1369"/>
      <c r="G307" s="1369"/>
      <c r="H307" s="1369"/>
      <c r="I307" s="1369"/>
      <c r="J307" s="1369"/>
      <c r="K307" s="1369"/>
      <c r="L307" s="1369"/>
      <c r="M307" s="1369"/>
      <c r="N307" s="1369"/>
      <c r="O307" s="1369"/>
      <c r="P307" s="1369"/>
      <c r="Q307" s="1369"/>
      <c r="R307" s="1369"/>
      <c r="S307" s="1369"/>
      <c r="T307" s="1369"/>
      <c r="U307" s="1369"/>
      <c r="V307" s="1369"/>
      <c r="W307" s="1369"/>
      <c r="X307" s="1369"/>
      <c r="Y307" s="1369"/>
      <c r="AA307" s="1369"/>
      <c r="AC307" s="1369"/>
      <c r="AD307" s="1369"/>
      <c r="AE307" s="1369"/>
      <c r="AF307" s="1369"/>
      <c r="AG307" s="1369"/>
      <c r="AH307" s="1370"/>
      <c r="AI307" s="1370"/>
      <c r="AJ307" s="1369"/>
      <c r="AK307" s="1369"/>
      <c r="AL307" s="1369"/>
      <c r="AM307" s="1369"/>
      <c r="AN307" s="1369"/>
      <c r="AO307" s="1369"/>
      <c r="AP307" s="1369"/>
      <c r="AQ307" s="1369"/>
      <c r="AR307" s="1369"/>
      <c r="AS307" s="1369"/>
      <c r="AT307" s="1369"/>
      <c r="AU307" s="1369"/>
      <c r="AV307" s="1369"/>
      <c r="AW307" s="1369"/>
      <c r="AX307" s="1369"/>
      <c r="AY307" s="1369"/>
      <c r="AZ307" s="1369"/>
      <c r="BA307" s="1369"/>
      <c r="BB307" s="1369"/>
      <c r="BC307" s="1369"/>
      <c r="BD307" s="1369"/>
      <c r="BE307" s="1369"/>
      <c r="BF307" s="1369"/>
      <c r="BG307" s="1369"/>
      <c r="BH307" s="1369"/>
      <c r="BI307" s="1369"/>
      <c r="BJ307" s="1369"/>
      <c r="BK307" s="1369"/>
      <c r="BL307" s="1369"/>
      <c r="BM307" s="1369"/>
      <c r="BN307" s="1369"/>
      <c r="BO307" s="1369"/>
      <c r="BP307" s="1369"/>
      <c r="BQ307" s="1369"/>
      <c r="BR307" s="1369"/>
      <c r="BS307" s="1369"/>
      <c r="BT307" s="1369"/>
      <c r="BU307" s="1369"/>
      <c r="BV307" s="1369"/>
      <c r="BW307" s="1369"/>
      <c r="BX307" s="1369"/>
      <c r="BY307" s="1369"/>
      <c r="BZ307" s="1369"/>
      <c r="CA307" s="1369"/>
      <c r="CB307" s="1369"/>
      <c r="CC307" s="1369"/>
      <c r="CD307" s="1369"/>
      <c r="CE307" s="1369"/>
      <c r="CF307" s="1369"/>
      <c r="CG307" s="1369"/>
      <c r="CH307" s="1369"/>
      <c r="CI307" s="1369"/>
      <c r="CJ307" s="1369"/>
      <c r="CK307" s="1369"/>
      <c r="CL307" s="1369"/>
      <c r="CM307" s="1369"/>
      <c r="CN307" s="1369"/>
      <c r="CO307" s="1369"/>
      <c r="CP307" s="1369"/>
      <c r="CQ307" s="1369"/>
      <c r="CR307" s="1369"/>
      <c r="CS307" s="1369"/>
      <c r="CT307" s="1369"/>
      <c r="CU307" s="1369"/>
      <c r="CV307" s="1369"/>
      <c r="CW307" s="1369"/>
      <c r="CX307" s="1369"/>
      <c r="CY307" s="1369"/>
      <c r="CZ307" s="1369"/>
      <c r="DA307" s="1369"/>
      <c r="DB307" s="1369"/>
      <c r="DC307" s="1369"/>
      <c r="DD307" s="1369"/>
      <c r="DE307" s="1369"/>
      <c r="DF307" s="1369"/>
      <c r="DG307" s="1369"/>
      <c r="DH307" s="1369"/>
      <c r="DI307" s="1369"/>
      <c r="DJ307" s="1369"/>
      <c r="DK307" s="1369"/>
      <c r="DL307" s="1369"/>
      <c r="DM307" s="1369"/>
      <c r="DN307" s="1369"/>
      <c r="DO307" s="1369"/>
      <c r="DP307" s="1369"/>
      <c r="DQ307" s="1369"/>
      <c r="DR307" s="1369"/>
      <c r="DS307" s="1369"/>
      <c r="DT307" s="1369"/>
      <c r="DU307" s="1369"/>
      <c r="DV307" s="1369"/>
      <c r="DW307" s="1369"/>
      <c r="DX307" s="1369"/>
      <c r="DY307" s="1369"/>
      <c r="DZ307" s="1369"/>
      <c r="EA307" s="1369"/>
      <c r="EB307" s="1369"/>
      <c r="EC307" s="1369"/>
      <c r="ED307" s="1369"/>
      <c r="EE307" s="1369"/>
      <c r="EF307" s="1369"/>
      <c r="EG307" s="1369"/>
      <c r="EH307" s="1369"/>
      <c r="EI307" s="1369"/>
      <c r="EJ307" s="1369"/>
      <c r="EK307" s="1369"/>
      <c r="EL307" s="1369"/>
      <c r="EM307" s="1369"/>
      <c r="EN307" s="1369"/>
      <c r="EO307" s="1369"/>
      <c r="EP307" s="1369"/>
      <c r="EQ307" s="1369"/>
      <c r="ER307" s="1369"/>
      <c r="ES307" s="1369"/>
      <c r="ET307" s="1369"/>
      <c r="EU307" s="1369"/>
      <c r="EV307" s="1369"/>
      <c r="EW307" s="1369"/>
      <c r="EX307" s="1369"/>
      <c r="EY307" s="1369"/>
      <c r="EZ307" s="1369"/>
      <c r="FA307" s="1369"/>
      <c r="FB307" s="1369"/>
      <c r="FC307" s="1369"/>
      <c r="FD307" s="1369"/>
      <c r="FE307" s="1369"/>
      <c r="FF307" s="1369"/>
    </row>
    <row r="309" spans="6:162" s="1371" customFormat="1" ht="15.75" customHeight="1">
      <c r="F309" s="1369"/>
      <c r="G309" s="1369"/>
      <c r="H309" s="1369"/>
      <c r="I309" s="1369"/>
      <c r="J309" s="1369"/>
      <c r="K309" s="1369"/>
      <c r="L309" s="1369"/>
      <c r="M309" s="1369"/>
      <c r="N309" s="1369"/>
      <c r="O309" s="1369"/>
      <c r="P309" s="1369"/>
      <c r="Q309" s="1369"/>
      <c r="R309" s="1369"/>
      <c r="S309" s="1369"/>
      <c r="T309" s="1369"/>
      <c r="U309" s="1369"/>
      <c r="V309" s="1369"/>
      <c r="W309" s="1369"/>
      <c r="X309" s="1369"/>
      <c r="Y309" s="1369"/>
      <c r="AA309" s="1369"/>
      <c r="AC309" s="1369"/>
      <c r="AD309" s="1369"/>
      <c r="AE309" s="1369"/>
      <c r="AF309" s="1369"/>
      <c r="AG309" s="1369"/>
      <c r="AH309" s="1370"/>
      <c r="AI309" s="1370"/>
      <c r="AJ309" s="1369"/>
      <c r="AK309" s="1369"/>
      <c r="AL309" s="1369"/>
      <c r="AM309" s="1369"/>
      <c r="AN309" s="1369"/>
      <c r="AO309" s="1369"/>
      <c r="AP309" s="1369"/>
      <c r="AQ309" s="1369"/>
      <c r="AR309" s="1369"/>
      <c r="AS309" s="1369"/>
      <c r="AT309" s="1369"/>
      <c r="AU309" s="1369"/>
      <c r="AV309" s="1369"/>
      <c r="AW309" s="1369"/>
      <c r="AX309" s="1369"/>
      <c r="AY309" s="1369"/>
      <c r="AZ309" s="1369"/>
      <c r="BA309" s="1369"/>
      <c r="BB309" s="1369"/>
      <c r="BC309" s="1369"/>
      <c r="BD309" s="1369"/>
      <c r="BE309" s="1369"/>
      <c r="BF309" s="1369"/>
      <c r="BG309" s="1369"/>
      <c r="BH309" s="1369"/>
      <c r="BI309" s="1369"/>
      <c r="BJ309" s="1369"/>
      <c r="BK309" s="1369"/>
      <c r="BL309" s="1369"/>
      <c r="BM309" s="1369"/>
      <c r="BN309" s="1369"/>
      <c r="BO309" s="1369"/>
      <c r="BP309" s="1369"/>
      <c r="BQ309" s="1369"/>
      <c r="BR309" s="1369"/>
      <c r="BS309" s="1369"/>
      <c r="BT309" s="1369"/>
      <c r="BU309" s="1369"/>
      <c r="BV309" s="1369"/>
      <c r="BW309" s="1369"/>
      <c r="BX309" s="1369"/>
      <c r="BY309" s="1369"/>
      <c r="BZ309" s="1369"/>
      <c r="CA309" s="1369"/>
      <c r="CB309" s="1369"/>
      <c r="CC309" s="1369"/>
      <c r="CD309" s="1369"/>
      <c r="CE309" s="1369"/>
      <c r="CF309" s="1369"/>
      <c r="CG309" s="1369"/>
      <c r="CH309" s="1369"/>
      <c r="CI309" s="1369"/>
      <c r="CJ309" s="1369"/>
      <c r="CK309" s="1369"/>
      <c r="CL309" s="1369"/>
      <c r="CM309" s="1369"/>
      <c r="CN309" s="1369"/>
      <c r="CO309" s="1369"/>
      <c r="CP309" s="1369"/>
      <c r="CQ309" s="1369"/>
      <c r="CR309" s="1369"/>
      <c r="CS309" s="1369"/>
      <c r="CT309" s="1369"/>
      <c r="CU309" s="1369"/>
      <c r="CV309" s="1369"/>
      <c r="CW309" s="1369"/>
      <c r="CX309" s="1369"/>
      <c r="CY309" s="1369"/>
      <c r="CZ309" s="1369"/>
      <c r="DA309" s="1369"/>
      <c r="DB309" s="1369"/>
      <c r="DC309" s="1369"/>
      <c r="DD309" s="1369"/>
      <c r="DE309" s="1369"/>
      <c r="DF309" s="1369"/>
      <c r="DG309" s="1369"/>
      <c r="DH309" s="1369"/>
      <c r="DI309" s="1369"/>
      <c r="DJ309" s="1369"/>
      <c r="DK309" s="1369"/>
      <c r="DL309" s="1369"/>
      <c r="DM309" s="1369"/>
      <c r="DN309" s="1369"/>
      <c r="DO309" s="1369"/>
      <c r="DP309" s="1369"/>
      <c r="DQ309" s="1369"/>
      <c r="DR309" s="1369"/>
      <c r="DS309" s="1369"/>
      <c r="DT309" s="1369"/>
      <c r="DU309" s="1369"/>
      <c r="DV309" s="1369"/>
      <c r="DW309" s="1369"/>
      <c r="DX309" s="1369"/>
      <c r="DY309" s="1369"/>
      <c r="DZ309" s="1369"/>
      <c r="EA309" s="1369"/>
      <c r="EB309" s="1369"/>
      <c r="EC309" s="1369"/>
      <c r="ED309" s="1369"/>
      <c r="EE309" s="1369"/>
      <c r="EF309" s="1369"/>
      <c r="EG309" s="1369"/>
      <c r="EH309" s="1369"/>
      <c r="EI309" s="1369"/>
      <c r="EJ309" s="1369"/>
      <c r="EK309" s="1369"/>
      <c r="EL309" s="1369"/>
      <c r="EM309" s="1369"/>
      <c r="EN309" s="1369"/>
      <c r="EO309" s="1369"/>
      <c r="EP309" s="1369"/>
      <c r="EQ309" s="1369"/>
      <c r="ER309" s="1369"/>
      <c r="ES309" s="1369"/>
      <c r="ET309" s="1369"/>
      <c r="EU309" s="1369"/>
      <c r="EV309" s="1369"/>
      <c r="EW309" s="1369"/>
      <c r="EX309" s="1369"/>
      <c r="EY309" s="1369"/>
      <c r="EZ309" s="1369"/>
      <c r="FA309" s="1369"/>
      <c r="FB309" s="1369"/>
      <c r="FC309" s="1369"/>
      <c r="FD309" s="1369"/>
      <c r="FE309" s="1369"/>
      <c r="FF309" s="1369"/>
    </row>
    <row r="311" spans="6:162" s="1371" customFormat="1" ht="15.75" customHeight="1">
      <c r="F311" s="1369"/>
      <c r="G311" s="1369"/>
      <c r="H311" s="1369"/>
      <c r="I311" s="1369"/>
      <c r="J311" s="1369"/>
      <c r="K311" s="1369"/>
      <c r="L311" s="1369"/>
      <c r="M311" s="1369"/>
      <c r="N311" s="1369"/>
      <c r="O311" s="1369"/>
      <c r="P311" s="1369"/>
      <c r="Q311" s="1369"/>
      <c r="R311" s="1369"/>
      <c r="S311" s="1369"/>
      <c r="T311" s="1369"/>
      <c r="U311" s="1369"/>
      <c r="V311" s="1369"/>
      <c r="W311" s="1369"/>
      <c r="X311" s="1369"/>
      <c r="Y311" s="1369"/>
      <c r="AA311" s="1369"/>
      <c r="AC311" s="1369"/>
      <c r="AD311" s="1369"/>
      <c r="AE311" s="1369"/>
      <c r="AF311" s="1369"/>
      <c r="AG311" s="1369"/>
      <c r="AH311" s="1370"/>
      <c r="AI311" s="1370"/>
      <c r="AJ311" s="1369"/>
      <c r="AK311" s="1369"/>
      <c r="AL311" s="1369"/>
      <c r="AM311" s="1369"/>
      <c r="AN311" s="1369"/>
      <c r="AO311" s="1369"/>
      <c r="AP311" s="1369"/>
      <c r="AQ311" s="1369"/>
      <c r="AR311" s="1369"/>
      <c r="AS311" s="1369"/>
      <c r="AT311" s="1369"/>
      <c r="AU311" s="1369"/>
      <c r="AV311" s="1369"/>
      <c r="AW311" s="1369"/>
      <c r="AX311" s="1369"/>
      <c r="AY311" s="1369"/>
      <c r="AZ311" s="1369"/>
      <c r="BA311" s="1369"/>
      <c r="BB311" s="1369"/>
      <c r="BC311" s="1369"/>
      <c r="BD311" s="1369"/>
      <c r="BE311" s="1369"/>
      <c r="BF311" s="1369"/>
      <c r="BG311" s="1369"/>
      <c r="BH311" s="1369"/>
      <c r="BI311" s="1369"/>
      <c r="BJ311" s="1369"/>
      <c r="BK311" s="1369"/>
      <c r="BL311" s="1369"/>
      <c r="BM311" s="1369"/>
      <c r="BN311" s="1369"/>
      <c r="BO311" s="1369"/>
      <c r="BP311" s="1369"/>
      <c r="BQ311" s="1369"/>
      <c r="BR311" s="1369"/>
      <c r="BS311" s="1369"/>
      <c r="BT311" s="1369"/>
      <c r="BU311" s="1369"/>
      <c r="BV311" s="1369"/>
      <c r="BW311" s="1369"/>
      <c r="BX311" s="1369"/>
      <c r="BY311" s="1369"/>
      <c r="BZ311" s="1369"/>
      <c r="CA311" s="1369"/>
      <c r="CB311" s="1369"/>
      <c r="CC311" s="1369"/>
      <c r="CD311" s="1369"/>
      <c r="CE311" s="1369"/>
      <c r="CF311" s="1369"/>
      <c r="CG311" s="1369"/>
      <c r="CH311" s="1369"/>
      <c r="CI311" s="1369"/>
      <c r="CJ311" s="1369"/>
      <c r="CK311" s="1369"/>
      <c r="CL311" s="1369"/>
      <c r="CM311" s="1369"/>
      <c r="CN311" s="1369"/>
      <c r="CO311" s="1369"/>
      <c r="CP311" s="1369"/>
      <c r="CQ311" s="1369"/>
      <c r="CR311" s="1369"/>
      <c r="CS311" s="1369"/>
      <c r="CT311" s="1369"/>
      <c r="CU311" s="1369"/>
      <c r="CV311" s="1369"/>
      <c r="CW311" s="1369"/>
      <c r="CX311" s="1369"/>
      <c r="CY311" s="1369"/>
      <c r="CZ311" s="1369"/>
      <c r="DA311" s="1369"/>
      <c r="DB311" s="1369"/>
      <c r="DC311" s="1369"/>
      <c r="DD311" s="1369"/>
      <c r="DE311" s="1369"/>
      <c r="DF311" s="1369"/>
      <c r="DG311" s="1369"/>
      <c r="DH311" s="1369"/>
      <c r="DI311" s="1369"/>
      <c r="DJ311" s="1369"/>
      <c r="DK311" s="1369"/>
      <c r="DL311" s="1369"/>
      <c r="DM311" s="1369"/>
      <c r="DN311" s="1369"/>
      <c r="DO311" s="1369"/>
      <c r="DP311" s="1369"/>
      <c r="DQ311" s="1369"/>
      <c r="DR311" s="1369"/>
      <c r="DS311" s="1369"/>
      <c r="DT311" s="1369"/>
      <c r="DU311" s="1369"/>
      <c r="DV311" s="1369"/>
      <c r="DW311" s="1369"/>
      <c r="DX311" s="1369"/>
      <c r="DY311" s="1369"/>
      <c r="DZ311" s="1369"/>
      <c r="EA311" s="1369"/>
      <c r="EB311" s="1369"/>
      <c r="EC311" s="1369"/>
      <c r="ED311" s="1369"/>
      <c r="EE311" s="1369"/>
      <c r="EF311" s="1369"/>
      <c r="EG311" s="1369"/>
      <c r="EH311" s="1369"/>
      <c r="EI311" s="1369"/>
      <c r="EJ311" s="1369"/>
      <c r="EK311" s="1369"/>
      <c r="EL311" s="1369"/>
      <c r="EM311" s="1369"/>
      <c r="EN311" s="1369"/>
      <c r="EO311" s="1369"/>
      <c r="EP311" s="1369"/>
      <c r="EQ311" s="1369"/>
      <c r="ER311" s="1369"/>
      <c r="ES311" s="1369"/>
      <c r="ET311" s="1369"/>
      <c r="EU311" s="1369"/>
      <c r="EV311" s="1369"/>
      <c r="EW311" s="1369"/>
      <c r="EX311" s="1369"/>
      <c r="EY311" s="1369"/>
      <c r="EZ311" s="1369"/>
      <c r="FA311" s="1369"/>
      <c r="FB311" s="1369"/>
      <c r="FC311" s="1369"/>
      <c r="FD311" s="1369"/>
      <c r="FE311" s="1369"/>
      <c r="FF311" s="1369"/>
    </row>
    <row r="313" spans="6:162" s="1371" customFormat="1" ht="15.75" customHeight="1">
      <c r="F313" s="1369"/>
      <c r="G313" s="1369"/>
      <c r="H313" s="1369"/>
      <c r="I313" s="1369"/>
      <c r="J313" s="1369"/>
      <c r="K313" s="1369"/>
      <c r="L313" s="1369"/>
      <c r="M313" s="1369"/>
      <c r="N313" s="1369"/>
      <c r="O313" s="1369"/>
      <c r="P313" s="1369"/>
      <c r="Q313" s="1369"/>
      <c r="R313" s="1369"/>
      <c r="S313" s="1369"/>
      <c r="T313" s="1369"/>
      <c r="U313" s="1369"/>
      <c r="V313" s="1369"/>
      <c r="W313" s="1369"/>
      <c r="X313" s="1369"/>
      <c r="Y313" s="1369"/>
      <c r="AA313" s="1369"/>
      <c r="AC313" s="1369"/>
      <c r="AD313" s="1369"/>
      <c r="AE313" s="1369"/>
      <c r="AF313" s="1369"/>
      <c r="AG313" s="1369"/>
      <c r="AH313" s="1370"/>
      <c r="AI313" s="1370"/>
      <c r="AJ313" s="1369"/>
      <c r="AK313" s="1369"/>
      <c r="AL313" s="1369"/>
      <c r="AM313" s="1369"/>
      <c r="AN313" s="1369"/>
      <c r="AO313" s="1369"/>
      <c r="AP313" s="1369"/>
      <c r="AQ313" s="1369"/>
      <c r="AR313" s="1369"/>
      <c r="AS313" s="1369"/>
      <c r="AT313" s="1369"/>
      <c r="AU313" s="1369"/>
      <c r="AV313" s="1369"/>
      <c r="AW313" s="1369"/>
      <c r="AX313" s="1369"/>
      <c r="AY313" s="1369"/>
      <c r="AZ313" s="1369"/>
      <c r="BA313" s="1369"/>
      <c r="BB313" s="1369"/>
      <c r="BC313" s="1369"/>
      <c r="BD313" s="1369"/>
      <c r="BE313" s="1369"/>
      <c r="BF313" s="1369"/>
      <c r="BG313" s="1369"/>
      <c r="BH313" s="1369"/>
      <c r="BI313" s="1369"/>
      <c r="BJ313" s="1369"/>
      <c r="BK313" s="1369"/>
      <c r="BL313" s="1369"/>
      <c r="BM313" s="1369"/>
      <c r="BN313" s="1369"/>
      <c r="BO313" s="1369"/>
      <c r="BP313" s="1369"/>
      <c r="BQ313" s="1369"/>
      <c r="BR313" s="1369"/>
      <c r="BS313" s="1369"/>
      <c r="BT313" s="1369"/>
      <c r="BU313" s="1369"/>
      <c r="BV313" s="1369"/>
      <c r="BW313" s="1369"/>
      <c r="BX313" s="1369"/>
      <c r="BY313" s="1369"/>
      <c r="BZ313" s="1369"/>
      <c r="CA313" s="1369"/>
      <c r="CB313" s="1369"/>
      <c r="CC313" s="1369"/>
      <c r="CD313" s="1369"/>
      <c r="CE313" s="1369"/>
      <c r="CF313" s="1369"/>
      <c r="CG313" s="1369"/>
      <c r="CH313" s="1369"/>
      <c r="CI313" s="1369"/>
      <c r="CJ313" s="1369"/>
      <c r="CK313" s="1369"/>
      <c r="CL313" s="1369"/>
      <c r="CM313" s="1369"/>
      <c r="CN313" s="1369"/>
      <c r="CO313" s="1369"/>
      <c r="CP313" s="1369"/>
      <c r="CQ313" s="1369"/>
      <c r="CR313" s="1369"/>
      <c r="CS313" s="1369"/>
      <c r="CT313" s="1369"/>
      <c r="CU313" s="1369"/>
      <c r="CV313" s="1369"/>
      <c r="CW313" s="1369"/>
      <c r="CX313" s="1369"/>
      <c r="CY313" s="1369"/>
      <c r="CZ313" s="1369"/>
      <c r="DA313" s="1369"/>
      <c r="DB313" s="1369"/>
      <c r="DC313" s="1369"/>
      <c r="DD313" s="1369"/>
      <c r="DE313" s="1369"/>
      <c r="DF313" s="1369"/>
      <c r="DG313" s="1369"/>
      <c r="DH313" s="1369"/>
      <c r="DI313" s="1369"/>
      <c r="DJ313" s="1369"/>
      <c r="DK313" s="1369"/>
      <c r="DL313" s="1369"/>
      <c r="DM313" s="1369"/>
      <c r="DN313" s="1369"/>
      <c r="DO313" s="1369"/>
      <c r="DP313" s="1369"/>
      <c r="DQ313" s="1369"/>
      <c r="DR313" s="1369"/>
      <c r="DS313" s="1369"/>
      <c r="DT313" s="1369"/>
      <c r="DU313" s="1369"/>
      <c r="DV313" s="1369"/>
      <c r="DW313" s="1369"/>
      <c r="DX313" s="1369"/>
      <c r="DY313" s="1369"/>
      <c r="DZ313" s="1369"/>
      <c r="EA313" s="1369"/>
      <c r="EB313" s="1369"/>
      <c r="EC313" s="1369"/>
      <c r="ED313" s="1369"/>
      <c r="EE313" s="1369"/>
      <c r="EF313" s="1369"/>
      <c r="EG313" s="1369"/>
      <c r="EH313" s="1369"/>
      <c r="EI313" s="1369"/>
      <c r="EJ313" s="1369"/>
      <c r="EK313" s="1369"/>
      <c r="EL313" s="1369"/>
      <c r="EM313" s="1369"/>
      <c r="EN313" s="1369"/>
      <c r="EO313" s="1369"/>
      <c r="EP313" s="1369"/>
      <c r="EQ313" s="1369"/>
      <c r="ER313" s="1369"/>
      <c r="ES313" s="1369"/>
      <c r="ET313" s="1369"/>
      <c r="EU313" s="1369"/>
      <c r="EV313" s="1369"/>
      <c r="EW313" s="1369"/>
      <c r="EX313" s="1369"/>
      <c r="EY313" s="1369"/>
      <c r="EZ313" s="1369"/>
      <c r="FA313" s="1369"/>
      <c r="FB313" s="1369"/>
      <c r="FC313" s="1369"/>
      <c r="FD313" s="1369"/>
      <c r="FE313" s="1369"/>
      <c r="FF313" s="1369"/>
    </row>
    <row r="315" spans="6:162" s="1371" customFormat="1" ht="15.75" customHeight="1">
      <c r="F315" s="1369"/>
      <c r="G315" s="1369"/>
      <c r="H315" s="1369"/>
      <c r="I315" s="1369"/>
      <c r="J315" s="1369"/>
      <c r="K315" s="1369"/>
      <c r="L315" s="1369"/>
      <c r="M315" s="1369"/>
      <c r="N315" s="1369"/>
      <c r="O315" s="1369"/>
      <c r="P315" s="1369"/>
      <c r="Q315" s="1369"/>
      <c r="R315" s="1369"/>
      <c r="S315" s="1369"/>
      <c r="T315" s="1369"/>
      <c r="U315" s="1369"/>
      <c r="V315" s="1369"/>
      <c r="W315" s="1369"/>
      <c r="X315" s="1369"/>
      <c r="Y315" s="1369"/>
      <c r="AA315" s="1369"/>
      <c r="AC315" s="1369"/>
      <c r="AD315" s="1369"/>
      <c r="AE315" s="1369"/>
      <c r="AF315" s="1369"/>
      <c r="AG315" s="1369"/>
      <c r="AH315" s="1370"/>
      <c r="AI315" s="1370"/>
      <c r="AJ315" s="1369"/>
      <c r="AK315" s="1369"/>
      <c r="AL315" s="1369"/>
      <c r="AM315" s="1369"/>
      <c r="AN315" s="1369"/>
      <c r="AO315" s="1369"/>
      <c r="AP315" s="1369"/>
      <c r="AQ315" s="1369"/>
      <c r="AR315" s="1369"/>
      <c r="AS315" s="1369"/>
      <c r="AT315" s="1369"/>
      <c r="AU315" s="1369"/>
      <c r="AV315" s="1369"/>
      <c r="AW315" s="1369"/>
      <c r="AX315" s="1369"/>
      <c r="AY315" s="1369"/>
      <c r="AZ315" s="1369"/>
      <c r="BA315" s="1369"/>
      <c r="BB315" s="1369"/>
      <c r="BC315" s="1369"/>
      <c r="BD315" s="1369"/>
      <c r="BE315" s="1369"/>
      <c r="BF315" s="1369"/>
      <c r="BG315" s="1369"/>
      <c r="BH315" s="1369"/>
      <c r="BI315" s="1369"/>
      <c r="BJ315" s="1369"/>
      <c r="BK315" s="1369"/>
      <c r="BL315" s="1369"/>
      <c r="BM315" s="1369"/>
      <c r="BN315" s="1369"/>
      <c r="BO315" s="1369"/>
      <c r="BP315" s="1369"/>
      <c r="BQ315" s="1369"/>
      <c r="BR315" s="1369"/>
      <c r="BS315" s="1369"/>
      <c r="BT315" s="1369"/>
      <c r="BU315" s="1369"/>
      <c r="BV315" s="1369"/>
      <c r="BW315" s="1369"/>
      <c r="BX315" s="1369"/>
      <c r="BY315" s="1369"/>
      <c r="BZ315" s="1369"/>
      <c r="CA315" s="1369"/>
      <c r="CB315" s="1369"/>
      <c r="CC315" s="1369"/>
      <c r="CD315" s="1369"/>
      <c r="CE315" s="1369"/>
      <c r="CF315" s="1369"/>
      <c r="CG315" s="1369"/>
      <c r="CH315" s="1369"/>
      <c r="CI315" s="1369"/>
      <c r="CJ315" s="1369"/>
      <c r="CK315" s="1369"/>
      <c r="CL315" s="1369"/>
      <c r="CM315" s="1369"/>
      <c r="CN315" s="1369"/>
      <c r="CO315" s="1369"/>
      <c r="CP315" s="1369"/>
      <c r="CQ315" s="1369"/>
      <c r="CR315" s="1369"/>
      <c r="CS315" s="1369"/>
      <c r="CT315" s="1369"/>
      <c r="CU315" s="1369"/>
      <c r="CV315" s="1369"/>
      <c r="CW315" s="1369"/>
      <c r="CX315" s="1369"/>
      <c r="CY315" s="1369"/>
      <c r="CZ315" s="1369"/>
      <c r="DA315" s="1369"/>
      <c r="DB315" s="1369"/>
      <c r="DC315" s="1369"/>
      <c r="DD315" s="1369"/>
      <c r="DE315" s="1369"/>
      <c r="DF315" s="1369"/>
      <c r="DG315" s="1369"/>
      <c r="DH315" s="1369"/>
      <c r="DI315" s="1369"/>
      <c r="DJ315" s="1369"/>
      <c r="DK315" s="1369"/>
      <c r="DL315" s="1369"/>
      <c r="DM315" s="1369"/>
      <c r="DN315" s="1369"/>
      <c r="DO315" s="1369"/>
      <c r="DP315" s="1369"/>
      <c r="DQ315" s="1369"/>
      <c r="DR315" s="1369"/>
      <c r="DS315" s="1369"/>
      <c r="DT315" s="1369"/>
      <c r="DU315" s="1369"/>
      <c r="DV315" s="1369"/>
      <c r="DW315" s="1369"/>
      <c r="DX315" s="1369"/>
      <c r="DY315" s="1369"/>
      <c r="DZ315" s="1369"/>
      <c r="EA315" s="1369"/>
      <c r="EB315" s="1369"/>
      <c r="EC315" s="1369"/>
      <c r="ED315" s="1369"/>
      <c r="EE315" s="1369"/>
      <c r="EF315" s="1369"/>
      <c r="EG315" s="1369"/>
      <c r="EH315" s="1369"/>
      <c r="EI315" s="1369"/>
      <c r="EJ315" s="1369"/>
      <c r="EK315" s="1369"/>
      <c r="EL315" s="1369"/>
      <c r="EM315" s="1369"/>
      <c r="EN315" s="1369"/>
      <c r="EO315" s="1369"/>
      <c r="EP315" s="1369"/>
      <c r="EQ315" s="1369"/>
      <c r="ER315" s="1369"/>
      <c r="ES315" s="1369"/>
      <c r="ET315" s="1369"/>
      <c r="EU315" s="1369"/>
      <c r="EV315" s="1369"/>
      <c r="EW315" s="1369"/>
      <c r="EX315" s="1369"/>
      <c r="EY315" s="1369"/>
      <c r="EZ315" s="1369"/>
      <c r="FA315" s="1369"/>
      <c r="FB315" s="1369"/>
      <c r="FC315" s="1369"/>
      <c r="FD315" s="1369"/>
      <c r="FE315" s="1369"/>
      <c r="FF315" s="1369"/>
    </row>
    <row r="317" spans="6:162" s="1371" customFormat="1" ht="15.75" customHeight="1">
      <c r="F317" s="1369"/>
      <c r="G317" s="1369"/>
      <c r="H317" s="1369"/>
      <c r="I317" s="1369"/>
      <c r="J317" s="1369"/>
      <c r="K317" s="1369"/>
      <c r="L317" s="1369"/>
      <c r="M317" s="1369"/>
      <c r="N317" s="1369"/>
      <c r="O317" s="1369"/>
      <c r="P317" s="1369"/>
      <c r="Q317" s="1369"/>
      <c r="R317" s="1369"/>
      <c r="S317" s="1369"/>
      <c r="T317" s="1369"/>
      <c r="U317" s="1369"/>
      <c r="V317" s="1369"/>
      <c r="W317" s="1369"/>
      <c r="X317" s="1369"/>
      <c r="Y317" s="1369"/>
      <c r="AA317" s="1369"/>
      <c r="AC317" s="1369"/>
      <c r="AD317" s="1369"/>
      <c r="AE317" s="1369"/>
      <c r="AF317" s="1369"/>
      <c r="AG317" s="1369"/>
      <c r="AH317" s="1370"/>
      <c r="AI317" s="1370"/>
      <c r="AJ317" s="1369"/>
      <c r="AK317" s="1369"/>
      <c r="AL317" s="1369"/>
      <c r="AM317" s="1369"/>
      <c r="AN317" s="1369"/>
      <c r="AO317" s="1369"/>
      <c r="AP317" s="1369"/>
      <c r="AQ317" s="1369"/>
      <c r="AR317" s="1369"/>
      <c r="AS317" s="1369"/>
      <c r="AT317" s="1369"/>
      <c r="AU317" s="1369"/>
      <c r="AV317" s="1369"/>
      <c r="AW317" s="1369"/>
      <c r="AX317" s="1369"/>
      <c r="AY317" s="1369"/>
      <c r="AZ317" s="1369"/>
      <c r="BA317" s="1369"/>
      <c r="BB317" s="1369"/>
      <c r="BC317" s="1369"/>
      <c r="BD317" s="1369"/>
      <c r="BE317" s="1369"/>
      <c r="BF317" s="1369"/>
      <c r="BG317" s="1369"/>
      <c r="BH317" s="1369"/>
      <c r="BI317" s="1369"/>
      <c r="BJ317" s="1369"/>
      <c r="BK317" s="1369"/>
      <c r="BL317" s="1369"/>
      <c r="BM317" s="1369"/>
      <c r="BN317" s="1369"/>
      <c r="BO317" s="1369"/>
      <c r="BP317" s="1369"/>
      <c r="BQ317" s="1369"/>
      <c r="BR317" s="1369"/>
      <c r="BS317" s="1369"/>
      <c r="BT317" s="1369"/>
      <c r="BU317" s="1369"/>
      <c r="BV317" s="1369"/>
      <c r="BW317" s="1369"/>
      <c r="BX317" s="1369"/>
      <c r="BY317" s="1369"/>
      <c r="BZ317" s="1369"/>
      <c r="CA317" s="1369"/>
      <c r="CB317" s="1369"/>
      <c r="CC317" s="1369"/>
      <c r="CD317" s="1369"/>
      <c r="CE317" s="1369"/>
      <c r="CF317" s="1369"/>
      <c r="CG317" s="1369"/>
      <c r="CH317" s="1369"/>
      <c r="CI317" s="1369"/>
      <c r="CJ317" s="1369"/>
      <c r="CK317" s="1369"/>
      <c r="CL317" s="1369"/>
      <c r="CM317" s="1369"/>
      <c r="CN317" s="1369"/>
      <c r="CO317" s="1369"/>
      <c r="CP317" s="1369"/>
      <c r="CQ317" s="1369"/>
      <c r="CR317" s="1369"/>
      <c r="CS317" s="1369"/>
      <c r="CT317" s="1369"/>
      <c r="CU317" s="1369"/>
      <c r="CV317" s="1369"/>
      <c r="CW317" s="1369"/>
      <c r="CX317" s="1369"/>
      <c r="CY317" s="1369"/>
      <c r="CZ317" s="1369"/>
      <c r="DA317" s="1369"/>
      <c r="DB317" s="1369"/>
      <c r="DC317" s="1369"/>
      <c r="DD317" s="1369"/>
      <c r="DE317" s="1369"/>
      <c r="DF317" s="1369"/>
      <c r="DG317" s="1369"/>
      <c r="DH317" s="1369"/>
      <c r="DI317" s="1369"/>
      <c r="DJ317" s="1369"/>
      <c r="DK317" s="1369"/>
      <c r="DL317" s="1369"/>
      <c r="DM317" s="1369"/>
      <c r="DN317" s="1369"/>
      <c r="DO317" s="1369"/>
      <c r="DP317" s="1369"/>
      <c r="DQ317" s="1369"/>
      <c r="DR317" s="1369"/>
      <c r="DS317" s="1369"/>
      <c r="DT317" s="1369"/>
      <c r="DU317" s="1369"/>
      <c r="DV317" s="1369"/>
      <c r="DW317" s="1369"/>
      <c r="DX317" s="1369"/>
      <c r="DY317" s="1369"/>
      <c r="DZ317" s="1369"/>
      <c r="EA317" s="1369"/>
      <c r="EB317" s="1369"/>
      <c r="EC317" s="1369"/>
      <c r="ED317" s="1369"/>
      <c r="EE317" s="1369"/>
      <c r="EF317" s="1369"/>
      <c r="EG317" s="1369"/>
      <c r="EH317" s="1369"/>
      <c r="EI317" s="1369"/>
      <c r="EJ317" s="1369"/>
      <c r="EK317" s="1369"/>
      <c r="EL317" s="1369"/>
      <c r="EM317" s="1369"/>
      <c r="EN317" s="1369"/>
      <c r="EO317" s="1369"/>
      <c r="EP317" s="1369"/>
      <c r="EQ317" s="1369"/>
      <c r="ER317" s="1369"/>
      <c r="ES317" s="1369"/>
      <c r="ET317" s="1369"/>
      <c r="EU317" s="1369"/>
      <c r="EV317" s="1369"/>
      <c r="EW317" s="1369"/>
      <c r="EX317" s="1369"/>
      <c r="EY317" s="1369"/>
      <c r="EZ317" s="1369"/>
      <c r="FA317" s="1369"/>
      <c r="FB317" s="1369"/>
      <c r="FC317" s="1369"/>
      <c r="FD317" s="1369"/>
      <c r="FE317" s="1369"/>
      <c r="FF317" s="1369"/>
    </row>
    <row r="319" spans="6:162" s="1371" customFormat="1" ht="15.75" customHeight="1">
      <c r="F319" s="1369"/>
      <c r="G319" s="1369"/>
      <c r="H319" s="1369"/>
      <c r="I319" s="1369"/>
      <c r="J319" s="1369"/>
      <c r="K319" s="1369"/>
      <c r="L319" s="1369"/>
      <c r="M319" s="1369"/>
      <c r="N319" s="1369"/>
      <c r="O319" s="1369"/>
      <c r="P319" s="1369"/>
      <c r="Q319" s="1369"/>
      <c r="R319" s="1369"/>
      <c r="S319" s="1369"/>
      <c r="T319" s="1369"/>
      <c r="U319" s="1369"/>
      <c r="V319" s="1369"/>
      <c r="W319" s="1369"/>
      <c r="X319" s="1369"/>
      <c r="Y319" s="1369"/>
      <c r="AA319" s="1369"/>
      <c r="AC319" s="1369"/>
      <c r="AD319" s="1369"/>
      <c r="AE319" s="1369"/>
      <c r="AF319" s="1369"/>
      <c r="AG319" s="1369"/>
      <c r="AH319" s="1370"/>
      <c r="AI319" s="1370"/>
      <c r="AJ319" s="1369"/>
      <c r="AK319" s="1369"/>
      <c r="AL319" s="1369"/>
      <c r="AM319" s="1369"/>
      <c r="AN319" s="1369"/>
      <c r="AO319" s="1369"/>
      <c r="AP319" s="1369"/>
      <c r="AQ319" s="1369"/>
      <c r="AR319" s="1369"/>
      <c r="AS319" s="1369"/>
      <c r="AT319" s="1369"/>
      <c r="AU319" s="1369"/>
      <c r="AV319" s="1369"/>
      <c r="AW319" s="1369"/>
      <c r="AX319" s="1369"/>
      <c r="AY319" s="1369"/>
      <c r="AZ319" s="1369"/>
      <c r="BA319" s="1369"/>
      <c r="BB319" s="1369"/>
      <c r="BC319" s="1369"/>
      <c r="BD319" s="1369"/>
      <c r="BE319" s="1369"/>
      <c r="BF319" s="1369"/>
      <c r="BG319" s="1369"/>
      <c r="BH319" s="1369"/>
      <c r="BI319" s="1369"/>
      <c r="BJ319" s="1369"/>
      <c r="BK319" s="1369"/>
      <c r="BL319" s="1369"/>
      <c r="BM319" s="1369"/>
      <c r="BN319" s="1369"/>
      <c r="BO319" s="1369"/>
      <c r="BP319" s="1369"/>
      <c r="BQ319" s="1369"/>
      <c r="BR319" s="1369"/>
      <c r="BS319" s="1369"/>
      <c r="BT319" s="1369"/>
      <c r="BU319" s="1369"/>
      <c r="BV319" s="1369"/>
      <c r="BW319" s="1369"/>
      <c r="BX319" s="1369"/>
      <c r="BY319" s="1369"/>
      <c r="BZ319" s="1369"/>
      <c r="CA319" s="1369"/>
      <c r="CB319" s="1369"/>
      <c r="CC319" s="1369"/>
      <c r="CD319" s="1369"/>
      <c r="CE319" s="1369"/>
      <c r="CF319" s="1369"/>
      <c r="CG319" s="1369"/>
      <c r="CH319" s="1369"/>
      <c r="CI319" s="1369"/>
      <c r="CJ319" s="1369"/>
      <c r="CK319" s="1369"/>
      <c r="CL319" s="1369"/>
      <c r="CM319" s="1369"/>
      <c r="CN319" s="1369"/>
      <c r="CO319" s="1369"/>
      <c r="CP319" s="1369"/>
      <c r="CQ319" s="1369"/>
      <c r="CR319" s="1369"/>
      <c r="CS319" s="1369"/>
      <c r="CT319" s="1369"/>
      <c r="CU319" s="1369"/>
      <c r="CV319" s="1369"/>
      <c r="CW319" s="1369"/>
      <c r="CX319" s="1369"/>
      <c r="CY319" s="1369"/>
      <c r="CZ319" s="1369"/>
      <c r="DA319" s="1369"/>
      <c r="DB319" s="1369"/>
      <c r="DC319" s="1369"/>
      <c r="DD319" s="1369"/>
      <c r="DE319" s="1369"/>
      <c r="DF319" s="1369"/>
      <c r="DG319" s="1369"/>
      <c r="DH319" s="1369"/>
      <c r="DI319" s="1369"/>
      <c r="DJ319" s="1369"/>
      <c r="DK319" s="1369"/>
      <c r="DL319" s="1369"/>
      <c r="DM319" s="1369"/>
      <c r="DN319" s="1369"/>
      <c r="DO319" s="1369"/>
      <c r="DP319" s="1369"/>
      <c r="DQ319" s="1369"/>
      <c r="DR319" s="1369"/>
      <c r="DS319" s="1369"/>
      <c r="DT319" s="1369"/>
      <c r="DU319" s="1369"/>
      <c r="DV319" s="1369"/>
      <c r="DW319" s="1369"/>
      <c r="DX319" s="1369"/>
      <c r="DY319" s="1369"/>
      <c r="DZ319" s="1369"/>
      <c r="EA319" s="1369"/>
      <c r="EB319" s="1369"/>
      <c r="EC319" s="1369"/>
      <c r="ED319" s="1369"/>
      <c r="EE319" s="1369"/>
      <c r="EF319" s="1369"/>
      <c r="EG319" s="1369"/>
      <c r="EH319" s="1369"/>
      <c r="EI319" s="1369"/>
      <c r="EJ319" s="1369"/>
      <c r="EK319" s="1369"/>
      <c r="EL319" s="1369"/>
      <c r="EM319" s="1369"/>
      <c r="EN319" s="1369"/>
      <c r="EO319" s="1369"/>
      <c r="EP319" s="1369"/>
      <c r="EQ319" s="1369"/>
      <c r="ER319" s="1369"/>
      <c r="ES319" s="1369"/>
      <c r="ET319" s="1369"/>
      <c r="EU319" s="1369"/>
      <c r="EV319" s="1369"/>
      <c r="EW319" s="1369"/>
      <c r="EX319" s="1369"/>
      <c r="EY319" s="1369"/>
      <c r="EZ319" s="1369"/>
      <c r="FA319" s="1369"/>
      <c r="FB319" s="1369"/>
      <c r="FC319" s="1369"/>
      <c r="FD319" s="1369"/>
      <c r="FE319" s="1369"/>
      <c r="FF319" s="1369"/>
    </row>
    <row r="321" spans="6:162" s="1371" customFormat="1" ht="15.75" customHeight="1">
      <c r="F321" s="1369"/>
      <c r="G321" s="1369"/>
      <c r="H321" s="1369"/>
      <c r="I321" s="1369"/>
      <c r="J321" s="1369"/>
      <c r="K321" s="1369"/>
      <c r="L321" s="1369"/>
      <c r="M321" s="1369"/>
      <c r="N321" s="1369"/>
      <c r="O321" s="1369"/>
      <c r="P321" s="1369"/>
      <c r="Q321" s="1369"/>
      <c r="R321" s="1369"/>
      <c r="S321" s="1369"/>
      <c r="T321" s="1369"/>
      <c r="U321" s="1369"/>
      <c r="V321" s="1369"/>
      <c r="W321" s="1369"/>
      <c r="X321" s="1369"/>
      <c r="Y321" s="1369"/>
      <c r="AA321" s="1369"/>
      <c r="AC321" s="1369"/>
      <c r="AD321" s="1369"/>
      <c r="AE321" s="1369"/>
      <c r="AF321" s="1369"/>
      <c r="AG321" s="1369"/>
      <c r="AH321" s="1370"/>
      <c r="AI321" s="1370"/>
      <c r="AJ321" s="1369"/>
      <c r="AK321" s="1369"/>
      <c r="AL321" s="1369"/>
      <c r="AM321" s="1369"/>
      <c r="AN321" s="1369"/>
      <c r="AO321" s="1369"/>
      <c r="AP321" s="1369"/>
      <c r="AQ321" s="1369"/>
      <c r="AR321" s="1369"/>
      <c r="AS321" s="1369"/>
      <c r="AT321" s="1369"/>
      <c r="AU321" s="1369"/>
      <c r="AV321" s="1369"/>
      <c r="AW321" s="1369"/>
      <c r="AX321" s="1369"/>
      <c r="AY321" s="1369"/>
      <c r="AZ321" s="1369"/>
      <c r="BA321" s="1369"/>
      <c r="BB321" s="1369"/>
      <c r="BC321" s="1369"/>
      <c r="BD321" s="1369"/>
      <c r="BE321" s="1369"/>
      <c r="BF321" s="1369"/>
      <c r="BG321" s="1369"/>
      <c r="BH321" s="1369"/>
      <c r="BI321" s="1369"/>
      <c r="BJ321" s="1369"/>
      <c r="BK321" s="1369"/>
      <c r="BL321" s="1369"/>
      <c r="BM321" s="1369"/>
      <c r="BN321" s="1369"/>
      <c r="BO321" s="1369"/>
      <c r="BP321" s="1369"/>
      <c r="BQ321" s="1369"/>
      <c r="BR321" s="1369"/>
      <c r="BS321" s="1369"/>
      <c r="BT321" s="1369"/>
      <c r="BU321" s="1369"/>
      <c r="BV321" s="1369"/>
      <c r="BW321" s="1369"/>
      <c r="BX321" s="1369"/>
      <c r="BY321" s="1369"/>
      <c r="BZ321" s="1369"/>
      <c r="CA321" s="1369"/>
      <c r="CB321" s="1369"/>
      <c r="CC321" s="1369"/>
      <c r="CD321" s="1369"/>
      <c r="CE321" s="1369"/>
      <c r="CF321" s="1369"/>
      <c r="CG321" s="1369"/>
      <c r="CH321" s="1369"/>
      <c r="CI321" s="1369"/>
      <c r="CJ321" s="1369"/>
      <c r="CK321" s="1369"/>
      <c r="CL321" s="1369"/>
      <c r="CM321" s="1369"/>
      <c r="CN321" s="1369"/>
      <c r="CO321" s="1369"/>
      <c r="CP321" s="1369"/>
      <c r="CQ321" s="1369"/>
      <c r="CR321" s="1369"/>
      <c r="CS321" s="1369"/>
      <c r="CT321" s="1369"/>
      <c r="CU321" s="1369"/>
      <c r="CV321" s="1369"/>
      <c r="CW321" s="1369"/>
      <c r="CX321" s="1369"/>
      <c r="CY321" s="1369"/>
      <c r="CZ321" s="1369"/>
      <c r="DA321" s="1369"/>
      <c r="DB321" s="1369"/>
      <c r="DC321" s="1369"/>
      <c r="DD321" s="1369"/>
      <c r="DE321" s="1369"/>
      <c r="DF321" s="1369"/>
      <c r="DG321" s="1369"/>
      <c r="DH321" s="1369"/>
      <c r="DI321" s="1369"/>
      <c r="DJ321" s="1369"/>
      <c r="DK321" s="1369"/>
      <c r="DL321" s="1369"/>
      <c r="DM321" s="1369"/>
      <c r="DN321" s="1369"/>
      <c r="DO321" s="1369"/>
      <c r="DP321" s="1369"/>
      <c r="DQ321" s="1369"/>
      <c r="DR321" s="1369"/>
      <c r="DS321" s="1369"/>
      <c r="DT321" s="1369"/>
      <c r="DU321" s="1369"/>
      <c r="DV321" s="1369"/>
      <c r="DW321" s="1369"/>
      <c r="DX321" s="1369"/>
      <c r="DY321" s="1369"/>
      <c r="DZ321" s="1369"/>
      <c r="EA321" s="1369"/>
      <c r="EB321" s="1369"/>
      <c r="EC321" s="1369"/>
      <c r="ED321" s="1369"/>
      <c r="EE321" s="1369"/>
      <c r="EF321" s="1369"/>
      <c r="EG321" s="1369"/>
      <c r="EH321" s="1369"/>
      <c r="EI321" s="1369"/>
      <c r="EJ321" s="1369"/>
      <c r="EK321" s="1369"/>
      <c r="EL321" s="1369"/>
      <c r="EM321" s="1369"/>
      <c r="EN321" s="1369"/>
      <c r="EO321" s="1369"/>
      <c r="EP321" s="1369"/>
      <c r="EQ321" s="1369"/>
      <c r="ER321" s="1369"/>
      <c r="ES321" s="1369"/>
      <c r="ET321" s="1369"/>
      <c r="EU321" s="1369"/>
      <c r="EV321" s="1369"/>
      <c r="EW321" s="1369"/>
      <c r="EX321" s="1369"/>
      <c r="EY321" s="1369"/>
      <c r="EZ321" s="1369"/>
      <c r="FA321" s="1369"/>
      <c r="FB321" s="1369"/>
      <c r="FC321" s="1369"/>
      <c r="FD321" s="1369"/>
      <c r="FE321" s="1369"/>
      <c r="FF321" s="1369"/>
    </row>
    <row r="323" spans="6:162" s="1371" customFormat="1" ht="15.75" customHeight="1">
      <c r="F323" s="1369"/>
      <c r="G323" s="1369"/>
      <c r="H323" s="1369"/>
      <c r="I323" s="1369"/>
      <c r="J323" s="1369"/>
      <c r="K323" s="1369"/>
      <c r="L323" s="1369"/>
      <c r="M323" s="1369"/>
      <c r="N323" s="1369"/>
      <c r="O323" s="1369"/>
      <c r="P323" s="1369"/>
      <c r="Q323" s="1369"/>
      <c r="R323" s="1369"/>
      <c r="S323" s="1369"/>
      <c r="T323" s="1369"/>
      <c r="U323" s="1369"/>
      <c r="V323" s="1369"/>
      <c r="W323" s="1369"/>
      <c r="X323" s="1369"/>
      <c r="Y323" s="1369"/>
      <c r="AA323" s="1369"/>
      <c r="AC323" s="1369"/>
      <c r="AD323" s="1369"/>
      <c r="AE323" s="1369"/>
      <c r="AF323" s="1369"/>
      <c r="AG323" s="1369"/>
      <c r="AH323" s="1370"/>
      <c r="AI323" s="1370"/>
      <c r="AJ323" s="1369"/>
      <c r="AK323" s="1369"/>
      <c r="AL323" s="1369"/>
      <c r="AM323" s="1369"/>
      <c r="AN323" s="1369"/>
      <c r="AO323" s="1369"/>
      <c r="AP323" s="1369"/>
      <c r="AQ323" s="1369"/>
      <c r="AR323" s="1369"/>
      <c r="AS323" s="1369"/>
      <c r="AT323" s="1369"/>
      <c r="AU323" s="1369"/>
      <c r="AV323" s="1369"/>
      <c r="AW323" s="1369"/>
      <c r="AX323" s="1369"/>
      <c r="AY323" s="1369"/>
      <c r="AZ323" s="1369"/>
      <c r="BA323" s="1369"/>
      <c r="BB323" s="1369"/>
      <c r="BC323" s="1369"/>
      <c r="BD323" s="1369"/>
      <c r="BE323" s="1369"/>
      <c r="BF323" s="1369"/>
      <c r="BG323" s="1369"/>
      <c r="BH323" s="1369"/>
      <c r="BI323" s="1369"/>
      <c r="BJ323" s="1369"/>
      <c r="BK323" s="1369"/>
      <c r="BL323" s="1369"/>
      <c r="BM323" s="1369"/>
      <c r="BN323" s="1369"/>
      <c r="BO323" s="1369"/>
      <c r="BP323" s="1369"/>
      <c r="BQ323" s="1369"/>
      <c r="BR323" s="1369"/>
      <c r="BS323" s="1369"/>
      <c r="BT323" s="1369"/>
      <c r="BU323" s="1369"/>
      <c r="BV323" s="1369"/>
      <c r="BW323" s="1369"/>
      <c r="BX323" s="1369"/>
      <c r="BY323" s="1369"/>
      <c r="BZ323" s="1369"/>
      <c r="CA323" s="1369"/>
      <c r="CB323" s="1369"/>
      <c r="CC323" s="1369"/>
      <c r="CD323" s="1369"/>
      <c r="CE323" s="1369"/>
      <c r="CF323" s="1369"/>
      <c r="CG323" s="1369"/>
      <c r="CH323" s="1369"/>
      <c r="CI323" s="1369"/>
      <c r="CJ323" s="1369"/>
      <c r="CK323" s="1369"/>
      <c r="CL323" s="1369"/>
      <c r="CM323" s="1369"/>
      <c r="CN323" s="1369"/>
      <c r="CO323" s="1369"/>
      <c r="CP323" s="1369"/>
      <c r="CQ323" s="1369"/>
      <c r="CR323" s="1369"/>
      <c r="CS323" s="1369"/>
      <c r="CT323" s="1369"/>
      <c r="CU323" s="1369"/>
      <c r="CV323" s="1369"/>
      <c r="CW323" s="1369"/>
      <c r="CX323" s="1369"/>
      <c r="CY323" s="1369"/>
      <c r="CZ323" s="1369"/>
      <c r="DA323" s="1369"/>
      <c r="DB323" s="1369"/>
      <c r="DC323" s="1369"/>
      <c r="DD323" s="1369"/>
      <c r="DE323" s="1369"/>
      <c r="DF323" s="1369"/>
      <c r="DG323" s="1369"/>
      <c r="DH323" s="1369"/>
      <c r="DI323" s="1369"/>
      <c r="DJ323" s="1369"/>
      <c r="DK323" s="1369"/>
      <c r="DL323" s="1369"/>
      <c r="DM323" s="1369"/>
      <c r="DN323" s="1369"/>
      <c r="DO323" s="1369"/>
      <c r="DP323" s="1369"/>
      <c r="DQ323" s="1369"/>
      <c r="DR323" s="1369"/>
      <c r="DS323" s="1369"/>
      <c r="DT323" s="1369"/>
      <c r="DU323" s="1369"/>
      <c r="DV323" s="1369"/>
      <c r="DW323" s="1369"/>
      <c r="DX323" s="1369"/>
      <c r="DY323" s="1369"/>
      <c r="DZ323" s="1369"/>
      <c r="EA323" s="1369"/>
      <c r="EB323" s="1369"/>
      <c r="EC323" s="1369"/>
      <c r="ED323" s="1369"/>
      <c r="EE323" s="1369"/>
      <c r="EF323" s="1369"/>
      <c r="EG323" s="1369"/>
      <c r="EH323" s="1369"/>
      <c r="EI323" s="1369"/>
      <c r="EJ323" s="1369"/>
      <c r="EK323" s="1369"/>
      <c r="EL323" s="1369"/>
      <c r="EM323" s="1369"/>
      <c r="EN323" s="1369"/>
      <c r="EO323" s="1369"/>
      <c r="EP323" s="1369"/>
      <c r="EQ323" s="1369"/>
      <c r="ER323" s="1369"/>
      <c r="ES323" s="1369"/>
      <c r="ET323" s="1369"/>
      <c r="EU323" s="1369"/>
      <c r="EV323" s="1369"/>
      <c r="EW323" s="1369"/>
      <c r="EX323" s="1369"/>
      <c r="EY323" s="1369"/>
      <c r="EZ323" s="1369"/>
      <c r="FA323" s="1369"/>
      <c r="FB323" s="1369"/>
      <c r="FC323" s="1369"/>
      <c r="FD323" s="1369"/>
      <c r="FE323" s="1369"/>
      <c r="FF323" s="1369"/>
    </row>
    <row r="325" spans="6:162" s="1371" customFormat="1" ht="15.75" customHeight="1">
      <c r="F325" s="1369"/>
      <c r="G325" s="1369"/>
      <c r="H325" s="1369"/>
      <c r="I325" s="1369"/>
      <c r="J325" s="1369"/>
      <c r="K325" s="1369"/>
      <c r="L325" s="1369"/>
      <c r="M325" s="1369"/>
      <c r="N325" s="1369"/>
      <c r="O325" s="1369"/>
      <c r="P325" s="1369"/>
      <c r="Q325" s="1369"/>
      <c r="R325" s="1369"/>
      <c r="S325" s="1369"/>
      <c r="T325" s="1369"/>
      <c r="U325" s="1369"/>
      <c r="V325" s="1369"/>
      <c r="W325" s="1369"/>
      <c r="X325" s="1369"/>
      <c r="Y325" s="1369"/>
      <c r="AA325" s="1369"/>
      <c r="AC325" s="1369"/>
      <c r="AD325" s="1369"/>
      <c r="AE325" s="1369"/>
      <c r="AF325" s="1369"/>
      <c r="AG325" s="1369"/>
      <c r="AH325" s="1370"/>
      <c r="AI325" s="1370"/>
      <c r="AJ325" s="1369"/>
      <c r="AK325" s="1369"/>
      <c r="AL325" s="1369"/>
      <c r="AM325" s="1369"/>
      <c r="AN325" s="1369"/>
      <c r="AO325" s="1369"/>
      <c r="AP325" s="1369"/>
      <c r="AQ325" s="1369"/>
      <c r="AR325" s="1369"/>
      <c r="AS325" s="1369"/>
      <c r="AT325" s="1369"/>
      <c r="AU325" s="1369"/>
      <c r="AV325" s="1369"/>
      <c r="AW325" s="1369"/>
      <c r="AX325" s="1369"/>
      <c r="AY325" s="1369"/>
      <c r="AZ325" s="1369"/>
      <c r="BA325" s="1369"/>
      <c r="BB325" s="1369"/>
      <c r="BC325" s="1369"/>
      <c r="BD325" s="1369"/>
      <c r="BE325" s="1369"/>
      <c r="BF325" s="1369"/>
      <c r="BG325" s="1369"/>
      <c r="BH325" s="1369"/>
      <c r="BI325" s="1369"/>
      <c r="BJ325" s="1369"/>
      <c r="BK325" s="1369"/>
      <c r="BL325" s="1369"/>
      <c r="BM325" s="1369"/>
      <c r="BN325" s="1369"/>
      <c r="BO325" s="1369"/>
      <c r="BP325" s="1369"/>
      <c r="BQ325" s="1369"/>
      <c r="BR325" s="1369"/>
      <c r="BS325" s="1369"/>
      <c r="BT325" s="1369"/>
      <c r="BU325" s="1369"/>
      <c r="BV325" s="1369"/>
      <c r="BW325" s="1369"/>
      <c r="BX325" s="1369"/>
      <c r="BY325" s="1369"/>
      <c r="BZ325" s="1369"/>
      <c r="CA325" s="1369"/>
      <c r="CB325" s="1369"/>
      <c r="CC325" s="1369"/>
      <c r="CD325" s="1369"/>
      <c r="CE325" s="1369"/>
      <c r="CF325" s="1369"/>
      <c r="CG325" s="1369"/>
      <c r="CH325" s="1369"/>
      <c r="CI325" s="1369"/>
      <c r="CJ325" s="1369"/>
      <c r="CK325" s="1369"/>
      <c r="CL325" s="1369"/>
      <c r="CM325" s="1369"/>
      <c r="CN325" s="1369"/>
      <c r="CO325" s="1369"/>
      <c r="CP325" s="1369"/>
      <c r="CQ325" s="1369"/>
      <c r="CR325" s="1369"/>
      <c r="CS325" s="1369"/>
      <c r="CT325" s="1369"/>
      <c r="CU325" s="1369"/>
      <c r="CV325" s="1369"/>
      <c r="CW325" s="1369"/>
      <c r="CX325" s="1369"/>
      <c r="CY325" s="1369"/>
      <c r="CZ325" s="1369"/>
      <c r="DA325" s="1369"/>
      <c r="DB325" s="1369"/>
      <c r="DC325" s="1369"/>
      <c r="DD325" s="1369"/>
      <c r="DE325" s="1369"/>
      <c r="DF325" s="1369"/>
      <c r="DG325" s="1369"/>
      <c r="DH325" s="1369"/>
      <c r="DI325" s="1369"/>
      <c r="DJ325" s="1369"/>
      <c r="DK325" s="1369"/>
      <c r="DL325" s="1369"/>
      <c r="DM325" s="1369"/>
      <c r="DN325" s="1369"/>
      <c r="DO325" s="1369"/>
      <c r="DP325" s="1369"/>
      <c r="DQ325" s="1369"/>
      <c r="DR325" s="1369"/>
      <c r="DS325" s="1369"/>
      <c r="DT325" s="1369"/>
      <c r="DU325" s="1369"/>
      <c r="DV325" s="1369"/>
      <c r="DW325" s="1369"/>
      <c r="DX325" s="1369"/>
      <c r="DY325" s="1369"/>
      <c r="DZ325" s="1369"/>
      <c r="EA325" s="1369"/>
      <c r="EB325" s="1369"/>
      <c r="EC325" s="1369"/>
      <c r="ED325" s="1369"/>
      <c r="EE325" s="1369"/>
      <c r="EF325" s="1369"/>
      <c r="EG325" s="1369"/>
      <c r="EH325" s="1369"/>
      <c r="EI325" s="1369"/>
      <c r="EJ325" s="1369"/>
      <c r="EK325" s="1369"/>
      <c r="EL325" s="1369"/>
      <c r="EM325" s="1369"/>
      <c r="EN325" s="1369"/>
      <c r="EO325" s="1369"/>
      <c r="EP325" s="1369"/>
      <c r="EQ325" s="1369"/>
      <c r="ER325" s="1369"/>
      <c r="ES325" s="1369"/>
      <c r="ET325" s="1369"/>
      <c r="EU325" s="1369"/>
      <c r="EV325" s="1369"/>
      <c r="EW325" s="1369"/>
      <c r="EX325" s="1369"/>
      <c r="EY325" s="1369"/>
      <c r="EZ325" s="1369"/>
      <c r="FA325" s="1369"/>
      <c r="FB325" s="1369"/>
      <c r="FC325" s="1369"/>
      <c r="FD325" s="1369"/>
      <c r="FE325" s="1369"/>
      <c r="FF325" s="1369"/>
    </row>
    <row r="327" spans="6:162" s="1371" customFormat="1" ht="15.75" customHeight="1">
      <c r="F327" s="1369"/>
      <c r="G327" s="1369"/>
      <c r="H327" s="1369"/>
      <c r="I327" s="1369"/>
      <c r="J327" s="1369"/>
      <c r="K327" s="1369"/>
      <c r="L327" s="1369"/>
      <c r="M327" s="1369"/>
      <c r="N327" s="1369"/>
      <c r="O327" s="1369"/>
      <c r="P327" s="1369"/>
      <c r="Q327" s="1369"/>
      <c r="R327" s="1369"/>
      <c r="S327" s="1369"/>
      <c r="T327" s="1369"/>
      <c r="U327" s="1369"/>
      <c r="V327" s="1369"/>
      <c r="W327" s="1369"/>
      <c r="X327" s="1369"/>
      <c r="Y327" s="1369"/>
      <c r="AA327" s="1369"/>
      <c r="AC327" s="1369"/>
      <c r="AD327" s="1369"/>
      <c r="AE327" s="1369"/>
      <c r="AF327" s="1369"/>
      <c r="AG327" s="1369"/>
      <c r="AH327" s="1370"/>
      <c r="AI327" s="1370"/>
      <c r="AJ327" s="1369"/>
      <c r="AK327" s="1369"/>
      <c r="AL327" s="1369"/>
      <c r="AM327" s="1369"/>
      <c r="AN327" s="1369"/>
      <c r="AO327" s="1369"/>
      <c r="AP327" s="1369"/>
      <c r="AQ327" s="1369"/>
      <c r="AR327" s="1369"/>
      <c r="AS327" s="1369"/>
      <c r="AT327" s="1369"/>
      <c r="AU327" s="1369"/>
      <c r="AV327" s="1369"/>
      <c r="AW327" s="1369"/>
      <c r="AX327" s="1369"/>
      <c r="AY327" s="1369"/>
      <c r="AZ327" s="1369"/>
      <c r="BA327" s="1369"/>
      <c r="BB327" s="1369"/>
      <c r="BC327" s="1369"/>
      <c r="BD327" s="1369"/>
      <c r="BE327" s="1369"/>
      <c r="BF327" s="1369"/>
      <c r="BG327" s="1369"/>
      <c r="BH327" s="1369"/>
      <c r="BI327" s="1369"/>
      <c r="BJ327" s="1369"/>
      <c r="BK327" s="1369"/>
      <c r="BL327" s="1369"/>
      <c r="BM327" s="1369"/>
      <c r="BN327" s="1369"/>
      <c r="BO327" s="1369"/>
      <c r="BP327" s="1369"/>
      <c r="BQ327" s="1369"/>
      <c r="BR327" s="1369"/>
      <c r="BS327" s="1369"/>
      <c r="BT327" s="1369"/>
      <c r="BU327" s="1369"/>
      <c r="BV327" s="1369"/>
      <c r="BW327" s="1369"/>
      <c r="BX327" s="1369"/>
      <c r="BY327" s="1369"/>
      <c r="BZ327" s="1369"/>
      <c r="CA327" s="1369"/>
      <c r="CB327" s="1369"/>
      <c r="CC327" s="1369"/>
      <c r="CD327" s="1369"/>
      <c r="CE327" s="1369"/>
      <c r="CF327" s="1369"/>
      <c r="CG327" s="1369"/>
      <c r="CH327" s="1369"/>
      <c r="CI327" s="1369"/>
      <c r="CJ327" s="1369"/>
      <c r="CK327" s="1369"/>
      <c r="CL327" s="1369"/>
      <c r="CM327" s="1369"/>
      <c r="CN327" s="1369"/>
      <c r="CO327" s="1369"/>
      <c r="CP327" s="1369"/>
      <c r="CQ327" s="1369"/>
      <c r="CR327" s="1369"/>
      <c r="CS327" s="1369"/>
      <c r="CT327" s="1369"/>
      <c r="CU327" s="1369"/>
      <c r="CV327" s="1369"/>
      <c r="CW327" s="1369"/>
      <c r="CX327" s="1369"/>
      <c r="CY327" s="1369"/>
      <c r="CZ327" s="1369"/>
      <c r="DA327" s="1369"/>
      <c r="DB327" s="1369"/>
      <c r="DC327" s="1369"/>
      <c r="DD327" s="1369"/>
      <c r="DE327" s="1369"/>
      <c r="DF327" s="1369"/>
      <c r="DG327" s="1369"/>
      <c r="DH327" s="1369"/>
      <c r="DI327" s="1369"/>
      <c r="DJ327" s="1369"/>
      <c r="DK327" s="1369"/>
      <c r="DL327" s="1369"/>
      <c r="DM327" s="1369"/>
      <c r="DN327" s="1369"/>
      <c r="DO327" s="1369"/>
      <c r="DP327" s="1369"/>
      <c r="DQ327" s="1369"/>
      <c r="DR327" s="1369"/>
      <c r="DS327" s="1369"/>
      <c r="DT327" s="1369"/>
      <c r="DU327" s="1369"/>
      <c r="DV327" s="1369"/>
      <c r="DW327" s="1369"/>
      <c r="DX327" s="1369"/>
      <c r="DY327" s="1369"/>
      <c r="DZ327" s="1369"/>
      <c r="EA327" s="1369"/>
      <c r="EB327" s="1369"/>
      <c r="EC327" s="1369"/>
      <c r="ED327" s="1369"/>
      <c r="EE327" s="1369"/>
      <c r="EF327" s="1369"/>
      <c r="EG327" s="1369"/>
      <c r="EH327" s="1369"/>
      <c r="EI327" s="1369"/>
      <c r="EJ327" s="1369"/>
      <c r="EK327" s="1369"/>
      <c r="EL327" s="1369"/>
      <c r="EM327" s="1369"/>
      <c r="EN327" s="1369"/>
      <c r="EO327" s="1369"/>
      <c r="EP327" s="1369"/>
      <c r="EQ327" s="1369"/>
      <c r="ER327" s="1369"/>
      <c r="ES327" s="1369"/>
      <c r="ET327" s="1369"/>
      <c r="EU327" s="1369"/>
      <c r="EV327" s="1369"/>
      <c r="EW327" s="1369"/>
      <c r="EX327" s="1369"/>
      <c r="EY327" s="1369"/>
      <c r="EZ327" s="1369"/>
      <c r="FA327" s="1369"/>
      <c r="FB327" s="1369"/>
      <c r="FC327" s="1369"/>
      <c r="FD327" s="1369"/>
      <c r="FE327" s="1369"/>
      <c r="FF327" s="1369"/>
    </row>
    <row r="329" spans="6:162" s="1371" customFormat="1" ht="15.75" customHeight="1">
      <c r="F329" s="1369"/>
      <c r="G329" s="1369"/>
      <c r="H329" s="1369"/>
      <c r="I329" s="1369"/>
      <c r="J329" s="1369"/>
      <c r="K329" s="1369"/>
      <c r="L329" s="1369"/>
      <c r="M329" s="1369"/>
      <c r="N329" s="1369"/>
      <c r="O329" s="1369"/>
      <c r="P329" s="1369"/>
      <c r="Q329" s="1369"/>
      <c r="R329" s="1369"/>
      <c r="S329" s="1369"/>
      <c r="T329" s="1369"/>
      <c r="U329" s="1369"/>
      <c r="V329" s="1369"/>
      <c r="W329" s="1369"/>
      <c r="X329" s="1369"/>
      <c r="Y329" s="1369"/>
      <c r="AA329" s="1369"/>
      <c r="AC329" s="1369"/>
      <c r="AD329" s="1369"/>
      <c r="AE329" s="1369"/>
      <c r="AF329" s="1369"/>
      <c r="AG329" s="1369"/>
      <c r="AH329" s="1370"/>
      <c r="AI329" s="1370"/>
      <c r="AJ329" s="1369"/>
      <c r="AK329" s="1369"/>
      <c r="AL329" s="1369"/>
      <c r="AM329" s="1369"/>
      <c r="AN329" s="1369"/>
      <c r="AO329" s="1369"/>
      <c r="AP329" s="1369"/>
      <c r="AQ329" s="1369"/>
      <c r="AR329" s="1369"/>
      <c r="AS329" s="1369"/>
      <c r="AT329" s="1369"/>
      <c r="AU329" s="1369"/>
      <c r="AV329" s="1369"/>
      <c r="AW329" s="1369"/>
      <c r="AX329" s="1369"/>
      <c r="AY329" s="1369"/>
      <c r="AZ329" s="1369"/>
      <c r="BA329" s="1369"/>
      <c r="BB329" s="1369"/>
      <c r="BC329" s="1369"/>
      <c r="BD329" s="1369"/>
      <c r="BE329" s="1369"/>
      <c r="BF329" s="1369"/>
      <c r="BG329" s="1369"/>
      <c r="BH329" s="1369"/>
      <c r="BI329" s="1369"/>
      <c r="BJ329" s="1369"/>
      <c r="BK329" s="1369"/>
      <c r="BL329" s="1369"/>
      <c r="BM329" s="1369"/>
      <c r="BN329" s="1369"/>
      <c r="BO329" s="1369"/>
      <c r="BP329" s="1369"/>
      <c r="BQ329" s="1369"/>
      <c r="BR329" s="1369"/>
      <c r="BS329" s="1369"/>
      <c r="BT329" s="1369"/>
      <c r="BU329" s="1369"/>
      <c r="BV329" s="1369"/>
      <c r="BW329" s="1369"/>
      <c r="BX329" s="1369"/>
      <c r="BY329" s="1369"/>
      <c r="BZ329" s="1369"/>
      <c r="CA329" s="1369"/>
      <c r="CB329" s="1369"/>
      <c r="CC329" s="1369"/>
      <c r="CD329" s="1369"/>
      <c r="CE329" s="1369"/>
      <c r="CF329" s="1369"/>
      <c r="CG329" s="1369"/>
      <c r="CH329" s="1369"/>
      <c r="CI329" s="1369"/>
      <c r="CJ329" s="1369"/>
      <c r="CK329" s="1369"/>
      <c r="CL329" s="1369"/>
      <c r="CM329" s="1369"/>
      <c r="CN329" s="1369"/>
      <c r="CO329" s="1369"/>
      <c r="CP329" s="1369"/>
      <c r="CQ329" s="1369"/>
      <c r="CR329" s="1369"/>
      <c r="CS329" s="1369"/>
      <c r="CT329" s="1369"/>
      <c r="CU329" s="1369"/>
      <c r="CV329" s="1369"/>
      <c r="CW329" s="1369"/>
      <c r="CX329" s="1369"/>
      <c r="CY329" s="1369"/>
      <c r="CZ329" s="1369"/>
      <c r="DA329" s="1369"/>
      <c r="DB329" s="1369"/>
      <c r="DC329" s="1369"/>
      <c r="DD329" s="1369"/>
      <c r="DE329" s="1369"/>
      <c r="DF329" s="1369"/>
      <c r="DG329" s="1369"/>
      <c r="DH329" s="1369"/>
      <c r="DI329" s="1369"/>
      <c r="DJ329" s="1369"/>
      <c r="DK329" s="1369"/>
      <c r="DL329" s="1369"/>
      <c r="DM329" s="1369"/>
      <c r="DN329" s="1369"/>
      <c r="DO329" s="1369"/>
      <c r="DP329" s="1369"/>
      <c r="DQ329" s="1369"/>
      <c r="DR329" s="1369"/>
      <c r="DS329" s="1369"/>
      <c r="DT329" s="1369"/>
      <c r="DU329" s="1369"/>
      <c r="DV329" s="1369"/>
      <c r="DW329" s="1369"/>
      <c r="DX329" s="1369"/>
      <c r="DY329" s="1369"/>
      <c r="DZ329" s="1369"/>
      <c r="EA329" s="1369"/>
      <c r="EB329" s="1369"/>
      <c r="EC329" s="1369"/>
      <c r="ED329" s="1369"/>
      <c r="EE329" s="1369"/>
      <c r="EF329" s="1369"/>
      <c r="EG329" s="1369"/>
      <c r="EH329" s="1369"/>
      <c r="EI329" s="1369"/>
      <c r="EJ329" s="1369"/>
      <c r="EK329" s="1369"/>
      <c r="EL329" s="1369"/>
      <c r="EM329" s="1369"/>
      <c r="EN329" s="1369"/>
      <c r="EO329" s="1369"/>
      <c r="EP329" s="1369"/>
      <c r="EQ329" s="1369"/>
      <c r="ER329" s="1369"/>
      <c r="ES329" s="1369"/>
      <c r="ET329" s="1369"/>
      <c r="EU329" s="1369"/>
      <c r="EV329" s="1369"/>
      <c r="EW329" s="1369"/>
      <c r="EX329" s="1369"/>
      <c r="EY329" s="1369"/>
      <c r="EZ329" s="1369"/>
      <c r="FA329" s="1369"/>
      <c r="FB329" s="1369"/>
      <c r="FC329" s="1369"/>
      <c r="FD329" s="1369"/>
      <c r="FE329" s="1369"/>
      <c r="FF329" s="1369"/>
    </row>
    <row r="331" spans="6:162" s="1371" customFormat="1" ht="15.75" customHeight="1">
      <c r="F331" s="1369"/>
      <c r="G331" s="1369"/>
      <c r="H331" s="1369"/>
      <c r="I331" s="1369"/>
      <c r="J331" s="1369"/>
      <c r="K331" s="1369"/>
      <c r="L331" s="1369"/>
      <c r="M331" s="1369"/>
      <c r="N331" s="1369"/>
      <c r="O331" s="1369"/>
      <c r="P331" s="1369"/>
      <c r="Q331" s="1369"/>
      <c r="R331" s="1369"/>
      <c r="S331" s="1369"/>
      <c r="T331" s="1369"/>
      <c r="U331" s="1369"/>
      <c r="V331" s="1369"/>
      <c r="W331" s="1369"/>
      <c r="X331" s="1369"/>
      <c r="Y331" s="1369"/>
      <c r="AA331" s="1369"/>
      <c r="AC331" s="1369"/>
      <c r="AD331" s="1369"/>
      <c r="AE331" s="1369"/>
      <c r="AF331" s="1369"/>
      <c r="AG331" s="1369"/>
      <c r="AH331" s="1370"/>
      <c r="AI331" s="1370"/>
      <c r="AJ331" s="1369"/>
      <c r="AK331" s="1369"/>
      <c r="AL331" s="1369"/>
      <c r="AM331" s="1369"/>
      <c r="AN331" s="1369"/>
      <c r="AO331" s="1369"/>
      <c r="AP331" s="1369"/>
      <c r="AQ331" s="1369"/>
      <c r="AR331" s="1369"/>
      <c r="AS331" s="1369"/>
      <c r="AT331" s="1369"/>
      <c r="AU331" s="1369"/>
      <c r="AV331" s="1369"/>
      <c r="AW331" s="1369"/>
      <c r="AX331" s="1369"/>
      <c r="AY331" s="1369"/>
      <c r="AZ331" s="1369"/>
      <c r="BA331" s="1369"/>
      <c r="BB331" s="1369"/>
      <c r="BC331" s="1369"/>
      <c r="BD331" s="1369"/>
      <c r="BE331" s="1369"/>
      <c r="BF331" s="1369"/>
      <c r="BG331" s="1369"/>
      <c r="BH331" s="1369"/>
      <c r="BI331" s="1369"/>
      <c r="BJ331" s="1369"/>
      <c r="BK331" s="1369"/>
      <c r="BL331" s="1369"/>
      <c r="BM331" s="1369"/>
      <c r="BN331" s="1369"/>
      <c r="BO331" s="1369"/>
      <c r="BP331" s="1369"/>
      <c r="BQ331" s="1369"/>
      <c r="BR331" s="1369"/>
      <c r="BS331" s="1369"/>
      <c r="BT331" s="1369"/>
      <c r="BU331" s="1369"/>
      <c r="BV331" s="1369"/>
      <c r="BW331" s="1369"/>
      <c r="BX331" s="1369"/>
      <c r="BY331" s="1369"/>
      <c r="BZ331" s="1369"/>
      <c r="CA331" s="1369"/>
      <c r="CB331" s="1369"/>
      <c r="CC331" s="1369"/>
      <c r="CD331" s="1369"/>
      <c r="CE331" s="1369"/>
      <c r="CF331" s="1369"/>
      <c r="CG331" s="1369"/>
      <c r="CH331" s="1369"/>
      <c r="CI331" s="1369"/>
      <c r="CJ331" s="1369"/>
      <c r="CK331" s="1369"/>
      <c r="CL331" s="1369"/>
      <c r="CM331" s="1369"/>
      <c r="CN331" s="1369"/>
      <c r="CO331" s="1369"/>
      <c r="CP331" s="1369"/>
      <c r="CQ331" s="1369"/>
      <c r="CR331" s="1369"/>
      <c r="CS331" s="1369"/>
      <c r="CT331" s="1369"/>
      <c r="CU331" s="1369"/>
      <c r="CV331" s="1369"/>
      <c r="CW331" s="1369"/>
      <c r="CX331" s="1369"/>
      <c r="CY331" s="1369"/>
      <c r="CZ331" s="1369"/>
      <c r="DA331" s="1369"/>
      <c r="DB331" s="1369"/>
      <c r="DC331" s="1369"/>
      <c r="DD331" s="1369"/>
      <c r="DE331" s="1369"/>
      <c r="DF331" s="1369"/>
      <c r="DG331" s="1369"/>
      <c r="DH331" s="1369"/>
      <c r="DI331" s="1369"/>
      <c r="DJ331" s="1369"/>
      <c r="DK331" s="1369"/>
      <c r="DL331" s="1369"/>
      <c r="DM331" s="1369"/>
      <c r="DN331" s="1369"/>
      <c r="DO331" s="1369"/>
      <c r="DP331" s="1369"/>
      <c r="DQ331" s="1369"/>
      <c r="DR331" s="1369"/>
      <c r="DS331" s="1369"/>
      <c r="DT331" s="1369"/>
      <c r="DU331" s="1369"/>
      <c r="DV331" s="1369"/>
      <c r="DW331" s="1369"/>
      <c r="DX331" s="1369"/>
      <c r="DY331" s="1369"/>
      <c r="DZ331" s="1369"/>
      <c r="EA331" s="1369"/>
      <c r="EB331" s="1369"/>
      <c r="EC331" s="1369"/>
      <c r="ED331" s="1369"/>
      <c r="EE331" s="1369"/>
      <c r="EF331" s="1369"/>
      <c r="EG331" s="1369"/>
      <c r="EH331" s="1369"/>
      <c r="EI331" s="1369"/>
      <c r="EJ331" s="1369"/>
      <c r="EK331" s="1369"/>
      <c r="EL331" s="1369"/>
      <c r="EM331" s="1369"/>
      <c r="EN331" s="1369"/>
      <c r="EO331" s="1369"/>
      <c r="EP331" s="1369"/>
      <c r="EQ331" s="1369"/>
      <c r="ER331" s="1369"/>
      <c r="ES331" s="1369"/>
      <c r="ET331" s="1369"/>
      <c r="EU331" s="1369"/>
      <c r="EV331" s="1369"/>
      <c r="EW331" s="1369"/>
      <c r="EX331" s="1369"/>
      <c r="EY331" s="1369"/>
      <c r="EZ331" s="1369"/>
      <c r="FA331" s="1369"/>
      <c r="FB331" s="1369"/>
      <c r="FC331" s="1369"/>
      <c r="FD331" s="1369"/>
      <c r="FE331" s="1369"/>
      <c r="FF331" s="1369"/>
    </row>
    <row r="333" spans="6:162" s="1371" customFormat="1" ht="15.75" customHeight="1">
      <c r="F333" s="1369"/>
      <c r="G333" s="1369"/>
      <c r="H333" s="1369"/>
      <c r="I333" s="1369"/>
      <c r="J333" s="1369"/>
      <c r="K333" s="1369"/>
      <c r="L333" s="1369"/>
      <c r="M333" s="1369"/>
      <c r="N333" s="1369"/>
      <c r="O333" s="1369"/>
      <c r="P333" s="1369"/>
      <c r="Q333" s="1369"/>
      <c r="R333" s="1369"/>
      <c r="S333" s="1369"/>
      <c r="T333" s="1369"/>
      <c r="U333" s="1369"/>
      <c r="V333" s="1369"/>
      <c r="W333" s="1369"/>
      <c r="X333" s="1369"/>
      <c r="Y333" s="1369"/>
      <c r="AA333" s="1369"/>
      <c r="AC333" s="1369"/>
      <c r="AD333" s="1369"/>
      <c r="AE333" s="1369"/>
      <c r="AF333" s="1369"/>
      <c r="AG333" s="1369"/>
      <c r="AH333" s="1370"/>
      <c r="AI333" s="1370"/>
      <c r="AJ333" s="1369"/>
      <c r="AK333" s="1369"/>
      <c r="AL333" s="1369"/>
      <c r="AM333" s="1369"/>
      <c r="AN333" s="1369"/>
      <c r="AO333" s="1369"/>
      <c r="AP333" s="1369"/>
      <c r="AQ333" s="1369"/>
      <c r="AR333" s="1369"/>
      <c r="AS333" s="1369"/>
      <c r="AT333" s="1369"/>
      <c r="AU333" s="1369"/>
      <c r="AV333" s="1369"/>
      <c r="AW333" s="1369"/>
      <c r="AX333" s="1369"/>
      <c r="AY333" s="1369"/>
      <c r="AZ333" s="1369"/>
      <c r="BA333" s="1369"/>
      <c r="BB333" s="1369"/>
      <c r="BC333" s="1369"/>
      <c r="BD333" s="1369"/>
      <c r="BE333" s="1369"/>
      <c r="BF333" s="1369"/>
      <c r="BG333" s="1369"/>
      <c r="BH333" s="1369"/>
      <c r="BI333" s="1369"/>
      <c r="BJ333" s="1369"/>
      <c r="BK333" s="1369"/>
      <c r="BL333" s="1369"/>
      <c r="BM333" s="1369"/>
      <c r="BN333" s="1369"/>
      <c r="BO333" s="1369"/>
      <c r="BP333" s="1369"/>
      <c r="BQ333" s="1369"/>
      <c r="BR333" s="1369"/>
      <c r="BS333" s="1369"/>
      <c r="BT333" s="1369"/>
      <c r="BU333" s="1369"/>
      <c r="BV333" s="1369"/>
      <c r="BW333" s="1369"/>
      <c r="BX333" s="1369"/>
      <c r="BY333" s="1369"/>
      <c r="BZ333" s="1369"/>
      <c r="CA333" s="1369"/>
      <c r="CB333" s="1369"/>
      <c r="CC333" s="1369"/>
      <c r="CD333" s="1369"/>
      <c r="CE333" s="1369"/>
      <c r="CF333" s="1369"/>
      <c r="CG333" s="1369"/>
      <c r="CH333" s="1369"/>
      <c r="CI333" s="1369"/>
      <c r="CJ333" s="1369"/>
      <c r="CK333" s="1369"/>
      <c r="CL333" s="1369"/>
      <c r="CM333" s="1369"/>
      <c r="CN333" s="1369"/>
      <c r="CO333" s="1369"/>
      <c r="CP333" s="1369"/>
      <c r="CQ333" s="1369"/>
      <c r="CR333" s="1369"/>
      <c r="CS333" s="1369"/>
      <c r="CT333" s="1369"/>
      <c r="CU333" s="1369"/>
      <c r="CV333" s="1369"/>
      <c r="CW333" s="1369"/>
      <c r="CX333" s="1369"/>
      <c r="CY333" s="1369"/>
      <c r="CZ333" s="1369"/>
      <c r="DA333" s="1369"/>
      <c r="DB333" s="1369"/>
      <c r="DC333" s="1369"/>
      <c r="DD333" s="1369"/>
      <c r="DE333" s="1369"/>
      <c r="DF333" s="1369"/>
      <c r="DG333" s="1369"/>
      <c r="DH333" s="1369"/>
      <c r="DI333" s="1369"/>
      <c r="DJ333" s="1369"/>
      <c r="DK333" s="1369"/>
      <c r="DL333" s="1369"/>
      <c r="DM333" s="1369"/>
      <c r="DN333" s="1369"/>
      <c r="DO333" s="1369"/>
      <c r="DP333" s="1369"/>
      <c r="DQ333" s="1369"/>
      <c r="DR333" s="1369"/>
      <c r="DS333" s="1369"/>
      <c r="DT333" s="1369"/>
      <c r="DU333" s="1369"/>
      <c r="DV333" s="1369"/>
      <c r="DW333" s="1369"/>
      <c r="DX333" s="1369"/>
      <c r="DY333" s="1369"/>
      <c r="DZ333" s="1369"/>
      <c r="EA333" s="1369"/>
      <c r="EB333" s="1369"/>
      <c r="EC333" s="1369"/>
      <c r="ED333" s="1369"/>
      <c r="EE333" s="1369"/>
      <c r="EF333" s="1369"/>
      <c r="EG333" s="1369"/>
      <c r="EH333" s="1369"/>
      <c r="EI333" s="1369"/>
      <c r="EJ333" s="1369"/>
      <c r="EK333" s="1369"/>
      <c r="EL333" s="1369"/>
      <c r="EM333" s="1369"/>
      <c r="EN333" s="1369"/>
      <c r="EO333" s="1369"/>
      <c r="EP333" s="1369"/>
      <c r="EQ333" s="1369"/>
      <c r="ER333" s="1369"/>
      <c r="ES333" s="1369"/>
      <c r="ET333" s="1369"/>
      <c r="EU333" s="1369"/>
      <c r="EV333" s="1369"/>
      <c r="EW333" s="1369"/>
      <c r="EX333" s="1369"/>
      <c r="EY333" s="1369"/>
      <c r="EZ333" s="1369"/>
      <c r="FA333" s="1369"/>
      <c r="FB333" s="1369"/>
      <c r="FC333" s="1369"/>
      <c r="FD333" s="1369"/>
      <c r="FE333" s="1369"/>
      <c r="FF333" s="1369"/>
    </row>
    <row r="335" spans="6:162" s="1371" customFormat="1" ht="15.75" customHeight="1">
      <c r="F335" s="1369"/>
      <c r="G335" s="1369"/>
      <c r="H335" s="1369"/>
      <c r="I335" s="1369"/>
      <c r="J335" s="1369"/>
      <c r="K335" s="1369"/>
      <c r="L335" s="1369"/>
      <c r="M335" s="1369"/>
      <c r="N335" s="1369"/>
      <c r="O335" s="1369"/>
      <c r="P335" s="1369"/>
      <c r="Q335" s="1369"/>
      <c r="R335" s="1369"/>
      <c r="S335" s="1369"/>
      <c r="T335" s="1369"/>
      <c r="U335" s="1369"/>
      <c r="V335" s="1369"/>
      <c r="W335" s="1369"/>
      <c r="X335" s="1369"/>
      <c r="Y335" s="1369"/>
      <c r="AA335" s="1369"/>
      <c r="AC335" s="1369"/>
      <c r="AD335" s="1369"/>
      <c r="AE335" s="1369"/>
      <c r="AF335" s="1369"/>
      <c r="AG335" s="1369"/>
      <c r="AH335" s="1370"/>
      <c r="AI335" s="1370"/>
      <c r="AJ335" s="1369"/>
      <c r="AK335" s="1369"/>
      <c r="AL335" s="1369"/>
      <c r="AM335" s="1369"/>
      <c r="AN335" s="1369"/>
      <c r="AO335" s="1369"/>
      <c r="AP335" s="1369"/>
      <c r="AQ335" s="1369"/>
      <c r="AR335" s="1369"/>
      <c r="AS335" s="1369"/>
      <c r="AT335" s="1369"/>
      <c r="AU335" s="1369"/>
      <c r="AV335" s="1369"/>
      <c r="AW335" s="1369"/>
      <c r="AX335" s="1369"/>
      <c r="AY335" s="1369"/>
      <c r="AZ335" s="1369"/>
      <c r="BA335" s="1369"/>
      <c r="BB335" s="1369"/>
      <c r="BC335" s="1369"/>
      <c r="BD335" s="1369"/>
      <c r="BE335" s="1369"/>
      <c r="BF335" s="1369"/>
      <c r="BG335" s="1369"/>
      <c r="BH335" s="1369"/>
      <c r="BI335" s="1369"/>
      <c r="BJ335" s="1369"/>
      <c r="BK335" s="1369"/>
      <c r="BL335" s="1369"/>
      <c r="BM335" s="1369"/>
      <c r="BN335" s="1369"/>
      <c r="BO335" s="1369"/>
      <c r="BP335" s="1369"/>
      <c r="BQ335" s="1369"/>
      <c r="BR335" s="1369"/>
      <c r="BS335" s="1369"/>
      <c r="BT335" s="1369"/>
      <c r="BU335" s="1369"/>
      <c r="BV335" s="1369"/>
      <c r="BW335" s="1369"/>
      <c r="BX335" s="1369"/>
      <c r="BY335" s="1369"/>
      <c r="BZ335" s="1369"/>
      <c r="CA335" s="1369"/>
      <c r="CB335" s="1369"/>
      <c r="CC335" s="1369"/>
      <c r="CD335" s="1369"/>
      <c r="CE335" s="1369"/>
      <c r="CF335" s="1369"/>
      <c r="CG335" s="1369"/>
      <c r="CH335" s="1369"/>
      <c r="CI335" s="1369"/>
      <c r="CJ335" s="1369"/>
      <c r="CK335" s="1369"/>
      <c r="CL335" s="1369"/>
      <c r="CM335" s="1369"/>
      <c r="CN335" s="1369"/>
      <c r="CO335" s="1369"/>
      <c r="CP335" s="1369"/>
      <c r="CQ335" s="1369"/>
      <c r="CR335" s="1369"/>
      <c r="CS335" s="1369"/>
      <c r="CT335" s="1369"/>
      <c r="CU335" s="1369"/>
      <c r="CV335" s="1369"/>
      <c r="CW335" s="1369"/>
      <c r="CX335" s="1369"/>
      <c r="CY335" s="1369"/>
      <c r="CZ335" s="1369"/>
      <c r="DA335" s="1369"/>
      <c r="DB335" s="1369"/>
      <c r="DC335" s="1369"/>
      <c r="DD335" s="1369"/>
      <c r="DE335" s="1369"/>
      <c r="DF335" s="1369"/>
      <c r="DG335" s="1369"/>
      <c r="DH335" s="1369"/>
      <c r="DI335" s="1369"/>
      <c r="DJ335" s="1369"/>
      <c r="DK335" s="1369"/>
      <c r="DL335" s="1369"/>
      <c r="DM335" s="1369"/>
      <c r="DN335" s="1369"/>
      <c r="DO335" s="1369"/>
      <c r="DP335" s="1369"/>
      <c r="DQ335" s="1369"/>
      <c r="DR335" s="1369"/>
      <c r="DS335" s="1369"/>
      <c r="DT335" s="1369"/>
      <c r="DU335" s="1369"/>
      <c r="DV335" s="1369"/>
      <c r="DW335" s="1369"/>
      <c r="DX335" s="1369"/>
      <c r="DY335" s="1369"/>
      <c r="DZ335" s="1369"/>
      <c r="EA335" s="1369"/>
      <c r="EB335" s="1369"/>
      <c r="EC335" s="1369"/>
      <c r="ED335" s="1369"/>
      <c r="EE335" s="1369"/>
      <c r="EF335" s="1369"/>
      <c r="EG335" s="1369"/>
      <c r="EH335" s="1369"/>
      <c r="EI335" s="1369"/>
      <c r="EJ335" s="1369"/>
      <c r="EK335" s="1369"/>
      <c r="EL335" s="1369"/>
      <c r="EM335" s="1369"/>
      <c r="EN335" s="1369"/>
      <c r="EO335" s="1369"/>
      <c r="EP335" s="1369"/>
      <c r="EQ335" s="1369"/>
      <c r="ER335" s="1369"/>
      <c r="ES335" s="1369"/>
      <c r="ET335" s="1369"/>
      <c r="EU335" s="1369"/>
      <c r="EV335" s="1369"/>
      <c r="EW335" s="1369"/>
      <c r="EX335" s="1369"/>
      <c r="EY335" s="1369"/>
      <c r="EZ335" s="1369"/>
      <c r="FA335" s="1369"/>
      <c r="FB335" s="1369"/>
      <c r="FC335" s="1369"/>
      <c r="FD335" s="1369"/>
      <c r="FE335" s="1369"/>
      <c r="FF335" s="1369"/>
    </row>
    <row r="337" spans="6:162" s="1371" customFormat="1" ht="15.75" customHeight="1">
      <c r="F337" s="1369"/>
      <c r="G337" s="1369"/>
      <c r="H337" s="1369"/>
      <c r="I337" s="1369"/>
      <c r="J337" s="1369"/>
      <c r="K337" s="1369"/>
      <c r="L337" s="1369"/>
      <c r="M337" s="1369"/>
      <c r="N337" s="1369"/>
      <c r="O337" s="1369"/>
      <c r="P337" s="1369"/>
      <c r="Q337" s="1369"/>
      <c r="R337" s="1369"/>
      <c r="S337" s="1369"/>
      <c r="T337" s="1369"/>
      <c r="U337" s="1369"/>
      <c r="V337" s="1369"/>
      <c r="W337" s="1369"/>
      <c r="X337" s="1369"/>
      <c r="Y337" s="1369"/>
      <c r="AA337" s="1369"/>
      <c r="AC337" s="1369"/>
      <c r="AD337" s="1369"/>
      <c r="AE337" s="1369"/>
      <c r="AF337" s="1369"/>
      <c r="AG337" s="1369"/>
      <c r="AH337" s="1370"/>
      <c r="AI337" s="1370"/>
      <c r="AJ337" s="1369"/>
      <c r="AK337" s="1369"/>
      <c r="AL337" s="1369"/>
      <c r="AM337" s="1369"/>
      <c r="AN337" s="1369"/>
      <c r="AO337" s="1369"/>
      <c r="AP337" s="1369"/>
      <c r="AQ337" s="1369"/>
      <c r="AR337" s="1369"/>
      <c r="AS337" s="1369"/>
      <c r="AT337" s="1369"/>
      <c r="AU337" s="1369"/>
      <c r="AV337" s="1369"/>
      <c r="AW337" s="1369"/>
      <c r="AX337" s="1369"/>
      <c r="AY337" s="1369"/>
      <c r="AZ337" s="1369"/>
      <c r="BA337" s="1369"/>
      <c r="BB337" s="1369"/>
      <c r="BC337" s="1369"/>
      <c r="BD337" s="1369"/>
      <c r="BE337" s="1369"/>
      <c r="BF337" s="1369"/>
      <c r="BG337" s="1369"/>
      <c r="BH337" s="1369"/>
      <c r="BI337" s="1369"/>
      <c r="BJ337" s="1369"/>
      <c r="BK337" s="1369"/>
      <c r="BL337" s="1369"/>
      <c r="BM337" s="1369"/>
      <c r="BN337" s="1369"/>
      <c r="BO337" s="1369"/>
      <c r="BP337" s="1369"/>
      <c r="BQ337" s="1369"/>
      <c r="BR337" s="1369"/>
      <c r="BS337" s="1369"/>
      <c r="BT337" s="1369"/>
      <c r="BU337" s="1369"/>
      <c r="BV337" s="1369"/>
      <c r="BW337" s="1369"/>
      <c r="BX337" s="1369"/>
      <c r="BY337" s="1369"/>
      <c r="BZ337" s="1369"/>
      <c r="CA337" s="1369"/>
      <c r="CB337" s="1369"/>
      <c r="CC337" s="1369"/>
      <c r="CD337" s="1369"/>
      <c r="CE337" s="1369"/>
      <c r="CF337" s="1369"/>
      <c r="CG337" s="1369"/>
      <c r="CH337" s="1369"/>
      <c r="CI337" s="1369"/>
      <c r="CJ337" s="1369"/>
      <c r="CK337" s="1369"/>
      <c r="CL337" s="1369"/>
      <c r="CM337" s="1369"/>
      <c r="CN337" s="1369"/>
      <c r="CO337" s="1369"/>
      <c r="CP337" s="1369"/>
      <c r="CQ337" s="1369"/>
      <c r="CR337" s="1369"/>
      <c r="CS337" s="1369"/>
      <c r="CT337" s="1369"/>
      <c r="CU337" s="1369"/>
      <c r="CV337" s="1369"/>
      <c r="CW337" s="1369"/>
      <c r="CX337" s="1369"/>
      <c r="CY337" s="1369"/>
      <c r="CZ337" s="1369"/>
      <c r="DA337" s="1369"/>
      <c r="DB337" s="1369"/>
      <c r="DC337" s="1369"/>
      <c r="DD337" s="1369"/>
      <c r="DE337" s="1369"/>
      <c r="DF337" s="1369"/>
      <c r="DG337" s="1369"/>
      <c r="DH337" s="1369"/>
      <c r="DI337" s="1369"/>
      <c r="DJ337" s="1369"/>
      <c r="DK337" s="1369"/>
      <c r="DL337" s="1369"/>
      <c r="DM337" s="1369"/>
      <c r="DN337" s="1369"/>
      <c r="DO337" s="1369"/>
      <c r="DP337" s="1369"/>
      <c r="DQ337" s="1369"/>
      <c r="DR337" s="1369"/>
      <c r="DS337" s="1369"/>
      <c r="DT337" s="1369"/>
      <c r="DU337" s="1369"/>
      <c r="DV337" s="1369"/>
      <c r="DW337" s="1369"/>
      <c r="DX337" s="1369"/>
      <c r="DY337" s="1369"/>
      <c r="DZ337" s="1369"/>
      <c r="EA337" s="1369"/>
      <c r="EB337" s="1369"/>
      <c r="EC337" s="1369"/>
      <c r="ED337" s="1369"/>
      <c r="EE337" s="1369"/>
      <c r="EF337" s="1369"/>
      <c r="EG337" s="1369"/>
      <c r="EH337" s="1369"/>
      <c r="EI337" s="1369"/>
      <c r="EJ337" s="1369"/>
      <c r="EK337" s="1369"/>
      <c r="EL337" s="1369"/>
      <c r="EM337" s="1369"/>
      <c r="EN337" s="1369"/>
      <c r="EO337" s="1369"/>
      <c r="EP337" s="1369"/>
      <c r="EQ337" s="1369"/>
      <c r="ER337" s="1369"/>
      <c r="ES337" s="1369"/>
      <c r="ET337" s="1369"/>
      <c r="EU337" s="1369"/>
      <c r="EV337" s="1369"/>
      <c r="EW337" s="1369"/>
      <c r="EX337" s="1369"/>
      <c r="EY337" s="1369"/>
      <c r="EZ337" s="1369"/>
      <c r="FA337" s="1369"/>
      <c r="FB337" s="1369"/>
      <c r="FC337" s="1369"/>
      <c r="FD337" s="1369"/>
      <c r="FE337" s="1369"/>
      <c r="FF337" s="1369"/>
    </row>
    <row r="339" spans="6:162" s="1371" customFormat="1" ht="15.75" customHeight="1">
      <c r="F339" s="1369"/>
      <c r="G339" s="1369"/>
      <c r="H339" s="1369"/>
      <c r="I339" s="1369"/>
      <c r="J339" s="1369"/>
      <c r="K339" s="1369"/>
      <c r="L339" s="1369"/>
      <c r="M339" s="1369"/>
      <c r="N339" s="1369"/>
      <c r="O339" s="1369"/>
      <c r="P339" s="1369"/>
      <c r="Q339" s="1369"/>
      <c r="R339" s="1369"/>
      <c r="S339" s="1369"/>
      <c r="T339" s="1369"/>
      <c r="U339" s="1369"/>
      <c r="V339" s="1369"/>
      <c r="W339" s="1369"/>
      <c r="X339" s="1369"/>
      <c r="Y339" s="1369"/>
      <c r="AA339" s="1369"/>
      <c r="AC339" s="1369"/>
      <c r="AD339" s="1369"/>
      <c r="AE339" s="1369"/>
      <c r="AF339" s="1369"/>
      <c r="AG339" s="1369"/>
      <c r="AH339" s="1370"/>
      <c r="AI339" s="1370"/>
      <c r="AJ339" s="1369"/>
      <c r="AK339" s="1369"/>
      <c r="AL339" s="1369"/>
      <c r="AM339" s="1369"/>
      <c r="AN339" s="1369"/>
      <c r="AO339" s="1369"/>
      <c r="AP339" s="1369"/>
      <c r="AQ339" s="1369"/>
      <c r="AR339" s="1369"/>
      <c r="AS339" s="1369"/>
      <c r="AT339" s="1369"/>
      <c r="AU339" s="1369"/>
      <c r="AV339" s="1369"/>
      <c r="AW339" s="1369"/>
      <c r="AX339" s="1369"/>
      <c r="AY339" s="1369"/>
      <c r="AZ339" s="1369"/>
      <c r="BA339" s="1369"/>
      <c r="BB339" s="1369"/>
      <c r="BC339" s="1369"/>
      <c r="BD339" s="1369"/>
      <c r="BE339" s="1369"/>
      <c r="BF339" s="1369"/>
      <c r="BG339" s="1369"/>
      <c r="BH339" s="1369"/>
      <c r="BI339" s="1369"/>
      <c r="BJ339" s="1369"/>
      <c r="BK339" s="1369"/>
      <c r="BL339" s="1369"/>
      <c r="BM339" s="1369"/>
      <c r="BN339" s="1369"/>
      <c r="BO339" s="1369"/>
      <c r="BP339" s="1369"/>
      <c r="BQ339" s="1369"/>
      <c r="BR339" s="1369"/>
      <c r="BS339" s="1369"/>
      <c r="BT339" s="1369"/>
      <c r="BU339" s="1369"/>
      <c r="BV339" s="1369"/>
      <c r="BW339" s="1369"/>
      <c r="BX339" s="1369"/>
      <c r="BY339" s="1369"/>
      <c r="BZ339" s="1369"/>
      <c r="CA339" s="1369"/>
      <c r="CB339" s="1369"/>
      <c r="CC339" s="1369"/>
      <c r="CD339" s="1369"/>
      <c r="CE339" s="1369"/>
      <c r="CF339" s="1369"/>
      <c r="CG339" s="1369"/>
      <c r="CH339" s="1369"/>
      <c r="CI339" s="1369"/>
      <c r="CJ339" s="1369"/>
      <c r="CK339" s="1369"/>
      <c r="CL339" s="1369"/>
      <c r="CM339" s="1369"/>
      <c r="CN339" s="1369"/>
      <c r="CO339" s="1369"/>
      <c r="CP339" s="1369"/>
      <c r="CQ339" s="1369"/>
      <c r="CR339" s="1369"/>
      <c r="CS339" s="1369"/>
      <c r="CT339" s="1369"/>
      <c r="CU339" s="1369"/>
      <c r="CV339" s="1369"/>
      <c r="CW339" s="1369"/>
      <c r="CX339" s="1369"/>
      <c r="CY339" s="1369"/>
      <c r="CZ339" s="1369"/>
      <c r="DA339" s="1369"/>
      <c r="DB339" s="1369"/>
      <c r="DC339" s="1369"/>
      <c r="DD339" s="1369"/>
      <c r="DE339" s="1369"/>
      <c r="DF339" s="1369"/>
      <c r="DG339" s="1369"/>
      <c r="DH339" s="1369"/>
      <c r="DI339" s="1369"/>
      <c r="DJ339" s="1369"/>
      <c r="DK339" s="1369"/>
      <c r="DL339" s="1369"/>
      <c r="DM339" s="1369"/>
      <c r="DN339" s="1369"/>
      <c r="DO339" s="1369"/>
      <c r="DP339" s="1369"/>
      <c r="DQ339" s="1369"/>
      <c r="DR339" s="1369"/>
      <c r="DS339" s="1369"/>
      <c r="DT339" s="1369"/>
      <c r="DU339" s="1369"/>
      <c r="DV339" s="1369"/>
      <c r="DW339" s="1369"/>
      <c r="DX339" s="1369"/>
      <c r="DY339" s="1369"/>
      <c r="DZ339" s="1369"/>
      <c r="EA339" s="1369"/>
      <c r="EB339" s="1369"/>
      <c r="EC339" s="1369"/>
      <c r="ED339" s="1369"/>
      <c r="EE339" s="1369"/>
      <c r="EF339" s="1369"/>
      <c r="EG339" s="1369"/>
      <c r="EH339" s="1369"/>
      <c r="EI339" s="1369"/>
      <c r="EJ339" s="1369"/>
      <c r="EK339" s="1369"/>
      <c r="EL339" s="1369"/>
      <c r="EM339" s="1369"/>
      <c r="EN339" s="1369"/>
      <c r="EO339" s="1369"/>
      <c r="EP339" s="1369"/>
      <c r="EQ339" s="1369"/>
      <c r="ER339" s="1369"/>
      <c r="ES339" s="1369"/>
      <c r="ET339" s="1369"/>
      <c r="EU339" s="1369"/>
      <c r="EV339" s="1369"/>
      <c r="EW339" s="1369"/>
      <c r="EX339" s="1369"/>
      <c r="EY339" s="1369"/>
      <c r="EZ339" s="1369"/>
      <c r="FA339" s="1369"/>
      <c r="FB339" s="1369"/>
      <c r="FC339" s="1369"/>
      <c r="FD339" s="1369"/>
      <c r="FE339" s="1369"/>
      <c r="FF339" s="1369"/>
    </row>
    <row r="341" spans="6:162" s="1371" customFormat="1" ht="15.75" customHeight="1">
      <c r="F341" s="1369"/>
      <c r="G341" s="1369"/>
      <c r="H341" s="1369"/>
      <c r="I341" s="1369"/>
      <c r="J341" s="1369"/>
      <c r="K341" s="1369"/>
      <c r="L341" s="1369"/>
      <c r="M341" s="1369"/>
      <c r="N341" s="1369"/>
      <c r="O341" s="1369"/>
      <c r="P341" s="1369"/>
      <c r="Q341" s="1369"/>
      <c r="R341" s="1369"/>
      <c r="S341" s="1369"/>
      <c r="T341" s="1369"/>
      <c r="U341" s="1369"/>
      <c r="V341" s="1369"/>
      <c r="W341" s="1369"/>
      <c r="X341" s="1369"/>
      <c r="Y341" s="1369"/>
      <c r="AA341" s="1369"/>
      <c r="AC341" s="1369"/>
      <c r="AD341" s="1369"/>
      <c r="AE341" s="1369"/>
      <c r="AF341" s="1369"/>
      <c r="AG341" s="1369"/>
      <c r="AH341" s="1370"/>
      <c r="AI341" s="1370"/>
      <c r="AJ341" s="1369"/>
      <c r="AK341" s="1369"/>
      <c r="AL341" s="1369"/>
      <c r="AM341" s="1369"/>
      <c r="AN341" s="1369"/>
      <c r="AO341" s="1369"/>
      <c r="AP341" s="1369"/>
      <c r="AQ341" s="1369"/>
      <c r="AR341" s="1369"/>
      <c r="AS341" s="1369"/>
      <c r="AT341" s="1369"/>
      <c r="AU341" s="1369"/>
      <c r="AV341" s="1369"/>
      <c r="AW341" s="1369"/>
      <c r="AX341" s="1369"/>
      <c r="AY341" s="1369"/>
      <c r="AZ341" s="1369"/>
      <c r="BA341" s="1369"/>
      <c r="BB341" s="1369"/>
      <c r="BC341" s="1369"/>
      <c r="BD341" s="1369"/>
      <c r="BE341" s="1369"/>
      <c r="BF341" s="1369"/>
      <c r="BG341" s="1369"/>
      <c r="BH341" s="1369"/>
      <c r="BI341" s="1369"/>
      <c r="BJ341" s="1369"/>
      <c r="BK341" s="1369"/>
      <c r="BL341" s="1369"/>
      <c r="BM341" s="1369"/>
      <c r="BN341" s="1369"/>
      <c r="BO341" s="1369"/>
      <c r="BP341" s="1369"/>
      <c r="BQ341" s="1369"/>
      <c r="BR341" s="1369"/>
      <c r="BS341" s="1369"/>
      <c r="BT341" s="1369"/>
      <c r="BU341" s="1369"/>
      <c r="BV341" s="1369"/>
      <c r="BW341" s="1369"/>
      <c r="BX341" s="1369"/>
      <c r="BY341" s="1369"/>
      <c r="BZ341" s="1369"/>
      <c r="CA341" s="1369"/>
      <c r="CB341" s="1369"/>
      <c r="CC341" s="1369"/>
      <c r="CD341" s="1369"/>
      <c r="CE341" s="1369"/>
      <c r="CF341" s="1369"/>
      <c r="CG341" s="1369"/>
      <c r="CH341" s="1369"/>
      <c r="CI341" s="1369"/>
      <c r="CJ341" s="1369"/>
      <c r="CK341" s="1369"/>
      <c r="CL341" s="1369"/>
      <c r="CM341" s="1369"/>
      <c r="CN341" s="1369"/>
      <c r="CO341" s="1369"/>
      <c r="CP341" s="1369"/>
      <c r="CQ341" s="1369"/>
      <c r="CR341" s="1369"/>
      <c r="CS341" s="1369"/>
      <c r="CT341" s="1369"/>
      <c r="CU341" s="1369"/>
      <c r="CV341" s="1369"/>
      <c r="CW341" s="1369"/>
      <c r="CX341" s="1369"/>
      <c r="CY341" s="1369"/>
      <c r="CZ341" s="1369"/>
      <c r="DA341" s="1369"/>
      <c r="DB341" s="1369"/>
      <c r="DC341" s="1369"/>
      <c r="DD341" s="1369"/>
      <c r="DE341" s="1369"/>
      <c r="DF341" s="1369"/>
      <c r="DG341" s="1369"/>
      <c r="DH341" s="1369"/>
      <c r="DI341" s="1369"/>
      <c r="DJ341" s="1369"/>
      <c r="DK341" s="1369"/>
      <c r="DL341" s="1369"/>
      <c r="DM341" s="1369"/>
      <c r="DN341" s="1369"/>
      <c r="DO341" s="1369"/>
      <c r="DP341" s="1369"/>
      <c r="DQ341" s="1369"/>
      <c r="DR341" s="1369"/>
      <c r="DS341" s="1369"/>
      <c r="DT341" s="1369"/>
      <c r="DU341" s="1369"/>
      <c r="DV341" s="1369"/>
      <c r="DW341" s="1369"/>
      <c r="DX341" s="1369"/>
      <c r="DY341" s="1369"/>
      <c r="DZ341" s="1369"/>
      <c r="EA341" s="1369"/>
      <c r="EB341" s="1369"/>
      <c r="EC341" s="1369"/>
      <c r="ED341" s="1369"/>
      <c r="EE341" s="1369"/>
      <c r="EF341" s="1369"/>
      <c r="EG341" s="1369"/>
      <c r="EH341" s="1369"/>
      <c r="EI341" s="1369"/>
      <c r="EJ341" s="1369"/>
      <c r="EK341" s="1369"/>
      <c r="EL341" s="1369"/>
      <c r="EM341" s="1369"/>
      <c r="EN341" s="1369"/>
      <c r="EO341" s="1369"/>
      <c r="EP341" s="1369"/>
      <c r="EQ341" s="1369"/>
      <c r="ER341" s="1369"/>
      <c r="ES341" s="1369"/>
      <c r="ET341" s="1369"/>
      <c r="EU341" s="1369"/>
      <c r="EV341" s="1369"/>
      <c r="EW341" s="1369"/>
      <c r="EX341" s="1369"/>
      <c r="EY341" s="1369"/>
      <c r="EZ341" s="1369"/>
      <c r="FA341" s="1369"/>
      <c r="FB341" s="1369"/>
      <c r="FC341" s="1369"/>
      <c r="FD341" s="1369"/>
      <c r="FE341" s="1369"/>
      <c r="FF341" s="1369"/>
    </row>
    <row r="343" spans="6:162" s="1371" customFormat="1" ht="15.75" customHeight="1">
      <c r="F343" s="1369"/>
      <c r="G343" s="1369"/>
      <c r="H343" s="1369"/>
      <c r="I343" s="1369"/>
      <c r="J343" s="1369"/>
      <c r="K343" s="1369"/>
      <c r="L343" s="1369"/>
      <c r="M343" s="1369"/>
      <c r="N343" s="1369"/>
      <c r="O343" s="1369"/>
      <c r="P343" s="1369"/>
      <c r="Q343" s="1369"/>
      <c r="R343" s="1369"/>
      <c r="S343" s="1369"/>
      <c r="T343" s="1369"/>
      <c r="U343" s="1369"/>
      <c r="V343" s="1369"/>
      <c r="W343" s="1369"/>
      <c r="X343" s="1369"/>
      <c r="Y343" s="1369"/>
      <c r="AA343" s="1369"/>
      <c r="AC343" s="1369"/>
      <c r="AD343" s="1369"/>
      <c r="AE343" s="1369"/>
      <c r="AF343" s="1369"/>
      <c r="AG343" s="1369"/>
      <c r="AH343" s="1370"/>
      <c r="AI343" s="1370"/>
      <c r="AJ343" s="1369"/>
      <c r="AK343" s="1369"/>
      <c r="AL343" s="1369"/>
      <c r="AM343" s="1369"/>
      <c r="AN343" s="1369"/>
      <c r="AO343" s="1369"/>
      <c r="AP343" s="1369"/>
      <c r="AQ343" s="1369"/>
      <c r="AR343" s="1369"/>
      <c r="AS343" s="1369"/>
      <c r="AT343" s="1369"/>
      <c r="AU343" s="1369"/>
      <c r="AV343" s="1369"/>
      <c r="AW343" s="1369"/>
      <c r="AX343" s="1369"/>
      <c r="AY343" s="1369"/>
      <c r="AZ343" s="1369"/>
      <c r="BA343" s="1369"/>
      <c r="BB343" s="1369"/>
      <c r="BC343" s="1369"/>
      <c r="BD343" s="1369"/>
      <c r="BE343" s="1369"/>
      <c r="BF343" s="1369"/>
      <c r="BG343" s="1369"/>
      <c r="BH343" s="1369"/>
      <c r="BI343" s="1369"/>
      <c r="BJ343" s="1369"/>
      <c r="BK343" s="1369"/>
      <c r="BL343" s="1369"/>
      <c r="BM343" s="1369"/>
      <c r="BN343" s="1369"/>
      <c r="BO343" s="1369"/>
      <c r="BP343" s="1369"/>
      <c r="BQ343" s="1369"/>
      <c r="BR343" s="1369"/>
      <c r="BS343" s="1369"/>
      <c r="BT343" s="1369"/>
      <c r="BU343" s="1369"/>
      <c r="BV343" s="1369"/>
      <c r="BW343" s="1369"/>
      <c r="BX343" s="1369"/>
      <c r="BY343" s="1369"/>
      <c r="BZ343" s="1369"/>
      <c r="CA343" s="1369"/>
      <c r="CB343" s="1369"/>
      <c r="CC343" s="1369"/>
      <c r="CD343" s="1369"/>
      <c r="CE343" s="1369"/>
      <c r="CF343" s="1369"/>
      <c r="CG343" s="1369"/>
      <c r="CH343" s="1369"/>
      <c r="CI343" s="1369"/>
      <c r="CJ343" s="1369"/>
      <c r="CK343" s="1369"/>
      <c r="CL343" s="1369"/>
      <c r="CM343" s="1369"/>
      <c r="CN343" s="1369"/>
      <c r="CO343" s="1369"/>
      <c r="CP343" s="1369"/>
      <c r="CQ343" s="1369"/>
      <c r="CR343" s="1369"/>
      <c r="CS343" s="1369"/>
      <c r="CT343" s="1369"/>
      <c r="CU343" s="1369"/>
      <c r="CV343" s="1369"/>
      <c r="CW343" s="1369"/>
      <c r="CX343" s="1369"/>
      <c r="CY343" s="1369"/>
      <c r="CZ343" s="1369"/>
      <c r="DA343" s="1369"/>
      <c r="DB343" s="1369"/>
      <c r="DC343" s="1369"/>
      <c r="DD343" s="1369"/>
      <c r="DE343" s="1369"/>
      <c r="DF343" s="1369"/>
      <c r="DG343" s="1369"/>
      <c r="DH343" s="1369"/>
      <c r="DI343" s="1369"/>
      <c r="DJ343" s="1369"/>
      <c r="DK343" s="1369"/>
      <c r="DL343" s="1369"/>
      <c r="DM343" s="1369"/>
      <c r="DN343" s="1369"/>
      <c r="DO343" s="1369"/>
      <c r="DP343" s="1369"/>
      <c r="DQ343" s="1369"/>
      <c r="DR343" s="1369"/>
      <c r="DS343" s="1369"/>
      <c r="DT343" s="1369"/>
      <c r="DU343" s="1369"/>
      <c r="DV343" s="1369"/>
      <c r="DW343" s="1369"/>
      <c r="DX343" s="1369"/>
      <c r="DY343" s="1369"/>
      <c r="DZ343" s="1369"/>
      <c r="EA343" s="1369"/>
      <c r="EB343" s="1369"/>
      <c r="EC343" s="1369"/>
      <c r="ED343" s="1369"/>
      <c r="EE343" s="1369"/>
      <c r="EF343" s="1369"/>
      <c r="EG343" s="1369"/>
      <c r="EH343" s="1369"/>
      <c r="EI343" s="1369"/>
      <c r="EJ343" s="1369"/>
      <c r="EK343" s="1369"/>
      <c r="EL343" s="1369"/>
      <c r="EM343" s="1369"/>
      <c r="EN343" s="1369"/>
      <c r="EO343" s="1369"/>
      <c r="EP343" s="1369"/>
      <c r="EQ343" s="1369"/>
      <c r="ER343" s="1369"/>
      <c r="ES343" s="1369"/>
      <c r="ET343" s="1369"/>
      <c r="EU343" s="1369"/>
      <c r="EV343" s="1369"/>
      <c r="EW343" s="1369"/>
      <c r="EX343" s="1369"/>
      <c r="EY343" s="1369"/>
      <c r="EZ343" s="1369"/>
      <c r="FA343" s="1369"/>
      <c r="FB343" s="1369"/>
      <c r="FC343" s="1369"/>
      <c r="FD343" s="1369"/>
      <c r="FE343" s="1369"/>
      <c r="FF343" s="1369"/>
    </row>
    <row r="345" spans="6:162" s="1371" customFormat="1" ht="15.75" customHeight="1">
      <c r="F345" s="1369"/>
      <c r="G345" s="1369"/>
      <c r="H345" s="1369"/>
      <c r="I345" s="1369"/>
      <c r="J345" s="1369"/>
      <c r="K345" s="1369"/>
      <c r="L345" s="1369"/>
      <c r="M345" s="1369"/>
      <c r="N345" s="1369"/>
      <c r="O345" s="1369"/>
      <c r="P345" s="1369"/>
      <c r="Q345" s="1369"/>
      <c r="R345" s="1369"/>
      <c r="S345" s="1369"/>
      <c r="T345" s="1369"/>
      <c r="U345" s="1369"/>
      <c r="V345" s="1369"/>
      <c r="W345" s="1369"/>
      <c r="X345" s="1369"/>
      <c r="Y345" s="1369"/>
      <c r="AA345" s="1369"/>
      <c r="AC345" s="1369"/>
      <c r="AD345" s="1369"/>
      <c r="AE345" s="1369"/>
      <c r="AF345" s="1369"/>
      <c r="AG345" s="1369"/>
      <c r="AH345" s="1370"/>
      <c r="AI345" s="1370"/>
      <c r="AJ345" s="1369"/>
      <c r="AK345" s="1369"/>
      <c r="AL345" s="1369"/>
      <c r="AM345" s="1369"/>
      <c r="AN345" s="1369"/>
      <c r="AO345" s="1369"/>
      <c r="AP345" s="1369"/>
      <c r="AQ345" s="1369"/>
      <c r="AR345" s="1369"/>
      <c r="AS345" s="1369"/>
      <c r="AT345" s="1369"/>
      <c r="AU345" s="1369"/>
      <c r="AV345" s="1369"/>
      <c r="AW345" s="1369"/>
      <c r="AX345" s="1369"/>
      <c r="AY345" s="1369"/>
      <c r="AZ345" s="1369"/>
      <c r="BA345" s="1369"/>
      <c r="BB345" s="1369"/>
      <c r="BC345" s="1369"/>
      <c r="BD345" s="1369"/>
      <c r="BE345" s="1369"/>
      <c r="BF345" s="1369"/>
      <c r="BG345" s="1369"/>
      <c r="BH345" s="1369"/>
      <c r="BI345" s="1369"/>
      <c r="BJ345" s="1369"/>
      <c r="BK345" s="1369"/>
      <c r="BL345" s="1369"/>
      <c r="BM345" s="1369"/>
      <c r="BN345" s="1369"/>
      <c r="BO345" s="1369"/>
      <c r="BP345" s="1369"/>
      <c r="BQ345" s="1369"/>
      <c r="BR345" s="1369"/>
      <c r="BS345" s="1369"/>
      <c r="BT345" s="1369"/>
      <c r="BU345" s="1369"/>
      <c r="BV345" s="1369"/>
      <c r="BW345" s="1369"/>
      <c r="BX345" s="1369"/>
      <c r="BY345" s="1369"/>
      <c r="BZ345" s="1369"/>
      <c r="CA345" s="1369"/>
      <c r="CB345" s="1369"/>
      <c r="CC345" s="1369"/>
      <c r="CD345" s="1369"/>
      <c r="CE345" s="1369"/>
      <c r="CF345" s="1369"/>
      <c r="CG345" s="1369"/>
      <c r="CH345" s="1369"/>
      <c r="CI345" s="1369"/>
      <c r="CJ345" s="1369"/>
      <c r="CK345" s="1369"/>
      <c r="CL345" s="1369"/>
      <c r="CM345" s="1369"/>
      <c r="CN345" s="1369"/>
      <c r="CO345" s="1369"/>
      <c r="CP345" s="1369"/>
      <c r="CQ345" s="1369"/>
      <c r="CR345" s="1369"/>
      <c r="CS345" s="1369"/>
      <c r="CT345" s="1369"/>
      <c r="CU345" s="1369"/>
      <c r="CV345" s="1369"/>
      <c r="CW345" s="1369"/>
      <c r="CX345" s="1369"/>
      <c r="CY345" s="1369"/>
      <c r="CZ345" s="1369"/>
      <c r="DA345" s="1369"/>
      <c r="DB345" s="1369"/>
      <c r="DC345" s="1369"/>
      <c r="DD345" s="1369"/>
      <c r="DE345" s="1369"/>
      <c r="DF345" s="1369"/>
      <c r="DG345" s="1369"/>
      <c r="DH345" s="1369"/>
      <c r="DI345" s="1369"/>
      <c r="DJ345" s="1369"/>
      <c r="DK345" s="1369"/>
      <c r="DL345" s="1369"/>
      <c r="DM345" s="1369"/>
      <c r="DN345" s="1369"/>
      <c r="DO345" s="1369"/>
      <c r="DP345" s="1369"/>
      <c r="DQ345" s="1369"/>
      <c r="DR345" s="1369"/>
      <c r="DS345" s="1369"/>
      <c r="DT345" s="1369"/>
      <c r="DU345" s="1369"/>
      <c r="DV345" s="1369"/>
      <c r="DW345" s="1369"/>
      <c r="DX345" s="1369"/>
      <c r="DY345" s="1369"/>
      <c r="DZ345" s="1369"/>
      <c r="EA345" s="1369"/>
      <c r="EB345" s="1369"/>
      <c r="EC345" s="1369"/>
      <c r="ED345" s="1369"/>
      <c r="EE345" s="1369"/>
      <c r="EF345" s="1369"/>
      <c r="EG345" s="1369"/>
      <c r="EH345" s="1369"/>
      <c r="EI345" s="1369"/>
      <c r="EJ345" s="1369"/>
      <c r="EK345" s="1369"/>
      <c r="EL345" s="1369"/>
      <c r="EM345" s="1369"/>
      <c r="EN345" s="1369"/>
      <c r="EO345" s="1369"/>
      <c r="EP345" s="1369"/>
      <c r="EQ345" s="1369"/>
      <c r="ER345" s="1369"/>
      <c r="ES345" s="1369"/>
      <c r="ET345" s="1369"/>
      <c r="EU345" s="1369"/>
      <c r="EV345" s="1369"/>
      <c r="EW345" s="1369"/>
      <c r="EX345" s="1369"/>
      <c r="EY345" s="1369"/>
      <c r="EZ345" s="1369"/>
      <c r="FA345" s="1369"/>
      <c r="FB345" s="1369"/>
      <c r="FC345" s="1369"/>
      <c r="FD345" s="1369"/>
      <c r="FE345" s="1369"/>
      <c r="FF345" s="1369"/>
    </row>
    <row r="347" spans="6:162" s="1371" customFormat="1" ht="15.75" customHeight="1">
      <c r="F347" s="1369"/>
      <c r="G347" s="1369"/>
      <c r="H347" s="1369"/>
      <c r="I347" s="1369"/>
      <c r="J347" s="1369"/>
      <c r="K347" s="1369"/>
      <c r="L347" s="1369"/>
      <c r="M347" s="1369"/>
      <c r="N347" s="1369"/>
      <c r="O347" s="1369"/>
      <c r="P347" s="1369"/>
      <c r="Q347" s="1369"/>
      <c r="R347" s="1369"/>
      <c r="S347" s="1369"/>
      <c r="T347" s="1369"/>
      <c r="U347" s="1369"/>
      <c r="V347" s="1369"/>
      <c r="W347" s="1369"/>
      <c r="X347" s="1369"/>
      <c r="Y347" s="1369"/>
      <c r="AA347" s="1369"/>
      <c r="AC347" s="1369"/>
      <c r="AD347" s="1369"/>
      <c r="AE347" s="1369"/>
      <c r="AF347" s="1369"/>
      <c r="AG347" s="1369"/>
      <c r="AH347" s="1370"/>
      <c r="AI347" s="1370"/>
      <c r="AJ347" s="1369"/>
      <c r="AK347" s="1369"/>
      <c r="AL347" s="1369"/>
      <c r="AM347" s="1369"/>
      <c r="AN347" s="1369"/>
      <c r="AO347" s="1369"/>
      <c r="AP347" s="1369"/>
      <c r="AQ347" s="1369"/>
      <c r="AR347" s="1369"/>
      <c r="AS347" s="1369"/>
      <c r="AT347" s="1369"/>
      <c r="AU347" s="1369"/>
      <c r="AV347" s="1369"/>
      <c r="AW347" s="1369"/>
      <c r="AX347" s="1369"/>
      <c r="AY347" s="1369"/>
      <c r="AZ347" s="1369"/>
      <c r="BA347" s="1369"/>
      <c r="BB347" s="1369"/>
      <c r="BC347" s="1369"/>
      <c r="BD347" s="1369"/>
      <c r="BE347" s="1369"/>
      <c r="BF347" s="1369"/>
      <c r="BG347" s="1369"/>
      <c r="BH347" s="1369"/>
      <c r="BI347" s="1369"/>
      <c r="BJ347" s="1369"/>
      <c r="BK347" s="1369"/>
      <c r="BL347" s="1369"/>
      <c r="BM347" s="1369"/>
      <c r="BN347" s="1369"/>
      <c r="BO347" s="1369"/>
      <c r="BP347" s="1369"/>
      <c r="BQ347" s="1369"/>
      <c r="BR347" s="1369"/>
      <c r="BS347" s="1369"/>
      <c r="BT347" s="1369"/>
      <c r="BU347" s="1369"/>
      <c r="BV347" s="1369"/>
      <c r="BW347" s="1369"/>
      <c r="BX347" s="1369"/>
      <c r="BY347" s="1369"/>
      <c r="BZ347" s="1369"/>
      <c r="CA347" s="1369"/>
      <c r="CB347" s="1369"/>
      <c r="CC347" s="1369"/>
      <c r="CD347" s="1369"/>
      <c r="CE347" s="1369"/>
      <c r="CF347" s="1369"/>
      <c r="CG347" s="1369"/>
      <c r="CH347" s="1369"/>
      <c r="CI347" s="1369"/>
      <c r="CJ347" s="1369"/>
      <c r="CK347" s="1369"/>
      <c r="CL347" s="1369"/>
      <c r="CM347" s="1369"/>
      <c r="CN347" s="1369"/>
      <c r="CO347" s="1369"/>
      <c r="CP347" s="1369"/>
      <c r="CQ347" s="1369"/>
      <c r="CR347" s="1369"/>
      <c r="CS347" s="1369"/>
      <c r="CT347" s="1369"/>
      <c r="CU347" s="1369"/>
      <c r="CV347" s="1369"/>
      <c r="CW347" s="1369"/>
      <c r="CX347" s="1369"/>
      <c r="CY347" s="1369"/>
      <c r="CZ347" s="1369"/>
      <c r="DA347" s="1369"/>
      <c r="DB347" s="1369"/>
      <c r="DC347" s="1369"/>
      <c r="DD347" s="1369"/>
      <c r="DE347" s="1369"/>
      <c r="DF347" s="1369"/>
      <c r="DG347" s="1369"/>
      <c r="DH347" s="1369"/>
      <c r="DI347" s="1369"/>
      <c r="DJ347" s="1369"/>
      <c r="DK347" s="1369"/>
      <c r="DL347" s="1369"/>
      <c r="DM347" s="1369"/>
      <c r="DN347" s="1369"/>
      <c r="DO347" s="1369"/>
      <c r="DP347" s="1369"/>
      <c r="DQ347" s="1369"/>
      <c r="DR347" s="1369"/>
      <c r="DS347" s="1369"/>
      <c r="DT347" s="1369"/>
      <c r="DU347" s="1369"/>
      <c r="DV347" s="1369"/>
      <c r="DW347" s="1369"/>
      <c r="DX347" s="1369"/>
      <c r="DY347" s="1369"/>
      <c r="DZ347" s="1369"/>
      <c r="EA347" s="1369"/>
      <c r="EB347" s="1369"/>
      <c r="EC347" s="1369"/>
      <c r="ED347" s="1369"/>
      <c r="EE347" s="1369"/>
      <c r="EF347" s="1369"/>
      <c r="EG347" s="1369"/>
      <c r="EH347" s="1369"/>
      <c r="EI347" s="1369"/>
      <c r="EJ347" s="1369"/>
      <c r="EK347" s="1369"/>
      <c r="EL347" s="1369"/>
      <c r="EM347" s="1369"/>
      <c r="EN347" s="1369"/>
      <c r="EO347" s="1369"/>
      <c r="EP347" s="1369"/>
      <c r="EQ347" s="1369"/>
      <c r="ER347" s="1369"/>
      <c r="ES347" s="1369"/>
      <c r="ET347" s="1369"/>
      <c r="EU347" s="1369"/>
      <c r="EV347" s="1369"/>
      <c r="EW347" s="1369"/>
      <c r="EX347" s="1369"/>
      <c r="EY347" s="1369"/>
      <c r="EZ347" s="1369"/>
      <c r="FA347" s="1369"/>
      <c r="FB347" s="1369"/>
      <c r="FC347" s="1369"/>
      <c r="FD347" s="1369"/>
      <c r="FE347" s="1369"/>
      <c r="FF347" s="1369"/>
    </row>
    <row r="349" spans="6:162" s="1371" customFormat="1" ht="15.75" customHeight="1">
      <c r="F349" s="1369"/>
      <c r="G349" s="1369"/>
      <c r="H349" s="1369"/>
      <c r="I349" s="1369"/>
      <c r="J349" s="1369"/>
      <c r="K349" s="1369"/>
      <c r="L349" s="1369"/>
      <c r="M349" s="1369"/>
      <c r="N349" s="1369"/>
      <c r="O349" s="1369"/>
      <c r="P349" s="1369"/>
      <c r="Q349" s="1369"/>
      <c r="R349" s="1369"/>
      <c r="S349" s="1369"/>
      <c r="T349" s="1369"/>
      <c r="U349" s="1369"/>
      <c r="V349" s="1369"/>
      <c r="W349" s="1369"/>
      <c r="X349" s="1369"/>
      <c r="Y349" s="1369"/>
      <c r="AA349" s="1369"/>
      <c r="AC349" s="1369"/>
      <c r="AD349" s="1369"/>
      <c r="AE349" s="1369"/>
      <c r="AF349" s="1369"/>
      <c r="AG349" s="1369"/>
      <c r="AH349" s="1370"/>
      <c r="AI349" s="1370"/>
      <c r="AJ349" s="1369"/>
      <c r="AK349" s="1369"/>
      <c r="AL349" s="1369"/>
      <c r="AM349" s="1369"/>
      <c r="AN349" s="1369"/>
      <c r="AO349" s="1369"/>
      <c r="AP349" s="1369"/>
      <c r="AQ349" s="1369"/>
      <c r="AR349" s="1369"/>
      <c r="AS349" s="1369"/>
      <c r="AT349" s="1369"/>
      <c r="AU349" s="1369"/>
      <c r="AV349" s="1369"/>
      <c r="AW349" s="1369"/>
      <c r="AX349" s="1369"/>
      <c r="AY349" s="1369"/>
      <c r="AZ349" s="1369"/>
      <c r="BA349" s="1369"/>
      <c r="BB349" s="1369"/>
      <c r="BC349" s="1369"/>
      <c r="BD349" s="1369"/>
      <c r="BE349" s="1369"/>
      <c r="BF349" s="1369"/>
      <c r="BG349" s="1369"/>
      <c r="BH349" s="1369"/>
      <c r="BI349" s="1369"/>
      <c r="BJ349" s="1369"/>
      <c r="BK349" s="1369"/>
      <c r="BL349" s="1369"/>
      <c r="BM349" s="1369"/>
      <c r="BN349" s="1369"/>
      <c r="BO349" s="1369"/>
      <c r="BP349" s="1369"/>
      <c r="BQ349" s="1369"/>
      <c r="BR349" s="1369"/>
      <c r="BS349" s="1369"/>
      <c r="BT349" s="1369"/>
      <c r="BU349" s="1369"/>
      <c r="BV349" s="1369"/>
      <c r="BW349" s="1369"/>
      <c r="BX349" s="1369"/>
      <c r="BY349" s="1369"/>
      <c r="BZ349" s="1369"/>
      <c r="CA349" s="1369"/>
      <c r="CB349" s="1369"/>
      <c r="CC349" s="1369"/>
      <c r="CD349" s="1369"/>
      <c r="CE349" s="1369"/>
      <c r="CF349" s="1369"/>
      <c r="CG349" s="1369"/>
      <c r="CH349" s="1369"/>
      <c r="CI349" s="1369"/>
      <c r="CJ349" s="1369"/>
      <c r="CK349" s="1369"/>
      <c r="CL349" s="1369"/>
      <c r="CM349" s="1369"/>
      <c r="CN349" s="1369"/>
      <c r="CO349" s="1369"/>
      <c r="CP349" s="1369"/>
      <c r="CQ349" s="1369"/>
      <c r="CR349" s="1369"/>
      <c r="CS349" s="1369"/>
      <c r="CT349" s="1369"/>
      <c r="CU349" s="1369"/>
      <c r="CV349" s="1369"/>
      <c r="CW349" s="1369"/>
      <c r="CX349" s="1369"/>
      <c r="CY349" s="1369"/>
      <c r="CZ349" s="1369"/>
      <c r="DA349" s="1369"/>
      <c r="DB349" s="1369"/>
      <c r="DC349" s="1369"/>
      <c r="DD349" s="1369"/>
      <c r="DE349" s="1369"/>
      <c r="DF349" s="1369"/>
      <c r="DG349" s="1369"/>
      <c r="DH349" s="1369"/>
      <c r="DI349" s="1369"/>
      <c r="DJ349" s="1369"/>
      <c r="DK349" s="1369"/>
      <c r="DL349" s="1369"/>
      <c r="DM349" s="1369"/>
      <c r="DN349" s="1369"/>
      <c r="DO349" s="1369"/>
      <c r="DP349" s="1369"/>
      <c r="DQ349" s="1369"/>
      <c r="DR349" s="1369"/>
      <c r="DS349" s="1369"/>
      <c r="DT349" s="1369"/>
      <c r="DU349" s="1369"/>
      <c r="DV349" s="1369"/>
      <c r="DW349" s="1369"/>
      <c r="DX349" s="1369"/>
      <c r="DY349" s="1369"/>
      <c r="DZ349" s="1369"/>
      <c r="EA349" s="1369"/>
      <c r="EB349" s="1369"/>
      <c r="EC349" s="1369"/>
      <c r="ED349" s="1369"/>
      <c r="EE349" s="1369"/>
      <c r="EF349" s="1369"/>
      <c r="EG349" s="1369"/>
      <c r="EH349" s="1369"/>
      <c r="EI349" s="1369"/>
      <c r="EJ349" s="1369"/>
      <c r="EK349" s="1369"/>
      <c r="EL349" s="1369"/>
      <c r="EM349" s="1369"/>
      <c r="EN349" s="1369"/>
      <c r="EO349" s="1369"/>
      <c r="EP349" s="1369"/>
      <c r="EQ349" s="1369"/>
      <c r="ER349" s="1369"/>
      <c r="ES349" s="1369"/>
      <c r="ET349" s="1369"/>
      <c r="EU349" s="1369"/>
      <c r="EV349" s="1369"/>
      <c r="EW349" s="1369"/>
      <c r="EX349" s="1369"/>
      <c r="EY349" s="1369"/>
      <c r="EZ349" s="1369"/>
      <c r="FA349" s="1369"/>
      <c r="FB349" s="1369"/>
      <c r="FC349" s="1369"/>
      <c r="FD349" s="1369"/>
      <c r="FE349" s="1369"/>
      <c r="FF349" s="1369"/>
    </row>
    <row r="351" spans="6:162" s="1371" customFormat="1" ht="15.75" customHeight="1">
      <c r="F351" s="1369"/>
      <c r="G351" s="1369"/>
      <c r="H351" s="1369"/>
      <c r="I351" s="1369"/>
      <c r="J351" s="1369"/>
      <c r="K351" s="1369"/>
      <c r="L351" s="1369"/>
      <c r="M351" s="1369"/>
      <c r="N351" s="1369"/>
      <c r="O351" s="1369"/>
      <c r="P351" s="1369"/>
      <c r="Q351" s="1369"/>
      <c r="R351" s="1369"/>
      <c r="S351" s="1369"/>
      <c r="T351" s="1369"/>
      <c r="U351" s="1369"/>
      <c r="V351" s="1369"/>
      <c r="W351" s="1369"/>
      <c r="X351" s="1369"/>
      <c r="Y351" s="1369"/>
      <c r="AA351" s="1369"/>
      <c r="AC351" s="1369"/>
      <c r="AD351" s="1369"/>
      <c r="AE351" s="1369"/>
      <c r="AF351" s="1369"/>
      <c r="AG351" s="1369"/>
      <c r="AH351" s="1370"/>
      <c r="AI351" s="1370"/>
      <c r="AJ351" s="1369"/>
      <c r="AK351" s="1369"/>
      <c r="AL351" s="1369"/>
      <c r="AM351" s="1369"/>
      <c r="AN351" s="1369"/>
      <c r="AO351" s="1369"/>
      <c r="AP351" s="1369"/>
      <c r="AQ351" s="1369"/>
      <c r="AR351" s="1369"/>
      <c r="AS351" s="1369"/>
      <c r="AT351" s="1369"/>
      <c r="AU351" s="1369"/>
      <c r="AV351" s="1369"/>
      <c r="AW351" s="1369"/>
      <c r="AX351" s="1369"/>
      <c r="AY351" s="1369"/>
      <c r="AZ351" s="1369"/>
      <c r="BA351" s="1369"/>
      <c r="BB351" s="1369"/>
      <c r="BC351" s="1369"/>
      <c r="BD351" s="1369"/>
      <c r="BE351" s="1369"/>
      <c r="BF351" s="1369"/>
      <c r="BG351" s="1369"/>
      <c r="BH351" s="1369"/>
      <c r="BI351" s="1369"/>
      <c r="BJ351" s="1369"/>
      <c r="BK351" s="1369"/>
      <c r="BL351" s="1369"/>
      <c r="BM351" s="1369"/>
      <c r="BN351" s="1369"/>
      <c r="BO351" s="1369"/>
      <c r="BP351" s="1369"/>
      <c r="BQ351" s="1369"/>
      <c r="BR351" s="1369"/>
      <c r="BS351" s="1369"/>
      <c r="BT351" s="1369"/>
      <c r="BU351" s="1369"/>
      <c r="BV351" s="1369"/>
      <c r="BW351" s="1369"/>
      <c r="BX351" s="1369"/>
      <c r="BY351" s="1369"/>
      <c r="BZ351" s="1369"/>
      <c r="CA351" s="1369"/>
      <c r="CB351" s="1369"/>
      <c r="CC351" s="1369"/>
      <c r="CD351" s="1369"/>
      <c r="CE351" s="1369"/>
      <c r="CF351" s="1369"/>
      <c r="CG351" s="1369"/>
      <c r="CH351" s="1369"/>
      <c r="CI351" s="1369"/>
      <c r="CJ351" s="1369"/>
      <c r="CK351" s="1369"/>
      <c r="CL351" s="1369"/>
      <c r="CM351" s="1369"/>
      <c r="CN351" s="1369"/>
      <c r="CO351" s="1369"/>
      <c r="CP351" s="1369"/>
      <c r="CQ351" s="1369"/>
      <c r="CR351" s="1369"/>
      <c r="CS351" s="1369"/>
      <c r="CT351" s="1369"/>
      <c r="CU351" s="1369"/>
      <c r="CV351" s="1369"/>
      <c r="CW351" s="1369"/>
      <c r="CX351" s="1369"/>
      <c r="CY351" s="1369"/>
      <c r="CZ351" s="1369"/>
      <c r="DA351" s="1369"/>
      <c r="DB351" s="1369"/>
      <c r="DC351" s="1369"/>
      <c r="DD351" s="1369"/>
      <c r="DE351" s="1369"/>
      <c r="DF351" s="1369"/>
      <c r="DG351" s="1369"/>
      <c r="DH351" s="1369"/>
      <c r="DI351" s="1369"/>
      <c r="DJ351" s="1369"/>
      <c r="DK351" s="1369"/>
      <c r="DL351" s="1369"/>
      <c r="DM351" s="1369"/>
      <c r="DN351" s="1369"/>
      <c r="DO351" s="1369"/>
      <c r="DP351" s="1369"/>
      <c r="DQ351" s="1369"/>
      <c r="DR351" s="1369"/>
      <c r="DS351" s="1369"/>
      <c r="DT351" s="1369"/>
      <c r="DU351" s="1369"/>
      <c r="DV351" s="1369"/>
      <c r="DW351" s="1369"/>
      <c r="DX351" s="1369"/>
      <c r="DY351" s="1369"/>
      <c r="DZ351" s="1369"/>
      <c r="EA351" s="1369"/>
      <c r="EB351" s="1369"/>
      <c r="EC351" s="1369"/>
      <c r="ED351" s="1369"/>
      <c r="EE351" s="1369"/>
      <c r="EF351" s="1369"/>
      <c r="EG351" s="1369"/>
      <c r="EH351" s="1369"/>
      <c r="EI351" s="1369"/>
      <c r="EJ351" s="1369"/>
      <c r="EK351" s="1369"/>
      <c r="EL351" s="1369"/>
      <c r="EM351" s="1369"/>
      <c r="EN351" s="1369"/>
      <c r="EO351" s="1369"/>
      <c r="EP351" s="1369"/>
      <c r="EQ351" s="1369"/>
      <c r="ER351" s="1369"/>
      <c r="ES351" s="1369"/>
      <c r="ET351" s="1369"/>
      <c r="EU351" s="1369"/>
      <c r="EV351" s="1369"/>
      <c r="EW351" s="1369"/>
      <c r="EX351" s="1369"/>
      <c r="EY351" s="1369"/>
      <c r="EZ351" s="1369"/>
      <c r="FA351" s="1369"/>
      <c r="FB351" s="1369"/>
      <c r="FC351" s="1369"/>
      <c r="FD351" s="1369"/>
      <c r="FE351" s="1369"/>
      <c r="FF351" s="1369"/>
    </row>
    <row r="353" spans="6:162" s="1371" customFormat="1" ht="15.75" customHeight="1">
      <c r="F353" s="1369"/>
      <c r="G353" s="1369"/>
      <c r="H353" s="1369"/>
      <c r="I353" s="1369"/>
      <c r="J353" s="1369"/>
      <c r="K353" s="1369"/>
      <c r="L353" s="1369"/>
      <c r="M353" s="1369"/>
      <c r="N353" s="1369"/>
      <c r="O353" s="1369"/>
      <c r="P353" s="1369"/>
      <c r="Q353" s="1369"/>
      <c r="R353" s="1369"/>
      <c r="S353" s="1369"/>
      <c r="T353" s="1369"/>
      <c r="U353" s="1369"/>
      <c r="V353" s="1369"/>
      <c r="W353" s="1369"/>
      <c r="X353" s="1369"/>
      <c r="Y353" s="1369"/>
      <c r="AA353" s="1369"/>
      <c r="AC353" s="1369"/>
      <c r="AD353" s="1369"/>
      <c r="AE353" s="1369"/>
      <c r="AF353" s="1369"/>
      <c r="AG353" s="1369"/>
      <c r="AH353" s="1370"/>
      <c r="AI353" s="1370"/>
      <c r="AJ353" s="1369"/>
      <c r="AK353" s="1369"/>
      <c r="AL353" s="1369"/>
      <c r="AM353" s="1369"/>
      <c r="AN353" s="1369"/>
      <c r="AO353" s="1369"/>
      <c r="AP353" s="1369"/>
      <c r="AQ353" s="1369"/>
      <c r="AR353" s="1369"/>
      <c r="AS353" s="1369"/>
      <c r="AT353" s="1369"/>
      <c r="AU353" s="1369"/>
      <c r="AV353" s="1369"/>
      <c r="AW353" s="1369"/>
      <c r="AX353" s="1369"/>
      <c r="AY353" s="1369"/>
      <c r="AZ353" s="1369"/>
      <c r="BA353" s="1369"/>
      <c r="BB353" s="1369"/>
      <c r="BC353" s="1369"/>
      <c r="BD353" s="1369"/>
      <c r="BE353" s="1369"/>
      <c r="BF353" s="1369"/>
      <c r="BG353" s="1369"/>
      <c r="BH353" s="1369"/>
      <c r="BI353" s="1369"/>
      <c r="BJ353" s="1369"/>
      <c r="BK353" s="1369"/>
      <c r="BL353" s="1369"/>
      <c r="BM353" s="1369"/>
      <c r="BN353" s="1369"/>
      <c r="BO353" s="1369"/>
      <c r="BP353" s="1369"/>
      <c r="BQ353" s="1369"/>
      <c r="BR353" s="1369"/>
      <c r="BS353" s="1369"/>
      <c r="BT353" s="1369"/>
      <c r="BU353" s="1369"/>
      <c r="BV353" s="1369"/>
      <c r="BW353" s="1369"/>
      <c r="BX353" s="1369"/>
      <c r="BY353" s="1369"/>
      <c r="BZ353" s="1369"/>
      <c r="CA353" s="1369"/>
      <c r="CB353" s="1369"/>
      <c r="CC353" s="1369"/>
      <c r="CD353" s="1369"/>
      <c r="CE353" s="1369"/>
      <c r="CF353" s="1369"/>
      <c r="CG353" s="1369"/>
      <c r="CH353" s="1369"/>
      <c r="CI353" s="1369"/>
      <c r="CJ353" s="1369"/>
      <c r="CK353" s="1369"/>
      <c r="CL353" s="1369"/>
      <c r="CM353" s="1369"/>
      <c r="CN353" s="1369"/>
      <c r="CO353" s="1369"/>
      <c r="CP353" s="1369"/>
      <c r="CQ353" s="1369"/>
      <c r="CR353" s="1369"/>
      <c r="CS353" s="1369"/>
      <c r="CT353" s="1369"/>
      <c r="CU353" s="1369"/>
      <c r="CV353" s="1369"/>
      <c r="CW353" s="1369"/>
      <c r="CX353" s="1369"/>
      <c r="CY353" s="1369"/>
      <c r="CZ353" s="1369"/>
      <c r="DA353" s="1369"/>
      <c r="DB353" s="1369"/>
      <c r="DC353" s="1369"/>
      <c r="DD353" s="1369"/>
      <c r="DE353" s="1369"/>
      <c r="DF353" s="1369"/>
      <c r="DG353" s="1369"/>
      <c r="DH353" s="1369"/>
      <c r="DI353" s="1369"/>
      <c r="DJ353" s="1369"/>
      <c r="DK353" s="1369"/>
      <c r="DL353" s="1369"/>
      <c r="DM353" s="1369"/>
      <c r="DN353" s="1369"/>
      <c r="DO353" s="1369"/>
      <c r="DP353" s="1369"/>
      <c r="DQ353" s="1369"/>
      <c r="DR353" s="1369"/>
      <c r="DS353" s="1369"/>
      <c r="DT353" s="1369"/>
      <c r="DU353" s="1369"/>
      <c r="DV353" s="1369"/>
      <c r="DW353" s="1369"/>
      <c r="DX353" s="1369"/>
      <c r="DY353" s="1369"/>
      <c r="DZ353" s="1369"/>
      <c r="EA353" s="1369"/>
      <c r="EB353" s="1369"/>
      <c r="EC353" s="1369"/>
      <c r="ED353" s="1369"/>
      <c r="EE353" s="1369"/>
      <c r="EF353" s="1369"/>
      <c r="EG353" s="1369"/>
      <c r="EH353" s="1369"/>
      <c r="EI353" s="1369"/>
      <c r="EJ353" s="1369"/>
      <c r="EK353" s="1369"/>
      <c r="EL353" s="1369"/>
      <c r="EM353" s="1369"/>
      <c r="EN353" s="1369"/>
      <c r="EO353" s="1369"/>
      <c r="EP353" s="1369"/>
      <c r="EQ353" s="1369"/>
      <c r="ER353" s="1369"/>
      <c r="ES353" s="1369"/>
      <c r="ET353" s="1369"/>
      <c r="EU353" s="1369"/>
      <c r="EV353" s="1369"/>
      <c r="EW353" s="1369"/>
      <c r="EX353" s="1369"/>
      <c r="EY353" s="1369"/>
      <c r="EZ353" s="1369"/>
      <c r="FA353" s="1369"/>
      <c r="FB353" s="1369"/>
      <c r="FC353" s="1369"/>
      <c r="FD353" s="1369"/>
      <c r="FE353" s="1369"/>
      <c r="FF353" s="1369"/>
    </row>
    <row r="355" spans="6:162" s="1371" customFormat="1" ht="15.75" customHeight="1">
      <c r="F355" s="1369"/>
      <c r="G355" s="1369"/>
      <c r="H355" s="1369"/>
      <c r="I355" s="1369"/>
      <c r="J355" s="1369"/>
      <c r="K355" s="1369"/>
      <c r="L355" s="1369"/>
      <c r="M355" s="1369"/>
      <c r="N355" s="1369"/>
      <c r="O355" s="1369"/>
      <c r="P355" s="1369"/>
      <c r="Q355" s="1369"/>
      <c r="R355" s="1369"/>
      <c r="S355" s="1369"/>
      <c r="T355" s="1369"/>
      <c r="U355" s="1369"/>
      <c r="V355" s="1369"/>
      <c r="W355" s="1369"/>
      <c r="X355" s="1369"/>
      <c r="Y355" s="1369"/>
      <c r="AA355" s="1369"/>
      <c r="AC355" s="1369"/>
      <c r="AD355" s="1369"/>
      <c r="AE355" s="1369"/>
      <c r="AF355" s="1369"/>
      <c r="AG355" s="1369"/>
      <c r="AH355" s="1370"/>
      <c r="AI355" s="1370"/>
      <c r="AJ355" s="1369"/>
      <c r="AK355" s="1369"/>
      <c r="AL355" s="1369"/>
      <c r="AM355" s="1369"/>
      <c r="AN355" s="1369"/>
      <c r="AO355" s="1369"/>
      <c r="AP355" s="1369"/>
      <c r="AQ355" s="1369"/>
      <c r="AR355" s="1369"/>
      <c r="AS355" s="1369"/>
      <c r="AT355" s="1369"/>
      <c r="AU355" s="1369"/>
      <c r="AV355" s="1369"/>
      <c r="AW355" s="1369"/>
      <c r="AX355" s="1369"/>
      <c r="AY355" s="1369"/>
      <c r="AZ355" s="1369"/>
      <c r="BA355" s="1369"/>
      <c r="BB355" s="1369"/>
      <c r="BC355" s="1369"/>
      <c r="BD355" s="1369"/>
      <c r="BE355" s="1369"/>
      <c r="BF355" s="1369"/>
      <c r="BG355" s="1369"/>
      <c r="BH355" s="1369"/>
      <c r="BI355" s="1369"/>
      <c r="BJ355" s="1369"/>
      <c r="BK355" s="1369"/>
      <c r="BL355" s="1369"/>
      <c r="BM355" s="1369"/>
      <c r="BN355" s="1369"/>
      <c r="BO355" s="1369"/>
      <c r="BP355" s="1369"/>
      <c r="BQ355" s="1369"/>
      <c r="BR355" s="1369"/>
      <c r="BS355" s="1369"/>
      <c r="BT355" s="1369"/>
      <c r="BU355" s="1369"/>
      <c r="BV355" s="1369"/>
      <c r="BW355" s="1369"/>
      <c r="BX355" s="1369"/>
      <c r="BY355" s="1369"/>
      <c r="BZ355" s="1369"/>
      <c r="CA355" s="1369"/>
      <c r="CB355" s="1369"/>
      <c r="CC355" s="1369"/>
      <c r="CD355" s="1369"/>
      <c r="CE355" s="1369"/>
      <c r="CF355" s="1369"/>
      <c r="CG355" s="1369"/>
      <c r="CH355" s="1369"/>
      <c r="CI355" s="1369"/>
      <c r="CJ355" s="1369"/>
      <c r="CK355" s="1369"/>
      <c r="CL355" s="1369"/>
      <c r="CM355" s="1369"/>
      <c r="CN355" s="1369"/>
      <c r="CO355" s="1369"/>
      <c r="CP355" s="1369"/>
      <c r="CQ355" s="1369"/>
      <c r="CR355" s="1369"/>
      <c r="CS355" s="1369"/>
      <c r="CT355" s="1369"/>
      <c r="CU355" s="1369"/>
      <c r="CV355" s="1369"/>
      <c r="CW355" s="1369"/>
      <c r="CX355" s="1369"/>
      <c r="CY355" s="1369"/>
      <c r="CZ355" s="1369"/>
      <c r="DA355" s="1369"/>
      <c r="DB355" s="1369"/>
      <c r="DC355" s="1369"/>
      <c r="DD355" s="1369"/>
      <c r="DE355" s="1369"/>
      <c r="DF355" s="1369"/>
      <c r="DG355" s="1369"/>
      <c r="DH355" s="1369"/>
      <c r="DI355" s="1369"/>
      <c r="DJ355" s="1369"/>
      <c r="DK355" s="1369"/>
      <c r="DL355" s="1369"/>
      <c r="DM355" s="1369"/>
      <c r="DN355" s="1369"/>
      <c r="DO355" s="1369"/>
      <c r="DP355" s="1369"/>
      <c r="DQ355" s="1369"/>
      <c r="DR355" s="1369"/>
      <c r="DS355" s="1369"/>
      <c r="DT355" s="1369"/>
      <c r="DU355" s="1369"/>
      <c r="DV355" s="1369"/>
      <c r="DW355" s="1369"/>
      <c r="DX355" s="1369"/>
      <c r="DY355" s="1369"/>
      <c r="DZ355" s="1369"/>
      <c r="EA355" s="1369"/>
      <c r="EB355" s="1369"/>
      <c r="EC355" s="1369"/>
      <c r="ED355" s="1369"/>
      <c r="EE355" s="1369"/>
      <c r="EF355" s="1369"/>
      <c r="EG355" s="1369"/>
      <c r="EH355" s="1369"/>
      <c r="EI355" s="1369"/>
      <c r="EJ355" s="1369"/>
      <c r="EK355" s="1369"/>
      <c r="EL355" s="1369"/>
      <c r="EM355" s="1369"/>
      <c r="EN355" s="1369"/>
      <c r="EO355" s="1369"/>
      <c r="EP355" s="1369"/>
      <c r="EQ355" s="1369"/>
      <c r="ER355" s="1369"/>
      <c r="ES355" s="1369"/>
      <c r="ET355" s="1369"/>
      <c r="EU355" s="1369"/>
      <c r="EV355" s="1369"/>
      <c r="EW355" s="1369"/>
      <c r="EX355" s="1369"/>
      <c r="EY355" s="1369"/>
      <c r="EZ355" s="1369"/>
      <c r="FA355" s="1369"/>
      <c r="FB355" s="1369"/>
      <c r="FC355" s="1369"/>
      <c r="FD355" s="1369"/>
      <c r="FE355" s="1369"/>
      <c r="FF355" s="1369"/>
    </row>
    <row r="357" spans="6:162" s="1371" customFormat="1" ht="15.75" customHeight="1">
      <c r="F357" s="1369"/>
      <c r="G357" s="1369"/>
      <c r="H357" s="1369"/>
      <c r="I357" s="1369"/>
      <c r="J357" s="1369"/>
      <c r="K357" s="1369"/>
      <c r="L357" s="1369"/>
      <c r="M357" s="1369"/>
      <c r="N357" s="1369"/>
      <c r="O357" s="1369"/>
      <c r="P357" s="1369"/>
      <c r="Q357" s="1369"/>
      <c r="R357" s="1369"/>
      <c r="S357" s="1369"/>
      <c r="T357" s="1369"/>
      <c r="U357" s="1369"/>
      <c r="V357" s="1369"/>
      <c r="W357" s="1369"/>
      <c r="X357" s="1369"/>
      <c r="Y357" s="1369"/>
      <c r="AA357" s="1369"/>
      <c r="AC357" s="1369"/>
      <c r="AD357" s="1369"/>
      <c r="AE357" s="1369"/>
      <c r="AF357" s="1369"/>
      <c r="AG357" s="1369"/>
      <c r="AH357" s="1370"/>
      <c r="AI357" s="1370"/>
      <c r="AJ357" s="1369"/>
      <c r="AK357" s="1369"/>
      <c r="AL357" s="1369"/>
      <c r="AM357" s="1369"/>
      <c r="AN357" s="1369"/>
      <c r="AO357" s="1369"/>
      <c r="AP357" s="1369"/>
      <c r="AQ357" s="1369"/>
      <c r="AR357" s="1369"/>
      <c r="AS357" s="1369"/>
      <c r="AT357" s="1369"/>
      <c r="AU357" s="1369"/>
      <c r="AV357" s="1369"/>
      <c r="AW357" s="1369"/>
      <c r="AX357" s="1369"/>
      <c r="AY357" s="1369"/>
      <c r="AZ357" s="1369"/>
      <c r="BA357" s="1369"/>
      <c r="BB357" s="1369"/>
      <c r="BC357" s="1369"/>
      <c r="BD357" s="1369"/>
      <c r="BE357" s="1369"/>
      <c r="BF357" s="1369"/>
      <c r="BG357" s="1369"/>
      <c r="BH357" s="1369"/>
      <c r="BI357" s="1369"/>
      <c r="BJ357" s="1369"/>
      <c r="BK357" s="1369"/>
      <c r="BL357" s="1369"/>
      <c r="BM357" s="1369"/>
      <c r="BN357" s="1369"/>
      <c r="BO357" s="1369"/>
      <c r="BP357" s="1369"/>
      <c r="BQ357" s="1369"/>
      <c r="BR357" s="1369"/>
      <c r="BS357" s="1369"/>
      <c r="BT357" s="1369"/>
      <c r="BU357" s="1369"/>
      <c r="BV357" s="1369"/>
      <c r="BW357" s="1369"/>
      <c r="BX357" s="1369"/>
      <c r="BY357" s="1369"/>
      <c r="BZ357" s="1369"/>
      <c r="CA357" s="1369"/>
      <c r="CB357" s="1369"/>
      <c r="CC357" s="1369"/>
      <c r="CD357" s="1369"/>
      <c r="CE357" s="1369"/>
      <c r="CF357" s="1369"/>
      <c r="CG357" s="1369"/>
      <c r="CH357" s="1369"/>
      <c r="CI357" s="1369"/>
      <c r="CJ357" s="1369"/>
      <c r="CK357" s="1369"/>
      <c r="CL357" s="1369"/>
      <c r="CM357" s="1369"/>
      <c r="CN357" s="1369"/>
      <c r="CO357" s="1369"/>
      <c r="CP357" s="1369"/>
      <c r="CQ357" s="1369"/>
      <c r="CR357" s="1369"/>
      <c r="CS357" s="1369"/>
      <c r="CT357" s="1369"/>
      <c r="CU357" s="1369"/>
      <c r="CV357" s="1369"/>
      <c r="CW357" s="1369"/>
      <c r="CX357" s="1369"/>
      <c r="CY357" s="1369"/>
      <c r="CZ357" s="1369"/>
      <c r="DA357" s="1369"/>
      <c r="DB357" s="1369"/>
      <c r="DC357" s="1369"/>
      <c r="DD357" s="1369"/>
      <c r="DE357" s="1369"/>
      <c r="DF357" s="1369"/>
      <c r="DG357" s="1369"/>
      <c r="DH357" s="1369"/>
      <c r="DI357" s="1369"/>
      <c r="DJ357" s="1369"/>
      <c r="DK357" s="1369"/>
      <c r="DL357" s="1369"/>
      <c r="DM357" s="1369"/>
      <c r="DN357" s="1369"/>
      <c r="DO357" s="1369"/>
      <c r="DP357" s="1369"/>
      <c r="DQ357" s="1369"/>
      <c r="DR357" s="1369"/>
      <c r="DS357" s="1369"/>
      <c r="DT357" s="1369"/>
      <c r="DU357" s="1369"/>
      <c r="DV357" s="1369"/>
      <c r="DW357" s="1369"/>
      <c r="DX357" s="1369"/>
      <c r="DY357" s="1369"/>
      <c r="DZ357" s="1369"/>
      <c r="EA357" s="1369"/>
      <c r="EB357" s="1369"/>
      <c r="EC357" s="1369"/>
      <c r="ED357" s="1369"/>
      <c r="EE357" s="1369"/>
      <c r="EF357" s="1369"/>
      <c r="EG357" s="1369"/>
      <c r="EH357" s="1369"/>
      <c r="EI357" s="1369"/>
      <c r="EJ357" s="1369"/>
      <c r="EK357" s="1369"/>
      <c r="EL357" s="1369"/>
      <c r="EM357" s="1369"/>
      <c r="EN357" s="1369"/>
      <c r="EO357" s="1369"/>
      <c r="EP357" s="1369"/>
      <c r="EQ357" s="1369"/>
      <c r="ER357" s="1369"/>
      <c r="ES357" s="1369"/>
      <c r="ET357" s="1369"/>
      <c r="EU357" s="1369"/>
      <c r="EV357" s="1369"/>
      <c r="EW357" s="1369"/>
      <c r="EX357" s="1369"/>
      <c r="EY357" s="1369"/>
      <c r="EZ357" s="1369"/>
      <c r="FA357" s="1369"/>
      <c r="FB357" s="1369"/>
      <c r="FC357" s="1369"/>
      <c r="FD357" s="1369"/>
      <c r="FE357" s="1369"/>
      <c r="FF357" s="1369"/>
    </row>
    <row r="359" spans="6:162" s="1371" customFormat="1" ht="15.75" customHeight="1">
      <c r="F359" s="1369"/>
      <c r="G359" s="1369"/>
      <c r="H359" s="1369"/>
      <c r="I359" s="1369"/>
      <c r="J359" s="1369"/>
      <c r="K359" s="1369"/>
      <c r="L359" s="1369"/>
      <c r="M359" s="1369"/>
      <c r="N359" s="1369"/>
      <c r="O359" s="1369"/>
      <c r="P359" s="1369"/>
      <c r="Q359" s="1369"/>
      <c r="R359" s="1369"/>
      <c r="S359" s="1369"/>
      <c r="T359" s="1369"/>
      <c r="U359" s="1369"/>
      <c r="V359" s="1369"/>
      <c r="W359" s="1369"/>
      <c r="X359" s="1369"/>
      <c r="Y359" s="1369"/>
      <c r="AA359" s="1369"/>
      <c r="AC359" s="1369"/>
      <c r="AD359" s="1369"/>
      <c r="AE359" s="1369"/>
      <c r="AF359" s="1369"/>
      <c r="AG359" s="1369"/>
      <c r="AH359" s="1370"/>
      <c r="AI359" s="1370"/>
      <c r="AJ359" s="1369"/>
      <c r="AK359" s="1369"/>
      <c r="AL359" s="1369"/>
      <c r="AM359" s="1369"/>
      <c r="AN359" s="1369"/>
      <c r="AO359" s="1369"/>
      <c r="AP359" s="1369"/>
      <c r="AQ359" s="1369"/>
      <c r="AR359" s="1369"/>
      <c r="AS359" s="1369"/>
      <c r="AT359" s="1369"/>
      <c r="AU359" s="1369"/>
      <c r="AV359" s="1369"/>
      <c r="AW359" s="1369"/>
      <c r="AX359" s="1369"/>
      <c r="AY359" s="1369"/>
      <c r="AZ359" s="1369"/>
      <c r="BA359" s="1369"/>
      <c r="BB359" s="1369"/>
      <c r="BC359" s="1369"/>
      <c r="BD359" s="1369"/>
      <c r="BE359" s="1369"/>
      <c r="BF359" s="1369"/>
      <c r="BG359" s="1369"/>
      <c r="BH359" s="1369"/>
      <c r="BI359" s="1369"/>
      <c r="BJ359" s="1369"/>
      <c r="BK359" s="1369"/>
      <c r="BL359" s="1369"/>
      <c r="BM359" s="1369"/>
      <c r="BN359" s="1369"/>
      <c r="BO359" s="1369"/>
      <c r="BP359" s="1369"/>
      <c r="BQ359" s="1369"/>
      <c r="BR359" s="1369"/>
      <c r="BS359" s="1369"/>
      <c r="BT359" s="1369"/>
      <c r="BU359" s="1369"/>
      <c r="BV359" s="1369"/>
      <c r="BW359" s="1369"/>
      <c r="BX359" s="1369"/>
      <c r="BY359" s="1369"/>
      <c r="BZ359" s="1369"/>
      <c r="CA359" s="1369"/>
      <c r="CB359" s="1369"/>
      <c r="CC359" s="1369"/>
      <c r="CD359" s="1369"/>
      <c r="CE359" s="1369"/>
      <c r="CF359" s="1369"/>
      <c r="CG359" s="1369"/>
      <c r="CH359" s="1369"/>
      <c r="CI359" s="1369"/>
      <c r="CJ359" s="1369"/>
      <c r="CK359" s="1369"/>
      <c r="CL359" s="1369"/>
      <c r="CM359" s="1369"/>
      <c r="CN359" s="1369"/>
      <c r="CO359" s="1369"/>
      <c r="CP359" s="1369"/>
      <c r="CQ359" s="1369"/>
      <c r="CR359" s="1369"/>
      <c r="CS359" s="1369"/>
      <c r="CT359" s="1369"/>
      <c r="CU359" s="1369"/>
      <c r="CV359" s="1369"/>
      <c r="CW359" s="1369"/>
      <c r="CX359" s="1369"/>
      <c r="CY359" s="1369"/>
      <c r="CZ359" s="1369"/>
      <c r="DA359" s="1369"/>
      <c r="DB359" s="1369"/>
      <c r="DC359" s="1369"/>
      <c r="DD359" s="1369"/>
      <c r="DE359" s="1369"/>
      <c r="DF359" s="1369"/>
      <c r="DG359" s="1369"/>
      <c r="DH359" s="1369"/>
      <c r="DI359" s="1369"/>
      <c r="DJ359" s="1369"/>
      <c r="DK359" s="1369"/>
      <c r="DL359" s="1369"/>
      <c r="DM359" s="1369"/>
      <c r="DN359" s="1369"/>
      <c r="DO359" s="1369"/>
      <c r="DP359" s="1369"/>
      <c r="DQ359" s="1369"/>
      <c r="DR359" s="1369"/>
      <c r="DS359" s="1369"/>
      <c r="DT359" s="1369"/>
      <c r="DU359" s="1369"/>
      <c r="DV359" s="1369"/>
      <c r="DW359" s="1369"/>
      <c r="DX359" s="1369"/>
      <c r="DY359" s="1369"/>
      <c r="DZ359" s="1369"/>
      <c r="EA359" s="1369"/>
      <c r="EB359" s="1369"/>
      <c r="EC359" s="1369"/>
      <c r="ED359" s="1369"/>
      <c r="EE359" s="1369"/>
      <c r="EF359" s="1369"/>
      <c r="EG359" s="1369"/>
      <c r="EH359" s="1369"/>
      <c r="EI359" s="1369"/>
      <c r="EJ359" s="1369"/>
      <c r="EK359" s="1369"/>
      <c r="EL359" s="1369"/>
      <c r="EM359" s="1369"/>
      <c r="EN359" s="1369"/>
      <c r="EO359" s="1369"/>
      <c r="EP359" s="1369"/>
      <c r="EQ359" s="1369"/>
      <c r="ER359" s="1369"/>
      <c r="ES359" s="1369"/>
      <c r="ET359" s="1369"/>
      <c r="EU359" s="1369"/>
      <c r="EV359" s="1369"/>
      <c r="EW359" s="1369"/>
      <c r="EX359" s="1369"/>
      <c r="EY359" s="1369"/>
      <c r="EZ359" s="1369"/>
      <c r="FA359" s="1369"/>
      <c r="FB359" s="1369"/>
      <c r="FC359" s="1369"/>
      <c r="FD359" s="1369"/>
      <c r="FE359" s="1369"/>
      <c r="FF359" s="1369"/>
    </row>
    <row r="361" spans="6:162" s="1371" customFormat="1" ht="15.75" customHeight="1">
      <c r="F361" s="1369"/>
      <c r="G361" s="1369"/>
      <c r="H361" s="1369"/>
      <c r="I361" s="1369"/>
      <c r="J361" s="1369"/>
      <c r="K361" s="1369"/>
      <c r="L361" s="1369"/>
      <c r="M361" s="1369"/>
      <c r="N361" s="1369"/>
      <c r="O361" s="1369"/>
      <c r="P361" s="1369"/>
      <c r="Q361" s="1369"/>
      <c r="R361" s="1369"/>
      <c r="S361" s="1369"/>
      <c r="T361" s="1369"/>
      <c r="U361" s="1369"/>
      <c r="V361" s="1369"/>
      <c r="W361" s="1369"/>
      <c r="X361" s="1369"/>
      <c r="Y361" s="1369"/>
      <c r="AA361" s="1369"/>
      <c r="AC361" s="1369"/>
      <c r="AD361" s="1369"/>
      <c r="AE361" s="1369"/>
      <c r="AF361" s="1369"/>
      <c r="AG361" s="1369"/>
      <c r="AH361" s="1370"/>
      <c r="AI361" s="1370"/>
      <c r="AJ361" s="1369"/>
      <c r="AK361" s="1369"/>
      <c r="AL361" s="1369"/>
      <c r="AM361" s="1369"/>
      <c r="AN361" s="1369"/>
      <c r="AO361" s="1369"/>
      <c r="AP361" s="1369"/>
      <c r="AQ361" s="1369"/>
      <c r="AR361" s="1369"/>
      <c r="AS361" s="1369"/>
      <c r="AT361" s="1369"/>
      <c r="AU361" s="1369"/>
      <c r="AV361" s="1369"/>
      <c r="AW361" s="1369"/>
      <c r="AX361" s="1369"/>
      <c r="AY361" s="1369"/>
      <c r="AZ361" s="1369"/>
      <c r="BA361" s="1369"/>
      <c r="BB361" s="1369"/>
      <c r="BC361" s="1369"/>
      <c r="BD361" s="1369"/>
      <c r="BE361" s="1369"/>
      <c r="BF361" s="1369"/>
      <c r="BG361" s="1369"/>
      <c r="BH361" s="1369"/>
      <c r="BI361" s="1369"/>
      <c r="BJ361" s="1369"/>
      <c r="BK361" s="1369"/>
      <c r="BL361" s="1369"/>
      <c r="BM361" s="1369"/>
      <c r="BN361" s="1369"/>
      <c r="BO361" s="1369"/>
      <c r="BP361" s="1369"/>
      <c r="BQ361" s="1369"/>
      <c r="BR361" s="1369"/>
      <c r="BS361" s="1369"/>
      <c r="BT361" s="1369"/>
      <c r="BU361" s="1369"/>
      <c r="BV361" s="1369"/>
      <c r="BW361" s="1369"/>
      <c r="BX361" s="1369"/>
      <c r="BY361" s="1369"/>
      <c r="BZ361" s="1369"/>
      <c r="CA361" s="1369"/>
      <c r="CB361" s="1369"/>
      <c r="CC361" s="1369"/>
      <c r="CD361" s="1369"/>
      <c r="CE361" s="1369"/>
      <c r="CF361" s="1369"/>
      <c r="CG361" s="1369"/>
      <c r="CH361" s="1369"/>
      <c r="CI361" s="1369"/>
      <c r="CJ361" s="1369"/>
      <c r="CK361" s="1369"/>
      <c r="CL361" s="1369"/>
      <c r="CM361" s="1369"/>
      <c r="CN361" s="1369"/>
      <c r="CO361" s="1369"/>
      <c r="CP361" s="1369"/>
      <c r="CQ361" s="1369"/>
      <c r="CR361" s="1369"/>
      <c r="CS361" s="1369"/>
      <c r="CT361" s="1369"/>
      <c r="CU361" s="1369"/>
      <c r="CV361" s="1369"/>
      <c r="CW361" s="1369"/>
      <c r="CX361" s="1369"/>
      <c r="CY361" s="1369"/>
      <c r="CZ361" s="1369"/>
      <c r="DA361" s="1369"/>
      <c r="DB361" s="1369"/>
      <c r="DC361" s="1369"/>
      <c r="DD361" s="1369"/>
      <c r="DE361" s="1369"/>
      <c r="DF361" s="1369"/>
      <c r="DG361" s="1369"/>
      <c r="DH361" s="1369"/>
      <c r="DI361" s="1369"/>
      <c r="DJ361" s="1369"/>
      <c r="DK361" s="1369"/>
      <c r="DL361" s="1369"/>
      <c r="DM361" s="1369"/>
      <c r="DN361" s="1369"/>
      <c r="DO361" s="1369"/>
      <c r="DP361" s="1369"/>
      <c r="DQ361" s="1369"/>
      <c r="DR361" s="1369"/>
      <c r="DS361" s="1369"/>
      <c r="DT361" s="1369"/>
      <c r="DU361" s="1369"/>
      <c r="DV361" s="1369"/>
      <c r="DW361" s="1369"/>
      <c r="DX361" s="1369"/>
      <c r="DY361" s="1369"/>
      <c r="DZ361" s="1369"/>
      <c r="EA361" s="1369"/>
      <c r="EB361" s="1369"/>
      <c r="EC361" s="1369"/>
      <c r="ED361" s="1369"/>
      <c r="EE361" s="1369"/>
      <c r="EF361" s="1369"/>
      <c r="EG361" s="1369"/>
      <c r="EH361" s="1369"/>
      <c r="EI361" s="1369"/>
      <c r="EJ361" s="1369"/>
      <c r="EK361" s="1369"/>
      <c r="EL361" s="1369"/>
      <c r="EM361" s="1369"/>
      <c r="EN361" s="1369"/>
      <c r="EO361" s="1369"/>
      <c r="EP361" s="1369"/>
      <c r="EQ361" s="1369"/>
      <c r="ER361" s="1369"/>
      <c r="ES361" s="1369"/>
      <c r="ET361" s="1369"/>
      <c r="EU361" s="1369"/>
      <c r="EV361" s="1369"/>
      <c r="EW361" s="1369"/>
      <c r="EX361" s="1369"/>
      <c r="EY361" s="1369"/>
      <c r="EZ361" s="1369"/>
      <c r="FA361" s="1369"/>
      <c r="FB361" s="1369"/>
      <c r="FC361" s="1369"/>
      <c r="FD361" s="1369"/>
      <c r="FE361" s="1369"/>
      <c r="FF361" s="1369"/>
    </row>
  </sheetData>
  <mergeCells count="9">
    <mergeCell ref="B150:D151"/>
    <mergeCell ref="C155:D158"/>
    <mergeCell ref="C159:D160"/>
    <mergeCell ref="B5:AH5"/>
    <mergeCell ref="F7:J7"/>
    <mergeCell ref="L7:P7"/>
    <mergeCell ref="R7:AF7"/>
    <mergeCell ref="B136:D146"/>
    <mergeCell ref="B147:D149"/>
  </mergeCells>
  <pageMargins left="0.7" right="0.7" top="0.75" bottom="0.75" header="0.3" footer="0.3"/>
  <pageSetup scale="1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88"/>
  <sheetViews>
    <sheetView topLeftCell="A16" zoomScaleNormal="100" workbookViewId="0">
      <selection activeCell="K36" sqref="K36"/>
    </sheetView>
  </sheetViews>
  <sheetFormatPr defaultColWidth="9.1796875" defaultRowHeight="12.5"/>
  <cols>
    <col min="1" max="2" width="4.7265625" style="943" customWidth="1"/>
    <col min="3" max="3" width="59.81640625" style="943" customWidth="1"/>
    <col min="4" max="4" width="3.1796875" style="943" customWidth="1"/>
    <col min="5" max="5" width="14.453125" style="1380" customWidth="1"/>
    <col min="6" max="6" width="15.26953125" style="943" customWidth="1"/>
    <col min="7" max="7" width="13.7265625" style="943" customWidth="1"/>
    <col min="8" max="8" width="9.1796875" style="943"/>
    <col min="9" max="9" width="14.453125" style="943" customWidth="1"/>
    <col min="10" max="10" width="12.81640625" style="943" bestFit="1" customWidth="1"/>
    <col min="11" max="11" width="14" style="943" bestFit="1" customWidth="1"/>
    <col min="12" max="12" width="9.1796875" style="943"/>
    <col min="13" max="13" width="15.26953125" style="943" bestFit="1" customWidth="1"/>
    <col min="14" max="15" width="9.1796875" style="943"/>
    <col min="16" max="16" width="9.81640625" style="943" bestFit="1" customWidth="1"/>
    <col min="17" max="17" width="3.81640625" style="943" customWidth="1"/>
    <col min="18" max="18" width="11.81640625" style="943" customWidth="1"/>
    <col min="19" max="16384" width="9.1796875" style="943"/>
  </cols>
  <sheetData>
    <row r="1" spans="1:8" ht="13">
      <c r="A1" s="1789" t="s">
        <v>1542</v>
      </c>
      <c r="B1" s="1789"/>
      <c r="C1" s="1789"/>
      <c r="D1" s="1789"/>
      <c r="E1" s="1789"/>
      <c r="F1" s="1789"/>
      <c r="G1" s="1789"/>
      <c r="H1" s="1790"/>
    </row>
    <row r="2" spans="1:8" ht="13">
      <c r="A2" s="1"/>
    </row>
    <row r="3" spans="1:8" ht="13">
      <c r="A3" s="1791" t="s">
        <v>231</v>
      </c>
      <c r="B3" s="1792"/>
      <c r="C3" s="1792"/>
      <c r="D3" s="1792"/>
      <c r="E3" s="1792"/>
      <c r="F3" s="1790"/>
      <c r="G3" s="1790"/>
      <c r="H3" s="1790"/>
    </row>
    <row r="5" spans="1:8" ht="13">
      <c r="D5" s="4"/>
      <c r="G5" s="1217"/>
    </row>
    <row r="7" spans="1:8" ht="13">
      <c r="D7" s="366"/>
      <c r="E7" s="366" t="s">
        <v>232</v>
      </c>
      <c r="F7" s="366"/>
      <c r="G7" s="366" t="s">
        <v>233</v>
      </c>
      <c r="H7" s="366"/>
    </row>
    <row r="8" spans="1:8" ht="13">
      <c r="A8" s="367" t="s">
        <v>234</v>
      </c>
      <c r="B8" s="367"/>
      <c r="D8" s="366"/>
      <c r="E8" s="366" t="s">
        <v>235</v>
      </c>
      <c r="F8" s="366" t="s">
        <v>236</v>
      </c>
      <c r="G8" s="366" t="s">
        <v>109</v>
      </c>
      <c r="H8" s="366"/>
    </row>
    <row r="9" spans="1:8" ht="13">
      <c r="A9" s="367"/>
      <c r="B9" s="367"/>
      <c r="D9" s="366"/>
      <c r="E9" s="368"/>
      <c r="F9" s="366"/>
      <c r="G9" s="366"/>
      <c r="H9" s="366"/>
    </row>
    <row r="10" spans="1:8" ht="13">
      <c r="A10" s="367"/>
      <c r="B10" s="367"/>
      <c r="D10" s="366"/>
      <c r="E10" s="368"/>
      <c r="F10" s="366"/>
      <c r="G10" s="366"/>
      <c r="H10" s="366"/>
    </row>
    <row r="11" spans="1:8" ht="13">
      <c r="D11" s="366"/>
      <c r="E11" s="368"/>
      <c r="G11" s="366"/>
      <c r="H11" s="369"/>
    </row>
    <row r="12" spans="1:8" ht="13">
      <c r="B12" s="367" t="s">
        <v>110</v>
      </c>
      <c r="D12" s="366"/>
      <c r="E12" s="370"/>
      <c r="F12" s="371" t="s">
        <v>237</v>
      </c>
      <c r="G12" s="366"/>
      <c r="H12" s="369"/>
    </row>
    <row r="13" spans="1:8" ht="13">
      <c r="D13" s="366"/>
      <c r="E13" s="370"/>
      <c r="F13" s="366"/>
      <c r="G13" s="366"/>
      <c r="H13" s="369"/>
    </row>
    <row r="14" spans="1:8" ht="19.5" customHeight="1">
      <c r="B14" s="943">
        <v>1</v>
      </c>
      <c r="C14" s="1678" t="s">
        <v>1545</v>
      </c>
      <c r="D14" s="1679"/>
      <c r="E14" s="1680">
        <v>2275830.83</v>
      </c>
      <c r="G14" s="1357"/>
      <c r="H14" s="1679"/>
    </row>
    <row r="15" spans="1:8" ht="12.75" customHeight="1">
      <c r="B15" s="943">
        <v>2</v>
      </c>
      <c r="C15" s="1678" t="s">
        <v>1546</v>
      </c>
      <c r="D15" s="1679"/>
      <c r="E15" s="1680">
        <v>0</v>
      </c>
      <c r="G15" s="1357"/>
      <c r="H15" s="1679"/>
    </row>
    <row r="16" spans="1:8" ht="12.75" customHeight="1">
      <c r="B16" s="943">
        <v>3</v>
      </c>
      <c r="C16" s="1427" t="s">
        <v>1547</v>
      </c>
      <c r="D16" s="1679"/>
      <c r="E16" s="1681">
        <v>0</v>
      </c>
      <c r="G16" s="1357"/>
      <c r="H16" s="1679"/>
    </row>
    <row r="17" spans="2:9" ht="12.75" customHeight="1">
      <c r="B17" s="943">
        <v>4</v>
      </c>
      <c r="C17" s="1427" t="s">
        <v>1548</v>
      </c>
      <c r="D17" s="1679"/>
      <c r="E17" s="1681"/>
      <c r="G17" s="1357"/>
      <c r="H17" s="1679"/>
    </row>
    <row r="18" spans="2:9" ht="12.75" customHeight="1">
      <c r="E18" s="943"/>
    </row>
    <row r="19" spans="2:9" ht="12.75" customHeight="1">
      <c r="B19" s="367" t="s">
        <v>238</v>
      </c>
      <c r="D19" s="1679"/>
      <c r="E19" s="1682">
        <f>SUM(E14:E17)</f>
        <v>2275830.83</v>
      </c>
      <c r="F19" s="1683">
        <f>+'ATT H-1A'!H37</f>
        <v>0.38230046462317585</v>
      </c>
      <c r="G19" s="1682">
        <f>+E19*F19</f>
        <v>870051.183712748</v>
      </c>
      <c r="H19" s="1679"/>
      <c r="I19" s="1682"/>
    </row>
    <row r="20" spans="2:9" ht="12.75" customHeight="1">
      <c r="D20" s="1679"/>
      <c r="E20" s="1684"/>
      <c r="F20" s="1679"/>
      <c r="G20" s="1679"/>
      <c r="H20" s="1679"/>
    </row>
    <row r="21" spans="2:9" ht="12.75" customHeight="1">
      <c r="D21" s="1679"/>
      <c r="E21" s="1684"/>
      <c r="F21" s="1679"/>
      <c r="G21" s="1679"/>
      <c r="H21" s="1679"/>
    </row>
    <row r="22" spans="2:9" ht="12.75" customHeight="1">
      <c r="B22" s="367" t="s">
        <v>239</v>
      </c>
      <c r="D22" s="1679"/>
      <c r="E22" s="1684"/>
      <c r="F22" s="372" t="s">
        <v>240</v>
      </c>
      <c r="G22" s="1679"/>
      <c r="H22" s="1679"/>
    </row>
    <row r="23" spans="2:9" ht="12.75" customHeight="1">
      <c r="B23" s="367"/>
      <c r="D23" s="1679"/>
      <c r="G23" s="1679"/>
      <c r="H23" s="1679"/>
    </row>
    <row r="24" spans="2:9" ht="12.75" customHeight="1">
      <c r="B24" s="943">
        <v>5</v>
      </c>
      <c r="C24" s="1427" t="s">
        <v>1778</v>
      </c>
      <c r="D24" s="1685"/>
      <c r="E24" s="1428">
        <f>2727054-E43</f>
        <v>2727054</v>
      </c>
      <c r="F24" s="1686"/>
      <c r="G24" s="1686"/>
      <c r="H24" s="1686"/>
    </row>
    <row r="25" spans="2:9">
      <c r="B25" s="943">
        <v>6</v>
      </c>
      <c r="C25" s="1427"/>
      <c r="D25" s="1687"/>
      <c r="E25" s="1428"/>
    </row>
    <row r="26" spans="2:9">
      <c r="E26" s="943"/>
    </row>
    <row r="27" spans="2:9" ht="13">
      <c r="B27" s="367" t="s">
        <v>241</v>
      </c>
      <c r="E27" s="1682">
        <f>SUM(E24:E26)</f>
        <v>2727054</v>
      </c>
      <c r="F27" s="1683">
        <f>'ATT H-1A'!H16</f>
        <v>0.16079862797827263</v>
      </c>
      <c r="G27" s="1682">
        <f>+F27*E27</f>
        <v>438506.5416226603</v>
      </c>
    </row>
    <row r="28" spans="2:9" ht="13">
      <c r="B28" s="367"/>
      <c r="C28" s="1684"/>
      <c r="F28" s="1688"/>
    </row>
    <row r="30" spans="2:9" ht="13">
      <c r="B30" s="367" t="s">
        <v>242</v>
      </c>
      <c r="F30" s="371" t="s">
        <v>237</v>
      </c>
    </row>
    <row r="32" spans="2:9">
      <c r="B32" s="943">
        <v>7</v>
      </c>
      <c r="C32" s="1689" t="s">
        <v>243</v>
      </c>
      <c r="E32" s="1431"/>
    </row>
    <row r="33" spans="2:20">
      <c r="E33" s="943"/>
    </row>
    <row r="34" spans="2:20" ht="13">
      <c r="B34" s="367" t="s">
        <v>244</v>
      </c>
      <c r="E34" s="1682">
        <f>SUM(E32:E33)</f>
        <v>0</v>
      </c>
      <c r="F34" s="1683">
        <f>'ATT H-1A'!H37</f>
        <v>0.38230046462317585</v>
      </c>
      <c r="G34" s="1682">
        <f>+F34*E34</f>
        <v>0</v>
      </c>
    </row>
    <row r="36" spans="2:20" ht="13">
      <c r="B36" s="367" t="s">
        <v>245</v>
      </c>
      <c r="G36" s="1682">
        <f>+G34+G27+G19</f>
        <v>1308557.7253354082</v>
      </c>
    </row>
    <row r="37" spans="2:20">
      <c r="C37" s="373"/>
    </row>
    <row r="38" spans="2:20" ht="13">
      <c r="C38" s="1429" t="s">
        <v>1246</v>
      </c>
      <c r="E38" s="1430"/>
    </row>
    <row r="39" spans="2:20">
      <c r="B39" s="943">
        <v>8</v>
      </c>
      <c r="C39" s="1427" t="s">
        <v>1549</v>
      </c>
      <c r="E39" s="1431">
        <v>0</v>
      </c>
    </row>
    <row r="40" spans="2:20">
      <c r="B40" s="943">
        <v>9</v>
      </c>
      <c r="C40" s="1427" t="s">
        <v>1550</v>
      </c>
      <c r="D40" s="1690"/>
      <c r="E40" s="1431">
        <v>0</v>
      </c>
    </row>
    <row r="41" spans="2:20" ht="13">
      <c r="B41" s="943">
        <v>10</v>
      </c>
      <c r="C41" s="1427" t="s">
        <v>1551</v>
      </c>
      <c r="D41" s="1687"/>
      <c r="E41" s="1431">
        <v>-383294</v>
      </c>
      <c r="G41" s="374"/>
      <c r="H41" s="1688"/>
      <c r="I41" s="1688"/>
      <c r="J41" s="1691"/>
    </row>
    <row r="42" spans="2:20">
      <c r="B42" s="943">
        <v>10.1</v>
      </c>
      <c r="C42" s="1427" t="s">
        <v>1777</v>
      </c>
      <c r="D42" s="1687"/>
      <c r="E42" s="1432">
        <v>3454421</v>
      </c>
      <c r="F42" s="330"/>
      <c r="H42" s="373"/>
      <c r="I42" s="1688"/>
      <c r="J42" s="1691"/>
      <c r="K42" s="1688"/>
      <c r="L42" s="1688"/>
      <c r="M42" s="1688"/>
      <c r="N42" s="1688"/>
      <c r="O42" s="1688"/>
      <c r="P42" s="1688"/>
      <c r="Q42" s="1688"/>
      <c r="R42" s="1688"/>
      <c r="S42" s="1688"/>
      <c r="T42" s="1688"/>
    </row>
    <row r="43" spans="2:20">
      <c r="B43" s="943">
        <v>10.199999999999999</v>
      </c>
      <c r="C43" s="1591" t="s">
        <v>1776</v>
      </c>
      <c r="E43" s="1432">
        <v>0</v>
      </c>
      <c r="F43" s="330"/>
      <c r="H43" s="373"/>
      <c r="I43" s="1688"/>
      <c r="J43" s="1691"/>
      <c r="K43" s="1688"/>
      <c r="L43" s="1688"/>
      <c r="M43" s="1688"/>
      <c r="N43" s="1688"/>
      <c r="O43" s="1688"/>
      <c r="P43" s="1688"/>
      <c r="Q43" s="1688"/>
      <c r="R43" s="1688"/>
      <c r="S43" s="1688"/>
      <c r="T43" s="1688"/>
    </row>
    <row r="44" spans="2:20">
      <c r="C44" s="1433"/>
      <c r="E44" s="1430"/>
      <c r="F44" s="330"/>
      <c r="H44" s="373"/>
      <c r="I44" s="1688"/>
      <c r="J44" s="1691"/>
      <c r="K44" s="1688"/>
      <c r="L44" s="1688"/>
      <c r="M44" s="1688"/>
      <c r="N44" s="1688"/>
      <c r="O44" s="1688"/>
      <c r="P44" s="1688"/>
      <c r="Q44" s="1688"/>
      <c r="R44" s="1688"/>
      <c r="S44" s="1688"/>
      <c r="T44" s="1688"/>
    </row>
    <row r="45" spans="2:20">
      <c r="B45" s="943">
        <v>11</v>
      </c>
      <c r="C45" s="943" t="s">
        <v>246</v>
      </c>
      <c r="D45" s="1687"/>
      <c r="E45" s="1692">
        <f>E19+E27+E34+E39+E40+E41+E42+E43</f>
        <v>8074011.8300000001</v>
      </c>
      <c r="H45" s="373"/>
      <c r="I45" s="1688"/>
      <c r="J45" s="1691"/>
      <c r="K45" s="1688"/>
      <c r="L45" s="1688"/>
      <c r="M45" s="1688"/>
      <c r="N45" s="1688"/>
      <c r="O45" s="1688"/>
      <c r="P45" s="1688"/>
      <c r="Q45" s="1688"/>
      <c r="R45" s="1688"/>
      <c r="S45" s="1688"/>
      <c r="T45" s="1688"/>
    </row>
    <row r="46" spans="2:20">
      <c r="C46" s="42"/>
      <c r="D46" s="1687"/>
      <c r="E46" s="1692"/>
      <c r="H46" s="373"/>
      <c r="I46" s="1688"/>
      <c r="J46" s="1691"/>
      <c r="K46" s="1688"/>
      <c r="L46" s="1688"/>
      <c r="M46" s="1688"/>
      <c r="N46" s="1688"/>
      <c r="O46" s="1688"/>
      <c r="P46" s="1688"/>
      <c r="Q46" s="1688"/>
      <c r="R46" s="1688"/>
      <c r="S46" s="1688"/>
      <c r="T46" s="1688"/>
    </row>
    <row r="47" spans="2:20" ht="13">
      <c r="B47" s="943">
        <v>12</v>
      </c>
      <c r="C47" s="42" t="s">
        <v>247</v>
      </c>
      <c r="D47" s="1434"/>
      <c r="E47" s="1677">
        <v>8074012</v>
      </c>
    </row>
    <row r="48" spans="2:20">
      <c r="C48" s="1687"/>
      <c r="D48" s="1687"/>
      <c r="E48" s="1692"/>
    </row>
    <row r="49" spans="1:8">
      <c r="B49" s="943">
        <v>13</v>
      </c>
      <c r="C49" s="1687" t="s">
        <v>248</v>
      </c>
      <c r="D49" s="1435"/>
      <c r="E49" s="1692">
        <f>+E45-E47</f>
        <v>-0.16999999992549419</v>
      </c>
    </row>
    <row r="50" spans="1:8">
      <c r="C50" s="1693"/>
      <c r="D50" s="376"/>
      <c r="E50" s="1694"/>
      <c r="F50" s="1695"/>
      <c r="G50" s="1695"/>
      <c r="H50" s="375"/>
    </row>
    <row r="51" spans="1:8">
      <c r="B51" s="943" t="s">
        <v>249</v>
      </c>
      <c r="C51" s="42"/>
      <c r="D51" s="1688"/>
      <c r="E51" s="1696"/>
      <c r="F51" s="330"/>
      <c r="G51" s="330"/>
      <c r="H51" s="330"/>
    </row>
    <row r="52" spans="1:8">
      <c r="B52" s="943" t="s">
        <v>9</v>
      </c>
      <c r="C52" s="42" t="s">
        <v>250</v>
      </c>
      <c r="D52" s="1688"/>
      <c r="E52" s="1696"/>
      <c r="F52" s="330"/>
      <c r="G52" s="330"/>
      <c r="H52" s="330"/>
    </row>
    <row r="53" spans="1:8">
      <c r="C53" s="1697" t="s">
        <v>251</v>
      </c>
      <c r="D53" s="1688"/>
      <c r="E53" s="1696"/>
      <c r="F53" s="1688"/>
      <c r="G53" s="330"/>
      <c r="H53" s="330"/>
    </row>
    <row r="54" spans="1:8">
      <c r="B54" s="943" t="s">
        <v>10</v>
      </c>
      <c r="C54" s="42" t="s">
        <v>252</v>
      </c>
      <c r="D54" s="1688"/>
      <c r="E54" s="1696"/>
      <c r="F54" s="1688"/>
      <c r="G54" s="330"/>
      <c r="H54" s="330"/>
    </row>
    <row r="55" spans="1:8">
      <c r="C55" s="1697" t="s">
        <v>251</v>
      </c>
      <c r="D55" s="1688"/>
      <c r="E55" s="1696"/>
      <c r="F55" s="1688"/>
      <c r="G55" s="330"/>
      <c r="H55" s="330"/>
    </row>
    <row r="56" spans="1:8">
      <c r="B56" s="943" t="s">
        <v>11</v>
      </c>
      <c r="C56" s="42" t="s">
        <v>253</v>
      </c>
      <c r="D56" s="1688"/>
      <c r="E56" s="1696"/>
      <c r="F56" s="1688"/>
      <c r="G56" s="330"/>
      <c r="H56" s="330"/>
    </row>
    <row r="57" spans="1:8">
      <c r="B57" s="943" t="s">
        <v>14</v>
      </c>
      <c r="C57" s="1697" t="s">
        <v>254</v>
      </c>
      <c r="D57" s="1688"/>
      <c r="E57" s="1696"/>
      <c r="F57" s="1688"/>
      <c r="G57" s="330"/>
      <c r="H57" s="330"/>
    </row>
    <row r="58" spans="1:8">
      <c r="C58" s="42" t="s">
        <v>255</v>
      </c>
      <c r="D58" s="1688"/>
      <c r="E58" s="1696"/>
      <c r="F58" s="1688"/>
      <c r="G58" s="1688"/>
      <c r="H58" s="1688"/>
    </row>
    <row r="59" spans="1:8">
      <c r="C59" s="943" t="s">
        <v>256</v>
      </c>
    </row>
    <row r="60" spans="1:8">
      <c r="B60" s="943" t="s">
        <v>138</v>
      </c>
      <c r="C60" s="42" t="s">
        <v>257</v>
      </c>
    </row>
    <row r="63" spans="1:8" ht="13">
      <c r="A63" s="1216"/>
    </row>
    <row r="288" spans="3:3">
      <c r="C288" s="1698"/>
    </row>
  </sheetData>
  <customSheetViews>
    <customSheetView guid="{E6D9E970-926F-4F3B-8D36-41EB74ECFD6A}" fitToPage="1" topLeftCell="A31">
      <selection activeCell="F32" sqref="F32"/>
      <pageMargins left="0.75" right="0.75" top="1" bottom="1" header="0.5" footer="0.5"/>
      <pageSetup scale="56" orientation="portrait" r:id="rId1"/>
    </customSheetView>
  </customSheetViews>
  <mergeCells count="2">
    <mergeCell ref="A1:H1"/>
    <mergeCell ref="A3:H3"/>
  </mergeCells>
  <pageMargins left="0.75" right="0.75" top="1" bottom="1" header="0.5" footer="0.5"/>
  <pageSetup scale="71"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91"/>
  <sheetViews>
    <sheetView zoomScaleNormal="100" workbookViewId="0">
      <selection activeCell="K36" sqref="K36"/>
    </sheetView>
  </sheetViews>
  <sheetFormatPr defaultRowHeight="14.5"/>
  <cols>
    <col min="1" max="1" width="4.1796875" style="3" customWidth="1"/>
    <col min="2" max="2" width="76.81640625" customWidth="1"/>
    <col min="3" max="3" width="23.453125" customWidth="1"/>
    <col min="4" max="4" width="15.54296875" customWidth="1"/>
    <col min="5" max="5" width="19.26953125" customWidth="1"/>
    <col min="6" max="6" width="11.7265625" customWidth="1"/>
    <col min="7" max="7" width="16.7265625" style="322" customWidth="1"/>
    <col min="8" max="9" width="15" customWidth="1"/>
    <col min="10" max="10" width="10.26953125" customWidth="1"/>
    <col min="11" max="11" width="16.81640625" customWidth="1"/>
    <col min="12" max="12" width="14" customWidth="1"/>
    <col min="13" max="13" width="16" customWidth="1"/>
    <col min="14" max="14" width="15" customWidth="1"/>
    <col min="15" max="16" width="12.26953125" customWidth="1"/>
    <col min="18" max="18" width="11" customWidth="1"/>
  </cols>
  <sheetData>
    <row r="1" spans="1:15" ht="18">
      <c r="A1" s="1793" t="s">
        <v>1542</v>
      </c>
      <c r="B1" s="1793"/>
      <c r="C1" s="1793"/>
      <c r="D1" s="1793"/>
      <c r="E1" s="1793"/>
      <c r="F1" s="1793"/>
      <c r="G1" s="1793"/>
      <c r="H1" s="5"/>
    </row>
    <row r="2" spans="1:15">
      <c r="A2" s="320"/>
      <c r="G2" s="321"/>
      <c r="H2" s="5"/>
    </row>
    <row r="3" spans="1:15" ht="15.5">
      <c r="A3" s="1794" t="s">
        <v>159</v>
      </c>
      <c r="B3" s="1795"/>
      <c r="C3" s="1795"/>
      <c r="D3" s="1795"/>
      <c r="E3" s="1795"/>
      <c r="F3" s="1795"/>
      <c r="G3" s="1795"/>
      <c r="H3" s="5"/>
    </row>
    <row r="4" spans="1:15">
      <c r="B4" s="2"/>
      <c r="C4" s="3"/>
      <c r="D4" s="935"/>
      <c r="E4" s="935"/>
      <c r="F4" s="935"/>
      <c r="G4" s="903"/>
      <c r="H4" s="323"/>
    </row>
    <row r="5" spans="1:15" ht="26.5">
      <c r="B5" s="324"/>
      <c r="C5" s="3"/>
      <c r="D5" s="936" t="s">
        <v>1045</v>
      </c>
      <c r="E5" s="936" t="s">
        <v>1046</v>
      </c>
      <c r="F5" s="936" t="s">
        <v>1047</v>
      </c>
      <c r="G5" s="936" t="s">
        <v>1048</v>
      </c>
      <c r="H5" s="323"/>
    </row>
    <row r="6" spans="1:15">
      <c r="A6"/>
      <c r="B6" s="325" t="s">
        <v>198</v>
      </c>
      <c r="H6" s="5"/>
    </row>
    <row r="7" spans="1:15">
      <c r="A7">
        <v>1</v>
      </c>
      <c r="B7" s="11" t="s">
        <v>199</v>
      </c>
      <c r="C7" s="326"/>
      <c r="D7" s="327">
        <v>1630357.1400000001</v>
      </c>
      <c r="E7" s="338" t="s">
        <v>228</v>
      </c>
      <c r="F7" s="937">
        <v>1</v>
      </c>
      <c r="G7" s="938">
        <f>D7*F7</f>
        <v>1630357.1400000001</v>
      </c>
      <c r="H7" s="906"/>
    </row>
    <row r="8" spans="1:15" s="2" customFormat="1">
      <c r="A8" s="42">
        <v>2</v>
      </c>
      <c r="B8" s="11" t="s">
        <v>200</v>
      </c>
      <c r="C8" s="42" t="s">
        <v>201</v>
      </c>
      <c r="D8" s="1170">
        <f>SUM(D7)</f>
        <v>1630357.1400000001</v>
      </c>
      <c r="E8" s="342"/>
      <c r="F8" s="342"/>
      <c r="G8" s="938">
        <f>G7</f>
        <v>1630357.1400000001</v>
      </c>
      <c r="H8" s="329"/>
      <c r="I8"/>
      <c r="J8"/>
      <c r="K8"/>
      <c r="L8"/>
      <c r="M8"/>
      <c r="N8"/>
      <c r="O8"/>
    </row>
    <row r="9" spans="1:15">
      <c r="A9"/>
      <c r="B9" s="9"/>
      <c r="C9" s="9"/>
      <c r="D9" s="934"/>
      <c r="E9" s="216"/>
      <c r="F9" s="216"/>
      <c r="G9" s="331"/>
      <c r="H9" s="331"/>
    </row>
    <row r="10" spans="1:15">
      <c r="A10" s="5"/>
      <c r="B10" s="325" t="s">
        <v>202</v>
      </c>
      <c r="C10" s="9"/>
      <c r="D10" s="934"/>
      <c r="E10" s="216"/>
      <c r="F10" s="216"/>
      <c r="G10" s="332"/>
      <c r="H10" s="332"/>
    </row>
    <row r="11" spans="1:15">
      <c r="A11" s="5"/>
      <c r="B11" s="334"/>
      <c r="C11" s="335"/>
      <c r="D11" s="335"/>
      <c r="E11" s="939"/>
      <c r="F11" s="939"/>
      <c r="G11" s="336"/>
      <c r="H11" s="336"/>
    </row>
    <row r="12" spans="1:15">
      <c r="A12" s="5">
        <v>3</v>
      </c>
      <c r="B12" s="11" t="s">
        <v>203</v>
      </c>
      <c r="C12" s="328"/>
      <c r="D12" s="327">
        <v>833860.04</v>
      </c>
      <c r="E12" s="338" t="s">
        <v>228</v>
      </c>
      <c r="F12" s="937">
        <v>1</v>
      </c>
      <c r="G12" s="938">
        <f>D12*F12</f>
        <v>833860.04</v>
      </c>
      <c r="H12" s="907"/>
    </row>
    <row r="13" spans="1:15" ht="43.5">
      <c r="A13" s="337">
        <v>4</v>
      </c>
      <c r="B13" s="328" t="s">
        <v>204</v>
      </c>
      <c r="C13" s="328"/>
      <c r="D13" s="327"/>
      <c r="E13" s="338" t="s">
        <v>228</v>
      </c>
      <c r="F13" s="937">
        <v>1</v>
      </c>
      <c r="G13" s="938">
        <f>D13*F13</f>
        <v>0</v>
      </c>
      <c r="H13" s="338"/>
    </row>
    <row r="14" spans="1:15">
      <c r="A14" s="5">
        <v>5</v>
      </c>
      <c r="B14" s="9" t="s">
        <v>205</v>
      </c>
      <c r="C14" s="328"/>
      <c r="D14" s="327">
        <v>1692583.26</v>
      </c>
      <c r="E14" s="338" t="s">
        <v>228</v>
      </c>
      <c r="F14" s="937">
        <v>1</v>
      </c>
      <c r="G14" s="938">
        <f>D14*F14</f>
        <v>1692583.26</v>
      </c>
      <c r="H14" s="907"/>
      <c r="I14" s="40"/>
    </row>
    <row r="15" spans="1:15">
      <c r="A15">
        <v>6</v>
      </c>
      <c r="B15" s="9" t="s">
        <v>206</v>
      </c>
      <c r="C15" s="339"/>
      <c r="D15" s="327"/>
      <c r="E15" s="338" t="s">
        <v>228</v>
      </c>
      <c r="F15" s="937">
        <v>1</v>
      </c>
      <c r="G15" s="938">
        <f t="shared" ref="G15:G20" si="0">D15*F15</f>
        <v>0</v>
      </c>
      <c r="H15" s="340"/>
    </row>
    <row r="16" spans="1:15">
      <c r="A16">
        <v>7</v>
      </c>
      <c r="B16" s="9" t="s">
        <v>207</v>
      </c>
      <c r="C16" s="328"/>
      <c r="D16" s="327"/>
      <c r="E16" s="338" t="s">
        <v>228</v>
      </c>
      <c r="F16" s="937">
        <v>1</v>
      </c>
      <c r="G16" s="938">
        <f t="shared" si="0"/>
        <v>0</v>
      </c>
      <c r="H16" s="338"/>
    </row>
    <row r="17" spans="1:18">
      <c r="A17">
        <v>8</v>
      </c>
      <c r="B17" s="9" t="s">
        <v>208</v>
      </c>
      <c r="C17" s="326"/>
      <c r="D17" s="327"/>
      <c r="E17" s="338" t="s">
        <v>228</v>
      </c>
      <c r="F17" s="937">
        <v>1</v>
      </c>
      <c r="G17" s="938">
        <f t="shared" si="0"/>
        <v>0</v>
      </c>
      <c r="H17" s="341"/>
    </row>
    <row r="18" spans="1:18">
      <c r="A18">
        <v>9</v>
      </c>
      <c r="B18" s="9" t="s">
        <v>209</v>
      </c>
      <c r="C18" s="342"/>
      <c r="D18" s="327">
        <v>619380</v>
      </c>
      <c r="E18" s="338" t="s">
        <v>228</v>
      </c>
      <c r="F18" s="937">
        <v>1</v>
      </c>
      <c r="G18" s="938">
        <f t="shared" si="0"/>
        <v>619380</v>
      </c>
      <c r="H18" s="341"/>
    </row>
    <row r="19" spans="1:18">
      <c r="A19">
        <v>10</v>
      </c>
      <c r="B19" s="9" t="s">
        <v>210</v>
      </c>
      <c r="C19" s="342"/>
      <c r="D19" s="327"/>
      <c r="E19" s="338" t="s">
        <v>228</v>
      </c>
      <c r="F19" s="937">
        <v>1</v>
      </c>
      <c r="G19" s="938">
        <f t="shared" si="0"/>
        <v>0</v>
      </c>
      <c r="H19" s="341"/>
    </row>
    <row r="20" spans="1:18">
      <c r="A20" s="5">
        <f t="shared" ref="A20" si="1">+A19+1</f>
        <v>11</v>
      </c>
      <c r="B20" t="s">
        <v>1243</v>
      </c>
      <c r="C20" s="342"/>
      <c r="D20" s="1063">
        <v>1802034</v>
      </c>
      <c r="E20" s="940" t="s">
        <v>1049</v>
      </c>
      <c r="F20" s="941">
        <f>+'ATT H-1A'!H16</f>
        <v>0.16079862797827263</v>
      </c>
      <c r="G20" s="938">
        <f t="shared" si="0"/>
        <v>289764.59477019851</v>
      </c>
      <c r="H20" s="341"/>
    </row>
    <row r="21" spans="1:18">
      <c r="A21" t="s">
        <v>866</v>
      </c>
      <c r="B21" t="s">
        <v>1187</v>
      </c>
      <c r="C21" s="342"/>
      <c r="D21" s="1063">
        <f>+'5 - Cost Support 1'!G144</f>
        <v>371241.83</v>
      </c>
      <c r="E21" s="940" t="s">
        <v>1192</v>
      </c>
      <c r="F21" s="941"/>
      <c r="G21" s="938">
        <f>+'5 - Cost Support 1'!G144</f>
        <v>371241.83</v>
      </c>
      <c r="H21" s="341"/>
      <c r="I21" s="40"/>
    </row>
    <row r="22" spans="1:18">
      <c r="A22"/>
      <c r="B22" s="9"/>
      <c r="C22" s="342"/>
      <c r="D22" s="342"/>
      <c r="E22" s="342"/>
      <c r="F22" s="342"/>
      <c r="G22" s="341"/>
      <c r="H22" s="341"/>
    </row>
    <row r="23" spans="1:18">
      <c r="A23" s="5">
        <v>12</v>
      </c>
      <c r="B23" s="9" t="s">
        <v>211</v>
      </c>
      <c r="C23" s="42" t="s">
        <v>1050</v>
      </c>
      <c r="D23" s="1170">
        <f>SUM(D8:D22)</f>
        <v>6949456.2700000005</v>
      </c>
      <c r="E23" s="342"/>
      <c r="F23" s="342"/>
      <c r="G23" s="938">
        <f>SUM(G8:G22)</f>
        <v>5437186.8647701992</v>
      </c>
      <c r="H23" s="332"/>
    </row>
    <row r="24" spans="1:18">
      <c r="A24" s="5">
        <v>13</v>
      </c>
      <c r="B24" s="216" t="s">
        <v>1051</v>
      </c>
      <c r="C24" s="342"/>
      <c r="D24" s="327">
        <f>+D39</f>
        <v>-1044325.266027</v>
      </c>
      <c r="E24" s="338" t="s">
        <v>228</v>
      </c>
      <c r="F24" s="937">
        <v>1</v>
      </c>
      <c r="G24" s="938">
        <f t="shared" ref="G24" si="2">D24*F24</f>
        <v>-1044325.266027</v>
      </c>
      <c r="H24" s="332"/>
    </row>
    <row r="25" spans="1:18">
      <c r="A25" s="5">
        <v>14</v>
      </c>
      <c r="B25" s="216" t="s">
        <v>212</v>
      </c>
      <c r="C25" s="342"/>
      <c r="D25" s="342"/>
      <c r="E25" s="342"/>
      <c r="F25" s="342"/>
      <c r="G25" s="938">
        <f>+G23+G24</f>
        <v>4392861.5987431994</v>
      </c>
      <c r="K25" s="40"/>
    </row>
    <row r="26" spans="1:18">
      <c r="A26"/>
      <c r="B26" s="9"/>
      <c r="G26" s="332"/>
      <c r="H26" s="332"/>
      <c r="P26" s="40"/>
      <c r="R26" s="40"/>
    </row>
    <row r="27" spans="1:18">
      <c r="A27"/>
      <c r="B27" s="343" t="s">
        <v>213</v>
      </c>
      <c r="G27" s="344"/>
      <c r="P27" s="40"/>
      <c r="R27" s="40"/>
    </row>
    <row r="28" spans="1:18" ht="51">
      <c r="A28" s="337">
        <v>15</v>
      </c>
      <c r="B28" s="345" t="s">
        <v>214</v>
      </c>
      <c r="G28" s="332"/>
      <c r="P28" s="40"/>
    </row>
    <row r="29" spans="1:18">
      <c r="A29" s="346"/>
      <c r="B29" s="9"/>
      <c r="H29" s="332"/>
      <c r="P29" s="40"/>
      <c r="R29" s="40"/>
    </row>
    <row r="30" spans="1:18" ht="51">
      <c r="A30" s="346">
        <v>16</v>
      </c>
      <c r="B30" s="944" t="s">
        <v>215</v>
      </c>
      <c r="G30" s="333"/>
      <c r="H30" s="341"/>
      <c r="P30" s="40"/>
    </row>
    <row r="31" spans="1:18">
      <c r="A31" s="346"/>
      <c r="B31" s="9"/>
      <c r="H31" s="332"/>
      <c r="P31" s="40"/>
    </row>
    <row r="32" spans="1:18" ht="150">
      <c r="A32" s="347">
        <v>17</v>
      </c>
      <c r="B32" s="198" t="s">
        <v>1059</v>
      </c>
      <c r="C32" s="348"/>
      <c r="D32" s="348"/>
      <c r="E32" s="348"/>
      <c r="F32" s="348"/>
      <c r="G32" s="349"/>
      <c r="H32" s="349"/>
      <c r="P32" s="40"/>
    </row>
    <row r="33" spans="1:14" ht="15.5">
      <c r="A33" s="347" t="s">
        <v>1052</v>
      </c>
      <c r="B33" s="198" t="s">
        <v>217</v>
      </c>
      <c r="C33" s="348"/>
      <c r="D33" s="327">
        <f>G8+G17+G19</f>
        <v>1630357.1400000001</v>
      </c>
      <c r="E33" s="348"/>
      <c r="F33" s="348"/>
      <c r="H33" s="351"/>
    </row>
    <row r="34" spans="1:14" s="2" customFormat="1" ht="15.5">
      <c r="A34" s="347" t="s">
        <v>1053</v>
      </c>
      <c r="B34" s="198" t="s">
        <v>1060</v>
      </c>
      <c r="C34" s="353" t="s">
        <v>48</v>
      </c>
      <c r="D34" s="327">
        <f>'5 - Cost Support 1'!E238</f>
        <v>458293.39205400005</v>
      </c>
      <c r="E34" s="353"/>
      <c r="F34" s="353"/>
      <c r="H34" s="354"/>
      <c r="I34"/>
      <c r="J34"/>
      <c r="K34"/>
      <c r="L34"/>
      <c r="M34"/>
      <c r="N34"/>
    </row>
    <row r="35" spans="1:14" ht="15.5">
      <c r="A35" s="347" t="s">
        <v>1054</v>
      </c>
      <c r="B35" s="198" t="s">
        <v>1061</v>
      </c>
      <c r="C35" s="348"/>
      <c r="D35" s="363">
        <f>+D33-D34</f>
        <v>1172063.7479460002</v>
      </c>
      <c r="E35" s="348"/>
      <c r="F35" s="348"/>
      <c r="H35" s="355"/>
    </row>
    <row r="36" spans="1:14" s="2" customFormat="1" ht="15.5">
      <c r="A36" s="347" t="s">
        <v>1055</v>
      </c>
      <c r="B36" s="198" t="s">
        <v>1062</v>
      </c>
      <c r="C36" s="348"/>
      <c r="D36" s="363">
        <f>+D35/2</f>
        <v>586031.8739730001</v>
      </c>
      <c r="E36" s="348"/>
      <c r="F36" s="348"/>
      <c r="H36" s="355"/>
      <c r="I36"/>
      <c r="J36"/>
      <c r="K36"/>
      <c r="L36"/>
      <c r="M36"/>
      <c r="N36"/>
    </row>
    <row r="37" spans="1:14" ht="37.5">
      <c r="A37" s="347" t="s">
        <v>1056</v>
      </c>
      <c r="B37" s="198" t="s">
        <v>221</v>
      </c>
      <c r="C37" s="348"/>
      <c r="D37" s="350">
        <v>0</v>
      </c>
      <c r="E37" s="348"/>
      <c r="F37" s="348"/>
      <c r="H37" s="355"/>
    </row>
    <row r="38" spans="1:14" ht="15.5">
      <c r="A38" s="347" t="s">
        <v>1057</v>
      </c>
      <c r="B38" s="326" t="s">
        <v>1063</v>
      </c>
      <c r="C38" s="342"/>
      <c r="D38" s="363">
        <f>+D36+D37</f>
        <v>586031.8739730001</v>
      </c>
      <c r="E38" s="342"/>
      <c r="F38" s="342"/>
      <c r="H38" s="357"/>
    </row>
    <row r="39" spans="1:14" ht="15.5">
      <c r="A39" s="347" t="s">
        <v>1058</v>
      </c>
      <c r="B39" s="326" t="s">
        <v>1064</v>
      </c>
      <c r="C39" s="342"/>
      <c r="D39" s="363">
        <f>+D38-D33</f>
        <v>-1044325.266027</v>
      </c>
      <c r="E39" s="342"/>
      <c r="F39" s="342"/>
      <c r="H39" s="357"/>
    </row>
    <row r="40" spans="1:14" ht="63.5">
      <c r="A40" s="358">
        <v>19</v>
      </c>
      <c r="B40" s="942" t="s">
        <v>1065</v>
      </c>
      <c r="C40" s="353"/>
      <c r="D40" s="359">
        <f>200434494-D42-D23</f>
        <v>40595848.600000001</v>
      </c>
      <c r="E40" s="353"/>
      <c r="F40" s="353"/>
      <c r="H40" s="360"/>
    </row>
    <row r="41" spans="1:14">
      <c r="C41" s="361"/>
      <c r="D41" s="322"/>
      <c r="E41" s="361"/>
      <c r="F41" s="361"/>
      <c r="H41" s="332"/>
    </row>
    <row r="42" spans="1:14">
      <c r="A42" s="3">
        <v>20</v>
      </c>
      <c r="B42" s="943" t="s">
        <v>224</v>
      </c>
      <c r="C42" s="361"/>
      <c r="D42" s="359">
        <v>152889189.13</v>
      </c>
      <c r="E42" s="361"/>
      <c r="F42" s="361"/>
      <c r="H42" s="360"/>
    </row>
    <row r="43" spans="1:14">
      <c r="B43" s="943"/>
      <c r="D43" s="362"/>
      <c r="H43" s="344"/>
    </row>
    <row r="44" spans="1:14">
      <c r="A44" s="3">
        <v>21</v>
      </c>
      <c r="B44" s="342" t="s">
        <v>225</v>
      </c>
      <c r="C44" s="342"/>
      <c r="D44" s="363">
        <f>+D23+D28+D40+D42</f>
        <v>200434494</v>
      </c>
      <c r="E44" s="342"/>
      <c r="F44" s="342"/>
      <c r="H44" s="364"/>
    </row>
    <row r="45" spans="1:14">
      <c r="A45" s="3">
        <v>22</v>
      </c>
      <c r="B45" s="342" t="s">
        <v>226</v>
      </c>
      <c r="H45" s="356"/>
    </row>
    <row r="46" spans="1:14">
      <c r="H46" s="352"/>
    </row>
    <row r="48" spans="1:14">
      <c r="B48" s="901"/>
    </row>
    <row r="49" spans="3:8">
      <c r="C49" s="361"/>
      <c r="D49" s="361"/>
      <c r="E49" s="361"/>
      <c r="F49" s="361"/>
      <c r="G49" s="344"/>
      <c r="H49" s="43"/>
    </row>
    <row r="50" spans="3:8">
      <c r="G50" s="344"/>
      <c r="H50" s="43"/>
    </row>
    <row r="51" spans="3:8">
      <c r="G51" s="344"/>
      <c r="H51" s="43"/>
    </row>
    <row r="52" spans="3:8">
      <c r="G52" s="344"/>
      <c r="H52" s="43"/>
    </row>
    <row r="53" spans="3:8">
      <c r="G53" s="344"/>
      <c r="H53" s="43"/>
    </row>
    <row r="291" spans="3:6" ht="15.5">
      <c r="C291" s="7" t="s">
        <v>227</v>
      </c>
      <c r="D291" s="7"/>
      <c r="E291" s="7"/>
      <c r="F291" s="7"/>
    </row>
  </sheetData>
  <customSheetViews>
    <customSheetView guid="{E6D9E970-926F-4F3B-8D36-41EB74ECFD6A}" fitToPage="1">
      <selection activeCell="D23" sqref="D23"/>
      <pageMargins left="0.5" right="0.5" top="1" bottom="1" header="0.5" footer="0.5"/>
      <pageSetup scale="14" orientation="portrait" r:id="rId1"/>
    </customSheetView>
  </customSheetViews>
  <mergeCells count="2">
    <mergeCell ref="A1:G1"/>
    <mergeCell ref="A3:G3"/>
  </mergeCells>
  <pageMargins left="0.5" right="0.5" top="1" bottom="1" header="0.5" footer="0.5"/>
  <pageSetup scale="35" fitToHeight="0"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23"/>
  <sheetViews>
    <sheetView view="pageBreakPreview" zoomScale="60" zoomScaleNormal="75" workbookViewId="0">
      <selection activeCell="K36" sqref="K36"/>
    </sheetView>
  </sheetViews>
  <sheetFormatPr defaultRowHeight="14.5"/>
  <cols>
    <col min="1" max="1" width="9.26953125" customWidth="1"/>
    <col min="2" max="2" width="3" customWidth="1"/>
    <col min="3" max="3" width="8.1796875" customWidth="1"/>
    <col min="4" max="4" width="38.7265625" customWidth="1"/>
    <col min="5" max="5" width="52.54296875" customWidth="1"/>
    <col min="6" max="6" width="34.26953125" customWidth="1"/>
    <col min="7" max="7" width="37.1796875" customWidth="1"/>
    <col min="8" max="8" width="3.81640625" customWidth="1"/>
    <col min="9" max="9" width="19.7265625" customWidth="1"/>
  </cols>
  <sheetData>
    <row r="1" spans="1:9" ht="18">
      <c r="A1" s="1793" t="s">
        <v>1542</v>
      </c>
      <c r="B1" s="1793"/>
      <c r="C1" s="1793"/>
      <c r="D1" s="1793"/>
      <c r="E1" s="1793"/>
      <c r="F1" s="1793"/>
      <c r="G1" s="1793"/>
      <c r="H1" s="1796"/>
      <c r="I1" s="1796"/>
    </row>
    <row r="2" spans="1:9" ht="18">
      <c r="A2" s="1"/>
      <c r="B2" s="8"/>
      <c r="C2" s="8"/>
      <c r="D2" s="8"/>
      <c r="E2" s="8"/>
      <c r="F2" s="8"/>
      <c r="G2" s="8"/>
    </row>
    <row r="3" spans="1:9" ht="18">
      <c r="A3" s="1797" t="s">
        <v>178</v>
      </c>
      <c r="B3" s="1797"/>
      <c r="C3" s="1797"/>
      <c r="D3" s="1797"/>
      <c r="E3" s="1797"/>
      <c r="F3" s="1797"/>
      <c r="G3" s="1797"/>
      <c r="H3" s="1796"/>
      <c r="I3" s="1796"/>
    </row>
    <row r="5" spans="1:9" s="166" customFormat="1" ht="15.5">
      <c r="B5" s="1"/>
    </row>
    <row r="6" spans="1:9" s="166" customFormat="1" ht="15.5"/>
    <row r="7" spans="1:9" s="166" customFormat="1" ht="15.5"/>
    <row r="8" spans="1:9" s="166" customFormat="1" ht="15.5">
      <c r="C8" s="166" t="s">
        <v>179</v>
      </c>
    </row>
    <row r="9" spans="1:9" s="166" customFormat="1" ht="15.5">
      <c r="A9" s="218" t="s">
        <v>9</v>
      </c>
      <c r="B9" s="218"/>
      <c r="D9" s="166" t="s">
        <v>180</v>
      </c>
      <c r="G9" s="219" t="s">
        <v>181</v>
      </c>
      <c r="I9" s="220">
        <f>+I56+I84</f>
        <v>108521506.26663451</v>
      </c>
    </row>
    <row r="10" spans="1:9" s="166" customFormat="1" ht="15.5">
      <c r="A10" s="218"/>
      <c r="B10" s="218"/>
    </row>
    <row r="11" spans="1:9" s="166" customFormat="1" ht="15.5">
      <c r="A11" s="218" t="s">
        <v>10</v>
      </c>
      <c r="B11" s="218"/>
      <c r="D11" s="166" t="s">
        <v>852</v>
      </c>
      <c r="I11" s="221">
        <v>0.01</v>
      </c>
    </row>
    <row r="12" spans="1:9" s="166" customFormat="1" ht="15.5">
      <c r="A12" s="218"/>
      <c r="B12" s="218"/>
      <c r="I12" s="221"/>
    </row>
    <row r="13" spans="1:9" s="219" customFormat="1" ht="15.5">
      <c r="A13" s="218"/>
      <c r="B13" s="218"/>
      <c r="C13" s="166"/>
      <c r="D13" s="166"/>
      <c r="E13" s="166"/>
      <c r="F13" s="166"/>
      <c r="G13" s="166"/>
      <c r="H13" s="166"/>
    </row>
    <row r="14" spans="1:9" s="219" customFormat="1" ht="15.5">
      <c r="A14" s="222" t="s">
        <v>182</v>
      </c>
      <c r="B14" s="223"/>
      <c r="C14" s="223"/>
      <c r="D14" s="223"/>
      <c r="E14" s="223"/>
      <c r="F14" s="223"/>
      <c r="G14" s="223"/>
      <c r="H14" s="223"/>
      <c r="I14" s="223"/>
    </row>
    <row r="15" spans="1:9" s="166" customFormat="1" ht="15.5">
      <c r="I15" s="224"/>
    </row>
    <row r="16" spans="1:9" s="166" customFormat="1" ht="15.5">
      <c r="A16" s="218">
        <v>59</v>
      </c>
      <c r="C16" s="225" t="s">
        <v>339</v>
      </c>
      <c r="D16" s="225"/>
      <c r="F16" s="225"/>
      <c r="G16" s="244" t="s">
        <v>826</v>
      </c>
      <c r="H16" s="225"/>
      <c r="I16" s="220">
        <f>+'ATT H-1A'!H127</f>
        <v>1253504223.5058091</v>
      </c>
    </row>
    <row r="17" spans="1:9" s="166" customFormat="1" ht="15.5">
      <c r="G17" s="225"/>
      <c r="I17" s="224"/>
    </row>
    <row r="18" spans="1:9" s="166" customFormat="1" ht="15.5">
      <c r="G18" s="225"/>
    </row>
    <row r="19" spans="1:9" s="166" customFormat="1" ht="15.5">
      <c r="A19" s="226"/>
      <c r="B19" s="225"/>
      <c r="C19" s="247" t="s">
        <v>2</v>
      </c>
      <c r="D19" s="228"/>
      <c r="E19" s="229"/>
      <c r="F19" s="230"/>
      <c r="G19" s="231"/>
      <c r="H19" s="232"/>
    </row>
    <row r="20" spans="1:9" s="166" customFormat="1" ht="15.5">
      <c r="A20" s="226">
        <v>100</v>
      </c>
      <c r="B20" s="225"/>
      <c r="C20" s="225"/>
      <c r="D20" s="1130" t="s">
        <v>2</v>
      </c>
      <c r="E20" s="229"/>
      <c r="F20" s="230"/>
      <c r="G20" s="231" t="s">
        <v>382</v>
      </c>
      <c r="H20" s="232"/>
      <c r="I20" s="233">
        <f>+'ATT H-1A'!H201</f>
        <v>58599236</v>
      </c>
    </row>
    <row r="21" spans="1:9" s="166" customFormat="1" ht="15.5">
      <c r="A21" s="234">
        <v>101</v>
      </c>
      <c r="B21" s="225"/>
      <c r="C21" s="225"/>
      <c r="D21" s="235" t="s">
        <v>383</v>
      </c>
      <c r="E21" s="239" t="s">
        <v>835</v>
      </c>
      <c r="F21" s="237"/>
      <c r="G21" s="238" t="s">
        <v>384</v>
      </c>
      <c r="H21" s="239"/>
      <c r="I21" s="1093">
        <f>+'ATT H-1A'!H202</f>
        <v>694223</v>
      </c>
    </row>
    <row r="22" spans="1:9" s="166" customFormat="1" ht="15.5">
      <c r="A22" s="234">
        <v>102</v>
      </c>
      <c r="B22" s="225"/>
      <c r="C22" s="225"/>
      <c r="D22" s="244" t="s">
        <v>2</v>
      </c>
      <c r="E22" s="229"/>
      <c r="F22" s="228"/>
      <c r="G22" s="231" t="s">
        <v>385</v>
      </c>
      <c r="H22" s="232"/>
      <c r="I22" s="233">
        <f>+I20-I21</f>
        <v>57905013</v>
      </c>
    </row>
    <row r="23" spans="1:9" s="166" customFormat="1" ht="15.5">
      <c r="A23" s="234"/>
      <c r="B23" s="225"/>
      <c r="C23" s="235"/>
      <c r="D23" s="235"/>
      <c r="E23" s="230"/>
      <c r="F23" s="241"/>
      <c r="G23" s="225"/>
      <c r="H23" s="241"/>
      <c r="I23" s="242"/>
    </row>
    <row r="24" spans="1:9" s="166" customFormat="1" ht="15.5">
      <c r="A24" s="234">
        <v>103</v>
      </c>
      <c r="B24" s="225"/>
      <c r="C24" s="244" t="s">
        <v>386</v>
      </c>
      <c r="D24" s="243"/>
      <c r="F24" s="241" t="s">
        <v>387</v>
      </c>
      <c r="G24" s="244" t="s">
        <v>388</v>
      </c>
      <c r="H24" s="241"/>
      <c r="I24" s="233">
        <f>+'ATT H-1A'!H205</f>
        <v>0</v>
      </c>
    </row>
    <row r="25" spans="1:9" s="166" customFormat="1" ht="15.5">
      <c r="A25" s="234"/>
      <c r="B25" s="225"/>
      <c r="C25" s="235"/>
      <c r="D25" s="235"/>
      <c r="E25" s="230"/>
      <c r="F25" s="245"/>
      <c r="G25" s="244"/>
      <c r="H25" s="241"/>
      <c r="I25" s="242"/>
    </row>
    <row r="26" spans="1:9" s="166" customFormat="1" ht="15.5">
      <c r="A26" s="234"/>
      <c r="B26" s="225"/>
      <c r="C26" s="235" t="s">
        <v>389</v>
      </c>
      <c r="D26" s="246"/>
      <c r="E26" s="230"/>
      <c r="F26" s="230"/>
      <c r="G26" s="244"/>
      <c r="H26" s="241"/>
      <c r="I26" s="242"/>
    </row>
    <row r="27" spans="1:9" s="166" customFormat="1" ht="15.5">
      <c r="A27" s="234">
        <v>104</v>
      </c>
      <c r="B27" s="225"/>
      <c r="C27" s="225"/>
      <c r="D27" s="244" t="s">
        <v>390</v>
      </c>
      <c r="E27" s="241"/>
      <c r="F27" s="241"/>
      <c r="G27" s="244" t="s">
        <v>391</v>
      </c>
      <c r="H27" s="241"/>
      <c r="I27" s="233">
        <f>+'ATT H-1A'!H208</f>
        <v>1554309747.6115386</v>
      </c>
    </row>
    <row r="28" spans="1:9" s="166" customFormat="1" ht="15.5">
      <c r="A28" s="226">
        <v>105</v>
      </c>
      <c r="B28" s="225"/>
      <c r="C28" s="225"/>
      <c r="D28" s="247" t="s">
        <v>392</v>
      </c>
      <c r="F28" s="242" t="s">
        <v>192</v>
      </c>
      <c r="G28" s="247" t="s">
        <v>836</v>
      </c>
      <c r="H28" s="241"/>
      <c r="I28" s="242">
        <f>-I39</f>
        <v>0</v>
      </c>
    </row>
    <row r="29" spans="1:9" s="166" customFormat="1" ht="15.5">
      <c r="A29" s="234">
        <v>106</v>
      </c>
      <c r="B29" s="225"/>
      <c r="C29" s="225"/>
      <c r="D29" s="247" t="s">
        <v>393</v>
      </c>
      <c r="F29" s="248" t="s">
        <v>192</v>
      </c>
      <c r="G29" s="249" t="s">
        <v>394</v>
      </c>
      <c r="H29" s="239"/>
      <c r="I29" s="248">
        <f>+'ATT H-1A'!H210</f>
        <v>0</v>
      </c>
    </row>
    <row r="30" spans="1:9" s="166" customFormat="1" ht="15.5">
      <c r="A30" s="234">
        <v>107</v>
      </c>
      <c r="B30" s="225"/>
      <c r="C30" s="225"/>
      <c r="D30" s="247" t="s">
        <v>389</v>
      </c>
      <c r="F30" s="233"/>
      <c r="G30" s="567" t="s">
        <v>837</v>
      </c>
      <c r="H30" s="251"/>
      <c r="I30" s="242">
        <f>SUM(I27:I29)</f>
        <v>1554309747.6115386</v>
      </c>
    </row>
    <row r="31" spans="1:9" s="166" customFormat="1" ht="15.5">
      <c r="A31" s="234"/>
      <c r="B31" s="225"/>
      <c r="C31" s="235"/>
      <c r="D31" s="235"/>
      <c r="F31" s="230"/>
      <c r="G31" s="244"/>
      <c r="H31" s="230"/>
      <c r="I31" s="242"/>
    </row>
    <row r="32" spans="1:9" s="166" customFormat="1" ht="15.5">
      <c r="A32" s="234"/>
      <c r="B32" s="225"/>
      <c r="C32" s="235" t="s">
        <v>3</v>
      </c>
      <c r="D32" s="246"/>
      <c r="F32" s="230"/>
      <c r="G32" s="244"/>
      <c r="H32" s="230"/>
      <c r="I32" s="242"/>
    </row>
    <row r="33" spans="1:9" s="166" customFormat="1" ht="15.5">
      <c r="A33" s="234">
        <v>108</v>
      </c>
      <c r="B33" s="225"/>
      <c r="C33" s="225"/>
      <c r="D33" s="235" t="s">
        <v>395</v>
      </c>
      <c r="F33" s="230"/>
      <c r="G33" s="235" t="s">
        <v>396</v>
      </c>
      <c r="H33" s="230"/>
      <c r="I33" s="233">
        <f>+'ATT H-1A'!H215</f>
        <v>1501677768.1061537</v>
      </c>
    </row>
    <row r="34" spans="1:9" s="166" customFormat="1" ht="15.5">
      <c r="A34" s="226">
        <v>109</v>
      </c>
      <c r="B34" s="225"/>
      <c r="C34" s="225"/>
      <c r="D34" s="235" t="s">
        <v>397</v>
      </c>
      <c r="F34" s="241" t="s">
        <v>192</v>
      </c>
      <c r="G34" s="244" t="s">
        <v>398</v>
      </c>
      <c r="H34" s="230"/>
      <c r="I34" s="233">
        <f>+'ATT H-1A'!H216</f>
        <v>-3200705.9292307701</v>
      </c>
    </row>
    <row r="35" spans="1:9" s="166" customFormat="1" ht="15.5">
      <c r="A35" s="226">
        <v>110</v>
      </c>
      <c r="B35" s="252"/>
      <c r="C35" s="252"/>
      <c r="D35" s="227" t="s">
        <v>399</v>
      </c>
      <c r="F35" s="253" t="s">
        <v>400</v>
      </c>
      <c r="G35" s="227" t="s">
        <v>401</v>
      </c>
      <c r="H35" s="253"/>
      <c r="I35" s="233">
        <f>+'ATT H-1A'!H217</f>
        <v>0</v>
      </c>
    </row>
    <row r="36" spans="1:9" s="166" customFormat="1" ht="15.5">
      <c r="A36" s="226">
        <v>111</v>
      </c>
      <c r="B36" s="252"/>
      <c r="C36" s="252"/>
      <c r="D36" s="227" t="s">
        <v>402</v>
      </c>
      <c r="F36" s="242" t="s">
        <v>192</v>
      </c>
      <c r="G36" s="225" t="s">
        <v>1218</v>
      </c>
      <c r="H36" s="253"/>
      <c r="I36" s="233">
        <f>+'ATT H-1A'!H218</f>
        <v>757409.30202024779</v>
      </c>
    </row>
    <row r="37" spans="1:9" s="166" customFormat="1" ht="15.5">
      <c r="A37" s="226">
        <v>112</v>
      </c>
      <c r="B37" s="252"/>
      <c r="C37" s="252"/>
      <c r="D37" s="227" t="s">
        <v>403</v>
      </c>
      <c r="F37" s="242" t="s">
        <v>192</v>
      </c>
      <c r="G37" s="247" t="s">
        <v>384</v>
      </c>
      <c r="H37" s="253"/>
      <c r="I37" s="233">
        <f>+'ATT H-1A'!H219</f>
        <v>-2251229.6446153801</v>
      </c>
    </row>
    <row r="38" spans="1:9" s="166" customFormat="1" ht="15.5">
      <c r="A38" s="226">
        <v>113</v>
      </c>
      <c r="B38" s="252"/>
      <c r="C38" s="252"/>
      <c r="D38" s="227" t="s">
        <v>404</v>
      </c>
      <c r="E38" s="254"/>
      <c r="F38" s="255"/>
      <c r="G38" s="568" t="s">
        <v>838</v>
      </c>
      <c r="H38" s="254"/>
      <c r="I38" s="256">
        <f>SUM(I33:I37)</f>
        <v>1496983241.8343279</v>
      </c>
    </row>
    <row r="39" spans="1:9" s="166" customFormat="1" ht="15.5">
      <c r="A39" s="226">
        <v>114</v>
      </c>
      <c r="B39" s="252"/>
      <c r="C39" s="252"/>
      <c r="D39" s="227" t="s">
        <v>405</v>
      </c>
      <c r="E39" s="253"/>
      <c r="F39" s="257"/>
      <c r="G39" s="227" t="s">
        <v>406</v>
      </c>
      <c r="H39" s="253"/>
      <c r="I39" s="233">
        <f>+'ATT H-1A'!H221</f>
        <v>0</v>
      </c>
    </row>
    <row r="40" spans="1:9" s="166" customFormat="1" ht="15.5">
      <c r="A40" s="234">
        <v>115</v>
      </c>
      <c r="B40" s="225"/>
      <c r="C40" s="225"/>
      <c r="D40" s="235" t="s">
        <v>389</v>
      </c>
      <c r="E40" s="230"/>
      <c r="F40" s="245"/>
      <c r="G40" s="244" t="s">
        <v>839</v>
      </c>
      <c r="H40" s="230"/>
      <c r="I40" s="233">
        <f>I30</f>
        <v>1554309747.6115386</v>
      </c>
    </row>
    <row r="41" spans="1:9" s="166" customFormat="1" ht="15.5">
      <c r="A41" s="234">
        <v>116</v>
      </c>
      <c r="B41" s="225"/>
      <c r="C41" s="225"/>
      <c r="D41" s="235" t="s">
        <v>407</v>
      </c>
      <c r="E41" s="258"/>
      <c r="F41" s="259"/>
      <c r="G41" s="569" t="s">
        <v>840</v>
      </c>
      <c r="H41" s="261"/>
      <c r="I41" s="256">
        <f>I40+I39+I38</f>
        <v>3051292989.4458666</v>
      </c>
    </row>
    <row r="42" spans="1:9" s="166" customFormat="1" ht="15.5">
      <c r="A42" s="234"/>
      <c r="B42" s="225"/>
      <c r="C42" s="225"/>
      <c r="D42" s="235"/>
      <c r="E42" s="230"/>
      <c r="F42" s="245"/>
      <c r="G42" s="225"/>
      <c r="H42" s="241"/>
      <c r="I42" s="262"/>
    </row>
    <row r="43" spans="1:9" s="166" customFormat="1" ht="15.5">
      <c r="A43" s="226">
        <v>117</v>
      </c>
      <c r="B43" s="225"/>
      <c r="C43" s="225"/>
      <c r="D43" s="235" t="s">
        <v>408</v>
      </c>
      <c r="E43" s="263"/>
      <c r="F43" s="264" t="s">
        <v>404</v>
      </c>
      <c r="G43" s="244" t="s">
        <v>1617</v>
      </c>
      <c r="H43" s="1141"/>
      <c r="I43" s="1013">
        <v>0.5</v>
      </c>
    </row>
    <row r="44" spans="1:9" s="166" customFormat="1" ht="15.5">
      <c r="A44" s="226">
        <v>118</v>
      </c>
      <c r="B44" s="225"/>
      <c r="C44" s="225"/>
      <c r="D44" s="235" t="s">
        <v>409</v>
      </c>
      <c r="E44" s="245"/>
      <c r="F44" s="264" t="s">
        <v>405</v>
      </c>
      <c r="G44" s="244" t="s">
        <v>1618</v>
      </c>
      <c r="H44" s="1141"/>
      <c r="I44" s="1013">
        <v>0</v>
      </c>
    </row>
    <row r="45" spans="1:9" s="166" customFormat="1" ht="15.5">
      <c r="A45" s="226">
        <v>119</v>
      </c>
      <c r="B45" s="225"/>
      <c r="C45" s="225"/>
      <c r="D45" s="235" t="s">
        <v>410</v>
      </c>
      <c r="E45" s="245"/>
      <c r="F45" s="264" t="s">
        <v>389</v>
      </c>
      <c r="G45" s="244" t="s">
        <v>1619</v>
      </c>
      <c r="H45" s="1141"/>
      <c r="I45" s="1013">
        <v>0.5</v>
      </c>
    </row>
    <row r="46" spans="1:9" s="166" customFormat="1" ht="15.5">
      <c r="A46" s="226"/>
      <c r="B46" s="225"/>
      <c r="C46" s="225"/>
      <c r="D46" s="235"/>
      <c r="E46" s="230"/>
      <c r="F46" s="244"/>
      <c r="G46" s="225"/>
      <c r="H46" s="241"/>
      <c r="I46" s="262"/>
    </row>
    <row r="47" spans="1:9" s="166" customFormat="1" ht="15.5">
      <c r="A47" s="226">
        <v>120</v>
      </c>
      <c r="B47" s="225"/>
      <c r="C47" s="225"/>
      <c r="D47" s="244" t="s">
        <v>411</v>
      </c>
      <c r="E47" s="263"/>
      <c r="F47" s="244" t="s">
        <v>404</v>
      </c>
      <c r="G47" s="244" t="s">
        <v>841</v>
      </c>
      <c r="H47" s="241"/>
      <c r="I47" s="265">
        <f>IF(I38&gt;0,I22/I38,0)</f>
        <v>3.8681136422773918E-2</v>
      </c>
    </row>
    <row r="48" spans="1:9" s="166" customFormat="1" ht="15.5">
      <c r="A48" s="226">
        <v>121</v>
      </c>
      <c r="B48" s="225"/>
      <c r="C48" s="225"/>
      <c r="D48" s="244" t="s">
        <v>412</v>
      </c>
      <c r="E48" s="245"/>
      <c r="F48" s="244" t="s">
        <v>405</v>
      </c>
      <c r="G48" s="244" t="s">
        <v>842</v>
      </c>
      <c r="H48" s="241"/>
      <c r="I48" s="265">
        <f>IF(I39&gt;0,I24/I39,0)</f>
        <v>0</v>
      </c>
    </row>
    <row r="49" spans="1:9" s="166" customFormat="1" ht="15.5">
      <c r="A49" s="226">
        <v>122</v>
      </c>
      <c r="B49" s="225"/>
      <c r="C49" s="225"/>
      <c r="D49" s="244" t="s">
        <v>413</v>
      </c>
      <c r="E49" s="245" t="s">
        <v>183</v>
      </c>
      <c r="F49" s="244" t="s">
        <v>389</v>
      </c>
      <c r="G49" s="225" t="s">
        <v>184</v>
      </c>
      <c r="H49" s="241"/>
      <c r="I49" s="266">
        <f>+'ATT H-1A'!H231+0.01</f>
        <v>0.11499999999999999</v>
      </c>
    </row>
    <row r="50" spans="1:9" s="166" customFormat="1" ht="15.5">
      <c r="A50" s="226"/>
      <c r="B50" s="225"/>
      <c r="C50" s="225"/>
      <c r="D50" s="235"/>
      <c r="E50" s="230"/>
      <c r="F50" s="244"/>
      <c r="G50" s="225"/>
      <c r="H50" s="241"/>
      <c r="I50" s="230"/>
    </row>
    <row r="51" spans="1:9" s="166" customFormat="1" ht="15.5">
      <c r="A51" s="226">
        <v>123</v>
      </c>
      <c r="B51" s="225"/>
      <c r="C51" s="225"/>
      <c r="D51" s="235" t="s">
        <v>415</v>
      </c>
      <c r="E51" s="263"/>
      <c r="F51" s="264" t="s">
        <v>416</v>
      </c>
      <c r="G51" s="244" t="s">
        <v>843</v>
      </c>
      <c r="H51" s="267"/>
      <c r="I51" s="268">
        <f>I47*I43</f>
        <v>1.9340568211386959E-2</v>
      </c>
    </row>
    <row r="52" spans="1:9" s="166" customFormat="1" ht="15.5">
      <c r="A52" s="226">
        <v>124</v>
      </c>
      <c r="B52" s="225"/>
      <c r="C52" s="225"/>
      <c r="D52" s="235" t="s">
        <v>417</v>
      </c>
      <c r="E52" s="245"/>
      <c r="F52" s="264" t="s">
        <v>405</v>
      </c>
      <c r="G52" s="244" t="s">
        <v>844</v>
      </c>
      <c r="H52" s="269"/>
      <c r="I52" s="268">
        <f>I48*I44</f>
        <v>0</v>
      </c>
    </row>
    <row r="53" spans="1:9" s="166" customFormat="1" ht="15.5">
      <c r="A53" s="226">
        <v>125</v>
      </c>
      <c r="B53" s="225"/>
      <c r="C53" s="225"/>
      <c r="D53" s="270" t="s">
        <v>418</v>
      </c>
      <c r="E53" s="271"/>
      <c r="F53" s="270" t="s">
        <v>389</v>
      </c>
      <c r="G53" s="238" t="s">
        <v>845</v>
      </c>
      <c r="H53" s="272"/>
      <c r="I53" s="273">
        <f>I49*I45</f>
        <v>5.7499999999999996E-2</v>
      </c>
    </row>
    <row r="54" spans="1:9" s="166" customFormat="1" ht="15.5">
      <c r="A54" s="234">
        <v>126</v>
      </c>
      <c r="B54" s="225"/>
      <c r="C54" s="225" t="s">
        <v>419</v>
      </c>
      <c r="D54" s="225"/>
      <c r="E54" s="274"/>
      <c r="F54" s="275"/>
      <c r="G54" s="570" t="s">
        <v>846</v>
      </c>
      <c r="H54" s="277"/>
      <c r="I54" s="278">
        <f>SUM(I51:I53)</f>
        <v>7.6840568211386961E-2</v>
      </c>
    </row>
    <row r="55" spans="1:9" s="166" customFormat="1" ht="15.5">
      <c r="A55" s="279"/>
      <c r="B55" s="225"/>
      <c r="C55" s="225"/>
      <c r="D55" s="225"/>
      <c r="E55" s="274"/>
      <c r="F55" s="275"/>
      <c r="G55" s="276"/>
      <c r="H55" s="277"/>
      <c r="I55" s="278"/>
    </row>
    <row r="56" spans="1:9" s="166" customFormat="1" ht="16" thickBot="1">
      <c r="A56" s="234">
        <v>127</v>
      </c>
      <c r="B56" s="225"/>
      <c r="C56" s="225" t="s">
        <v>420</v>
      </c>
      <c r="D56" s="225"/>
      <c r="E56" s="280"/>
      <c r="F56" s="281"/>
      <c r="G56" s="282" t="s">
        <v>847</v>
      </c>
      <c r="H56" s="283"/>
      <c r="I56" s="284">
        <f>+I54*I16</f>
        <v>96319976.789559767</v>
      </c>
    </row>
    <row r="57" spans="1:9" s="166" customFormat="1" ht="16" thickTop="1">
      <c r="A57" s="234"/>
      <c r="B57" s="234"/>
      <c r="C57" s="234"/>
      <c r="D57" s="245"/>
      <c r="E57" s="230"/>
      <c r="F57" s="218"/>
      <c r="G57" s="241"/>
      <c r="H57" s="241"/>
      <c r="I57" s="268"/>
    </row>
    <row r="58" spans="1:9" s="166" customFormat="1" ht="15.5">
      <c r="A58" s="285" t="s">
        <v>185</v>
      </c>
      <c r="B58" s="285"/>
      <c r="C58" s="286"/>
      <c r="D58" s="287"/>
      <c r="E58" s="288"/>
      <c r="F58" s="289"/>
      <c r="G58" s="223"/>
      <c r="H58" s="223"/>
      <c r="I58" s="290"/>
    </row>
    <row r="59" spans="1:9" s="166" customFormat="1" ht="15.5">
      <c r="A59" s="227"/>
      <c r="B59" s="227"/>
      <c r="C59" s="234"/>
      <c r="D59" s="291"/>
      <c r="E59" s="253"/>
      <c r="F59" s="292"/>
      <c r="G59" s="230"/>
      <c r="H59" s="230"/>
      <c r="I59" s="293"/>
    </row>
    <row r="60" spans="1:9" s="166" customFormat="1" ht="15.5">
      <c r="A60" s="1131" t="s">
        <v>86</v>
      </c>
      <c r="B60" s="1131"/>
      <c r="C60" s="504" t="s">
        <v>87</v>
      </c>
      <c r="D60" s="1129"/>
      <c r="E60" s="1129"/>
      <c r="F60" s="292"/>
      <c r="G60" s="1092"/>
      <c r="H60" s="294"/>
      <c r="I60" s="1129"/>
    </row>
    <row r="61" spans="1:9" s="166" customFormat="1" ht="15.5">
      <c r="A61" s="226">
        <f>'ATT H-1A'!A243</f>
        <v>128</v>
      </c>
      <c r="B61" s="1210"/>
      <c r="C61" s="1131"/>
      <c r="D61" s="1129" t="s">
        <v>186</v>
      </c>
      <c r="E61" s="1129"/>
      <c r="F61" s="499" t="s">
        <v>1732</v>
      </c>
      <c r="G61" s="1141"/>
      <c r="H61" s="1116"/>
      <c r="I61" s="1395">
        <f>+'ATT H-1A'!H243</f>
        <v>0.21</v>
      </c>
    </row>
    <row r="62" spans="1:9" s="166" customFormat="1" ht="15.5">
      <c r="A62" s="226">
        <f>'ATT H-1A'!A244</f>
        <v>129</v>
      </c>
      <c r="B62" s="1210"/>
      <c r="C62" s="1131"/>
      <c r="D62" s="1116" t="s">
        <v>187</v>
      </c>
      <c r="E62" s="1117"/>
      <c r="F62" s="499" t="s">
        <v>1732</v>
      </c>
      <c r="G62" s="1141"/>
      <c r="H62" s="1116"/>
      <c r="I62" s="1395">
        <f>+'ATT H-1A'!H244</f>
        <v>0.09</v>
      </c>
    </row>
    <row r="63" spans="1:9" s="166" customFormat="1" ht="15.5">
      <c r="A63" s="226">
        <f>'ATT H-1A'!A245</f>
        <v>130</v>
      </c>
      <c r="B63" s="1210"/>
      <c r="C63" s="1131"/>
      <c r="D63" s="1116" t="s">
        <v>481</v>
      </c>
      <c r="E63" s="1114" t="s">
        <v>1767</v>
      </c>
      <c r="F63" s="1210"/>
      <c r="G63" s="1141"/>
      <c r="H63" s="1116"/>
      <c r="I63" s="1395">
        <f>+'ATT H-1A'!H245</f>
        <v>0</v>
      </c>
    </row>
    <row r="64" spans="1:9" s="166" customFormat="1" ht="15.5">
      <c r="A64" s="226">
        <f>'ATT H-1A'!A246</f>
        <v>131</v>
      </c>
      <c r="B64" s="1210"/>
      <c r="C64" s="1131"/>
      <c r="D64" s="1116" t="s">
        <v>188</v>
      </c>
      <c r="E64" s="298" t="s">
        <v>189</v>
      </c>
      <c r="F64" s="1210"/>
      <c r="G64" s="1151"/>
      <c r="H64" s="1116"/>
      <c r="I64" s="1395">
        <f>+'ATT H-1A'!H246</f>
        <v>0.28109999999999991</v>
      </c>
    </row>
    <row r="65" spans="1:9" s="166" customFormat="1" ht="15.5">
      <c r="A65" s="226" t="str">
        <f>'ATT H-1A'!A247</f>
        <v>132a</v>
      </c>
      <c r="B65" s="1210"/>
      <c r="C65" s="1131"/>
      <c r="D65" s="1116" t="s">
        <v>190</v>
      </c>
      <c r="E65" s="1117"/>
      <c r="F65" s="1210"/>
      <c r="G65" s="1129"/>
      <c r="H65" s="1116"/>
      <c r="I65" s="1395">
        <f>+'ATT H-1A'!H247</f>
        <v>0.39101404924189714</v>
      </c>
    </row>
    <row r="66" spans="1:9" s="1151" customFormat="1" ht="15.5">
      <c r="A66" s="226" t="str">
        <f>'ATT H-1A'!A248</f>
        <v>132b</v>
      </c>
      <c r="B66" s="1210"/>
      <c r="D66" s="1151" t="s">
        <v>1221</v>
      </c>
      <c r="E66" s="1153" t="s">
        <v>1222</v>
      </c>
      <c r="F66" s="1210"/>
      <c r="I66" s="1118">
        <f>1*1/(1-I64)</f>
        <v>1.3910140492418972</v>
      </c>
    </row>
    <row r="67" spans="1:9" s="166" customFormat="1" ht="15.5">
      <c r="A67" s="226"/>
      <c r="B67" s="1131"/>
      <c r="C67" s="1131"/>
      <c r="D67" s="1129"/>
      <c r="E67" s="1129"/>
      <c r="F67" s="299"/>
      <c r="G67" s="298"/>
      <c r="H67" s="294"/>
      <c r="I67" s="300"/>
    </row>
    <row r="68" spans="1:9" s="166" customFormat="1" ht="15.5">
      <c r="A68" s="226"/>
      <c r="B68" s="1131"/>
      <c r="C68" s="504" t="s">
        <v>191</v>
      </c>
      <c r="D68" s="245"/>
      <c r="E68" s="1129"/>
      <c r="F68" s="499" t="s">
        <v>1733</v>
      </c>
      <c r="G68" s="1092"/>
      <c r="H68" s="294"/>
      <c r="I68" s="301"/>
    </row>
    <row r="69" spans="1:9" s="166" customFormat="1" ht="15.5">
      <c r="A69" s="226">
        <f>'ATT H-1A'!A251</f>
        <v>133</v>
      </c>
      <c r="B69" s="1210"/>
      <c r="C69" s="1131"/>
      <c r="D69" s="1151" t="s">
        <v>1244</v>
      </c>
      <c r="E69" s="1129"/>
      <c r="F69" s="262" t="s">
        <v>192</v>
      </c>
      <c r="G69" s="225" t="s">
        <v>1239</v>
      </c>
      <c r="H69" s="294"/>
      <c r="I69" s="426">
        <f>+'ATT H-1A'!H251</f>
        <v>-108260.92737577604</v>
      </c>
    </row>
    <row r="70" spans="1:9" s="166" customFormat="1" ht="15.5">
      <c r="A70" s="226">
        <f>'ATT H-1A'!A252</f>
        <v>134</v>
      </c>
      <c r="B70" s="1210"/>
      <c r="C70" s="1131"/>
      <c r="D70" s="1151" t="s">
        <v>1245</v>
      </c>
      <c r="E70" s="1133"/>
      <c r="F70" s="304"/>
      <c r="G70" s="1134" t="str">
        <f>"(Line "&amp;A66&amp;")"</f>
        <v>(Line 132b)</v>
      </c>
      <c r="H70" s="1154"/>
      <c r="I70" s="1118">
        <f>+I66</f>
        <v>1.3910140492418972</v>
      </c>
    </row>
    <row r="71" spans="1:9" s="166" customFormat="1" ht="15.5">
      <c r="A71" s="226">
        <f>'ATT H-1A'!A253</f>
        <v>135</v>
      </c>
      <c r="B71" s="1210"/>
      <c r="C71" s="1131"/>
      <c r="D71" s="507" t="s">
        <v>194</v>
      </c>
      <c r="E71" s="254"/>
      <c r="F71" s="306"/>
      <c r="G71" s="1130" t="str">
        <f>"(Line "&amp;A69&amp;" * "&amp;A70&amp;")"</f>
        <v>(Line 133 * 134)</v>
      </c>
      <c r="H71" s="1396"/>
      <c r="I71" s="1142">
        <f>+I69*I70</f>
        <v>-150592.47096366118</v>
      </c>
    </row>
    <row r="72" spans="1:9" s="166" customFormat="1" ht="15.5">
      <c r="A72" s="226"/>
      <c r="B72" s="1131"/>
      <c r="C72" s="1131"/>
      <c r="D72" s="308"/>
      <c r="E72" s="1138"/>
      <c r="F72" s="1139"/>
      <c r="G72" s="1140"/>
      <c r="H72" s="1144"/>
      <c r="I72" s="1145"/>
    </row>
    <row r="73" spans="1:9" s="166" customFormat="1" ht="15.5">
      <c r="A73" s="1090"/>
      <c r="B73" s="246"/>
      <c r="C73" s="225" t="s">
        <v>1033</v>
      </c>
      <c r="D73" s="308"/>
      <c r="E73" s="1138"/>
      <c r="F73" s="1139"/>
      <c r="G73" s="1140"/>
      <c r="H73" s="1144"/>
      <c r="I73" s="1145"/>
    </row>
    <row r="74" spans="1:9" s="1151" customFormat="1" ht="15.5">
      <c r="A74" s="226" t="str">
        <f>'ATT H-1A'!A256</f>
        <v>136a</v>
      </c>
      <c r="C74" s="225"/>
      <c r="D74" s="1135" t="s">
        <v>1225</v>
      </c>
      <c r="F74" s="499" t="s">
        <v>1734</v>
      </c>
      <c r="G74" s="1141" t="str">
        <f>'ATT H-1A'!F256</f>
        <v>Attachment 5, Line 136a</v>
      </c>
      <c r="H74" s="1144"/>
      <c r="I74" s="1102">
        <f>'ATT H-1A'!H256</f>
        <v>88666.901855437769</v>
      </c>
    </row>
    <row r="75" spans="1:9" s="1151" customFormat="1" ht="15.5">
      <c r="A75" s="226" t="str">
        <f>'ATT H-1A'!A257</f>
        <v>136b</v>
      </c>
      <c r="C75" s="225"/>
      <c r="D75" s="1135" t="s">
        <v>1226</v>
      </c>
      <c r="F75" s="499" t="s">
        <v>1734</v>
      </c>
      <c r="G75" s="1141" t="str">
        <f>'ATT H-1A'!F257</f>
        <v>Attachment 5, Line 136b</v>
      </c>
      <c r="H75" s="1144"/>
      <c r="I75" s="1102">
        <f>'ATT H-1A'!H257</f>
        <v>-11469428.573990885</v>
      </c>
    </row>
    <row r="76" spans="1:9" s="1151" customFormat="1" ht="15.5">
      <c r="A76" s="226" t="str">
        <f>'ATT H-1A'!A258</f>
        <v>136c</v>
      </c>
      <c r="C76" s="225"/>
      <c r="D76" s="1135" t="s">
        <v>1228</v>
      </c>
      <c r="F76" s="499" t="s">
        <v>1734</v>
      </c>
      <c r="G76" s="1141" t="str">
        <f>'ATT H-1A'!F258</f>
        <v>Attachment 5, Line 136c</v>
      </c>
      <c r="H76" s="1144"/>
      <c r="I76" s="1102">
        <f>'ATT H-1A'!H258</f>
        <v>0</v>
      </c>
    </row>
    <row r="77" spans="1:9" s="166" customFormat="1" ht="15.5">
      <c r="A77" s="226" t="str">
        <f>'ATT H-1A'!A259</f>
        <v>136d</v>
      </c>
      <c r="B77" s="1151"/>
      <c r="C77" s="225"/>
      <c r="D77" s="1136" t="s">
        <v>1230</v>
      </c>
      <c r="E77" s="466"/>
      <c r="F77" s="467" t="s">
        <v>1734</v>
      </c>
      <c r="G77" s="1011" t="str">
        <f>'ATT H-1A'!F259</f>
        <v>Attachment 5, Line 136d</v>
      </c>
      <c r="H77" s="1147"/>
      <c r="I77" s="1398">
        <f>'ATT H-1A'!H259</f>
        <v>0</v>
      </c>
    </row>
    <row r="78" spans="1:9" s="1151" customFormat="1" ht="15.5">
      <c r="A78" s="226" t="str">
        <f>'ATT H-1A'!A260</f>
        <v>136e</v>
      </c>
      <c r="C78" s="225"/>
      <c r="D78" s="1135" t="s">
        <v>1232</v>
      </c>
      <c r="F78" s="499"/>
      <c r="G78" s="1130" t="str">
        <f>"(Line "&amp;A74&amp;" + "&amp;A75&amp;" + "&amp;A76&amp;" + "&amp;A77&amp;")"</f>
        <v>(Line 136a + 136b + 136c + 136d)</v>
      </c>
      <c r="H78" s="1144"/>
      <c r="I78" s="242">
        <f>SUM(I74:I77)</f>
        <v>-11380761.672135448</v>
      </c>
    </row>
    <row r="79" spans="1:9" s="166" customFormat="1" ht="15.5">
      <c r="A79" s="226" t="str">
        <f>'ATT H-1A'!A261</f>
        <v>136f</v>
      </c>
      <c r="B79" s="1131"/>
      <c r="C79" s="1151"/>
      <c r="D79" s="1137" t="s">
        <v>1245</v>
      </c>
      <c r="E79" s="1143"/>
      <c r="F79" s="461"/>
      <c r="G79" s="1134" t="str">
        <f>"(Line "&amp;A66&amp;")"</f>
        <v>(Line 132b)</v>
      </c>
      <c r="H79" s="1147"/>
      <c r="I79" s="1118">
        <f>I66</f>
        <v>1.3910140492418972</v>
      </c>
    </row>
    <row r="80" spans="1:9" s="166" customFormat="1" ht="15.5">
      <c r="A80" s="226" t="str">
        <f>'ATT H-1A'!A262</f>
        <v>136g</v>
      </c>
      <c r="B80" s="1131"/>
      <c r="C80" s="1151"/>
      <c r="D80" s="1135" t="s">
        <v>1033</v>
      </c>
      <c r="E80" s="1138" t="s">
        <v>86</v>
      </c>
      <c r="F80" s="1151"/>
      <c r="G80" s="1130" t="str">
        <f>"(Line "&amp;A78&amp;" * "&amp;A79&amp;")"</f>
        <v>(Line 136e * 136f)</v>
      </c>
      <c r="H80" s="1144"/>
      <c r="I80" s="1142">
        <f>+I78*I79</f>
        <v>-15830799.377014114</v>
      </c>
    </row>
    <row r="81" spans="1:9" s="166" customFormat="1" ht="15.5">
      <c r="A81" s="1131"/>
      <c r="B81" s="1131"/>
      <c r="C81" s="1131"/>
      <c r="D81" s="1129"/>
      <c r="E81" s="1129"/>
      <c r="F81" s="299"/>
      <c r="G81" s="298"/>
      <c r="H81" s="294"/>
      <c r="I81" s="1393"/>
    </row>
    <row r="82" spans="1:9" s="166" customFormat="1" ht="15.5">
      <c r="A82" s="226">
        <f>'ATT H-1A'!A264</f>
        <v>137</v>
      </c>
      <c r="B82" s="1210"/>
      <c r="C82" s="1151" t="s">
        <v>195</v>
      </c>
      <c r="D82" s="1151"/>
      <c r="E82" s="1129" t="s">
        <v>196</v>
      </c>
      <c r="F82" s="292"/>
      <c r="G82" s="1130" t="str">
        <f>"(Line "&amp;A65&amp;" * "&amp;A56&amp;" * (1-("&amp;A51&amp;" / "&amp;A54&amp;")))"</f>
        <v>(Line 132a * 127 * (1-(123 / 126)))</v>
      </c>
      <c r="H82" s="1129"/>
      <c r="I82" s="1394">
        <f>+I65*(1-I51/I54)*I56</f>
        <v>28182921.325052522</v>
      </c>
    </row>
    <row r="83" spans="1:9" s="166" customFormat="1" ht="15.5">
      <c r="A83" s="1131"/>
      <c r="B83" s="1131"/>
      <c r="C83" s="1131"/>
      <c r="D83" s="1135"/>
      <c r="E83" s="1138"/>
      <c r="F83" s="1152"/>
      <c r="G83" s="1141"/>
      <c r="H83" s="1144"/>
      <c r="I83" s="1397"/>
    </row>
    <row r="84" spans="1:9" s="166" customFormat="1" ht="16" thickBot="1">
      <c r="A84" s="226">
        <f>'ATT H-1A'!A266</f>
        <v>138</v>
      </c>
      <c r="B84" s="1210"/>
      <c r="C84" s="502" t="s">
        <v>197</v>
      </c>
      <c r="D84" s="314"/>
      <c r="E84" s="280"/>
      <c r="F84" s="315"/>
      <c r="G84" s="438" t="str">
        <f>"(Line "&amp;A71&amp;" + "&amp;A80&amp;" +"&amp;A82&amp;")"</f>
        <v>(Line 135 + 136g +137)</v>
      </c>
      <c r="H84" s="316"/>
      <c r="I84" s="1399">
        <f>+I82+I71+I80</f>
        <v>12201529.477074748</v>
      </c>
    </row>
    <row r="85" spans="1:9" s="166" customFormat="1" ht="16" thickTop="1">
      <c r="A85" s="234"/>
      <c r="B85" s="234"/>
      <c r="C85" s="234"/>
      <c r="D85" s="298"/>
      <c r="E85" s="230"/>
      <c r="F85" s="218"/>
      <c r="G85" s="317"/>
      <c r="H85" s="318"/>
      <c r="I85" s="319"/>
    </row>
    <row r="86" spans="1:9" s="166" customFormat="1" ht="15.5"/>
    <row r="313" spans="1:6" ht="15.5">
      <c r="C313" s="7"/>
    </row>
    <row r="315" spans="1:6">
      <c r="A315" s="43"/>
      <c r="B315" s="43"/>
      <c r="C315" s="43"/>
      <c r="D315" s="43"/>
      <c r="E315" s="43"/>
      <c r="F315" s="43"/>
    </row>
    <row r="316" spans="1:6">
      <c r="A316" s="43"/>
      <c r="B316" s="43"/>
      <c r="C316" s="43"/>
      <c r="D316" s="43"/>
      <c r="E316" s="43"/>
      <c r="F316" s="43"/>
    </row>
    <row r="317" spans="1:6">
      <c r="A317" s="43"/>
      <c r="B317" s="43"/>
      <c r="C317" s="43"/>
      <c r="D317" s="43"/>
      <c r="E317" s="43"/>
      <c r="F317" s="43"/>
    </row>
    <row r="318" spans="1:6">
      <c r="A318" s="43"/>
      <c r="B318" s="43"/>
      <c r="C318" s="43"/>
      <c r="D318" s="43"/>
      <c r="E318" s="43"/>
      <c r="F318" s="43"/>
    </row>
    <row r="319" spans="1:6">
      <c r="A319" s="43"/>
      <c r="B319" s="43"/>
      <c r="C319" s="43"/>
      <c r="D319" s="43"/>
      <c r="E319" s="43"/>
      <c r="F319" s="43"/>
    </row>
    <row r="320" spans="1:6">
      <c r="A320" s="43"/>
      <c r="B320" s="43"/>
      <c r="C320" s="43"/>
      <c r="D320" s="43"/>
      <c r="E320" s="43"/>
      <c r="F320" s="43"/>
    </row>
    <row r="321" spans="1:6">
      <c r="A321" s="43"/>
      <c r="B321" s="43"/>
      <c r="C321" s="43"/>
      <c r="D321" s="43"/>
      <c r="E321" s="43"/>
      <c r="F321" s="43"/>
    </row>
    <row r="322" spans="1:6">
      <c r="A322" s="43"/>
      <c r="B322" s="43"/>
      <c r="C322" s="43"/>
      <c r="D322" s="43"/>
      <c r="E322" s="43"/>
      <c r="F322" s="43"/>
    </row>
    <row r="323" spans="1:6">
      <c r="A323" s="43"/>
      <c r="B323" s="43"/>
      <c r="C323" s="43"/>
      <c r="D323" s="43"/>
      <c r="E323" s="43"/>
      <c r="F323" s="43"/>
    </row>
  </sheetData>
  <customSheetViews>
    <customSheetView guid="{E6D9E970-926F-4F3B-8D36-41EB74ECFD6A}" scale="75" fitToPage="1" topLeftCell="A7">
      <selection activeCell="I11" sqref="I11"/>
      <pageMargins left="0.5" right="0.5" top="0.5" bottom="0.5" header="0.5" footer="0.5"/>
      <pageSetup scale="52" orientation="portrait" r:id="rId1"/>
    </customSheetView>
  </customSheetViews>
  <mergeCells count="2">
    <mergeCell ref="A1:I1"/>
    <mergeCell ref="A3:I3"/>
  </mergeCells>
  <pageMargins left="0.5" right="0.5" top="0.5" bottom="0.5" header="0.5" footer="0.5"/>
  <pageSetup scale="46"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357"/>
  <sheetViews>
    <sheetView topLeftCell="A250" zoomScale="82" zoomScaleNormal="82" zoomScaleSheetLayoutView="35" workbookViewId="0">
      <selection activeCell="I288" sqref="I288"/>
    </sheetView>
  </sheetViews>
  <sheetFormatPr defaultRowHeight="14.5"/>
  <cols>
    <col min="1" max="1" width="6.453125" customWidth="1"/>
    <col min="2" max="2" width="4.26953125" customWidth="1"/>
    <col min="3" max="3" width="60.54296875" customWidth="1"/>
    <col min="4" max="4" width="22.54296875" customWidth="1"/>
    <col min="5" max="5" width="14.1796875" customWidth="1"/>
    <col min="6" max="6" width="44.1796875" customWidth="1"/>
    <col min="7" max="7" width="19" customWidth="1"/>
    <col min="8" max="8" width="15.7265625" customWidth="1"/>
    <col min="9" max="9" width="18.26953125" customWidth="1"/>
    <col min="10" max="10" width="17.54296875" customWidth="1"/>
    <col min="11" max="11" width="14.54296875" customWidth="1"/>
    <col min="12" max="12" width="16.81640625" customWidth="1"/>
    <col min="13" max="19" width="14.54296875" customWidth="1"/>
    <col min="20" max="20" width="16" customWidth="1"/>
    <col min="21" max="21" width="16.81640625" customWidth="1"/>
    <col min="22" max="22" width="15.1796875" customWidth="1"/>
    <col min="23" max="23" width="13.81640625" customWidth="1"/>
    <col min="24" max="24" width="14.54296875" customWidth="1"/>
    <col min="25" max="25" width="22.1796875" customWidth="1"/>
    <col min="26" max="26" width="12.81640625" customWidth="1"/>
    <col min="27" max="27" width="14.81640625" customWidth="1"/>
    <col min="28" max="28" width="12.81640625" customWidth="1"/>
    <col min="29" max="29" width="16.1796875" customWidth="1"/>
  </cols>
  <sheetData>
    <row r="1" spans="1:17" ht="21" customHeight="1">
      <c r="A1" s="44"/>
      <c r="B1" s="45"/>
      <c r="D1" s="46"/>
      <c r="E1" s="47"/>
      <c r="F1" s="48"/>
      <c r="G1" s="49" t="s">
        <v>1542</v>
      </c>
      <c r="H1" s="41"/>
      <c r="I1" s="41"/>
      <c r="J1" s="41"/>
      <c r="K1" s="41"/>
      <c r="L1" s="41"/>
      <c r="M1" s="41"/>
      <c r="N1" s="41"/>
      <c r="O1" s="41"/>
      <c r="P1" s="41"/>
      <c r="Q1" s="41"/>
    </row>
    <row r="2" spans="1:17" ht="21" customHeight="1">
      <c r="A2" s="50"/>
      <c r="B2" s="45"/>
      <c r="D2" s="46"/>
      <c r="E2" s="47"/>
      <c r="F2" s="48"/>
      <c r="H2" s="41"/>
      <c r="I2" s="41"/>
      <c r="J2" s="41"/>
      <c r="K2" s="41"/>
      <c r="L2" s="41"/>
      <c r="M2" s="41"/>
      <c r="N2" s="41"/>
      <c r="O2" s="41"/>
      <c r="P2" s="41"/>
      <c r="Q2" s="51"/>
    </row>
    <row r="3" spans="1:17" ht="21" customHeight="1">
      <c r="A3" s="50"/>
      <c r="B3" s="45"/>
      <c r="D3" s="46"/>
      <c r="E3" s="47"/>
      <c r="F3" s="48"/>
      <c r="G3" s="52" t="s">
        <v>48</v>
      </c>
      <c r="H3" s="41"/>
      <c r="I3" s="41"/>
      <c r="J3" s="41"/>
      <c r="K3" s="41"/>
      <c r="L3" s="41"/>
      <c r="M3" s="41"/>
      <c r="N3" s="41"/>
      <c r="O3" s="41"/>
      <c r="P3" s="41"/>
      <c r="Q3" s="51"/>
    </row>
    <row r="4" spans="1:17" ht="20.5" thickBot="1">
      <c r="A4" s="53" t="s">
        <v>49</v>
      </c>
      <c r="B4" s="45"/>
      <c r="D4" s="46"/>
      <c r="E4" s="47"/>
      <c r="F4" s="48"/>
      <c r="G4" s="41"/>
      <c r="H4" s="41"/>
      <c r="I4" s="41"/>
      <c r="J4" s="41"/>
      <c r="K4" s="41"/>
      <c r="L4" s="41"/>
      <c r="M4" s="41"/>
      <c r="N4" s="41"/>
      <c r="O4" s="41"/>
      <c r="P4" s="41"/>
      <c r="Q4" s="41"/>
    </row>
    <row r="5" spans="1:17" ht="39" customHeight="1">
      <c r="A5" s="1808" t="s">
        <v>50</v>
      </c>
      <c r="B5" s="1809"/>
      <c r="C5" s="1809"/>
      <c r="D5" s="1809"/>
      <c r="E5" s="1809"/>
      <c r="F5" s="1810"/>
      <c r="G5" s="54" t="s">
        <v>51</v>
      </c>
      <c r="H5" s="55" t="s">
        <v>52</v>
      </c>
      <c r="I5" s="55" t="s">
        <v>53</v>
      </c>
      <c r="J5" s="1811" t="s">
        <v>18</v>
      </c>
      <c r="K5" s="1812"/>
      <c r="L5" s="1812"/>
      <c r="M5" s="1812"/>
      <c r="N5" s="1812"/>
      <c r="O5" s="1812"/>
      <c r="P5" s="1812"/>
      <c r="Q5" s="1813"/>
    </row>
    <row r="6" spans="1:17" ht="15.5">
      <c r="A6" s="56"/>
      <c r="B6" s="57" t="s">
        <v>54</v>
      </c>
      <c r="C6" s="46"/>
      <c r="D6" s="58"/>
      <c r="E6" s="59"/>
      <c r="F6" s="60"/>
      <c r="G6" s="19"/>
      <c r="H6" s="18"/>
      <c r="I6" s="18"/>
      <c r="J6" s="1814"/>
      <c r="K6" s="1802"/>
      <c r="L6" s="1802"/>
      <c r="M6" s="1802"/>
      <c r="N6" s="1802"/>
      <c r="O6" s="1802"/>
      <c r="P6" s="1802"/>
      <c r="Q6" s="1803"/>
    </row>
    <row r="7" spans="1:17" ht="15.5">
      <c r="A7" s="61">
        <v>10</v>
      </c>
      <c r="B7" s="58"/>
      <c r="C7" s="62" t="s">
        <v>146</v>
      </c>
      <c r="D7" s="46"/>
      <c r="E7" s="63" t="s">
        <v>814</v>
      </c>
      <c r="F7" s="69" t="s">
        <v>985</v>
      </c>
      <c r="G7" s="966">
        <f>+'9 - Rate Base'!I23</f>
        <v>57865965.621376112</v>
      </c>
      <c r="H7" s="1085">
        <f>+G7</f>
        <v>57865965.621376112</v>
      </c>
      <c r="I7" s="66">
        <v>0</v>
      </c>
      <c r="J7" s="1815" t="s">
        <v>55</v>
      </c>
      <c r="K7" s="1816"/>
      <c r="L7" s="1816"/>
      <c r="M7" s="1816"/>
      <c r="N7" s="1816"/>
      <c r="O7" s="1816"/>
      <c r="P7" s="1816"/>
      <c r="Q7" s="1817"/>
    </row>
    <row r="8" spans="1:17" ht="15.5">
      <c r="A8" s="61">
        <v>11</v>
      </c>
      <c r="B8" s="58"/>
      <c r="C8" s="62" t="s">
        <v>291</v>
      </c>
      <c r="D8" s="46"/>
      <c r="E8" s="63" t="s">
        <v>814</v>
      </c>
      <c r="F8" s="69" t="s">
        <v>986</v>
      </c>
      <c r="G8" s="67">
        <v>0</v>
      </c>
      <c r="H8" s="66">
        <v>0</v>
      </c>
      <c r="I8" s="66">
        <v>0</v>
      </c>
      <c r="J8" s="1815"/>
      <c r="K8" s="1816"/>
      <c r="L8" s="1816"/>
      <c r="M8" s="1816"/>
      <c r="N8" s="1816"/>
      <c r="O8" s="1816"/>
      <c r="P8" s="1816"/>
      <c r="Q8" s="1817"/>
    </row>
    <row r="9" spans="1:17" ht="15.5">
      <c r="A9" s="61">
        <v>12</v>
      </c>
      <c r="B9" s="46"/>
      <c r="C9" s="62" t="s">
        <v>293</v>
      </c>
      <c r="D9" s="46"/>
      <c r="E9" s="63" t="s">
        <v>814</v>
      </c>
      <c r="F9" s="69" t="s">
        <v>987</v>
      </c>
      <c r="G9" s="67">
        <v>0</v>
      </c>
      <c r="H9" s="66">
        <v>0</v>
      </c>
      <c r="I9" s="66">
        <v>0</v>
      </c>
      <c r="J9" s="1815"/>
      <c r="K9" s="1816"/>
      <c r="L9" s="1816"/>
      <c r="M9" s="1816"/>
      <c r="N9" s="1816"/>
      <c r="O9" s="1816"/>
      <c r="P9" s="1816"/>
      <c r="Q9" s="1817"/>
    </row>
    <row r="10" spans="1:17" ht="15.5">
      <c r="A10" s="56"/>
      <c r="B10" s="57" t="s">
        <v>56</v>
      </c>
      <c r="C10" s="46"/>
      <c r="D10" s="46"/>
      <c r="E10" s="68"/>
      <c r="F10" s="69"/>
      <c r="G10" s="19"/>
      <c r="H10" s="18"/>
      <c r="I10" s="18"/>
      <c r="J10" s="70"/>
      <c r="K10" s="71"/>
      <c r="L10" s="71"/>
      <c r="M10" s="71"/>
      <c r="N10" s="71"/>
      <c r="O10" s="71"/>
      <c r="P10" s="71"/>
      <c r="Q10" s="72"/>
    </row>
    <row r="11" spans="1:17" ht="15.5">
      <c r="A11" s="61">
        <v>24</v>
      </c>
      <c r="B11" s="45"/>
      <c r="C11" s="62" t="s">
        <v>303</v>
      </c>
      <c r="D11" s="46"/>
      <c r="E11" s="63" t="s">
        <v>820</v>
      </c>
      <c r="F11" s="69" t="s">
        <v>988</v>
      </c>
      <c r="G11" s="67">
        <v>0</v>
      </c>
      <c r="H11" s="66">
        <v>0</v>
      </c>
      <c r="I11" s="66">
        <v>0</v>
      </c>
      <c r="J11" s="1815"/>
      <c r="K11" s="1816"/>
      <c r="L11" s="1816"/>
      <c r="M11" s="1816"/>
      <c r="N11" s="1816"/>
      <c r="O11" s="1816"/>
      <c r="P11" s="1816"/>
      <c r="Q11" s="1817"/>
    </row>
    <row r="12" spans="1:17" ht="15.5">
      <c r="A12" s="73"/>
      <c r="B12" s="74" t="s">
        <v>57</v>
      </c>
      <c r="C12" s="75"/>
      <c r="D12" s="76"/>
      <c r="E12" s="77"/>
      <c r="F12" s="78"/>
      <c r="G12" s="19"/>
      <c r="H12" s="18"/>
      <c r="I12" s="18"/>
      <c r="J12" s="70"/>
      <c r="K12" s="71"/>
      <c r="L12" s="71"/>
      <c r="M12" s="71"/>
      <c r="N12" s="71"/>
      <c r="O12" s="71"/>
      <c r="P12" s="71"/>
      <c r="Q12" s="72"/>
    </row>
    <row r="13" spans="1:17" ht="15.5">
      <c r="A13" s="61">
        <v>41</v>
      </c>
      <c r="B13" s="76"/>
      <c r="C13" s="62" t="s">
        <v>316</v>
      </c>
      <c r="D13" s="79"/>
      <c r="E13" s="63" t="s">
        <v>822</v>
      </c>
      <c r="F13" s="69" t="s">
        <v>983</v>
      </c>
      <c r="G13" s="80">
        <f>-'1B - ADIT EOY'!E278</f>
        <v>2108796.1702786549</v>
      </c>
      <c r="H13" s="65">
        <f>+G13</f>
        <v>2108796.1702786549</v>
      </c>
      <c r="I13" s="66">
        <v>0</v>
      </c>
      <c r="J13" s="1815" t="s">
        <v>55</v>
      </c>
      <c r="K13" s="1816"/>
      <c r="L13" s="1816"/>
      <c r="M13" s="1816"/>
      <c r="N13" s="1816"/>
      <c r="O13" s="1816"/>
      <c r="P13" s="1816"/>
      <c r="Q13" s="1817"/>
    </row>
    <row r="14" spans="1:17" ht="15.5">
      <c r="A14" s="61"/>
      <c r="B14" s="74" t="s">
        <v>58</v>
      </c>
      <c r="C14" s="81"/>
      <c r="D14" s="76"/>
      <c r="E14" s="82"/>
      <c r="F14" s="83"/>
      <c r="G14" s="19"/>
      <c r="H14" s="18"/>
      <c r="I14" s="18"/>
      <c r="J14" s="70"/>
      <c r="K14" s="71"/>
      <c r="L14" s="71"/>
      <c r="M14" s="71"/>
      <c r="N14" s="71"/>
      <c r="O14" s="71"/>
      <c r="P14" s="71"/>
      <c r="Q14" s="72"/>
    </row>
    <row r="15" spans="1:17" ht="15.75" customHeight="1">
      <c r="A15" s="73">
        <v>47</v>
      </c>
      <c r="B15" s="76"/>
      <c r="C15" s="81" t="s">
        <v>325</v>
      </c>
      <c r="D15" s="84"/>
      <c r="E15" s="82" t="s">
        <v>814</v>
      </c>
      <c r="F15" s="85" t="s">
        <v>989</v>
      </c>
      <c r="G15" s="64">
        <v>0</v>
      </c>
      <c r="H15" s="65">
        <v>0</v>
      </c>
      <c r="I15" s="66">
        <v>0</v>
      </c>
      <c r="J15" s="1815" t="s">
        <v>55</v>
      </c>
      <c r="K15" s="1816"/>
      <c r="L15" s="1816"/>
      <c r="M15" s="1816"/>
      <c r="N15" s="1816"/>
      <c r="O15" s="1816"/>
      <c r="P15" s="1816"/>
      <c r="Q15" s="1817"/>
    </row>
    <row r="16" spans="1:17" ht="15.5">
      <c r="A16" s="61"/>
      <c r="B16" s="57" t="s">
        <v>59</v>
      </c>
      <c r="C16" s="81"/>
      <c r="D16" s="84"/>
      <c r="E16" s="68"/>
      <c r="F16" s="85"/>
      <c r="G16" s="19"/>
      <c r="H16" s="18"/>
      <c r="I16" s="18"/>
      <c r="J16" s="70"/>
      <c r="K16" s="71"/>
      <c r="L16" s="71"/>
      <c r="M16" s="71"/>
      <c r="N16" s="71"/>
      <c r="O16" s="71"/>
      <c r="P16" s="71"/>
      <c r="Q16" s="72"/>
    </row>
    <row r="17" spans="1:17" ht="15.5">
      <c r="A17" s="61">
        <v>65</v>
      </c>
      <c r="B17" s="57"/>
      <c r="C17" s="62" t="s">
        <v>347</v>
      </c>
      <c r="D17" s="84"/>
      <c r="E17" s="63" t="s">
        <v>814</v>
      </c>
      <c r="F17" s="69" t="s">
        <v>348</v>
      </c>
      <c r="G17" s="16"/>
      <c r="H17" s="18"/>
      <c r="I17" s="18"/>
      <c r="J17" s="1076"/>
      <c r="K17" s="1077"/>
      <c r="L17" s="1077"/>
      <c r="M17" s="1077"/>
      <c r="N17" s="1077"/>
      <c r="O17" s="1077"/>
      <c r="P17" s="1077"/>
      <c r="Q17" s="72"/>
    </row>
    <row r="18" spans="1:17" ht="16" thickBot="1">
      <c r="A18" s="91">
        <v>67</v>
      </c>
      <c r="B18" s="117"/>
      <c r="C18" s="93" t="s">
        <v>349</v>
      </c>
      <c r="D18" s="94"/>
      <c r="E18" s="95" t="s">
        <v>814</v>
      </c>
      <c r="F18" s="1078" t="s">
        <v>292</v>
      </c>
      <c r="G18" s="96">
        <v>0</v>
      </c>
      <c r="H18" s="97">
        <v>0</v>
      </c>
      <c r="I18" s="97">
        <v>0</v>
      </c>
      <c r="J18" s="1818"/>
      <c r="K18" s="1819"/>
      <c r="L18" s="1819"/>
      <c r="M18" s="1819"/>
      <c r="N18" s="1819"/>
      <c r="O18" s="1819"/>
      <c r="P18" s="1819"/>
      <c r="Q18" s="1820"/>
    </row>
    <row r="19" spans="1:17">
      <c r="G19" s="41"/>
      <c r="H19" s="41"/>
      <c r="I19" s="41"/>
      <c r="J19" s="41"/>
      <c r="K19" s="41"/>
      <c r="L19" s="41"/>
      <c r="M19" s="41"/>
      <c r="N19" s="41"/>
      <c r="O19" s="41"/>
      <c r="P19" s="41"/>
      <c r="Q19" s="41"/>
    </row>
    <row r="20" spans="1:17">
      <c r="G20" s="41"/>
      <c r="H20" s="41"/>
      <c r="I20" s="41"/>
      <c r="J20" s="41"/>
      <c r="K20" s="41"/>
      <c r="L20" s="41"/>
      <c r="M20" s="41"/>
      <c r="N20" s="41"/>
      <c r="O20" s="41"/>
      <c r="P20" s="41"/>
      <c r="Q20" s="41"/>
    </row>
    <row r="21" spans="1:17" ht="20.5" thickBot="1">
      <c r="A21" s="53" t="s">
        <v>61</v>
      </c>
      <c r="G21" s="41"/>
      <c r="H21" s="41"/>
      <c r="I21" s="41"/>
      <c r="J21" s="41"/>
      <c r="K21" s="41"/>
      <c r="L21" s="41"/>
      <c r="M21" s="41"/>
      <c r="N21" s="41"/>
      <c r="O21" s="41"/>
      <c r="P21" s="41"/>
      <c r="Q21" s="41"/>
    </row>
    <row r="22" spans="1:17" ht="50.25" customHeight="1">
      <c r="A22" s="1808" t="s">
        <v>50</v>
      </c>
      <c r="B22" s="1809"/>
      <c r="C22" s="1809"/>
      <c r="D22" s="1809"/>
      <c r="E22" s="1809"/>
      <c r="F22" s="1810"/>
      <c r="G22" s="55" t="s">
        <v>51</v>
      </c>
      <c r="H22" s="55" t="s">
        <v>62</v>
      </c>
      <c r="I22" s="55" t="s">
        <v>63</v>
      </c>
      <c r="J22" s="1811" t="s">
        <v>18</v>
      </c>
      <c r="K22" s="1812"/>
      <c r="L22" s="1812"/>
      <c r="M22" s="1812"/>
      <c r="N22" s="1812"/>
      <c r="O22" s="1812"/>
      <c r="P22" s="1812"/>
      <c r="Q22" s="1813"/>
    </row>
    <row r="23" spans="1:17" ht="33.75" customHeight="1">
      <c r="A23" s="61">
        <v>28</v>
      </c>
      <c r="B23" s="86"/>
      <c r="C23" s="74" t="s">
        <v>307</v>
      </c>
      <c r="D23" s="98"/>
      <c r="E23" s="63" t="s">
        <v>67</v>
      </c>
      <c r="F23" s="107" t="s">
        <v>990</v>
      </c>
      <c r="G23" s="1650">
        <v>12290385</v>
      </c>
      <c r="H23" s="1626">
        <v>782029</v>
      </c>
      <c r="I23" s="1085">
        <f>+G23-H23</f>
        <v>11508356</v>
      </c>
      <c r="J23" s="1802" t="s">
        <v>64</v>
      </c>
      <c r="K23" s="1802"/>
      <c r="L23" s="1802"/>
      <c r="M23" s="1802"/>
      <c r="N23" s="1802"/>
      <c r="O23" s="1802"/>
      <c r="P23" s="1802"/>
      <c r="Q23" s="1803"/>
    </row>
    <row r="24" spans="1:17" ht="15.75" customHeight="1">
      <c r="A24" s="61"/>
      <c r="B24" s="57" t="s">
        <v>65</v>
      </c>
      <c r="C24" s="76"/>
      <c r="D24" s="84"/>
      <c r="E24" s="100"/>
      <c r="F24" s="78"/>
      <c r="G24" s="29"/>
      <c r="H24" s="29"/>
      <c r="I24" s="29"/>
      <c r="J24" s="1801"/>
      <c r="K24" s="1802"/>
      <c r="L24" s="1802"/>
      <c r="M24" s="1802"/>
      <c r="N24" s="1802"/>
      <c r="O24" s="1802"/>
      <c r="P24" s="1802"/>
      <c r="Q24" s="1803"/>
    </row>
    <row r="25" spans="1:17" ht="15.5">
      <c r="A25" s="61"/>
      <c r="B25" s="90"/>
      <c r="C25" s="62"/>
      <c r="D25" s="84"/>
      <c r="E25" s="63"/>
      <c r="F25" s="99"/>
      <c r="G25" s="18"/>
      <c r="H25" s="101"/>
      <c r="I25" s="18"/>
      <c r="J25" s="18">
        <v>1</v>
      </c>
      <c r="K25" s="18"/>
      <c r="L25" s="18"/>
      <c r="M25" s="18"/>
      <c r="N25" s="18"/>
      <c r="O25" s="18"/>
      <c r="P25" s="18"/>
      <c r="Q25" s="20"/>
    </row>
    <row r="26" spans="1:17" ht="15.5">
      <c r="A26" s="61"/>
      <c r="B26" s="90"/>
      <c r="C26" s="62"/>
      <c r="D26" s="84"/>
      <c r="E26" s="63"/>
      <c r="F26" s="99"/>
      <c r="G26" s="18"/>
      <c r="H26" s="38"/>
      <c r="I26" s="18"/>
      <c r="J26" s="18">
        <v>2</v>
      </c>
      <c r="K26" s="18"/>
      <c r="L26" s="18"/>
      <c r="M26" s="18"/>
      <c r="N26" s="18"/>
      <c r="O26" s="18"/>
      <c r="P26" s="18"/>
      <c r="Q26" s="20"/>
    </row>
    <row r="27" spans="1:17" ht="15.5">
      <c r="A27" s="61"/>
      <c r="B27" s="90"/>
      <c r="C27" s="62"/>
      <c r="D27" s="84"/>
      <c r="E27" s="63"/>
      <c r="F27" s="99"/>
      <c r="G27" s="18"/>
      <c r="H27" s="38"/>
      <c r="I27" s="18"/>
      <c r="J27" s="18">
        <v>3</v>
      </c>
      <c r="K27" s="18"/>
      <c r="L27" s="18"/>
      <c r="M27" s="18"/>
      <c r="N27" s="18"/>
      <c r="O27" s="18"/>
      <c r="P27" s="18"/>
      <c r="Q27" s="20"/>
    </row>
    <row r="28" spans="1:17" ht="15.5">
      <c r="A28" s="61"/>
      <c r="B28" s="90"/>
      <c r="C28" s="62"/>
      <c r="D28" s="84"/>
      <c r="E28" s="63"/>
      <c r="F28" s="99"/>
      <c r="G28" s="18"/>
      <c r="H28" s="38"/>
      <c r="I28" s="18"/>
      <c r="J28" s="18">
        <v>4</v>
      </c>
      <c r="K28" s="18"/>
      <c r="L28" s="18"/>
      <c r="M28" s="18"/>
      <c r="N28" s="18"/>
      <c r="O28" s="18"/>
      <c r="P28" s="18"/>
      <c r="Q28" s="20"/>
    </row>
    <row r="29" spans="1:17" ht="15" thickBot="1">
      <c r="A29" s="102"/>
      <c r="B29" s="103"/>
      <c r="C29" s="103"/>
      <c r="D29" s="104"/>
      <c r="E29" s="103"/>
      <c r="F29" s="105"/>
      <c r="G29" s="36"/>
      <c r="H29" s="106"/>
      <c r="I29" s="36"/>
      <c r="J29" s="36">
        <v>5</v>
      </c>
      <c r="K29" s="36"/>
      <c r="L29" s="36"/>
      <c r="M29" s="36"/>
      <c r="N29" s="36"/>
      <c r="O29" s="36"/>
      <c r="P29" s="36"/>
      <c r="Q29" s="37"/>
    </row>
    <row r="30" spans="1:17" ht="20">
      <c r="A30" s="53" t="s">
        <v>69</v>
      </c>
      <c r="G30" s="41"/>
      <c r="H30" s="41"/>
      <c r="I30" s="41"/>
      <c r="J30" s="41"/>
      <c r="K30" s="41"/>
      <c r="L30" s="41"/>
      <c r="M30" s="41"/>
      <c r="N30" s="41"/>
      <c r="O30" s="41"/>
      <c r="P30" s="41"/>
      <c r="Q30" s="41"/>
    </row>
    <row r="31" spans="1:17" ht="61.5" customHeight="1">
      <c r="A31" s="1808" t="s">
        <v>50</v>
      </c>
      <c r="B31" s="1809"/>
      <c r="C31" s="1809"/>
      <c r="D31" s="1809"/>
      <c r="E31" s="1809"/>
      <c r="F31" s="1810"/>
      <c r="G31" s="55" t="s">
        <v>51</v>
      </c>
      <c r="H31" s="55" t="s">
        <v>70</v>
      </c>
      <c r="I31" s="55" t="s">
        <v>71</v>
      </c>
      <c r="J31" s="1811" t="s">
        <v>18</v>
      </c>
      <c r="K31" s="1812"/>
      <c r="L31" s="1812"/>
      <c r="M31" s="1812"/>
      <c r="N31" s="1812"/>
      <c r="O31" s="1812"/>
      <c r="P31" s="1812"/>
      <c r="Q31" s="1813"/>
    </row>
    <row r="32" spans="1:17" ht="15.5">
      <c r="A32" s="56"/>
      <c r="B32" s="57" t="s">
        <v>54</v>
      </c>
      <c r="C32" s="75"/>
      <c r="D32" s="58"/>
      <c r="E32" s="59"/>
      <c r="F32" s="60"/>
      <c r="G32" s="18"/>
      <c r="H32" s="18"/>
      <c r="I32" s="18"/>
      <c r="J32" s="1801"/>
      <c r="K32" s="1802"/>
      <c r="L32" s="1802"/>
      <c r="M32" s="1802"/>
      <c r="N32" s="1802"/>
      <c r="O32" s="1802"/>
      <c r="P32" s="1802"/>
      <c r="Q32" s="1803"/>
    </row>
    <row r="33" spans="1:19" ht="15.75" customHeight="1">
      <c r="A33" s="61">
        <v>6</v>
      </c>
      <c r="B33" s="58"/>
      <c r="C33" s="62" t="s">
        <v>144</v>
      </c>
      <c r="D33" s="46"/>
      <c r="E33" s="63" t="s">
        <v>321</v>
      </c>
      <c r="F33" s="99" t="s">
        <v>984</v>
      </c>
      <c r="G33" s="966">
        <f>+'9A - Gross Plant &amp; ARO'!C23</f>
        <v>5243325328.4967289</v>
      </c>
      <c r="H33" s="21">
        <v>0</v>
      </c>
      <c r="I33" s="66">
        <v>0</v>
      </c>
      <c r="J33" s="1802"/>
      <c r="K33" s="1802"/>
      <c r="L33" s="1802"/>
      <c r="M33" s="1802"/>
      <c r="N33" s="1802"/>
      <c r="O33" s="1802"/>
      <c r="P33" s="1802"/>
      <c r="Q33" s="1803"/>
    </row>
    <row r="34" spans="1:19" ht="15.5">
      <c r="A34" s="56"/>
      <c r="B34" s="57" t="s">
        <v>56</v>
      </c>
      <c r="C34" s="75"/>
      <c r="D34" s="46"/>
      <c r="E34" s="68"/>
      <c r="F34" s="107"/>
      <c r="G34" s="1087"/>
      <c r="H34" s="18"/>
      <c r="I34" s="18"/>
      <c r="J34" s="1802"/>
      <c r="K34" s="1802"/>
      <c r="L34" s="1802"/>
      <c r="M34" s="1802"/>
      <c r="N34" s="1802"/>
      <c r="O34" s="1802"/>
      <c r="P34" s="1802"/>
      <c r="Q34" s="1803"/>
    </row>
    <row r="35" spans="1:19" ht="15.5">
      <c r="A35" s="61">
        <v>19</v>
      </c>
      <c r="B35" s="45"/>
      <c r="C35" s="62" t="s">
        <v>300</v>
      </c>
      <c r="D35" s="46"/>
      <c r="E35" s="63" t="s">
        <v>321</v>
      </c>
      <c r="F35" s="107" t="s">
        <v>991</v>
      </c>
      <c r="G35" s="966">
        <f>+'9 - Rate Base'!C23</f>
        <v>1962101146.4108381</v>
      </c>
      <c r="H35" s="21">
        <v>0</v>
      </c>
      <c r="I35" s="21">
        <v>0</v>
      </c>
      <c r="J35" s="1802" t="s">
        <v>72</v>
      </c>
      <c r="K35" s="1802"/>
      <c r="L35" s="1802"/>
      <c r="M35" s="1802"/>
      <c r="N35" s="1802"/>
      <c r="O35" s="1802"/>
      <c r="P35" s="1802"/>
      <c r="Q35" s="1803"/>
    </row>
    <row r="36" spans="1:19" ht="15.5">
      <c r="A36" s="56">
        <v>24</v>
      </c>
      <c r="B36" s="58"/>
      <c r="C36" s="75" t="s">
        <v>303</v>
      </c>
      <c r="D36" s="58"/>
      <c r="E36" s="88" t="s">
        <v>820</v>
      </c>
      <c r="F36" s="111" t="s">
        <v>788</v>
      </c>
      <c r="G36" s="178">
        <v>0</v>
      </c>
      <c r="H36" s="21">
        <v>0</v>
      </c>
      <c r="I36" s="21">
        <v>0</v>
      </c>
      <c r="J36" s="1802"/>
      <c r="K36" s="1802"/>
      <c r="L36" s="1802"/>
      <c r="M36" s="1802"/>
      <c r="N36" s="1802"/>
      <c r="O36" s="1802"/>
      <c r="P36" s="1802"/>
      <c r="Q36" s="1803"/>
    </row>
    <row r="37" spans="1:19" ht="15.5">
      <c r="A37" s="61"/>
      <c r="B37" s="57" t="s">
        <v>73</v>
      </c>
      <c r="C37" s="74"/>
      <c r="D37" s="109"/>
      <c r="E37" s="110"/>
      <c r="F37" s="111"/>
      <c r="G37" s="29"/>
      <c r="H37" s="18"/>
      <c r="I37" s="18"/>
      <c r="J37" s="18"/>
      <c r="K37" s="18"/>
      <c r="L37" s="18"/>
      <c r="M37" s="18"/>
      <c r="N37" s="18"/>
      <c r="O37" s="18"/>
      <c r="P37" s="18"/>
      <c r="Q37" s="20"/>
    </row>
    <row r="38" spans="1:19" ht="16" thickBot="1">
      <c r="A38" s="91">
        <v>30</v>
      </c>
      <c r="B38" s="112"/>
      <c r="C38" s="93" t="s">
        <v>309</v>
      </c>
      <c r="D38" s="113"/>
      <c r="E38" s="95" t="s">
        <v>321</v>
      </c>
      <c r="F38" s="563" t="s">
        <v>992</v>
      </c>
      <c r="G38" s="1088">
        <f>+'9 - Rate Base'!F23</f>
        <v>352861767.12361532</v>
      </c>
      <c r="H38" s="115">
        <v>0</v>
      </c>
      <c r="I38" s="115">
        <v>0</v>
      </c>
      <c r="J38" s="1822" t="s">
        <v>72</v>
      </c>
      <c r="K38" s="1822"/>
      <c r="L38" s="1822"/>
      <c r="M38" s="1822"/>
      <c r="N38" s="1822"/>
      <c r="O38" s="1822"/>
      <c r="P38" s="1822"/>
      <c r="Q38" s="1823"/>
    </row>
    <row r="39" spans="1:19">
      <c r="G39" s="41"/>
      <c r="H39" s="41"/>
      <c r="I39" s="41"/>
      <c r="J39" s="41"/>
      <c r="K39" s="41"/>
      <c r="L39" s="41"/>
      <c r="M39" s="41"/>
      <c r="N39" s="41"/>
      <c r="O39" s="41"/>
      <c r="P39" s="41"/>
      <c r="Q39" s="41"/>
    </row>
    <row r="40" spans="1:19">
      <c r="G40" s="41"/>
      <c r="H40" s="41"/>
      <c r="I40" s="41"/>
      <c r="J40" s="41"/>
      <c r="K40" s="41"/>
      <c r="L40" s="41"/>
      <c r="M40" s="41"/>
      <c r="N40" s="41"/>
      <c r="O40" s="41"/>
      <c r="P40" s="41"/>
      <c r="Q40" s="41"/>
    </row>
    <row r="41" spans="1:19" ht="20.5" thickBot="1">
      <c r="A41" s="53" t="s">
        <v>74</v>
      </c>
      <c r="G41" s="41"/>
      <c r="H41" s="41"/>
      <c r="I41" s="41"/>
      <c r="J41" s="41"/>
      <c r="K41" s="41"/>
      <c r="L41" s="41"/>
      <c r="M41" s="41"/>
      <c r="N41" s="41"/>
      <c r="O41" s="41"/>
      <c r="P41" s="41"/>
      <c r="Q41" s="41"/>
      <c r="S41" s="901"/>
    </row>
    <row r="42" spans="1:19" ht="18">
      <c r="A42" s="1808" t="s">
        <v>50</v>
      </c>
      <c r="B42" s="1809"/>
      <c r="C42" s="1809"/>
      <c r="D42" s="1809"/>
      <c r="E42" s="1809"/>
      <c r="F42" s="1810"/>
      <c r="G42" s="55" t="s">
        <v>51</v>
      </c>
      <c r="H42" s="55" t="s">
        <v>75</v>
      </c>
      <c r="I42" s="55"/>
      <c r="J42" s="1811" t="s">
        <v>18</v>
      </c>
      <c r="K42" s="1812"/>
      <c r="L42" s="1812"/>
      <c r="M42" s="1812"/>
      <c r="N42" s="1812"/>
      <c r="O42" s="1812"/>
      <c r="P42" s="1812"/>
      <c r="Q42" s="1813"/>
    </row>
    <row r="43" spans="1:19" ht="15.5">
      <c r="A43" s="61"/>
      <c r="B43" s="57" t="s">
        <v>59</v>
      </c>
      <c r="C43" s="84"/>
      <c r="D43" s="84"/>
      <c r="E43" s="116"/>
      <c r="F43" s="85"/>
      <c r="G43" s="18"/>
      <c r="H43" s="18"/>
      <c r="I43" s="18"/>
      <c r="J43" s="1801"/>
      <c r="K43" s="1802"/>
      <c r="L43" s="1802"/>
      <c r="M43" s="1802"/>
      <c r="N43" s="1802"/>
      <c r="O43" s="1802"/>
      <c r="P43" s="1802"/>
      <c r="Q43" s="1803"/>
    </row>
    <row r="44" spans="1:19" ht="15.5">
      <c r="A44" s="91">
        <v>73</v>
      </c>
      <c r="B44" s="117"/>
      <c r="C44" s="93" t="s">
        <v>360</v>
      </c>
      <c r="D44" s="118"/>
      <c r="E44" s="95" t="s">
        <v>828</v>
      </c>
      <c r="F44" s="563" t="s">
        <v>361</v>
      </c>
      <c r="G44" s="1651">
        <v>233274</v>
      </c>
      <c r="H44" s="1079">
        <f>+G44</f>
        <v>233274</v>
      </c>
      <c r="I44" s="115"/>
      <c r="J44" s="1822" t="s">
        <v>72</v>
      </c>
      <c r="K44" s="1822"/>
      <c r="L44" s="1822"/>
      <c r="M44" s="1822"/>
      <c r="N44" s="1822"/>
      <c r="O44" s="1822"/>
      <c r="P44" s="1822"/>
      <c r="Q44" s="1823"/>
    </row>
    <row r="45" spans="1:19">
      <c r="G45" s="41"/>
      <c r="H45" s="41"/>
      <c r="I45" s="41"/>
      <c r="J45" s="41"/>
      <c r="K45" s="41"/>
      <c r="L45" s="41"/>
      <c r="M45" s="41"/>
      <c r="N45" s="41"/>
      <c r="O45" s="41"/>
      <c r="P45" s="41"/>
      <c r="Q45" s="41"/>
    </row>
    <row r="46" spans="1:19">
      <c r="G46" s="41"/>
      <c r="H46" s="41"/>
      <c r="I46" s="41"/>
      <c r="J46" s="41"/>
      <c r="K46" s="41"/>
      <c r="L46" s="41"/>
      <c r="M46" s="41"/>
      <c r="N46" s="41"/>
      <c r="O46" s="41"/>
      <c r="P46" s="41"/>
      <c r="Q46" s="41"/>
    </row>
    <row r="47" spans="1:19" ht="20.5" thickBot="1">
      <c r="A47" s="53" t="s">
        <v>76</v>
      </c>
      <c r="G47" s="41"/>
      <c r="H47" s="41"/>
      <c r="I47" s="41"/>
      <c r="J47" s="41"/>
      <c r="K47" s="41"/>
      <c r="L47" s="41"/>
      <c r="M47" s="41"/>
      <c r="N47" s="41"/>
      <c r="O47" s="41"/>
      <c r="P47" s="41"/>
      <c r="Q47" s="41"/>
    </row>
    <row r="48" spans="1:19" ht="51" customHeight="1">
      <c r="A48" s="1808" t="s">
        <v>50</v>
      </c>
      <c r="B48" s="1809"/>
      <c r="C48" s="1809"/>
      <c r="D48" s="1809"/>
      <c r="E48" s="1809"/>
      <c r="F48" s="1810"/>
      <c r="G48" s="55" t="s">
        <v>51</v>
      </c>
      <c r="H48" s="55" t="s">
        <v>62</v>
      </c>
      <c r="I48" s="55" t="s">
        <v>63</v>
      </c>
      <c r="J48" s="1811" t="s">
        <v>18</v>
      </c>
      <c r="K48" s="1812"/>
      <c r="L48" s="1812"/>
      <c r="M48" s="1812"/>
      <c r="N48" s="1812"/>
      <c r="O48" s="1812"/>
      <c r="P48" s="1812"/>
      <c r="Q48" s="1813"/>
    </row>
    <row r="49" spans="1:17" ht="15.5">
      <c r="A49" s="61"/>
      <c r="B49" s="57" t="s">
        <v>59</v>
      </c>
      <c r="C49" s="84"/>
      <c r="D49" s="84"/>
      <c r="E49" s="116"/>
      <c r="F49" s="85"/>
      <c r="G49" s="18"/>
      <c r="H49" s="18"/>
      <c r="I49" s="18"/>
      <c r="J49" s="18"/>
      <c r="K49" s="18"/>
      <c r="L49" s="18"/>
      <c r="M49" s="18"/>
      <c r="N49" s="18"/>
      <c r="O49" s="18"/>
      <c r="P49" s="18"/>
      <c r="Q49" s="20"/>
    </row>
    <row r="50" spans="1:17" ht="15.5">
      <c r="A50" s="61">
        <v>70</v>
      </c>
      <c r="B50" s="86"/>
      <c r="C50" s="62" t="s">
        <v>355</v>
      </c>
      <c r="D50" s="109"/>
      <c r="E50" s="63" t="s">
        <v>827</v>
      </c>
      <c r="F50" s="99" t="s">
        <v>68</v>
      </c>
      <c r="G50" s="1650">
        <v>1375321</v>
      </c>
      <c r="H50" s="1080">
        <f>'11B - A&amp;G'!J18</f>
        <v>363142</v>
      </c>
      <c r="I50" s="1085">
        <f>+G50-H50</f>
        <v>1012179</v>
      </c>
      <c r="J50" s="119" t="s">
        <v>490</v>
      </c>
      <c r="K50" s="120"/>
      <c r="L50" s="120"/>
      <c r="M50" s="120"/>
      <c r="N50" s="120"/>
      <c r="O50" s="120"/>
      <c r="P50" s="120"/>
      <c r="Q50" s="121"/>
    </row>
    <row r="51" spans="1:17" ht="15.5">
      <c r="A51" s="61"/>
      <c r="B51" s="57" t="s">
        <v>65</v>
      </c>
      <c r="C51" s="81"/>
      <c r="D51" s="84"/>
      <c r="E51" s="110"/>
      <c r="F51" s="108"/>
      <c r="G51" s="38"/>
      <c r="H51" s="38"/>
      <c r="I51" s="38"/>
      <c r="J51" s="18"/>
      <c r="K51" s="18"/>
      <c r="L51" s="18"/>
      <c r="M51" s="18"/>
      <c r="N51" s="18"/>
      <c r="O51" s="18"/>
      <c r="P51" s="18"/>
      <c r="Q51" s="20"/>
    </row>
    <row r="52" spans="1:17" ht="16" thickBot="1">
      <c r="A52" s="91">
        <v>77</v>
      </c>
      <c r="B52" s="92"/>
      <c r="C52" s="93" t="s">
        <v>66</v>
      </c>
      <c r="D52" s="122"/>
      <c r="E52" s="95" t="s">
        <v>830</v>
      </c>
      <c r="F52" s="114" t="s">
        <v>68</v>
      </c>
      <c r="G52" s="1652">
        <v>1375321</v>
      </c>
      <c r="H52" s="1079"/>
      <c r="I52" s="1086"/>
      <c r="J52" s="1830" t="s">
        <v>490</v>
      </c>
      <c r="K52" s="1830"/>
      <c r="L52" s="1830"/>
      <c r="M52" s="1830"/>
      <c r="N52" s="1830"/>
      <c r="O52" s="1830"/>
      <c r="P52" s="1830"/>
      <c r="Q52" s="1831"/>
    </row>
    <row r="53" spans="1:17">
      <c r="G53" s="945"/>
      <c r="H53" s="945"/>
      <c r="I53" s="945"/>
      <c r="J53" s="41"/>
      <c r="K53" s="41"/>
      <c r="L53" s="41"/>
      <c r="M53" s="41"/>
      <c r="N53" s="41"/>
      <c r="O53" s="41"/>
      <c r="P53" s="41"/>
      <c r="Q53" s="41"/>
    </row>
    <row r="54" spans="1:17">
      <c r="G54" s="41"/>
      <c r="H54" s="41"/>
      <c r="I54" s="41"/>
      <c r="J54" s="41"/>
      <c r="K54" s="41"/>
      <c r="L54" s="41"/>
      <c r="M54" s="41"/>
      <c r="N54" s="41"/>
      <c r="O54" s="41"/>
      <c r="P54" s="41"/>
      <c r="Q54" s="41"/>
    </row>
    <row r="55" spans="1:17" ht="20.5" thickBot="1">
      <c r="A55" s="53" t="s">
        <v>77</v>
      </c>
      <c r="G55" s="41"/>
      <c r="H55" s="41"/>
      <c r="I55" s="41"/>
      <c r="J55" s="41"/>
      <c r="K55" s="41"/>
      <c r="L55" s="41"/>
      <c r="M55" s="41"/>
      <c r="N55" s="41"/>
      <c r="O55" s="41"/>
      <c r="P55" s="41"/>
      <c r="Q55" s="41"/>
    </row>
    <row r="56" spans="1:17" ht="42" customHeight="1">
      <c r="A56" s="1808" t="s">
        <v>50</v>
      </c>
      <c r="B56" s="1809"/>
      <c r="C56" s="1809"/>
      <c r="D56" s="1809"/>
      <c r="E56" s="1809"/>
      <c r="F56" s="1810"/>
      <c r="G56" s="55" t="s">
        <v>51</v>
      </c>
      <c r="H56" s="55" t="s">
        <v>78</v>
      </c>
      <c r="I56" s="55" t="s">
        <v>79</v>
      </c>
      <c r="J56" s="1811" t="s">
        <v>18</v>
      </c>
      <c r="K56" s="1812"/>
      <c r="L56" s="1812"/>
      <c r="M56" s="1812"/>
      <c r="N56" s="1812"/>
      <c r="O56" s="1812"/>
      <c r="P56" s="1812"/>
      <c r="Q56" s="1813"/>
    </row>
    <row r="57" spans="1:17" ht="15.5">
      <c r="A57" s="61"/>
      <c r="B57" s="57" t="s">
        <v>65</v>
      </c>
      <c r="C57" s="76"/>
      <c r="D57" s="84"/>
      <c r="E57" s="100"/>
      <c r="F57" s="78"/>
      <c r="G57" s="18"/>
      <c r="H57" s="18"/>
      <c r="I57" s="18"/>
      <c r="J57" s="18"/>
      <c r="K57" s="18"/>
      <c r="L57" s="18"/>
      <c r="M57" s="18"/>
      <c r="N57" s="18"/>
      <c r="O57" s="18"/>
      <c r="P57" s="18"/>
      <c r="Q57" s="20"/>
    </row>
    <row r="58" spans="1:17" ht="16" thickBot="1">
      <c r="A58" s="123">
        <v>81</v>
      </c>
      <c r="B58" s="92"/>
      <c r="C58" s="124" t="s">
        <v>364</v>
      </c>
      <c r="D58" s="94"/>
      <c r="E58" s="125" t="s">
        <v>639</v>
      </c>
      <c r="F58" s="126" t="s">
        <v>357</v>
      </c>
      <c r="G58" s="1652">
        <v>670077</v>
      </c>
      <c r="H58" s="1084">
        <v>0</v>
      </c>
      <c r="I58" s="1079">
        <f>+G58</f>
        <v>670077</v>
      </c>
      <c r="J58" s="1828" t="s">
        <v>80</v>
      </c>
      <c r="K58" s="1828"/>
      <c r="L58" s="1828"/>
      <c r="M58" s="1828"/>
      <c r="N58" s="1828"/>
      <c r="O58" s="1828"/>
      <c r="P58" s="1828"/>
      <c r="Q58" s="1829"/>
    </row>
    <row r="59" spans="1:17" ht="15.5">
      <c r="A59" s="45"/>
      <c r="B59" s="90"/>
      <c r="C59" s="62"/>
      <c r="D59" s="84"/>
      <c r="E59" s="82"/>
      <c r="F59" s="62"/>
      <c r="G59" s="101"/>
      <c r="H59" s="101"/>
      <c r="I59" s="101"/>
      <c r="J59" s="127"/>
      <c r="K59" s="128"/>
      <c r="L59" s="128"/>
      <c r="M59" s="128"/>
      <c r="N59" s="128"/>
      <c r="O59" s="128"/>
      <c r="P59" s="128"/>
      <c r="Q59" s="128"/>
    </row>
    <row r="60" spans="1:17">
      <c r="G60" s="41"/>
      <c r="H60" s="41"/>
      <c r="I60" s="41"/>
      <c r="J60" s="41"/>
      <c r="K60" s="41"/>
      <c r="L60" s="41"/>
      <c r="M60" s="41"/>
      <c r="N60" s="41"/>
      <c r="O60" s="41"/>
      <c r="P60" s="41"/>
      <c r="Q60" s="41"/>
    </row>
    <row r="61" spans="1:17" ht="20.5" thickBot="1">
      <c r="A61" s="53" t="s">
        <v>1505</v>
      </c>
      <c r="G61" s="41"/>
      <c r="H61" s="41"/>
      <c r="I61" s="41"/>
      <c r="J61" s="41"/>
      <c r="K61" s="41"/>
      <c r="L61" s="41"/>
      <c r="M61" s="41"/>
      <c r="N61" s="41"/>
      <c r="O61" s="41"/>
      <c r="P61" s="41"/>
      <c r="Q61" s="41"/>
    </row>
    <row r="62" spans="1:17" ht="18">
      <c r="A62" s="1808" t="s">
        <v>50</v>
      </c>
      <c r="B62" s="1809"/>
      <c r="C62" s="1809"/>
      <c r="D62" s="1809"/>
      <c r="E62" s="1809"/>
      <c r="F62" s="1810"/>
      <c r="G62" s="55" t="s">
        <v>81</v>
      </c>
      <c r="H62" s="55" t="s">
        <v>82</v>
      </c>
      <c r="I62" s="55" t="s">
        <v>83</v>
      </c>
      <c r="J62" s="55" t="s">
        <v>84</v>
      </c>
      <c r="K62" s="55" t="s">
        <v>85</v>
      </c>
      <c r="L62" s="1811" t="s">
        <v>18</v>
      </c>
      <c r="M62" s="1812"/>
      <c r="N62" s="1812"/>
      <c r="O62" s="1812"/>
      <c r="P62" s="1812"/>
      <c r="Q62" s="1813"/>
    </row>
    <row r="63" spans="1:17" ht="15.5">
      <c r="A63" s="89" t="s">
        <v>86</v>
      </c>
      <c r="B63" s="129" t="s">
        <v>87</v>
      </c>
      <c r="C63" s="46"/>
      <c r="D63" s="46"/>
      <c r="E63" s="100"/>
      <c r="F63" s="130"/>
      <c r="G63" s="18"/>
      <c r="H63" s="18"/>
      <c r="I63" s="18"/>
      <c r="J63" s="18"/>
      <c r="K63" s="18"/>
      <c r="L63" s="18"/>
      <c r="M63" s="18"/>
      <c r="N63" s="18"/>
      <c r="O63" s="18"/>
      <c r="P63" s="18"/>
      <c r="Q63" s="20"/>
    </row>
    <row r="64" spans="1:17" ht="15.5">
      <c r="A64" s="89"/>
      <c r="B64" s="129"/>
      <c r="C64" s="46"/>
      <c r="D64" s="46"/>
      <c r="E64" s="100"/>
      <c r="F64" s="130"/>
      <c r="G64" s="143" t="s">
        <v>1587</v>
      </c>
      <c r="H64" s="1514" t="s">
        <v>1588</v>
      </c>
      <c r="I64" s="101"/>
      <c r="J64" s="101"/>
      <c r="K64" s="101"/>
      <c r="L64" s="1801" t="s">
        <v>88</v>
      </c>
      <c r="M64" s="1824"/>
      <c r="N64" s="1824"/>
      <c r="O64" s="1824"/>
      <c r="P64" s="1824"/>
      <c r="Q64" s="1825"/>
    </row>
    <row r="65" spans="1:20" ht="16.5" customHeight="1" thickBot="1">
      <c r="A65" s="123">
        <v>129</v>
      </c>
      <c r="B65" s="112"/>
      <c r="C65" s="124" t="s">
        <v>187</v>
      </c>
      <c r="D65" s="131"/>
      <c r="E65" s="125" t="s">
        <v>848</v>
      </c>
      <c r="F65" s="132">
        <f>+G65</f>
        <v>0.09</v>
      </c>
      <c r="G65" s="1515">
        <v>0.09</v>
      </c>
      <c r="H65" s="1516"/>
      <c r="I65" s="115"/>
      <c r="J65" s="115"/>
      <c r="K65" s="115"/>
      <c r="L65" s="1826" t="s">
        <v>1589</v>
      </c>
      <c r="M65" s="1826"/>
      <c r="N65" s="1826"/>
      <c r="O65" s="1826"/>
      <c r="P65" s="1826"/>
      <c r="Q65" s="1827"/>
      <c r="S65" s="178"/>
      <c r="T65" s="119"/>
    </row>
    <row r="66" spans="1:20">
      <c r="G66" s="41"/>
      <c r="H66" s="41"/>
      <c r="I66" s="41"/>
      <c r="J66" s="41"/>
      <c r="K66" s="41"/>
      <c r="L66" s="41"/>
      <c r="M66" s="41"/>
      <c r="N66" s="41"/>
      <c r="O66" s="41"/>
      <c r="P66" s="41"/>
      <c r="Q66" s="41"/>
    </row>
    <row r="67" spans="1:20">
      <c r="G67" s="41"/>
      <c r="H67" s="41"/>
      <c r="I67" s="41"/>
      <c r="J67" s="41"/>
      <c r="K67" s="41"/>
      <c r="L67" s="41"/>
      <c r="M67" s="41"/>
      <c r="N67" s="41"/>
      <c r="O67" s="41"/>
      <c r="P67" s="41"/>
      <c r="Q67" s="41"/>
    </row>
    <row r="68" spans="1:20" ht="20.5" thickBot="1">
      <c r="A68" s="53" t="s">
        <v>89</v>
      </c>
      <c r="G68" s="41"/>
      <c r="H68" s="41"/>
      <c r="I68" s="41"/>
      <c r="J68" s="41"/>
      <c r="K68" s="41"/>
      <c r="L68" s="41"/>
      <c r="M68" s="41"/>
      <c r="N68" s="41"/>
      <c r="O68" s="41"/>
      <c r="P68" s="41"/>
      <c r="Q68" s="41"/>
    </row>
    <row r="69" spans="1:20" ht="27">
      <c r="A69" s="1808" t="s">
        <v>50</v>
      </c>
      <c r="B69" s="1809"/>
      <c r="C69" s="1809"/>
      <c r="D69" s="1809"/>
      <c r="E69" s="1809"/>
      <c r="F69" s="1810"/>
      <c r="G69" s="55" t="s">
        <v>51</v>
      </c>
      <c r="H69" s="55" t="s">
        <v>90</v>
      </c>
      <c r="I69" s="55" t="s">
        <v>91</v>
      </c>
      <c r="J69" s="1811" t="s">
        <v>18</v>
      </c>
      <c r="K69" s="1812"/>
      <c r="L69" s="1812"/>
      <c r="M69" s="1812"/>
      <c r="N69" s="1812"/>
      <c r="O69" s="1812"/>
      <c r="P69" s="1812"/>
      <c r="Q69" s="1813"/>
    </row>
    <row r="70" spans="1:20" ht="15.5">
      <c r="A70" s="61"/>
      <c r="B70" s="57" t="s">
        <v>65</v>
      </c>
      <c r="C70" s="76"/>
      <c r="D70" s="84"/>
      <c r="E70" s="100"/>
      <c r="F70" s="78"/>
      <c r="G70" s="18"/>
      <c r="H70" s="18"/>
      <c r="I70" s="18"/>
      <c r="J70" s="18"/>
      <c r="K70" s="18"/>
      <c r="L70" s="18"/>
      <c r="M70" s="18"/>
      <c r="N70" s="18"/>
      <c r="O70" s="18"/>
      <c r="P70" s="18"/>
      <c r="Q70" s="20"/>
    </row>
    <row r="71" spans="1:20" ht="16" thickBot="1">
      <c r="A71" s="123">
        <v>78</v>
      </c>
      <c r="B71" s="92"/>
      <c r="C71" s="124" t="s">
        <v>364</v>
      </c>
      <c r="D71" s="133"/>
      <c r="E71" s="125" t="s">
        <v>637</v>
      </c>
      <c r="F71" s="126" t="s">
        <v>357</v>
      </c>
      <c r="G71" s="1083">
        <f>G58</f>
        <v>670077</v>
      </c>
      <c r="H71" s="1084">
        <v>0</v>
      </c>
      <c r="I71" s="1079">
        <f>+G71</f>
        <v>670077</v>
      </c>
      <c r="J71" s="1821" t="s">
        <v>80</v>
      </c>
      <c r="K71" s="1822"/>
      <c r="L71" s="1822"/>
      <c r="M71" s="1822"/>
      <c r="N71" s="1822"/>
      <c r="O71" s="1822"/>
      <c r="P71" s="1822"/>
      <c r="Q71" s="1823"/>
    </row>
    <row r="72" spans="1:20">
      <c r="G72" s="41"/>
      <c r="H72" s="41"/>
      <c r="I72" s="41"/>
      <c r="J72" s="41"/>
      <c r="K72" s="41"/>
      <c r="L72" s="41"/>
      <c r="M72" s="41"/>
      <c r="N72" s="41"/>
      <c r="O72" s="41"/>
      <c r="P72" s="41"/>
      <c r="Q72" s="41"/>
    </row>
    <row r="73" spans="1:20">
      <c r="G73" s="41"/>
      <c r="H73" s="41"/>
      <c r="I73" s="41"/>
      <c r="J73" s="41"/>
      <c r="K73" s="41"/>
      <c r="L73" s="41"/>
      <c r="M73" s="41"/>
      <c r="N73" s="41"/>
      <c r="O73" s="41"/>
      <c r="P73" s="41"/>
      <c r="Q73" s="41"/>
    </row>
    <row r="74" spans="1:20" ht="20.5" thickBot="1">
      <c r="A74" s="53" t="s">
        <v>92</v>
      </c>
      <c r="G74" s="41"/>
      <c r="H74" s="41"/>
      <c r="I74" s="41"/>
      <c r="J74" s="41"/>
      <c r="K74" s="41"/>
      <c r="L74" s="41"/>
      <c r="M74" s="41"/>
      <c r="N74" s="41"/>
      <c r="O74" s="41"/>
      <c r="P74" s="41"/>
      <c r="Q74" s="41"/>
    </row>
    <row r="75" spans="1:20" ht="27">
      <c r="A75" s="1808" t="s">
        <v>50</v>
      </c>
      <c r="B75" s="1809"/>
      <c r="C75" s="1809"/>
      <c r="D75" s="1809"/>
      <c r="E75" s="1809"/>
      <c r="F75" s="1809"/>
      <c r="G75" s="54" t="s">
        <v>430</v>
      </c>
      <c r="H75" s="1811" t="s">
        <v>93</v>
      </c>
      <c r="I75" s="1836"/>
      <c r="J75" s="1836"/>
      <c r="K75" s="1836"/>
      <c r="L75" s="1836"/>
      <c r="M75" s="1836"/>
      <c r="N75" s="1836"/>
      <c r="O75" s="1836"/>
      <c r="P75" s="1836"/>
      <c r="Q75" s="1837"/>
      <c r="R75" s="134"/>
    </row>
    <row r="76" spans="1:20" ht="18">
      <c r="A76" s="135"/>
      <c r="B76" s="136" t="s">
        <v>94</v>
      </c>
      <c r="C76" s="137"/>
      <c r="D76" s="138"/>
      <c r="E76" s="139"/>
      <c r="F76" s="140"/>
      <c r="G76" s="19"/>
      <c r="H76" s="18"/>
      <c r="I76" s="18"/>
      <c r="J76" s="18"/>
      <c r="K76" s="18"/>
      <c r="L76" s="18"/>
      <c r="M76" s="18"/>
      <c r="N76" s="18"/>
      <c r="O76" s="18"/>
      <c r="P76" s="18"/>
      <c r="Q76" s="20"/>
    </row>
    <row r="77" spans="1:20" ht="18">
      <c r="A77" s="61">
        <v>149</v>
      </c>
      <c r="B77" s="86"/>
      <c r="C77" s="62" t="s">
        <v>430</v>
      </c>
      <c r="D77" s="138"/>
      <c r="E77" s="63" t="s">
        <v>849</v>
      </c>
      <c r="F77" s="564" t="s">
        <v>322</v>
      </c>
      <c r="G77" s="141">
        <v>0</v>
      </c>
      <c r="H77" s="1801" t="s">
        <v>95</v>
      </c>
      <c r="I77" s="1802"/>
      <c r="J77" s="1802"/>
      <c r="K77" s="1802"/>
      <c r="L77" s="1802"/>
      <c r="M77" s="1802"/>
      <c r="N77" s="1802"/>
      <c r="O77" s="1802"/>
      <c r="P77" s="1802"/>
      <c r="Q77" s="1803"/>
    </row>
    <row r="78" spans="1:20" ht="18">
      <c r="A78" s="61"/>
      <c r="B78" s="86"/>
      <c r="C78" s="142"/>
      <c r="D78" s="138"/>
      <c r="E78" s="68"/>
      <c r="F78" s="109"/>
      <c r="G78" s="19"/>
      <c r="H78" s="18"/>
      <c r="I78" s="18"/>
      <c r="J78" s="18"/>
      <c r="K78" s="18"/>
      <c r="L78" s="18"/>
      <c r="M78" s="18"/>
      <c r="N78" s="18"/>
      <c r="O78" s="101"/>
      <c r="P78" s="18"/>
      <c r="Q78" s="20"/>
    </row>
    <row r="79" spans="1:20" ht="18">
      <c r="A79" s="61"/>
      <c r="B79" s="86"/>
      <c r="C79" s="142" t="s">
        <v>96</v>
      </c>
      <c r="D79" s="138"/>
      <c r="E79" s="68"/>
      <c r="F79" s="109"/>
      <c r="G79" s="143" t="s">
        <v>97</v>
      </c>
      <c r="H79" s="1801" t="s">
        <v>80</v>
      </c>
      <c r="I79" s="1802"/>
      <c r="J79" s="1802"/>
      <c r="K79" s="1802"/>
      <c r="L79" s="1802"/>
      <c r="M79" s="1802"/>
      <c r="N79" s="1802"/>
      <c r="O79" s="1802"/>
      <c r="P79" s="1802"/>
      <c r="Q79" s="1803"/>
    </row>
    <row r="80" spans="1:20" ht="18">
      <c r="A80" s="61"/>
      <c r="B80" s="86">
        <v>1</v>
      </c>
      <c r="C80" s="142" t="s">
        <v>98</v>
      </c>
      <c r="D80" s="138"/>
      <c r="E80" s="68"/>
      <c r="F80" s="109"/>
      <c r="G80" s="144"/>
      <c r="H80" s="1801"/>
      <c r="I80" s="1802"/>
      <c r="J80" s="1802"/>
      <c r="K80" s="1802"/>
      <c r="L80" s="1802"/>
      <c r="M80" s="1802"/>
      <c r="N80" s="1802"/>
      <c r="O80" s="1802"/>
      <c r="P80" s="1802"/>
      <c r="Q80" s="1803"/>
    </row>
    <row r="81" spans="1:40" ht="18">
      <c r="A81" s="61"/>
      <c r="B81" s="86"/>
      <c r="C81" s="142" t="s">
        <v>99</v>
      </c>
      <c r="D81" s="138"/>
      <c r="E81" s="68"/>
      <c r="F81" s="109"/>
      <c r="G81" s="144"/>
      <c r="H81" s="127"/>
      <c r="I81" s="128"/>
      <c r="J81" s="128"/>
      <c r="K81" s="128"/>
      <c r="L81" s="128"/>
      <c r="M81" s="128"/>
      <c r="N81" s="128"/>
      <c r="O81" s="128"/>
      <c r="P81" s="128"/>
      <c r="Q81" s="145"/>
    </row>
    <row r="82" spans="1:40" ht="18">
      <c r="A82" s="61"/>
      <c r="B82" s="86">
        <v>2</v>
      </c>
      <c r="C82" s="142" t="s">
        <v>100</v>
      </c>
      <c r="D82" s="138"/>
      <c r="E82" s="68"/>
      <c r="F82" s="109"/>
      <c r="G82" s="143" t="s">
        <v>101</v>
      </c>
      <c r="H82" s="1801"/>
      <c r="I82" s="1802"/>
      <c r="J82" s="1802"/>
      <c r="K82" s="1802"/>
      <c r="L82" s="1802"/>
      <c r="M82" s="1802"/>
      <c r="N82" s="1802"/>
      <c r="O82" s="1802"/>
      <c r="P82" s="1802"/>
      <c r="Q82" s="1803"/>
    </row>
    <row r="83" spans="1:40" ht="18">
      <c r="A83" s="61"/>
      <c r="B83" s="86"/>
      <c r="C83" s="142" t="s">
        <v>102</v>
      </c>
      <c r="D83" s="146" t="s">
        <v>103</v>
      </c>
      <c r="E83" s="68"/>
      <c r="F83" s="109"/>
      <c r="G83" s="143" t="s">
        <v>97</v>
      </c>
      <c r="H83" s="1801"/>
      <c r="I83" s="1802"/>
      <c r="J83" s="1802"/>
      <c r="K83" s="1802"/>
      <c r="L83" s="1802"/>
      <c r="M83" s="1802"/>
      <c r="N83" s="1802"/>
      <c r="O83" s="1802"/>
      <c r="P83" s="1802"/>
      <c r="Q83" s="1803"/>
    </row>
    <row r="84" spans="1:40" ht="15.5">
      <c r="A84" s="147"/>
      <c r="B84" s="148" t="s">
        <v>9</v>
      </c>
      <c r="C84" s="142" t="s">
        <v>104</v>
      </c>
      <c r="D84" s="149">
        <v>1000000</v>
      </c>
      <c r="E84" s="43"/>
      <c r="F84" s="43"/>
      <c r="G84" s="144"/>
      <c r="H84" s="1801"/>
      <c r="I84" s="1802"/>
      <c r="J84" s="1802"/>
      <c r="K84" s="1802"/>
      <c r="L84" s="1802"/>
      <c r="M84" s="1802"/>
      <c r="N84" s="1802"/>
      <c r="O84" s="1802"/>
      <c r="P84" s="1802"/>
      <c r="Q84" s="1803"/>
    </row>
    <row r="85" spans="1:40" ht="15.5">
      <c r="A85" s="147"/>
      <c r="B85" s="148" t="s">
        <v>10</v>
      </c>
      <c r="C85" s="142" t="s">
        <v>105</v>
      </c>
      <c r="D85" s="149">
        <v>500000</v>
      </c>
      <c r="E85" s="43"/>
      <c r="F85" s="43"/>
      <c r="G85" s="144"/>
      <c r="H85" s="1801"/>
      <c r="I85" s="1802"/>
      <c r="J85" s="1802"/>
      <c r="K85" s="1802"/>
      <c r="L85" s="1802"/>
      <c r="M85" s="1802"/>
      <c r="N85" s="1802"/>
      <c r="O85" s="1802"/>
      <c r="P85" s="1802"/>
      <c r="Q85" s="1803"/>
    </row>
    <row r="86" spans="1:40" ht="15.5">
      <c r="A86" s="147"/>
      <c r="B86" s="148" t="s">
        <v>11</v>
      </c>
      <c r="C86" s="142" t="s">
        <v>106</v>
      </c>
      <c r="D86" s="149">
        <v>400000</v>
      </c>
      <c r="E86" s="43"/>
      <c r="F86" s="43"/>
      <c r="G86" s="144"/>
      <c r="H86" s="1801"/>
      <c r="I86" s="1802"/>
      <c r="J86" s="1802"/>
      <c r="K86" s="1802"/>
      <c r="L86" s="1802"/>
      <c r="M86" s="1802"/>
      <c r="N86" s="1802"/>
      <c r="O86" s="1802"/>
      <c r="P86" s="1802"/>
      <c r="Q86" s="1803"/>
    </row>
    <row r="87" spans="1:40" ht="15.5">
      <c r="A87" s="147"/>
      <c r="B87" s="148" t="s">
        <v>14</v>
      </c>
      <c r="C87" s="142" t="s">
        <v>107</v>
      </c>
      <c r="D87" s="149">
        <v>444444.44444444444</v>
      </c>
      <c r="E87" s="43"/>
      <c r="F87" s="43"/>
      <c r="G87" s="144"/>
      <c r="H87" s="1801"/>
      <c r="I87" s="1802"/>
      <c r="J87" s="1802"/>
      <c r="K87" s="1802"/>
      <c r="L87" s="1802"/>
      <c r="M87" s="1802"/>
      <c r="N87" s="1802"/>
      <c r="O87" s="1802"/>
      <c r="P87" s="1802"/>
      <c r="Q87" s="1803"/>
    </row>
    <row r="88" spans="1:40" ht="15" thickBot="1">
      <c r="A88" s="102"/>
      <c r="B88" s="103"/>
      <c r="C88" s="103"/>
      <c r="D88" s="103"/>
      <c r="E88" s="103"/>
      <c r="F88" s="103"/>
      <c r="G88" s="31"/>
      <c r="H88" s="36"/>
      <c r="I88" s="36"/>
      <c r="J88" s="36"/>
      <c r="K88" s="150" t="s">
        <v>108</v>
      </c>
      <c r="L88" s="36"/>
      <c r="M88" s="36"/>
      <c r="N88" s="36"/>
      <c r="O88" s="36"/>
      <c r="P88" s="36"/>
      <c r="Q88" s="37"/>
    </row>
    <row r="89" spans="1:40">
      <c r="A89" s="151"/>
      <c r="B89" s="151"/>
      <c r="C89" s="151"/>
      <c r="D89" s="151"/>
      <c r="E89" s="151"/>
      <c r="F89" s="151"/>
      <c r="G89" s="18"/>
      <c r="H89" s="18"/>
      <c r="I89" s="18"/>
      <c r="J89" s="18"/>
      <c r="K89" s="152"/>
      <c r="L89" s="18"/>
      <c r="M89" s="18"/>
      <c r="N89" s="18"/>
      <c r="O89" s="18"/>
      <c r="P89" s="18"/>
      <c r="Q89" s="18"/>
    </row>
    <row r="90" spans="1:40">
      <c r="A90" s="151"/>
      <c r="B90" s="151"/>
      <c r="C90" s="151"/>
      <c r="D90" s="151"/>
      <c r="E90" s="151"/>
      <c r="F90" s="151"/>
      <c r="G90" s="18"/>
      <c r="H90" s="18"/>
      <c r="I90" s="18"/>
      <c r="J90" s="18"/>
      <c r="K90" s="152"/>
      <c r="L90" s="18"/>
      <c r="M90" s="18"/>
      <c r="N90" s="18"/>
      <c r="O90" s="18"/>
      <c r="P90" s="18"/>
      <c r="Q90" s="18"/>
    </row>
    <row r="91" spans="1:40" ht="15.5">
      <c r="A91" s="86"/>
      <c r="B91" s="86"/>
      <c r="C91" s="86"/>
      <c r="D91" s="86"/>
      <c r="E91" s="63"/>
      <c r="F91" s="86"/>
      <c r="G91" s="18"/>
      <c r="H91" s="18"/>
      <c r="I91" s="18"/>
      <c r="J91" s="18"/>
      <c r="K91" s="152"/>
      <c r="L91" s="18"/>
      <c r="M91" s="18"/>
      <c r="N91" s="18"/>
      <c r="O91" s="18"/>
      <c r="P91" s="18"/>
      <c r="Q91" s="18"/>
    </row>
    <row r="92" spans="1:40" s="5" customFormat="1" ht="20.5" thickBot="1">
      <c r="A92" s="1517" t="s">
        <v>111</v>
      </c>
      <c r="G92" s="945"/>
      <c r="H92" s="945"/>
      <c r="I92" s="945"/>
      <c r="J92" s="945"/>
      <c r="K92" s="945"/>
      <c r="L92" s="945"/>
      <c r="M92" s="945"/>
      <c r="N92" s="945"/>
      <c r="O92" s="945"/>
      <c r="P92" s="945"/>
      <c r="Q92" s="945"/>
    </row>
    <row r="93" spans="1:40" s="5" customFormat="1" ht="18" customHeight="1">
      <c r="A93" s="1839" t="s">
        <v>50</v>
      </c>
      <c r="B93" s="1840"/>
      <c r="C93" s="1840"/>
      <c r="D93" s="1840"/>
      <c r="E93" s="1840"/>
      <c r="F93" s="1841"/>
      <c r="G93" s="946"/>
      <c r="H93" s="947"/>
      <c r="I93" s="948"/>
      <c r="J93" s="948"/>
      <c r="K93" s="948"/>
      <c r="L93" s="948"/>
      <c r="M93" s="948"/>
      <c r="N93" s="948"/>
      <c r="O93" s="948"/>
      <c r="P93" s="948"/>
      <c r="Q93" s="948"/>
      <c r="R93" s="949"/>
      <c r="S93" s="949"/>
      <c r="T93" s="949"/>
      <c r="U93" s="950"/>
      <c r="V93" s="951" t="s">
        <v>112</v>
      </c>
      <c r="W93" s="949"/>
      <c r="X93" s="949"/>
      <c r="Y93" s="949"/>
      <c r="Z93" s="949"/>
      <c r="AA93" s="949"/>
      <c r="AB93" s="949"/>
      <c r="AC93" s="949"/>
      <c r="AD93" s="949"/>
      <c r="AE93" s="949"/>
      <c r="AF93" s="949"/>
      <c r="AG93" s="949"/>
      <c r="AH93" s="949"/>
      <c r="AI93" s="949"/>
      <c r="AJ93" s="949"/>
      <c r="AK93" s="949"/>
      <c r="AL93" s="949"/>
      <c r="AM93" s="949"/>
      <c r="AN93" s="950"/>
    </row>
    <row r="94" spans="1:40" s="5" customFormat="1" ht="15.5">
      <c r="A94" s="154">
        <v>45</v>
      </c>
      <c r="B94" s="952" t="s">
        <v>111</v>
      </c>
      <c r="C94" s="953"/>
      <c r="D94" s="952"/>
      <c r="E94" s="954"/>
      <c r="F94" s="955"/>
      <c r="G94" s="16"/>
      <c r="H94" s="956"/>
      <c r="I94" s="945"/>
      <c r="J94" s="945"/>
      <c r="K94" s="945"/>
      <c r="L94" s="945"/>
      <c r="M94" s="945"/>
      <c r="N94" s="945"/>
      <c r="O94" s="945"/>
      <c r="P94" s="945"/>
      <c r="Q94" s="945"/>
      <c r="U94" s="957"/>
      <c r="V94" s="147"/>
      <c r="AN94" s="957"/>
    </row>
    <row r="95" spans="1:40" s="5" customFormat="1" ht="26.5">
      <c r="A95" s="73"/>
      <c r="B95" s="958"/>
      <c r="D95" s="952"/>
      <c r="F95" s="959"/>
      <c r="G95" s="960" t="s">
        <v>524</v>
      </c>
      <c r="H95" s="904" t="s">
        <v>525</v>
      </c>
      <c r="I95" s="904" t="s">
        <v>526</v>
      </c>
      <c r="J95" s="904" t="s">
        <v>527</v>
      </c>
      <c r="K95" s="904" t="s">
        <v>171</v>
      </c>
      <c r="L95" s="904" t="s">
        <v>172</v>
      </c>
      <c r="M95" s="904" t="s">
        <v>173</v>
      </c>
      <c r="N95" s="904" t="s">
        <v>528</v>
      </c>
      <c r="O95" s="904" t="s">
        <v>529</v>
      </c>
      <c r="P95" s="904" t="s">
        <v>530</v>
      </c>
      <c r="Q95" s="904" t="s">
        <v>531</v>
      </c>
      <c r="R95" s="904" t="s">
        <v>532</v>
      </c>
      <c r="S95" s="961" t="s">
        <v>1070</v>
      </c>
      <c r="T95" s="961" t="s">
        <v>236</v>
      </c>
      <c r="U95" s="961" t="s">
        <v>1046</v>
      </c>
      <c r="V95" s="147"/>
      <c r="AN95" s="957"/>
    </row>
    <row r="96" spans="1:40" s="5" customFormat="1" ht="15.5">
      <c r="A96" s="73"/>
      <c r="B96" s="958"/>
      <c r="C96" s="42" t="s">
        <v>113</v>
      </c>
      <c r="F96" s="158" t="s">
        <v>1071</v>
      </c>
      <c r="G96" s="963">
        <v>905008.88000000012</v>
      </c>
      <c r="H96" s="964">
        <v>1198582.5400000003</v>
      </c>
      <c r="I96" s="964">
        <v>1456172.75</v>
      </c>
      <c r="J96" s="964">
        <v>866957.55000000028</v>
      </c>
      <c r="K96" s="964">
        <v>1361180.9500000004</v>
      </c>
      <c r="L96" s="964">
        <v>1106812.4000000039</v>
      </c>
      <c r="M96" s="964">
        <v>926344.61000000057</v>
      </c>
      <c r="N96" s="964">
        <v>977326.57999999821</v>
      </c>
      <c r="O96" s="964">
        <v>1100129.4200000016</v>
      </c>
      <c r="P96" s="964">
        <v>939756.41999999934</v>
      </c>
      <c r="Q96" s="964">
        <v>1280869.8599999994</v>
      </c>
      <c r="R96" s="964">
        <v>1459963.0800000005</v>
      </c>
      <c r="S96" s="964">
        <v>880641.27000000037</v>
      </c>
      <c r="T96" s="965">
        <f>+'ATT H-1A'!H16</f>
        <v>0.16079862797827263</v>
      </c>
      <c r="U96" s="962" t="s">
        <v>260</v>
      </c>
      <c r="V96" s="1062" t="s">
        <v>1552</v>
      </c>
      <c r="AN96" s="957"/>
    </row>
    <row r="97" spans="1:40" s="5" customFormat="1" ht="15.5">
      <c r="A97" s="73"/>
      <c r="B97" s="958"/>
      <c r="C97" s="342" t="s">
        <v>114</v>
      </c>
      <c r="D97" s="966"/>
      <c r="F97" s="158"/>
      <c r="G97" s="963">
        <v>39827905.420000002</v>
      </c>
      <c r="H97" s="968">
        <v>41827916.840000004</v>
      </c>
      <c r="I97" s="968">
        <v>40558089.260000005</v>
      </c>
      <c r="J97" s="968">
        <v>39135826.930000007</v>
      </c>
      <c r="K97" s="968">
        <v>37815187.770000011</v>
      </c>
      <c r="L97" s="968">
        <v>36494548.610000014</v>
      </c>
      <c r="M97" s="968">
        <v>35173909.450000018</v>
      </c>
      <c r="N97" s="968">
        <v>33853270.290000021</v>
      </c>
      <c r="O97" s="968">
        <v>32532631.130000021</v>
      </c>
      <c r="P97" s="968">
        <v>31280540.210000023</v>
      </c>
      <c r="Q97" s="968">
        <v>29959901.050000023</v>
      </c>
      <c r="R97" s="968">
        <v>28639261.890000023</v>
      </c>
      <c r="S97" s="968">
        <v>27340302.440000024</v>
      </c>
      <c r="T97" s="965">
        <f>+T96</f>
        <v>0.16079862797827263</v>
      </c>
      <c r="U97" s="962" t="s">
        <v>260</v>
      </c>
      <c r="V97" s="967" t="s">
        <v>115</v>
      </c>
      <c r="AN97" s="957"/>
    </row>
    <row r="98" spans="1:40" s="5" customFormat="1" ht="16" thickBot="1">
      <c r="A98" s="969"/>
      <c r="B98" s="970"/>
      <c r="C98" s="187" t="s">
        <v>1072</v>
      </c>
      <c r="D98" s="970"/>
      <c r="E98" s="122"/>
      <c r="F98" s="970"/>
      <c r="G98" s="1064">
        <f t="shared" ref="G98:S98" si="0">SUMPRODUCT(G96:G96,$T96:$T96)+G97*$T$97</f>
        <v>6549796.7329965616</v>
      </c>
      <c r="H98" s="1065">
        <f t="shared" si="0"/>
        <v>6918602.067011998</v>
      </c>
      <c r="I98" s="1065">
        <f t="shared" si="0"/>
        <v>6755835.6867276644</v>
      </c>
      <c r="J98" s="1065">
        <f t="shared" si="0"/>
        <v>6432392.8596945386</v>
      </c>
      <c r="K98" s="1065">
        <f t="shared" si="0"/>
        <v>6299506.3393469192</v>
      </c>
      <c r="L98" s="1065">
        <f t="shared" si="0"/>
        <v>6046247.2605237188</v>
      </c>
      <c r="M98" s="1065">
        <f t="shared" si="0"/>
        <v>5804871.3225150695</v>
      </c>
      <c r="N98" s="1065">
        <f t="shared" si="0"/>
        <v>5600712.1883603204</v>
      </c>
      <c r="O98" s="1065">
        <f t="shared" si="0"/>
        <v>5408101.7515617777</v>
      </c>
      <c r="P98" s="1065">
        <f t="shared" si="0"/>
        <v>5180979.4911569655</v>
      </c>
      <c r="Q98" s="1065">
        <f t="shared" si="0"/>
        <v>5023473.0993115362</v>
      </c>
      <c r="R98" s="1065">
        <f t="shared" si="0"/>
        <v>4839914.078385368</v>
      </c>
      <c r="S98" s="1065">
        <f t="shared" si="0"/>
        <v>4537889.0288200667</v>
      </c>
      <c r="T98" s="104"/>
      <c r="U98" s="971"/>
      <c r="V98" s="972" t="s">
        <v>1073</v>
      </c>
      <c r="W98" s="104"/>
      <c r="X98" s="104"/>
      <c r="Y98" s="104"/>
      <c r="Z98" s="104"/>
      <c r="AA98" s="104"/>
      <c r="AB98" s="104"/>
      <c r="AC98" s="104"/>
      <c r="AD98" s="104"/>
      <c r="AE98" s="104"/>
      <c r="AF98" s="104"/>
      <c r="AG98" s="104"/>
      <c r="AH98" s="104"/>
      <c r="AI98" s="104"/>
      <c r="AJ98" s="104"/>
      <c r="AK98" s="104"/>
      <c r="AL98" s="104"/>
      <c r="AM98" s="104"/>
      <c r="AN98" s="971"/>
    </row>
    <row r="99" spans="1:40">
      <c r="A99" s="151"/>
      <c r="B99" s="151"/>
      <c r="C99" s="151"/>
      <c r="D99" s="151"/>
      <c r="E99" s="151"/>
      <c r="F99" s="151"/>
      <c r="G99" s="18"/>
      <c r="H99" s="18"/>
      <c r="I99" s="18"/>
      <c r="J99" s="18"/>
      <c r="K99" s="152"/>
      <c r="L99" s="18"/>
      <c r="M99" s="18"/>
      <c r="N99" s="18"/>
      <c r="O99" s="18"/>
      <c r="P99" s="18"/>
      <c r="Q99" s="18"/>
    </row>
    <row r="100" spans="1:40">
      <c r="A100" s="151"/>
      <c r="B100" s="151"/>
      <c r="H100" s="18"/>
      <c r="I100" s="18"/>
      <c r="J100" s="18"/>
      <c r="K100" s="152"/>
      <c r="L100" s="18"/>
      <c r="M100" s="18"/>
      <c r="N100" s="18"/>
      <c r="O100" s="18"/>
      <c r="P100" s="18"/>
      <c r="Q100" s="18"/>
    </row>
    <row r="101" spans="1:40">
      <c r="A101" s="151"/>
      <c r="B101" s="151"/>
      <c r="C101" s="151"/>
      <c r="D101" s="151"/>
      <c r="E101" s="151"/>
      <c r="F101" s="151"/>
      <c r="G101" s="18"/>
      <c r="H101" s="18"/>
      <c r="I101" s="18"/>
      <c r="J101" s="18"/>
      <c r="K101" s="152"/>
      <c r="L101" s="18"/>
      <c r="M101" s="18"/>
      <c r="N101" s="18"/>
      <c r="O101" s="18"/>
      <c r="P101" s="18"/>
      <c r="Q101" s="18"/>
    </row>
    <row r="102" spans="1:40" s="5" customFormat="1" ht="20.5" thickBot="1">
      <c r="A102" s="1517" t="s">
        <v>1037</v>
      </c>
      <c r="G102" s="945"/>
      <c r="H102" s="945"/>
      <c r="I102" s="945"/>
      <c r="J102" s="945"/>
      <c r="K102" s="945"/>
      <c r="L102" s="945"/>
      <c r="M102" s="945"/>
      <c r="N102" s="945"/>
      <c r="O102" s="945"/>
      <c r="P102" s="945"/>
      <c r="Q102" s="945"/>
    </row>
    <row r="103" spans="1:40" s="5" customFormat="1" ht="18">
      <c r="A103" s="1839" t="s">
        <v>1074</v>
      </c>
      <c r="B103" s="1840"/>
      <c r="C103" s="1840"/>
      <c r="D103" s="1840"/>
      <c r="E103" s="1840"/>
      <c r="F103" s="1841"/>
      <c r="G103" s="16"/>
      <c r="H103" s="956"/>
      <c r="I103" s="945"/>
      <c r="J103" s="945"/>
      <c r="K103" s="945"/>
      <c r="L103" s="945"/>
      <c r="M103" s="945"/>
      <c r="N103" s="945"/>
      <c r="O103" s="945"/>
      <c r="P103" s="945"/>
      <c r="Q103" s="945"/>
      <c r="U103" s="957"/>
      <c r="V103" s="949"/>
      <c r="W103" s="949"/>
      <c r="X103" s="949"/>
      <c r="Y103" s="974"/>
      <c r="Z103" s="974"/>
      <c r="AA103" s="974"/>
      <c r="AB103" s="974"/>
      <c r="AC103" s="974"/>
      <c r="AD103" s="974"/>
      <c r="AE103" s="974"/>
      <c r="AF103" s="974"/>
      <c r="AG103" s="974"/>
      <c r="AH103" s="975"/>
    </row>
    <row r="104" spans="1:40" s="5" customFormat="1" ht="18">
      <c r="A104" s="154">
        <v>44</v>
      </c>
      <c r="B104" s="952" t="s">
        <v>1037</v>
      </c>
      <c r="C104" s="976"/>
      <c r="D104" s="976"/>
      <c r="E104" s="976"/>
      <c r="F104" s="976"/>
      <c r="G104" s="16"/>
      <c r="H104" s="956"/>
      <c r="I104" s="945"/>
      <c r="J104" s="945"/>
      <c r="K104" s="945"/>
      <c r="L104" s="945"/>
      <c r="M104" s="945"/>
      <c r="N104" s="945"/>
      <c r="O104" s="945"/>
      <c r="P104" s="945"/>
      <c r="Q104" s="945"/>
      <c r="U104" s="957"/>
      <c r="Y104" s="945"/>
      <c r="Z104" s="945"/>
      <c r="AA104" s="945"/>
      <c r="AB104" s="945"/>
      <c r="AC104" s="945"/>
      <c r="AD104" s="945"/>
      <c r="AE104" s="945"/>
      <c r="AF104" s="945"/>
      <c r="AG104" s="945"/>
      <c r="AH104" s="30"/>
    </row>
    <row r="105" spans="1:40" s="5" customFormat="1" ht="75" customHeight="1">
      <c r="A105" s="147"/>
      <c r="C105" s="1852" t="s">
        <v>1075</v>
      </c>
      <c r="D105" s="1852"/>
      <c r="E105" s="1852"/>
      <c r="F105" s="1853"/>
      <c r="G105" s="977" t="s">
        <v>524</v>
      </c>
      <c r="H105" s="978" t="s">
        <v>525</v>
      </c>
      <c r="I105" s="978" t="s">
        <v>526</v>
      </c>
      <c r="J105" s="978" t="s">
        <v>527</v>
      </c>
      <c r="K105" s="978" t="s">
        <v>171</v>
      </c>
      <c r="L105" s="978" t="s">
        <v>172</v>
      </c>
      <c r="M105" s="978" t="s">
        <v>173</v>
      </c>
      <c r="N105" s="978" t="s">
        <v>528</v>
      </c>
      <c r="O105" s="978" t="s">
        <v>529</v>
      </c>
      <c r="P105" s="978" t="s">
        <v>530</v>
      </c>
      <c r="Q105" s="978" t="s">
        <v>531</v>
      </c>
      <c r="R105" s="978" t="s">
        <v>532</v>
      </c>
      <c r="S105" s="979" t="s">
        <v>1070</v>
      </c>
      <c r="T105" s="980" t="s">
        <v>1076</v>
      </c>
      <c r="U105" s="957"/>
      <c r="V105" s="981" t="s">
        <v>741</v>
      </c>
      <c r="W105" s="982" t="s">
        <v>958</v>
      </c>
      <c r="X105" s="982" t="s">
        <v>1077</v>
      </c>
      <c r="Y105" s="983" t="s">
        <v>742</v>
      </c>
      <c r="Z105" s="982" t="s">
        <v>959</v>
      </c>
      <c r="AA105" s="982" t="s">
        <v>1077</v>
      </c>
      <c r="AB105" s="984" t="s">
        <v>1078</v>
      </c>
      <c r="AC105" s="982" t="s">
        <v>743</v>
      </c>
      <c r="AD105" s="985"/>
      <c r="AE105" s="985"/>
      <c r="AF105" s="986"/>
      <c r="AG105" s="986"/>
      <c r="AH105" s="987"/>
    </row>
    <row r="106" spans="1:40" s="5" customFormat="1">
      <c r="A106" s="147"/>
      <c r="C106" s="988" t="s">
        <v>1079</v>
      </c>
      <c r="G106" s="1003">
        <v>-4423351.99</v>
      </c>
      <c r="H106" s="1003">
        <v>-4673351.99</v>
      </c>
      <c r="I106" s="1003">
        <v>-4733351.99</v>
      </c>
      <c r="J106" s="1003">
        <v>-4572138.8900000006</v>
      </c>
      <c r="K106" s="1003">
        <v>-4497138.8900000006</v>
      </c>
      <c r="L106" s="1003">
        <v>-4202138.8900000006</v>
      </c>
      <c r="M106" s="1003">
        <v>-4410977.03</v>
      </c>
      <c r="N106" s="1003">
        <v>-4460640.7700000005</v>
      </c>
      <c r="O106" s="1003">
        <v>-4499937.2700000005</v>
      </c>
      <c r="P106" s="1003">
        <v>-4551318.2500000009</v>
      </c>
      <c r="Q106" s="1003">
        <v>-4548032.6000000006</v>
      </c>
      <c r="R106" s="1003">
        <v>-4621493.080000001</v>
      </c>
      <c r="S106" s="1003">
        <v>-4596115.2000000011</v>
      </c>
      <c r="T106" s="1004">
        <f>SUM(G106:S106)/13</f>
        <v>-4522306.6800000006</v>
      </c>
      <c r="U106" s="957"/>
      <c r="V106" s="989">
        <f>+T106</f>
        <v>-4522306.6800000006</v>
      </c>
      <c r="W106" s="990">
        <f>+'ATT H-1A'!$H$37</f>
        <v>0.38230046462317585</v>
      </c>
      <c r="X106" s="991">
        <f>+V106*W106</f>
        <v>-1728879.944932492</v>
      </c>
      <c r="Y106" s="989"/>
      <c r="Z106" s="990">
        <f>+'ATT H-1A'!$H$16</f>
        <v>0.16079862797827263</v>
      </c>
      <c r="AA106" s="992">
        <f t="shared" ref="AA106:AA119" si="1">+Z106*Y106</f>
        <v>0</v>
      </c>
      <c r="AC106" s="992">
        <f>X106+AA106+AB106</f>
        <v>-1728879.944932492</v>
      </c>
      <c r="AF106" s="945"/>
      <c r="AG106" s="945"/>
      <c r="AH106" s="30"/>
    </row>
    <row r="107" spans="1:40" s="5" customFormat="1">
      <c r="A107" s="147"/>
      <c r="C107" s="988" t="s">
        <v>1080</v>
      </c>
      <c r="G107" s="1003">
        <v>-393295.00000000017</v>
      </c>
      <c r="H107" s="1003">
        <v>-393295.00000000017</v>
      </c>
      <c r="I107" s="1003">
        <v>-408295.00000000017</v>
      </c>
      <c r="J107" s="1003">
        <v>-343295.00000000017</v>
      </c>
      <c r="K107" s="1003">
        <v>-348295.00000000017</v>
      </c>
      <c r="L107" s="1003">
        <v>-358295.00000000017</v>
      </c>
      <c r="M107" s="1003">
        <v>-358458.74000000017</v>
      </c>
      <c r="N107" s="1003">
        <v>-358795.00000000017</v>
      </c>
      <c r="O107" s="1003">
        <v>-470587.00000000017</v>
      </c>
      <c r="P107" s="1003">
        <v>-470587.00000000017</v>
      </c>
      <c r="Q107" s="1003">
        <v>-593872.65000000014</v>
      </c>
      <c r="R107" s="1003">
        <v>-570412.17000000016</v>
      </c>
      <c r="S107" s="1003">
        <v>-570631.77000000014</v>
      </c>
      <c r="T107" s="1005">
        <f>SUM(G107:S107)/13</f>
        <v>-433701.10230769246</v>
      </c>
      <c r="U107" s="993"/>
      <c r="V107" s="989"/>
      <c r="W107" s="990">
        <f>+'ATT H-1A'!$H$37</f>
        <v>0.38230046462317585</v>
      </c>
      <c r="X107" s="991">
        <f>+V107*W107</f>
        <v>0</v>
      </c>
      <c r="Y107" s="989">
        <f>+T107</f>
        <v>-433701.10230769246</v>
      </c>
      <c r="Z107" s="990">
        <f>+'ATT H-1A'!$H$16</f>
        <v>0.16079862797827263</v>
      </c>
      <c r="AA107" s="992">
        <f t="shared" si="1"/>
        <v>-69738.542203741395</v>
      </c>
      <c r="AC107" s="992">
        <f t="shared" ref="AC107:AC119" si="2">X107+AA107+AB107</f>
        <v>-69738.542203741395</v>
      </c>
      <c r="AF107" s="945"/>
      <c r="AG107" s="945"/>
      <c r="AH107" s="30"/>
    </row>
    <row r="108" spans="1:40" s="5" customFormat="1">
      <c r="A108" s="147"/>
      <c r="C108" s="988" t="s">
        <v>1081</v>
      </c>
      <c r="D108" s="988"/>
      <c r="G108" s="1003">
        <v>323259.49</v>
      </c>
      <c r="H108" s="1003">
        <v>312687.18</v>
      </c>
      <c r="I108" s="1003">
        <v>487083.77</v>
      </c>
      <c r="J108" s="1003">
        <v>474075.88</v>
      </c>
      <c r="K108" s="1003">
        <v>465851.6</v>
      </c>
      <c r="L108" s="1003">
        <v>461339.13999999996</v>
      </c>
      <c r="M108" s="1003">
        <v>384774.49</v>
      </c>
      <c r="N108" s="1003">
        <v>429158.27999999997</v>
      </c>
      <c r="O108" s="1003">
        <v>428078.87999999995</v>
      </c>
      <c r="P108" s="1003">
        <v>427129.76999999996</v>
      </c>
      <c r="Q108" s="1003">
        <v>426873.59999999998</v>
      </c>
      <c r="R108" s="1003">
        <v>426873.59999999998</v>
      </c>
      <c r="S108" s="1003">
        <v>425280.26999999996</v>
      </c>
      <c r="T108" s="1005">
        <f t="shared" ref="T108:T127" si="3">SUM(G108:S108)/13</f>
        <v>420958.9192307691</v>
      </c>
      <c r="U108" s="993"/>
      <c r="V108" s="989"/>
      <c r="W108" s="990">
        <f>+'ATT H-1A'!$H$37</f>
        <v>0.38230046462317585</v>
      </c>
      <c r="X108" s="991">
        <f t="shared" ref="X108:X119" si="4">+V108*W108</f>
        <v>0</v>
      </c>
      <c r="Y108" s="989">
        <f t="shared" ref="Y108:Y121" si="5">+T108</f>
        <v>420958.9192307691</v>
      </c>
      <c r="Z108" s="990">
        <f>+'ATT H-1A'!$H$16</f>
        <v>0.16079862797827263</v>
      </c>
      <c r="AA108" s="992">
        <f t="shared" si="1"/>
        <v>67689.616647524163</v>
      </c>
      <c r="AC108" s="992">
        <f t="shared" si="2"/>
        <v>67689.616647524163</v>
      </c>
      <c r="AF108" s="945"/>
      <c r="AG108" s="945"/>
      <c r="AH108" s="30"/>
    </row>
    <row r="109" spans="1:40" s="5" customFormat="1">
      <c r="A109" s="147"/>
      <c r="C109" s="988" t="s">
        <v>1082</v>
      </c>
      <c r="D109" s="988"/>
      <c r="G109" s="1003">
        <v>870850.92000000027</v>
      </c>
      <c r="H109" s="1003">
        <v>890052.68</v>
      </c>
      <c r="I109" s="1003">
        <v>1316873.73</v>
      </c>
      <c r="J109" s="1003">
        <v>1285038</v>
      </c>
      <c r="K109" s="1003">
        <v>1264909.77</v>
      </c>
      <c r="L109" s="1003">
        <v>1253865.8999999999</v>
      </c>
      <c r="M109" s="1003">
        <v>1066480.3299999998</v>
      </c>
      <c r="N109" s="1003">
        <v>1175105.9499999997</v>
      </c>
      <c r="O109" s="1003">
        <v>1155417.2099999997</v>
      </c>
      <c r="P109" s="1003">
        <v>1153094.3199999998</v>
      </c>
      <c r="Q109" s="1003">
        <v>1152467.3799999999</v>
      </c>
      <c r="R109" s="1003">
        <v>1150831.3799999999</v>
      </c>
      <c r="S109" s="1003">
        <v>1334887.47</v>
      </c>
      <c r="T109" s="1005">
        <f t="shared" si="3"/>
        <v>1159221.1569230766</v>
      </c>
      <c r="U109" s="993"/>
      <c r="V109" s="989"/>
      <c r="W109" s="990">
        <f>+'ATT H-1A'!$H$37</f>
        <v>0.38230046462317585</v>
      </c>
      <c r="X109" s="991">
        <f t="shared" si="4"/>
        <v>0</v>
      </c>
      <c r="Y109" s="989">
        <f t="shared" si="5"/>
        <v>1159221.1569230766</v>
      </c>
      <c r="Z109" s="990">
        <f>+'ATT H-1A'!$H$16</f>
        <v>0.16079862797827263</v>
      </c>
      <c r="AA109" s="992">
        <f t="shared" si="1"/>
        <v>186401.17155661658</v>
      </c>
      <c r="AC109" s="992">
        <f t="shared" si="2"/>
        <v>186401.17155661658</v>
      </c>
      <c r="AF109" s="945"/>
      <c r="AG109" s="945"/>
      <c r="AH109" s="30"/>
    </row>
    <row r="110" spans="1:40" s="5" customFormat="1">
      <c r="A110" s="147"/>
      <c r="C110" s="988" t="s">
        <v>1506</v>
      </c>
      <c r="D110" s="988"/>
      <c r="G110" s="1003">
        <v>-16864700.789999995</v>
      </c>
      <c r="H110" s="1003">
        <v>-16426599.039999999</v>
      </c>
      <c r="I110" s="1003">
        <v>-15988497.289999999</v>
      </c>
      <c r="J110" s="1003">
        <v>-15611481.289999999</v>
      </c>
      <c r="K110" s="1003">
        <v>-15193741.459999999</v>
      </c>
      <c r="L110" s="1003">
        <v>-14776001.629999999</v>
      </c>
      <c r="M110" s="1003">
        <v>-14358261.799999999</v>
      </c>
      <c r="N110" s="1003">
        <v>-13940521.969999999</v>
      </c>
      <c r="O110" s="1003">
        <v>-13522782.139999999</v>
      </c>
      <c r="P110" s="1003">
        <v>-13105042.309999999</v>
      </c>
      <c r="Q110" s="1003">
        <v>-12687302.479999999</v>
      </c>
      <c r="R110" s="1003">
        <v>-12269562.649999999</v>
      </c>
      <c r="S110" s="1003">
        <v>-11794801.819999998</v>
      </c>
      <c r="T110" s="1005">
        <f t="shared" si="3"/>
        <v>-14349176.666923074</v>
      </c>
      <c r="U110" s="993"/>
      <c r="V110" s="989"/>
      <c r="W110" s="990">
        <f>+'ATT H-1A'!$H$37</f>
        <v>0.38230046462317585</v>
      </c>
      <c r="X110" s="991"/>
      <c r="Y110" s="989">
        <f t="shared" si="5"/>
        <v>-14349176.666923074</v>
      </c>
      <c r="Z110" s="990">
        <f>+'ATT H-1A'!$H$16</f>
        <v>0.16079862797827263</v>
      </c>
      <c r="AA110" s="992">
        <f t="shared" si="1"/>
        <v>-2307327.9206590736</v>
      </c>
      <c r="AC110" s="992">
        <f t="shared" si="2"/>
        <v>-2307327.9206590736</v>
      </c>
      <c r="AF110" s="945"/>
      <c r="AG110" s="945"/>
      <c r="AH110" s="30"/>
    </row>
    <row r="111" spans="1:40" s="5" customFormat="1">
      <c r="A111" s="147"/>
      <c r="C111" s="988" t="s">
        <v>1083</v>
      </c>
      <c r="D111" s="988"/>
      <c r="G111" s="1003">
        <v>-242513.68</v>
      </c>
      <c r="H111" s="1003">
        <v>-242513.67999999993</v>
      </c>
      <c r="I111" s="1003">
        <v>-242513.67999999993</v>
      </c>
      <c r="J111" s="1003">
        <v>-242513.67999999993</v>
      </c>
      <c r="K111" s="1003">
        <v>-242513.67999999993</v>
      </c>
      <c r="L111" s="1003">
        <v>-242513.67999999993</v>
      </c>
      <c r="M111" s="1003">
        <v>-242513.67999999993</v>
      </c>
      <c r="N111" s="1003">
        <v>-242513.67999999993</v>
      </c>
      <c r="O111" s="1003">
        <v>-313120.67999999993</v>
      </c>
      <c r="P111" s="1003">
        <v>-274290</v>
      </c>
      <c r="Q111" s="1003">
        <v>-274290</v>
      </c>
      <c r="R111" s="1003">
        <v>-274290</v>
      </c>
      <c r="S111" s="1003">
        <v>-274290</v>
      </c>
      <c r="T111" s="1005">
        <f t="shared" si="3"/>
        <v>-257722.31692307687</v>
      </c>
      <c r="U111" s="993"/>
      <c r="V111" s="989"/>
      <c r="W111" s="990">
        <f>+'ATT H-1A'!$H$37</f>
        <v>0.38230046462317585</v>
      </c>
      <c r="X111" s="991"/>
      <c r="Y111" s="989">
        <f t="shared" si="5"/>
        <v>-257722.31692307687</v>
      </c>
      <c r="Z111" s="990">
        <f>+'ATT H-1A'!$H$16</f>
        <v>0.16079862797827263</v>
      </c>
      <c r="AA111" s="992">
        <f t="shared" si="1"/>
        <v>-41441.394960612313</v>
      </c>
      <c r="AC111" s="992">
        <f t="shared" si="2"/>
        <v>-41441.394960612313</v>
      </c>
      <c r="AF111" s="945"/>
      <c r="AG111" s="945"/>
      <c r="AH111" s="30"/>
    </row>
    <row r="112" spans="1:40" s="5" customFormat="1">
      <c r="A112" s="147"/>
      <c r="C112" s="988" t="s">
        <v>1089</v>
      </c>
      <c r="D112" s="988"/>
      <c r="G112" s="1003">
        <v>0</v>
      </c>
      <c r="H112" s="1003">
        <v>0</v>
      </c>
      <c r="I112" s="1003">
        <v>0</v>
      </c>
      <c r="J112" s="1003">
        <v>0</v>
      </c>
      <c r="K112" s="1003">
        <v>0</v>
      </c>
      <c r="L112" s="1003">
        <v>0</v>
      </c>
      <c r="M112" s="1003">
        <v>0</v>
      </c>
      <c r="N112" s="1003">
        <v>0</v>
      </c>
      <c r="O112" s="1003">
        <v>0</v>
      </c>
      <c r="P112" s="1003">
        <v>0</v>
      </c>
      <c r="Q112" s="1003">
        <v>0</v>
      </c>
      <c r="R112" s="1003">
        <v>0</v>
      </c>
      <c r="S112" s="1003">
        <v>0</v>
      </c>
      <c r="T112" s="1005">
        <f t="shared" si="3"/>
        <v>0</v>
      </c>
      <c r="U112" s="993"/>
      <c r="V112" s="989"/>
      <c r="W112" s="990">
        <f>+'ATT H-1A'!$H$37</f>
        <v>0.38230046462317585</v>
      </c>
      <c r="X112" s="991">
        <f t="shared" si="4"/>
        <v>0</v>
      </c>
      <c r="Y112" s="989">
        <f t="shared" si="5"/>
        <v>0</v>
      </c>
      <c r="Z112" s="990">
        <f>+'ATT H-1A'!$H$16</f>
        <v>0.16079862797827263</v>
      </c>
      <c r="AA112" s="992">
        <f t="shared" si="1"/>
        <v>0</v>
      </c>
      <c r="AC112" s="992">
        <f t="shared" si="2"/>
        <v>0</v>
      </c>
      <c r="AF112" s="945"/>
      <c r="AG112" s="945"/>
      <c r="AH112" s="30"/>
    </row>
    <row r="113" spans="1:34" s="5" customFormat="1">
      <c r="A113" s="147"/>
      <c r="C113" s="988" t="s">
        <v>1093</v>
      </c>
      <c r="D113" s="988"/>
      <c r="G113" s="1003">
        <v>-6092450.8200000003</v>
      </c>
      <c r="H113" s="1003">
        <v>-6040509.0999999996</v>
      </c>
      <c r="I113" s="1003">
        <v>-6613430.8099999996</v>
      </c>
      <c r="J113" s="1003">
        <v>-6521050.0499999998</v>
      </c>
      <c r="K113" s="1003">
        <v>-6429002.25</v>
      </c>
      <c r="L113" s="1003">
        <v>-6577421.1500000004</v>
      </c>
      <c r="M113" s="1003">
        <v>-6313199.5500000007</v>
      </c>
      <c r="N113" s="1003">
        <v>-6360159.8500000006</v>
      </c>
      <c r="O113" s="1003">
        <v>-6124246.7300000004</v>
      </c>
      <c r="P113" s="1003">
        <v>-6202321.870000001</v>
      </c>
      <c r="Q113" s="1003">
        <v>-6167765.2400000012</v>
      </c>
      <c r="R113" s="1003">
        <v>-6196041.0700000012</v>
      </c>
      <c r="S113" s="1003">
        <v>-6081830.6700000009</v>
      </c>
      <c r="T113" s="1005">
        <f t="shared" si="3"/>
        <v>-6286109.9353846163</v>
      </c>
      <c r="U113" s="993"/>
      <c r="V113" s="989"/>
      <c r="W113" s="990">
        <f>+'ATT H-1A'!$H$37</f>
        <v>0.38230046462317585</v>
      </c>
      <c r="X113" s="991">
        <f t="shared" si="4"/>
        <v>0</v>
      </c>
      <c r="Y113" s="989">
        <f t="shared" si="5"/>
        <v>-6286109.9353846163</v>
      </c>
      <c r="Z113" s="990">
        <f>+'ATT H-1A'!$H$16</f>
        <v>0.16079862797827263</v>
      </c>
      <c r="AA113" s="992">
        <f t="shared" si="1"/>
        <v>-1010797.8529304343</v>
      </c>
      <c r="AC113" s="992">
        <f t="shared" si="2"/>
        <v>-1010797.8529304343</v>
      </c>
      <c r="AF113" s="945"/>
      <c r="AG113" s="945"/>
      <c r="AH113" s="30"/>
    </row>
    <row r="114" spans="1:34" s="5" customFormat="1">
      <c r="A114" s="147"/>
      <c r="C114" s="988" t="s">
        <v>1094</v>
      </c>
      <c r="D114" s="988"/>
      <c r="G114" s="1003">
        <v>-1055166.9600000002</v>
      </c>
      <c r="H114" s="1003">
        <v>-973824.67999999993</v>
      </c>
      <c r="I114" s="1003">
        <v>-1182040.04</v>
      </c>
      <c r="J114" s="1003">
        <v>-1144293.8</v>
      </c>
      <c r="K114" s="1003">
        <v>-1106683.6000000001</v>
      </c>
      <c r="L114" s="1003">
        <v>-1167326.7000000002</v>
      </c>
      <c r="M114" s="1003">
        <v>-1059367.3000000003</v>
      </c>
      <c r="N114" s="1003">
        <v>-1078555.0000000002</v>
      </c>
      <c r="O114" s="1003">
        <v>-1095738.0100000002</v>
      </c>
      <c r="P114" s="1003">
        <v>-1129072.2500000002</v>
      </c>
      <c r="Q114" s="1003">
        <v>-1115851.3400000003</v>
      </c>
      <c r="R114" s="1003">
        <v>-1115851.3400000003</v>
      </c>
      <c r="S114" s="1003">
        <v>-1080145.1800000004</v>
      </c>
      <c r="T114" s="1005">
        <f t="shared" si="3"/>
        <v>-1100301.2461538462</v>
      </c>
      <c r="U114" s="993"/>
      <c r="V114" s="989"/>
      <c r="W114" s="990">
        <f>+'ATT H-1A'!$H$37</f>
        <v>0.38230046462317585</v>
      </c>
      <c r="X114" s="991">
        <f t="shared" si="4"/>
        <v>0</v>
      </c>
      <c r="Y114" s="989">
        <f t="shared" si="5"/>
        <v>-1100301.2461538462</v>
      </c>
      <c r="Z114" s="990">
        <f>+'ATT H-1A'!$H$16</f>
        <v>0.16079862797827263</v>
      </c>
      <c r="AA114" s="992">
        <f t="shared" si="1"/>
        <v>-176926.93074432208</v>
      </c>
      <c r="AC114" s="992">
        <f t="shared" si="2"/>
        <v>-176926.93074432208</v>
      </c>
      <c r="AF114" s="945"/>
      <c r="AG114" s="945"/>
      <c r="AH114" s="30"/>
    </row>
    <row r="115" spans="1:34" s="5" customFormat="1">
      <c r="A115" s="147"/>
      <c r="C115" s="988" t="s">
        <v>1084</v>
      </c>
      <c r="D115" s="988"/>
      <c r="G115" s="1003">
        <v>-410658.78999999992</v>
      </c>
      <c r="H115" s="1003">
        <v>-437820.05</v>
      </c>
      <c r="I115" s="1003">
        <v>-461273.03</v>
      </c>
      <c r="J115" s="1003">
        <v>-483108.60000000003</v>
      </c>
      <c r="K115" s="1003">
        <v>-487017.79</v>
      </c>
      <c r="L115" s="1003">
        <v>-491625.12</v>
      </c>
      <c r="M115" s="1003">
        <v>-498711.45999999996</v>
      </c>
      <c r="N115" s="1003">
        <v>-483326.89999999991</v>
      </c>
      <c r="O115" s="1003">
        <v>-475861.0799999999</v>
      </c>
      <c r="P115" s="1003">
        <v>-471107.36999999994</v>
      </c>
      <c r="Q115" s="1003">
        <v>-478296.20999999996</v>
      </c>
      <c r="R115" s="1003">
        <v>-470416.59999999992</v>
      </c>
      <c r="S115" s="1003">
        <v>-436305.7699999999</v>
      </c>
      <c r="T115" s="1005">
        <f t="shared" si="3"/>
        <v>-468117.59769230761</v>
      </c>
      <c r="U115" s="993"/>
      <c r="V115" s="989"/>
      <c r="W115" s="990">
        <f>+'ATT H-1A'!$H$37</f>
        <v>0.38230046462317585</v>
      </c>
      <c r="X115" s="991">
        <f t="shared" si="4"/>
        <v>0</v>
      </c>
      <c r="Y115" s="989">
        <f t="shared" si="5"/>
        <v>-468117.59769230761</v>
      </c>
      <c r="Z115" s="990">
        <f>+'ATT H-1A'!$H$16</f>
        <v>0.16079862797827263</v>
      </c>
      <c r="AA115" s="992">
        <f t="shared" si="1"/>
        <v>-75272.667441408063</v>
      </c>
      <c r="AC115" s="992">
        <f t="shared" si="2"/>
        <v>-75272.667441408063</v>
      </c>
      <c r="AF115" s="945"/>
      <c r="AG115" s="945"/>
      <c r="AH115" s="30"/>
    </row>
    <row r="116" spans="1:34" s="5" customFormat="1">
      <c r="A116" s="147"/>
      <c r="C116" s="988" t="s">
        <v>1260</v>
      </c>
      <c r="D116" s="988"/>
      <c r="G116" s="1003">
        <v>-10328.410000000003</v>
      </c>
      <c r="H116" s="1003">
        <v>-1176.3999999999614</v>
      </c>
      <c r="I116" s="1003">
        <v>-1235.0899999999615</v>
      </c>
      <c r="J116" s="1003">
        <v>-1507.4499999999616</v>
      </c>
      <c r="K116" s="1003">
        <v>-1507.4499999999616</v>
      </c>
      <c r="L116" s="1003">
        <v>-1507.4499999999616</v>
      </c>
      <c r="M116" s="1003">
        <v>3.8426151149906218E-11</v>
      </c>
      <c r="N116" s="1003">
        <v>3.8426151149906218E-11</v>
      </c>
      <c r="O116" s="1003">
        <v>3.8426151149906218E-11</v>
      </c>
      <c r="P116" s="1003">
        <v>3.8426151149906218E-11</v>
      </c>
      <c r="Q116" s="1003">
        <v>3.8426151149906218E-11</v>
      </c>
      <c r="R116" s="1003">
        <v>3.8426151149906218E-11</v>
      </c>
      <c r="S116" s="1003">
        <v>3.8426151149906218E-11</v>
      </c>
      <c r="T116" s="1005">
        <f t="shared" si="3"/>
        <v>-1327.8653846153486</v>
      </c>
      <c r="U116" s="993"/>
      <c r="V116" s="989"/>
      <c r="W116" s="990">
        <f>+'ATT H-1A'!$H$37</f>
        <v>0.38230046462317585</v>
      </c>
      <c r="X116" s="991">
        <f t="shared" si="4"/>
        <v>0</v>
      </c>
      <c r="Y116" s="989">
        <f t="shared" si="5"/>
        <v>-1327.8653846153486</v>
      </c>
      <c r="Z116" s="990">
        <f>+'ATT H-1A'!$H$16</f>
        <v>0.16079862797827263</v>
      </c>
      <c r="AA116" s="992">
        <f t="shared" si="1"/>
        <v>-213.51893198598933</v>
      </c>
      <c r="AC116" s="992">
        <f t="shared" si="2"/>
        <v>-213.51893198598933</v>
      </c>
      <c r="AF116" s="945"/>
      <c r="AG116" s="945"/>
      <c r="AH116" s="30"/>
    </row>
    <row r="117" spans="1:34" s="5" customFormat="1">
      <c r="A117" s="147"/>
      <c r="C117" s="988" t="s">
        <v>1085</v>
      </c>
      <c r="D117" s="988"/>
      <c r="G117" s="1003">
        <v>-8032421.1100000013</v>
      </c>
      <c r="H117" s="1003">
        <v>-7572081.0500000045</v>
      </c>
      <c r="I117" s="1003">
        <v>-915325.63000000361</v>
      </c>
      <c r="J117" s="1003">
        <v>-1458178.6200000038</v>
      </c>
      <c r="K117" s="1003">
        <v>-1968458.0900000038</v>
      </c>
      <c r="L117" s="1003">
        <v>-2416936.0400000038</v>
      </c>
      <c r="M117" s="1003">
        <v>-2921784.3500000038</v>
      </c>
      <c r="N117" s="1003">
        <v>-3435942.8900000039</v>
      </c>
      <c r="O117" s="1003">
        <v>-4019801.7000000039</v>
      </c>
      <c r="P117" s="1003">
        <v>-4815820.0699999966</v>
      </c>
      <c r="Q117" s="1003">
        <v>-5406562.9399999967</v>
      </c>
      <c r="R117" s="1003">
        <v>-5959096.7499999963</v>
      </c>
      <c r="S117" s="1003">
        <v>-6462464.0100000054</v>
      </c>
      <c r="T117" s="1005">
        <f t="shared" si="3"/>
        <v>-4260374.8653846178</v>
      </c>
      <c r="U117" s="993"/>
      <c r="V117" s="989"/>
      <c r="W117" s="990">
        <f>+'ATT H-1A'!$H$37</f>
        <v>0.38230046462317585</v>
      </c>
      <c r="X117" s="991">
        <f t="shared" si="4"/>
        <v>0</v>
      </c>
      <c r="Y117" s="989">
        <f t="shared" si="5"/>
        <v>-4260374.8653846178</v>
      </c>
      <c r="Z117" s="990">
        <f>+'ATT H-1A'!$H$16</f>
        <v>0.16079862797827263</v>
      </c>
      <c r="AA117" s="992">
        <f t="shared" si="1"/>
        <v>-685062.43302696454</v>
      </c>
      <c r="AC117" s="992">
        <f t="shared" si="2"/>
        <v>-685062.43302696454</v>
      </c>
      <c r="AF117" s="945"/>
      <c r="AG117" s="945"/>
      <c r="AH117" s="30"/>
    </row>
    <row r="118" spans="1:34" s="5" customFormat="1">
      <c r="A118" s="147"/>
      <c r="C118" s="988" t="s">
        <v>1086</v>
      </c>
      <c r="D118" s="988"/>
      <c r="G118" s="1003">
        <v>-3362680.67</v>
      </c>
      <c r="H118" s="1003">
        <v>-3240112.25</v>
      </c>
      <c r="I118" s="1003">
        <v>-3225775.38</v>
      </c>
      <c r="J118" s="1003">
        <v>-2702321.8099999996</v>
      </c>
      <c r="K118" s="1003">
        <v>-2472476</v>
      </c>
      <c r="L118" s="1003">
        <v>-2501931.81</v>
      </c>
      <c r="M118" s="1003">
        <v>-2926873.87</v>
      </c>
      <c r="N118" s="1003">
        <v>-2778457.0700000003</v>
      </c>
      <c r="O118" s="1003">
        <v>-2903587.6100000003</v>
      </c>
      <c r="P118" s="1003">
        <v>-3098556.6400000006</v>
      </c>
      <c r="Q118" s="1003">
        <v>-2906744.0100000007</v>
      </c>
      <c r="R118" s="1003">
        <v>-3001741.3200000008</v>
      </c>
      <c r="S118" s="1003">
        <v>-3055639.6100000003</v>
      </c>
      <c r="T118" s="1005">
        <f t="shared" si="3"/>
        <v>-2936684.4653846156</v>
      </c>
      <c r="U118" s="993"/>
      <c r="V118" s="989"/>
      <c r="W118" s="990">
        <f>+'ATT H-1A'!$H$37</f>
        <v>0.38230046462317585</v>
      </c>
      <c r="X118" s="991">
        <f t="shared" si="4"/>
        <v>0</v>
      </c>
      <c r="Y118" s="989">
        <f t="shared" si="5"/>
        <v>-2936684.4653846156</v>
      </c>
      <c r="Z118" s="990">
        <f>+'ATT H-1A'!$H$16</f>
        <v>0.16079862797827263</v>
      </c>
      <c r="AA118" s="992">
        <f t="shared" si="1"/>
        <v>-472214.83283895324</v>
      </c>
      <c r="AC118" s="992">
        <f t="shared" si="2"/>
        <v>-472214.83283895324</v>
      </c>
      <c r="AF118" s="945"/>
      <c r="AG118" s="945"/>
      <c r="AH118" s="30"/>
    </row>
    <row r="119" spans="1:34" s="5" customFormat="1">
      <c r="A119" s="147"/>
      <c r="C119" s="988" t="s">
        <v>1088</v>
      </c>
      <c r="D119" s="988"/>
      <c r="G119" s="1003">
        <v>-162942.44</v>
      </c>
      <c r="H119" s="1003">
        <v>-162942.44</v>
      </c>
      <c r="I119" s="1003">
        <v>-162942.44</v>
      </c>
      <c r="J119" s="1003">
        <v>-162942.44</v>
      </c>
      <c r="K119" s="1003">
        <v>-162942.44</v>
      </c>
      <c r="L119" s="1003">
        <v>-162942.44</v>
      </c>
      <c r="M119" s="1003">
        <v>-162942.44</v>
      </c>
      <c r="N119" s="1003">
        <v>-162942.44</v>
      </c>
      <c r="O119" s="1003">
        <v>-278524.44</v>
      </c>
      <c r="P119" s="1003">
        <v>-261792</v>
      </c>
      <c r="Q119" s="1003">
        <v>-261792</v>
      </c>
      <c r="R119" s="1003">
        <v>-261792</v>
      </c>
      <c r="S119" s="1003">
        <v>-261792</v>
      </c>
      <c r="T119" s="1005">
        <f t="shared" si="3"/>
        <v>-202248.6123076923</v>
      </c>
      <c r="U119" s="993"/>
      <c r="V119" s="989"/>
      <c r="W119" s="990">
        <f>+'ATT H-1A'!$H$37</f>
        <v>0.38230046462317585</v>
      </c>
      <c r="X119" s="991">
        <f t="shared" si="4"/>
        <v>0</v>
      </c>
      <c r="Y119" s="989">
        <f t="shared" si="5"/>
        <v>-202248.6123076923</v>
      </c>
      <c r="Z119" s="990">
        <f>+'ATT H-1A'!$H$16</f>
        <v>0.16079862797827263</v>
      </c>
      <c r="AA119" s="992">
        <f t="shared" si="1"/>
        <v>-32521.299369586504</v>
      </c>
      <c r="AC119" s="992">
        <f t="shared" si="2"/>
        <v>-32521.299369586504</v>
      </c>
      <c r="AF119" s="945"/>
      <c r="AG119" s="945"/>
      <c r="AH119" s="30"/>
    </row>
    <row r="120" spans="1:34" s="5" customFormat="1">
      <c r="A120" s="147"/>
      <c r="C120" s="988" t="s">
        <v>1259</v>
      </c>
      <c r="D120" s="988"/>
      <c r="G120" s="1003">
        <v>-8000.0599999999977</v>
      </c>
      <c r="H120" s="1003">
        <v>0</v>
      </c>
      <c r="I120" s="1003">
        <v>0</v>
      </c>
      <c r="J120" s="1003">
        <v>0</v>
      </c>
      <c r="K120" s="1003">
        <v>0</v>
      </c>
      <c r="L120" s="1003">
        <v>0</v>
      </c>
      <c r="M120" s="1003">
        <v>0</v>
      </c>
      <c r="N120" s="1003">
        <v>0</v>
      </c>
      <c r="O120" s="1003">
        <v>0</v>
      </c>
      <c r="P120" s="1003">
        <v>0</v>
      </c>
      <c r="Q120" s="1003">
        <v>0</v>
      </c>
      <c r="R120" s="1003">
        <v>0</v>
      </c>
      <c r="S120" s="1003">
        <v>0</v>
      </c>
      <c r="T120" s="1005">
        <f t="shared" si="3"/>
        <v>-615.38923076923061</v>
      </c>
      <c r="U120" s="993"/>
      <c r="V120" s="989"/>
      <c r="W120" s="990">
        <f>+'ATT H-1A'!$H$37</f>
        <v>0.38230046462317585</v>
      </c>
      <c r="X120" s="991">
        <f t="shared" ref="X120:X121" si="6">+V120*W120</f>
        <v>0</v>
      </c>
      <c r="Y120" s="989">
        <f t="shared" si="5"/>
        <v>-615.38923076923061</v>
      </c>
      <c r="Z120" s="990">
        <f>+'ATT H-1A'!$H$16</f>
        <v>0.16079862797827263</v>
      </c>
      <c r="AA120" s="992">
        <f t="shared" ref="AA120:AA121" si="7">+Z120*Y120</f>
        <v>-98.953743980296878</v>
      </c>
      <c r="AC120" s="992">
        <f t="shared" ref="AC120:AC121" si="8">X120+AA120+AB120</f>
        <v>-98.953743980296878</v>
      </c>
      <c r="AF120" s="945"/>
      <c r="AG120" s="945"/>
      <c r="AH120" s="30"/>
    </row>
    <row r="121" spans="1:34" s="5" customFormat="1">
      <c r="A121" s="147"/>
      <c r="C121" s="988" t="s">
        <v>1774</v>
      </c>
      <c r="D121" s="988"/>
      <c r="G121" s="1003">
        <v>-71553.17</v>
      </c>
      <c r="H121" s="1003">
        <v>-71336.569999999992</v>
      </c>
      <c r="I121" s="1003">
        <v>-71691.87</v>
      </c>
      <c r="J121" s="1003">
        <v>-72409.37</v>
      </c>
      <c r="K121" s="1003">
        <v>-74251.47</v>
      </c>
      <c r="L121" s="1003">
        <v>-74963.460000000006</v>
      </c>
      <c r="M121" s="1003">
        <v>-75619.710000000006</v>
      </c>
      <c r="N121" s="1003">
        <v>-76291.540000000008</v>
      </c>
      <c r="O121" s="1003">
        <v>-77061.83</v>
      </c>
      <c r="P121" s="1003">
        <v>-75448.39</v>
      </c>
      <c r="Q121" s="1003">
        <v>-76998.19</v>
      </c>
      <c r="R121" s="1003">
        <v>-76065.58</v>
      </c>
      <c r="S121" s="1003">
        <v>-77694.7</v>
      </c>
      <c r="T121" s="1005">
        <f t="shared" si="3"/>
        <v>-74721.988461538465</v>
      </c>
      <c r="U121" s="993"/>
      <c r="V121" s="989"/>
      <c r="W121" s="990">
        <f>+'ATT H-1A'!$H$37</f>
        <v>0.38230046462317585</v>
      </c>
      <c r="X121" s="991">
        <f t="shared" si="6"/>
        <v>0</v>
      </c>
      <c r="Y121" s="989">
        <f t="shared" si="5"/>
        <v>-74721.988461538465</v>
      </c>
      <c r="Z121" s="990">
        <f>+'ATT H-1A'!$H$16</f>
        <v>0.16079862797827263</v>
      </c>
      <c r="AA121" s="992">
        <f t="shared" si="7"/>
        <v>-12015.193224423703</v>
      </c>
      <c r="AC121" s="992">
        <f t="shared" si="8"/>
        <v>-12015.193224423703</v>
      </c>
      <c r="AF121" s="945"/>
      <c r="AG121" s="945"/>
      <c r="AH121" s="30"/>
    </row>
    <row r="122" spans="1:34" s="5" customFormat="1">
      <c r="A122" s="147"/>
      <c r="C122" s="988" t="s">
        <v>1789</v>
      </c>
      <c r="D122" s="988"/>
      <c r="G122" s="1003">
        <v>0</v>
      </c>
      <c r="H122" s="1003">
        <v>-8000.0599999999995</v>
      </c>
      <c r="I122" s="1003">
        <v>-8000.0599999999995</v>
      </c>
      <c r="J122" s="1003">
        <v>-5.9999999999490683E-2</v>
      </c>
      <c r="K122" s="1003">
        <v>-5.9999999999490683E-2</v>
      </c>
      <c r="L122" s="1003">
        <v>-5.9999999999490683E-2</v>
      </c>
      <c r="M122" s="1003">
        <v>-5.9999999999490683E-2</v>
      </c>
      <c r="N122" s="1003">
        <v>-5.9999999999490683E-2</v>
      </c>
      <c r="O122" s="1003">
        <v>-5.9999999999490683E-2</v>
      </c>
      <c r="P122" s="1003">
        <v>-5.9999999999490683E-2</v>
      </c>
      <c r="Q122" s="1003">
        <v>-5.9999999999490683E-2</v>
      </c>
      <c r="R122" s="1003">
        <v>-5.9999999999490683E-2</v>
      </c>
      <c r="S122" s="1003">
        <v>-100000.00000000001</v>
      </c>
      <c r="T122" s="1005">
        <f t="shared" si="3"/>
        <v>-8923.127692307693</v>
      </c>
      <c r="U122" s="993"/>
      <c r="V122" s="989"/>
      <c r="W122" s="990">
        <f>+'ATT H-1A'!$H$37</f>
        <v>0.38230046462317585</v>
      </c>
      <c r="X122" s="991">
        <f t="shared" ref="X122:X123" si="9">+V122*W122</f>
        <v>0</v>
      </c>
      <c r="Y122" s="989">
        <f t="shared" ref="Y122:Y123" si="10">+T122</f>
        <v>-8923.127692307693</v>
      </c>
      <c r="Z122" s="990">
        <f>+'ATT H-1A'!$H$16</f>
        <v>0.16079862797827263</v>
      </c>
      <c r="AA122" s="992">
        <f t="shared" ref="AA122:AA123" si="11">+Z122*Y122</f>
        <v>-1434.8266901980071</v>
      </c>
      <c r="AC122" s="992">
        <f t="shared" ref="AC122:AC123" si="12">X122+AA122+AB122</f>
        <v>-1434.8266901980071</v>
      </c>
      <c r="AF122" s="945"/>
      <c r="AG122" s="945"/>
      <c r="AH122" s="30"/>
    </row>
    <row r="123" spans="1:34" s="5" customFormat="1">
      <c r="A123" s="147"/>
      <c r="C123" s="988" t="s">
        <v>1790</v>
      </c>
      <c r="D123" s="988"/>
      <c r="G123" s="1003">
        <v>-283936.87999999966</v>
      </c>
      <c r="H123" s="1003">
        <v>-299027.3899999999</v>
      </c>
      <c r="I123" s="1003">
        <v>-138679.86999999991</v>
      </c>
      <c r="J123" s="1003">
        <v>-178682.24999999991</v>
      </c>
      <c r="K123" s="1003">
        <v>-195652.28999999992</v>
      </c>
      <c r="L123" s="1003">
        <v>-237654.66999999993</v>
      </c>
      <c r="M123" s="1003">
        <v>-228625.70999999993</v>
      </c>
      <c r="N123" s="1003">
        <v>-221359.06999999995</v>
      </c>
      <c r="O123" s="1003">
        <v>-250640.65999999995</v>
      </c>
      <c r="P123" s="1003">
        <v>-270965.95000000019</v>
      </c>
      <c r="Q123" s="1003">
        <v>-267702.0900000002</v>
      </c>
      <c r="R123" s="1003">
        <v>-288027.38000000018</v>
      </c>
      <c r="S123" s="1003">
        <v>-285440.30999999994</v>
      </c>
      <c r="T123" s="1005">
        <f t="shared" si="3"/>
        <v>-242030.3476923077</v>
      </c>
      <c r="U123" s="993"/>
      <c r="V123" s="989"/>
      <c r="W123" s="990">
        <f>+'ATT H-1A'!$H$37</f>
        <v>0.38230046462317585</v>
      </c>
      <c r="X123" s="991">
        <f t="shared" si="9"/>
        <v>0</v>
      </c>
      <c r="Y123" s="989">
        <f t="shared" si="10"/>
        <v>-242030.3476923077</v>
      </c>
      <c r="Z123" s="990">
        <f>+'ATT H-1A'!$H$16</f>
        <v>0.16079862797827263</v>
      </c>
      <c r="AA123" s="992">
        <f t="shared" si="11"/>
        <v>-38918.147838027362</v>
      </c>
      <c r="AC123" s="992">
        <f t="shared" si="12"/>
        <v>-38918.147838027362</v>
      </c>
      <c r="AF123" s="945"/>
      <c r="AG123" s="945"/>
      <c r="AH123" s="30"/>
    </row>
    <row r="124" spans="1:34" s="5" customFormat="1">
      <c r="A124" s="147"/>
      <c r="C124" s="988"/>
      <c r="D124" s="988"/>
      <c r="G124" s="1003"/>
      <c r="H124" s="1003"/>
      <c r="I124" s="1003"/>
      <c r="J124" s="1003"/>
      <c r="K124" s="1003"/>
      <c r="L124" s="1003"/>
      <c r="M124" s="1003"/>
      <c r="N124" s="1003"/>
      <c r="O124" s="1003"/>
      <c r="P124" s="1003"/>
      <c r="Q124" s="1003"/>
      <c r="R124" s="1003"/>
      <c r="S124" s="1003"/>
      <c r="T124" s="1005"/>
      <c r="U124" s="993"/>
      <c r="V124" s="989"/>
      <c r="W124" s="990"/>
      <c r="X124" s="991"/>
      <c r="Y124" s="989"/>
      <c r="Z124" s="990"/>
      <c r="AA124" s="992"/>
      <c r="AC124" s="992"/>
      <c r="AF124" s="945"/>
      <c r="AG124" s="945"/>
      <c r="AH124" s="30"/>
    </row>
    <row r="125" spans="1:34" s="5" customFormat="1">
      <c r="A125" s="147"/>
      <c r="C125" s="988"/>
      <c r="D125" s="988"/>
      <c r="G125" s="1003"/>
      <c r="H125" s="1003"/>
      <c r="I125" s="1003"/>
      <c r="J125" s="1003"/>
      <c r="K125" s="1003"/>
      <c r="L125" s="1003"/>
      <c r="M125" s="1003"/>
      <c r="N125" s="1003"/>
      <c r="O125" s="1003"/>
      <c r="P125" s="1003"/>
      <c r="Q125" s="1003"/>
      <c r="R125" s="1003"/>
      <c r="S125" s="1003"/>
      <c r="T125" s="1005"/>
      <c r="U125" s="993"/>
      <c r="V125" s="989"/>
      <c r="W125" s="990"/>
      <c r="X125" s="991"/>
      <c r="Y125" s="989"/>
      <c r="Z125" s="990"/>
      <c r="AA125" s="992"/>
      <c r="AC125" s="992"/>
      <c r="AF125" s="945"/>
      <c r="AG125" s="945"/>
      <c r="AH125" s="30"/>
    </row>
    <row r="126" spans="1:34" s="5" customFormat="1">
      <c r="A126" s="147"/>
      <c r="C126" s="988"/>
      <c r="G126" s="995"/>
      <c r="H126" s="995"/>
      <c r="I126" s="995"/>
      <c r="J126" s="995"/>
      <c r="K126" s="995"/>
      <c r="L126" s="995"/>
      <c r="M126" s="995"/>
      <c r="N126" s="995"/>
      <c r="O126" s="995"/>
      <c r="P126" s="995"/>
      <c r="Q126" s="995"/>
      <c r="R126" s="995"/>
      <c r="S126" s="995"/>
      <c r="T126" s="1006"/>
      <c r="U126" s="993"/>
      <c r="V126" s="989"/>
      <c r="W126" s="994"/>
      <c r="X126" s="991"/>
      <c r="Y126" s="989"/>
      <c r="Z126" s="990"/>
      <c r="AA126" s="992"/>
      <c r="AC126" s="992"/>
      <c r="AF126" s="945"/>
      <c r="AG126" s="945"/>
      <c r="AH126" s="30"/>
    </row>
    <row r="127" spans="1:34" s="5" customFormat="1" ht="15" thickBot="1">
      <c r="A127" s="147"/>
      <c r="C127" s="611" t="s">
        <v>1090</v>
      </c>
      <c r="G127" s="996">
        <f t="shared" ref="G127:S127" si="13">SUM(G106:G126)</f>
        <v>-40219890.359999999</v>
      </c>
      <c r="H127" s="996">
        <f t="shared" si="13"/>
        <v>-39339849.839999996</v>
      </c>
      <c r="I127" s="996">
        <f t="shared" si="13"/>
        <v>-32349094.680000003</v>
      </c>
      <c r="J127" s="996">
        <f t="shared" si="13"/>
        <v>-31734809.430000007</v>
      </c>
      <c r="K127" s="996">
        <f t="shared" si="13"/>
        <v>-31448919.100000001</v>
      </c>
      <c r="L127" s="996">
        <f t="shared" si="13"/>
        <v>-31496053.060000002</v>
      </c>
      <c r="M127" s="996">
        <f t="shared" si="13"/>
        <v>-32106080.88000001</v>
      </c>
      <c r="N127" s="996">
        <f t="shared" si="13"/>
        <v>-31995242.010000002</v>
      </c>
      <c r="O127" s="996">
        <f t="shared" si="13"/>
        <v>-32448393.120000001</v>
      </c>
      <c r="P127" s="996">
        <f t="shared" si="13"/>
        <v>-33146098.069999997</v>
      </c>
      <c r="Q127" s="996">
        <f t="shared" si="13"/>
        <v>-33205868.830000002</v>
      </c>
      <c r="R127" s="996">
        <f t="shared" si="13"/>
        <v>-33527085.019999996</v>
      </c>
      <c r="S127" s="996">
        <f t="shared" si="13"/>
        <v>-33316983.300000004</v>
      </c>
      <c r="T127" s="1007">
        <f t="shared" si="3"/>
        <v>-33564182.13076923</v>
      </c>
      <c r="U127" s="993"/>
      <c r="V127" s="997">
        <f>SUM(V106:V126)</f>
        <v>-4522306.6800000006</v>
      </c>
      <c r="W127" s="763"/>
      <c r="X127" s="997">
        <f>SUM(X106:X126)</f>
        <v>-1728879.944932492</v>
      </c>
      <c r="Y127" s="997">
        <f>SUM(Y106:Y126)</f>
        <v>-29041875.450769238</v>
      </c>
      <c r="Z127" s="998"/>
      <c r="AA127" s="997">
        <f>SUM(AA106:AA126)</f>
        <v>-4669893.7263995707</v>
      </c>
      <c r="AB127" s="997">
        <f>SUM(AB106:AB126)</f>
        <v>0</v>
      </c>
      <c r="AC127" s="997">
        <f>SUM(AC106:AC126)</f>
        <v>-6398773.6713320632</v>
      </c>
      <c r="AD127" s="988" t="s">
        <v>1750</v>
      </c>
      <c r="AF127" s="945"/>
      <c r="AG127" s="945"/>
      <c r="AH127" s="30"/>
    </row>
    <row r="128" spans="1:34" s="5" customFormat="1" ht="15" thickTop="1">
      <c r="A128" s="147"/>
      <c r="C128" s="611"/>
      <c r="G128" s="999"/>
      <c r="H128" s="999"/>
      <c r="I128" s="999"/>
      <c r="J128" s="999"/>
      <c r="K128" s="999"/>
      <c r="L128" s="999"/>
      <c r="M128" s="999"/>
      <c r="N128" s="999"/>
      <c r="O128" s="999"/>
      <c r="P128" s="999"/>
      <c r="Q128" s="999"/>
      <c r="R128" s="999"/>
      <c r="S128" s="999"/>
      <c r="T128" s="1000"/>
      <c r="U128" s="1001"/>
      <c r="V128" s="1000"/>
      <c r="W128" s="763"/>
      <c r="X128" s="1000"/>
      <c r="Y128" s="1000"/>
      <c r="Z128" s="998"/>
      <c r="AA128" s="1000"/>
      <c r="AB128" s="1000"/>
      <c r="AC128" s="1000"/>
      <c r="AD128" s="988"/>
      <c r="AF128" s="945"/>
      <c r="AG128" s="945"/>
      <c r="AH128" s="30"/>
    </row>
    <row r="129" spans="1:34" s="5" customFormat="1" ht="15" customHeight="1">
      <c r="A129" s="147"/>
      <c r="C129" s="1832" t="s">
        <v>1091</v>
      </c>
      <c r="D129" s="1832"/>
      <c r="E129" s="1832"/>
      <c r="F129" s="1832"/>
      <c r="G129" s="1832"/>
      <c r="H129" s="1832"/>
      <c r="I129" s="1832"/>
      <c r="J129" s="1832"/>
      <c r="K129" s="1832"/>
      <c r="L129" s="1832"/>
      <c r="M129" s="1832"/>
      <c r="N129" s="1832"/>
      <c r="O129" s="1832"/>
      <c r="P129" s="1832"/>
      <c r="Q129" s="1832"/>
      <c r="R129" s="1832"/>
      <c r="S129" s="1832"/>
      <c r="T129" s="1832"/>
      <c r="U129" s="1001"/>
      <c r="V129" s="1067"/>
      <c r="W129" s="763"/>
      <c r="X129" s="1000"/>
      <c r="Y129" s="1000"/>
      <c r="Z129" s="998"/>
      <c r="AA129" s="1000"/>
      <c r="AB129" s="1000"/>
      <c r="AC129" s="1000"/>
      <c r="AD129" s="988"/>
      <c r="AF129" s="945"/>
      <c r="AG129" s="945"/>
      <c r="AH129" s="30"/>
    </row>
    <row r="130" spans="1:34" s="5" customFormat="1">
      <c r="A130" s="147"/>
      <c r="C130" s="1832"/>
      <c r="D130" s="1832"/>
      <c r="E130" s="1832"/>
      <c r="F130" s="1832"/>
      <c r="G130" s="1832"/>
      <c r="H130" s="1832"/>
      <c r="I130" s="1832"/>
      <c r="J130" s="1832"/>
      <c r="K130" s="1832"/>
      <c r="L130" s="1832"/>
      <c r="M130" s="1832"/>
      <c r="N130" s="1832"/>
      <c r="O130" s="1832"/>
      <c r="P130" s="1832"/>
      <c r="Q130" s="1832"/>
      <c r="R130" s="1832"/>
      <c r="S130" s="1832"/>
      <c r="T130" s="1832"/>
      <c r="U130" s="1001"/>
      <c r="V130" s="1000"/>
      <c r="W130" s="763"/>
      <c r="X130" s="1000"/>
      <c r="Y130" s="1000"/>
      <c r="Z130" s="998"/>
      <c r="AA130" s="1000"/>
      <c r="AB130" s="1000"/>
      <c r="AC130" s="1000"/>
      <c r="AD130" s="988"/>
      <c r="AF130" s="945"/>
      <c r="AG130" s="945"/>
      <c r="AH130" s="30"/>
    </row>
    <row r="131" spans="1:34" s="5" customFormat="1">
      <c r="A131" s="147"/>
      <c r="C131" s="1832"/>
      <c r="D131" s="1832"/>
      <c r="E131" s="1832"/>
      <c r="F131" s="1832"/>
      <c r="G131" s="1832"/>
      <c r="H131" s="1832"/>
      <c r="I131" s="1832"/>
      <c r="J131" s="1832"/>
      <c r="K131" s="1832"/>
      <c r="L131" s="1832"/>
      <c r="M131" s="1832"/>
      <c r="N131" s="1832"/>
      <c r="O131" s="1832"/>
      <c r="P131" s="1832"/>
      <c r="Q131" s="1832"/>
      <c r="R131" s="1832"/>
      <c r="S131" s="1832"/>
      <c r="T131" s="1832"/>
      <c r="U131" s="1001"/>
      <c r="V131" s="1000"/>
      <c r="W131" s="763"/>
      <c r="X131" s="1000"/>
      <c r="Y131" s="1000"/>
      <c r="Z131" s="998"/>
      <c r="AA131" s="1000"/>
      <c r="AB131" s="1000"/>
      <c r="AC131" s="1000"/>
      <c r="AD131" s="988"/>
      <c r="AF131" s="945"/>
      <c r="AG131" s="945"/>
      <c r="AH131" s="30"/>
    </row>
    <row r="132" spans="1:34" s="5" customFormat="1" ht="15" thickBot="1">
      <c r="A132" s="153"/>
      <c r="B132" s="104"/>
      <c r="C132" s="1002"/>
      <c r="D132" s="1002"/>
      <c r="E132" s="1002"/>
      <c r="F132" s="1002"/>
      <c r="G132" s="1002"/>
      <c r="H132" s="1002"/>
      <c r="I132" s="1002"/>
      <c r="J132" s="1002"/>
      <c r="K132" s="1002"/>
      <c r="L132" s="1002"/>
      <c r="M132" s="1002"/>
      <c r="N132" s="1002"/>
      <c r="O132" s="1002"/>
      <c r="P132" s="1002"/>
      <c r="Q132" s="1002"/>
      <c r="R132" s="1002"/>
      <c r="S132" s="1002"/>
      <c r="T132" s="1002"/>
      <c r="U132" s="1002"/>
      <c r="V132" s="1002"/>
      <c r="W132" s="104"/>
      <c r="X132" s="104"/>
      <c r="Y132" s="104"/>
      <c r="Z132" s="104"/>
      <c r="AA132" s="104"/>
      <c r="AB132" s="104"/>
      <c r="AC132" s="104"/>
      <c r="AD132" s="106"/>
      <c r="AE132" s="106"/>
      <c r="AF132" s="106"/>
      <c r="AG132" s="106"/>
      <c r="AH132" s="876"/>
    </row>
    <row r="133" spans="1:34">
      <c r="A133" s="151"/>
      <c r="B133" s="151"/>
      <c r="C133" s="151"/>
      <c r="D133" s="151"/>
      <c r="E133" s="151"/>
      <c r="F133" s="151"/>
      <c r="G133" s="18"/>
      <c r="H133" s="18"/>
      <c r="I133" s="18"/>
      <c r="J133" s="18"/>
      <c r="K133" s="152"/>
      <c r="L133" s="18"/>
      <c r="M133" s="18"/>
      <c r="N133" s="18"/>
      <c r="O133" s="18"/>
      <c r="P133" s="18"/>
      <c r="Q133" s="18"/>
    </row>
    <row r="134" spans="1:34" ht="15" thickBot="1">
      <c r="A134" s="151"/>
      <c r="B134" s="151"/>
      <c r="C134" s="151"/>
      <c r="D134" s="151"/>
      <c r="E134" s="151"/>
      <c r="F134" s="151"/>
      <c r="G134" s="18"/>
      <c r="H134" s="18"/>
      <c r="I134" s="18"/>
      <c r="J134" s="18"/>
      <c r="K134" s="152"/>
      <c r="L134" s="18"/>
      <c r="M134" s="18"/>
      <c r="N134" s="18"/>
      <c r="O134" s="18"/>
      <c r="P134" s="18"/>
      <c r="Q134" s="18"/>
    </row>
    <row r="135" spans="1:34" ht="18">
      <c r="A135" s="1833" t="s">
        <v>1188</v>
      </c>
      <c r="B135" s="1834"/>
      <c r="C135" s="1834"/>
      <c r="D135" s="1834"/>
      <c r="E135" s="1834"/>
      <c r="F135" s="1834"/>
      <c r="G135" s="1070"/>
      <c r="H135" s="1071" t="s">
        <v>236</v>
      </c>
      <c r="I135" s="1071" t="s">
        <v>1046</v>
      </c>
      <c r="J135" s="1156" t="s">
        <v>1247</v>
      </c>
      <c r="K135" s="152"/>
      <c r="L135" s="18"/>
      <c r="M135" s="18"/>
      <c r="N135" s="18"/>
      <c r="O135" s="18"/>
      <c r="P135" s="18"/>
      <c r="Q135" s="18"/>
    </row>
    <row r="136" spans="1:34" ht="15.5">
      <c r="A136" s="889"/>
      <c r="C136" t="s">
        <v>1188</v>
      </c>
      <c r="D136" s="1047"/>
      <c r="E136" s="1048"/>
      <c r="F136" s="1048"/>
      <c r="J136" s="1050"/>
      <c r="K136" s="152"/>
      <c r="L136" s="18"/>
      <c r="M136" s="18"/>
      <c r="N136" s="18"/>
      <c r="O136" s="18"/>
      <c r="P136" s="18"/>
      <c r="Q136" s="18"/>
    </row>
    <row r="137" spans="1:34" ht="15.5">
      <c r="A137" s="889"/>
      <c r="D137" s="1047"/>
      <c r="E137" s="1048"/>
      <c r="F137" s="1048"/>
      <c r="G137" s="1049"/>
      <c r="H137" s="1073">
        <f>+'ATT H-1A'!H16</f>
        <v>0.16079862797827263</v>
      </c>
      <c r="I137" t="s">
        <v>1197</v>
      </c>
      <c r="J137" s="1050"/>
      <c r="K137" s="152"/>
      <c r="L137" s="18"/>
      <c r="M137" s="18"/>
      <c r="N137" s="18"/>
      <c r="O137" s="18"/>
      <c r="P137" s="18"/>
      <c r="Q137" s="18"/>
    </row>
    <row r="138" spans="1:34" ht="26">
      <c r="A138" s="889"/>
      <c r="C138" t="s">
        <v>1775</v>
      </c>
      <c r="D138" s="1047"/>
      <c r="E138" s="1048"/>
      <c r="F138" s="896" t="s">
        <v>1791</v>
      </c>
      <c r="G138" s="1654">
        <v>371241.83</v>
      </c>
      <c r="H138" s="1072">
        <v>1</v>
      </c>
      <c r="I138" t="s">
        <v>1078</v>
      </c>
      <c r="J138" s="1653" t="s">
        <v>1792</v>
      </c>
      <c r="K138" s="152"/>
      <c r="L138" s="18"/>
      <c r="M138" s="18"/>
      <c r="N138" s="18"/>
      <c r="O138" s="18"/>
      <c r="P138" s="18"/>
      <c r="Q138" s="18"/>
    </row>
    <row r="139" spans="1:34" ht="15.5">
      <c r="A139" s="889"/>
      <c r="G139" s="1051"/>
      <c r="H139" s="1073">
        <f>+'ATT H-1A'!H37</f>
        <v>0.38230046462317585</v>
      </c>
      <c r="I139" t="s">
        <v>548</v>
      </c>
      <c r="J139" s="1050"/>
      <c r="K139" s="152"/>
      <c r="L139" s="18"/>
      <c r="M139" s="18"/>
      <c r="N139" s="18"/>
      <c r="O139" s="18"/>
      <c r="P139" s="18"/>
      <c r="Q139" s="18"/>
    </row>
    <row r="140" spans="1:34" ht="15.5">
      <c r="A140" s="889"/>
      <c r="D140" s="1047"/>
      <c r="E140" s="1048"/>
      <c r="F140" s="1048"/>
      <c r="G140" s="1655">
        <f>SUM(G137:G139)</f>
        <v>371241.83</v>
      </c>
      <c r="H140" s="1048"/>
      <c r="J140" s="1050"/>
      <c r="K140" s="152"/>
      <c r="L140" s="18"/>
      <c r="M140" s="18"/>
      <c r="N140" s="18"/>
      <c r="O140" s="18"/>
      <c r="P140" s="18"/>
      <c r="Q140" s="18"/>
    </row>
    <row r="141" spans="1:34" ht="15.5">
      <c r="A141" s="889"/>
      <c r="C141" s="199"/>
      <c r="D141" s="1047"/>
      <c r="E141" s="1057"/>
      <c r="F141" s="1048"/>
      <c r="G141" s="1053"/>
      <c r="H141" s="1048"/>
      <c r="J141" s="1050"/>
      <c r="K141" s="152"/>
      <c r="L141" s="18"/>
      <c r="M141" s="18"/>
      <c r="N141" s="18"/>
      <c r="O141" s="18"/>
      <c r="P141" s="18"/>
      <c r="Q141" s="18"/>
    </row>
    <row r="142" spans="1:34" ht="15.5">
      <c r="A142" s="889"/>
      <c r="C142" s="199"/>
      <c r="D142" s="1047"/>
      <c r="E142" s="1057"/>
      <c r="F142" s="1048"/>
      <c r="G142" s="1052"/>
      <c r="J142" s="1050"/>
      <c r="K142" s="152"/>
      <c r="L142" s="18"/>
      <c r="M142" s="18"/>
      <c r="N142" s="18"/>
      <c r="O142" s="18"/>
      <c r="P142" s="18"/>
      <c r="Q142" s="18"/>
    </row>
    <row r="143" spans="1:34" ht="15.5">
      <c r="A143" s="889"/>
      <c r="C143" s="199"/>
      <c r="D143" s="1047"/>
      <c r="E143" s="1057"/>
      <c r="F143" s="1048"/>
      <c r="G143" s="1054"/>
      <c r="H143" s="1048"/>
      <c r="J143" s="1050"/>
      <c r="K143" s="152"/>
      <c r="L143" s="18"/>
      <c r="M143" s="18"/>
      <c r="N143" s="18"/>
      <c r="O143" s="18"/>
      <c r="P143" s="18"/>
      <c r="Q143" s="18"/>
    </row>
    <row r="144" spans="1:34" ht="16" thickBot="1">
      <c r="A144" s="102"/>
      <c r="B144" s="103"/>
      <c r="C144" s="103"/>
      <c r="D144" s="1055"/>
      <c r="E144" s="1056"/>
      <c r="F144" s="1056"/>
      <c r="G144" s="1589">
        <f>SUMPRODUCT(G137:G139,H137:H139)</f>
        <v>371241.83</v>
      </c>
      <c r="H144" s="1056" t="s">
        <v>1189</v>
      </c>
      <c r="I144" s="103"/>
      <c r="J144" s="105"/>
      <c r="K144" s="152"/>
      <c r="L144" s="18"/>
      <c r="M144" s="18"/>
      <c r="N144" s="18"/>
      <c r="O144" s="18"/>
      <c r="P144" s="18"/>
      <c r="Q144" s="18"/>
    </row>
    <row r="145" spans="1:17">
      <c r="A145" s="151"/>
      <c r="B145" s="151"/>
      <c r="C145" s="151"/>
      <c r="D145" s="151"/>
      <c r="E145" s="151"/>
      <c r="F145" s="151"/>
      <c r="G145" s="18"/>
      <c r="H145" s="18"/>
      <c r="I145" s="18"/>
      <c r="J145" s="18"/>
      <c r="K145" s="152"/>
      <c r="L145" s="18"/>
      <c r="M145" s="18"/>
      <c r="N145" s="18"/>
      <c r="O145" s="18"/>
      <c r="P145" s="18"/>
      <c r="Q145" s="18"/>
    </row>
    <row r="146" spans="1:17">
      <c r="A146" s="151"/>
      <c r="B146" s="151"/>
      <c r="C146" s="151"/>
      <c r="D146" s="151"/>
      <c r="E146" s="151"/>
      <c r="F146" s="151"/>
      <c r="G146" s="18"/>
      <c r="H146" s="18"/>
      <c r="I146" s="18"/>
      <c r="J146" s="18"/>
      <c r="K146" s="152"/>
      <c r="L146" s="18"/>
      <c r="M146" s="18"/>
      <c r="N146" s="18"/>
      <c r="O146" s="18"/>
      <c r="P146" s="18"/>
      <c r="Q146" s="18"/>
    </row>
    <row r="147" spans="1:17" ht="18.75" customHeight="1">
      <c r="A147" s="151"/>
      <c r="B147" s="151"/>
      <c r="C147" s="151"/>
      <c r="D147" s="151"/>
      <c r="E147" s="151"/>
      <c r="F147" s="151"/>
      <c r="G147" s="1590"/>
      <c r="H147" s="18"/>
      <c r="I147" s="18"/>
      <c r="J147" s="18"/>
      <c r="K147" s="152"/>
      <c r="L147" s="18"/>
      <c r="M147" s="18"/>
      <c r="N147" s="18"/>
      <c r="O147" s="18"/>
      <c r="P147" s="18"/>
      <c r="Q147" s="18"/>
    </row>
    <row r="148" spans="1:17" ht="20.5" thickBot="1">
      <c r="A148" s="53" t="s">
        <v>116</v>
      </c>
      <c r="G148" s="41"/>
      <c r="H148" s="41"/>
      <c r="I148" s="41"/>
      <c r="J148" s="41"/>
      <c r="K148" s="41"/>
      <c r="L148" s="41"/>
      <c r="M148" s="41"/>
      <c r="N148" s="41"/>
      <c r="O148" s="41"/>
      <c r="P148" s="41"/>
      <c r="Q148" s="41"/>
    </row>
    <row r="149" spans="1:17" ht="27">
      <c r="A149" s="1808" t="s">
        <v>50</v>
      </c>
      <c r="B149" s="1809"/>
      <c r="C149" s="1809"/>
      <c r="D149" s="1809"/>
      <c r="E149" s="1809"/>
      <c r="F149" s="1810"/>
      <c r="G149" s="55" t="s">
        <v>334</v>
      </c>
      <c r="H149" s="1811" t="s">
        <v>117</v>
      </c>
      <c r="I149" s="1811"/>
      <c r="J149" s="1811"/>
      <c r="K149" s="1811"/>
      <c r="L149" s="1811"/>
      <c r="M149" s="1811"/>
      <c r="N149" s="1811"/>
      <c r="O149" s="1811"/>
      <c r="P149" s="1811"/>
      <c r="Q149" s="1838"/>
    </row>
    <row r="150" spans="1:17" ht="15.5">
      <c r="A150" s="160"/>
      <c r="B150" s="74" t="s">
        <v>118</v>
      </c>
      <c r="C150" s="155"/>
      <c r="D150" s="156"/>
      <c r="E150" s="110"/>
      <c r="F150" s="130"/>
      <c r="G150" s="101" t="s">
        <v>97</v>
      </c>
      <c r="H150" s="18"/>
      <c r="I150" s="18"/>
      <c r="J150" s="18"/>
      <c r="K150" s="18"/>
      <c r="L150" s="18"/>
      <c r="M150" s="18"/>
      <c r="N150" s="18"/>
      <c r="O150" s="18"/>
      <c r="P150" s="18"/>
      <c r="Q150" s="20"/>
    </row>
    <row r="151" spans="1:17" ht="15.5">
      <c r="A151" s="61">
        <v>55</v>
      </c>
      <c r="B151" s="86"/>
      <c r="C151" s="62" t="s">
        <v>334</v>
      </c>
      <c r="D151" s="86"/>
      <c r="E151" s="63" t="s">
        <v>825</v>
      </c>
      <c r="F151" s="99" t="s">
        <v>335</v>
      </c>
      <c r="G151" s="101">
        <v>0</v>
      </c>
      <c r="H151" s="1801" t="s">
        <v>119</v>
      </c>
      <c r="I151" s="1801"/>
      <c r="J151" s="1801"/>
      <c r="K151" s="1801"/>
      <c r="L151" s="1801"/>
      <c r="M151" s="1801"/>
      <c r="N151" s="1801"/>
      <c r="O151" s="1801"/>
      <c r="P151" s="1801"/>
      <c r="Q151" s="1835"/>
    </row>
    <row r="152" spans="1:17" ht="15.5">
      <c r="A152" s="61"/>
      <c r="B152" s="86"/>
      <c r="C152" s="62"/>
      <c r="D152" s="86"/>
      <c r="E152" s="63"/>
      <c r="F152" s="99"/>
      <c r="G152" s="18"/>
      <c r="H152" s="18"/>
      <c r="I152" s="18"/>
      <c r="J152" s="18"/>
      <c r="K152" s="18"/>
      <c r="L152" s="18"/>
      <c r="M152" s="18"/>
      <c r="N152" s="18"/>
      <c r="O152" s="101"/>
      <c r="P152" s="18"/>
      <c r="Q152" s="20"/>
    </row>
    <row r="153" spans="1:17" ht="15.5">
      <c r="A153" s="61"/>
      <c r="B153" s="86"/>
      <c r="C153" s="62"/>
      <c r="D153" s="86"/>
      <c r="E153" s="63"/>
      <c r="F153" s="99"/>
      <c r="H153" s="1801" t="s">
        <v>80</v>
      </c>
      <c r="I153" s="1801"/>
      <c r="J153" s="1801"/>
      <c r="K153" s="1801"/>
      <c r="L153" s="1801"/>
      <c r="M153" s="1801"/>
      <c r="N153" s="1801"/>
      <c r="O153" s="1801"/>
      <c r="P153" s="1801"/>
      <c r="Q153" s="1835"/>
    </row>
    <row r="154" spans="1:17" ht="15.5">
      <c r="A154" s="61"/>
      <c r="B154" s="86"/>
      <c r="C154" s="62"/>
      <c r="D154" s="86"/>
      <c r="E154" s="63"/>
      <c r="F154" s="99"/>
      <c r="G154" s="101"/>
      <c r="H154" s="1801"/>
      <c r="I154" s="1801"/>
      <c r="J154" s="1801"/>
      <c r="K154" s="1801"/>
      <c r="L154" s="1801"/>
      <c r="M154" s="1801"/>
      <c r="N154" s="1801"/>
      <c r="O154" s="1801"/>
      <c r="P154" s="1801"/>
      <c r="Q154" s="1835"/>
    </row>
    <row r="155" spans="1:17" ht="15.5">
      <c r="A155" s="61"/>
      <c r="B155" s="86"/>
      <c r="C155" s="62"/>
      <c r="D155" s="86"/>
      <c r="E155" s="63"/>
      <c r="F155" s="99"/>
      <c r="G155" s="101"/>
      <c r="H155" s="1801"/>
      <c r="I155" s="1801"/>
      <c r="J155" s="1801"/>
      <c r="K155" s="1801"/>
      <c r="L155" s="1801"/>
      <c r="M155" s="1801"/>
      <c r="N155" s="1801"/>
      <c r="O155" s="1801"/>
      <c r="P155" s="1801"/>
      <c r="Q155" s="1835"/>
    </row>
    <row r="156" spans="1:17" ht="15.5">
      <c r="A156" s="61">
        <v>56</v>
      </c>
      <c r="B156" s="86"/>
      <c r="C156" s="896" t="s">
        <v>1196</v>
      </c>
      <c r="D156" s="86"/>
      <c r="E156" s="63" t="s">
        <v>825</v>
      </c>
      <c r="F156" s="99" t="s">
        <v>335</v>
      </c>
      <c r="G156" s="101">
        <v>0</v>
      </c>
      <c r="H156" s="1801"/>
      <c r="I156" s="1801"/>
      <c r="J156" s="1801"/>
      <c r="K156" s="1801"/>
      <c r="L156" s="1801"/>
      <c r="M156" s="1801"/>
      <c r="N156" s="1801"/>
      <c r="O156" s="1801"/>
      <c r="P156" s="1801"/>
      <c r="Q156" s="1835"/>
    </row>
    <row r="157" spans="1:17" ht="15.5">
      <c r="A157" s="61"/>
      <c r="B157" s="86"/>
      <c r="C157" s="86"/>
      <c r="D157" s="86"/>
      <c r="E157" s="63"/>
      <c r="F157" s="161"/>
      <c r="G157" s="101"/>
      <c r="H157" s="1801"/>
      <c r="I157" s="1801"/>
      <c r="J157" s="1801"/>
      <c r="K157" s="1801"/>
      <c r="L157" s="1801"/>
      <c r="M157" s="1801"/>
      <c r="N157" s="1801"/>
      <c r="O157" s="1801"/>
      <c r="P157" s="1801"/>
      <c r="Q157" s="1835"/>
    </row>
    <row r="158" spans="1:17" ht="15.5">
      <c r="A158" s="61"/>
      <c r="B158" s="86"/>
      <c r="C158" s="86"/>
      <c r="D158" s="86"/>
      <c r="E158" s="63"/>
      <c r="F158" s="161"/>
      <c r="G158" s="101"/>
      <c r="H158" s="1801" t="s">
        <v>80</v>
      </c>
      <c r="I158" s="1801"/>
      <c r="J158" s="1801"/>
      <c r="K158" s="1801"/>
      <c r="L158" s="1801"/>
      <c r="M158" s="1801"/>
      <c r="N158" s="1801"/>
      <c r="O158" s="1801"/>
      <c r="P158" s="1801"/>
      <c r="Q158" s="1835"/>
    </row>
    <row r="159" spans="1:17" ht="15.5">
      <c r="A159" s="61"/>
      <c r="B159" s="86"/>
      <c r="C159" s="86"/>
      <c r="D159" s="86"/>
      <c r="E159" s="63"/>
      <c r="F159" s="161"/>
      <c r="G159" s="101"/>
      <c r="H159" s="1801"/>
      <c r="I159" s="1801"/>
      <c r="J159" s="1801"/>
      <c r="K159" s="1801"/>
      <c r="L159" s="1801"/>
      <c r="M159" s="1801"/>
      <c r="N159" s="1801"/>
      <c r="O159" s="1801"/>
      <c r="P159" s="1801"/>
      <c r="Q159" s="1835"/>
    </row>
    <row r="160" spans="1:17" ht="16" thickBot="1">
      <c r="A160" s="91"/>
      <c r="B160" s="117"/>
      <c r="C160" s="117"/>
      <c r="D160" s="117"/>
      <c r="E160" s="95"/>
      <c r="F160" s="159"/>
      <c r="G160" s="36"/>
      <c r="H160" s="36"/>
      <c r="I160" s="36"/>
      <c r="J160" s="36"/>
      <c r="K160" s="150" t="s">
        <v>108</v>
      </c>
      <c r="L160" s="36"/>
      <c r="M160" s="36"/>
      <c r="N160" s="36"/>
      <c r="O160" s="36"/>
      <c r="P160" s="36"/>
      <c r="Q160" s="37"/>
    </row>
    <row r="161" spans="1:18" ht="15.5">
      <c r="A161" s="86"/>
      <c r="B161" s="86"/>
      <c r="C161" s="86"/>
      <c r="D161" s="86"/>
      <c r="E161" s="63"/>
      <c r="F161" s="86"/>
      <c r="G161" s="18"/>
      <c r="H161" s="18"/>
      <c r="I161" s="18"/>
      <c r="J161" s="18"/>
      <c r="K161" s="152"/>
      <c r="L161" s="18"/>
      <c r="M161" s="18"/>
      <c r="N161" s="18"/>
      <c r="O161" s="18"/>
      <c r="P161" s="18"/>
      <c r="Q161" s="18"/>
    </row>
    <row r="162" spans="1:18" ht="20.5" thickBot="1">
      <c r="A162" s="162" t="s">
        <v>120</v>
      </c>
      <c r="B162" s="86"/>
      <c r="C162" s="86"/>
      <c r="D162" s="86"/>
      <c r="E162" s="63"/>
      <c r="F162" s="86"/>
      <c r="G162" s="18"/>
      <c r="H162" s="18"/>
      <c r="I162" s="18"/>
      <c r="J162" s="18"/>
      <c r="K162" s="152"/>
      <c r="L162" s="18"/>
      <c r="M162" s="18"/>
      <c r="N162" s="18"/>
      <c r="O162" s="18"/>
      <c r="P162" s="18"/>
      <c r="Q162" s="18"/>
    </row>
    <row r="163" spans="1:18" ht="18">
      <c r="A163" s="1808" t="s">
        <v>50</v>
      </c>
      <c r="B163" s="1809"/>
      <c r="C163" s="1809"/>
      <c r="D163" s="1809"/>
      <c r="E163" s="1809"/>
      <c r="F163" s="1810"/>
      <c r="G163" s="163" t="s">
        <v>121</v>
      </c>
      <c r="H163" s="13" t="s">
        <v>122</v>
      </c>
      <c r="I163" s="13" t="s">
        <v>123</v>
      </c>
      <c r="J163" s="13" t="s">
        <v>124</v>
      </c>
      <c r="K163" s="164"/>
      <c r="L163" s="13"/>
      <c r="M163" s="13"/>
      <c r="N163" s="13"/>
      <c r="O163" s="13"/>
      <c r="P163" s="13"/>
      <c r="Q163" s="14"/>
    </row>
    <row r="164" spans="1:18" ht="15.5">
      <c r="A164" s="61">
        <v>61</v>
      </c>
      <c r="B164" s="86"/>
      <c r="C164" s="62" t="s">
        <v>341</v>
      </c>
      <c r="D164" s="86"/>
      <c r="E164" s="86"/>
      <c r="F164" s="565" t="s">
        <v>322</v>
      </c>
      <c r="G164" s="165">
        <v>0</v>
      </c>
      <c r="H164" s="18"/>
      <c r="I164" s="18"/>
      <c r="J164" s="18"/>
      <c r="K164" s="152"/>
      <c r="L164" s="18"/>
      <c r="M164" s="18"/>
      <c r="N164" s="18"/>
      <c r="O164" s="18"/>
      <c r="P164" s="18"/>
      <c r="Q164" s="20"/>
      <c r="R164" s="166"/>
    </row>
    <row r="165" spans="1:18" ht="16" thickBot="1">
      <c r="A165" s="91">
        <v>62</v>
      </c>
      <c r="B165" s="117"/>
      <c r="C165" s="93" t="s">
        <v>342</v>
      </c>
      <c r="D165" s="117"/>
      <c r="E165" s="117"/>
      <c r="F165" s="566" t="s">
        <v>322</v>
      </c>
      <c r="G165" s="167">
        <v>0</v>
      </c>
      <c r="H165" s="36">
        <v>5</v>
      </c>
      <c r="I165" s="168">
        <v>0</v>
      </c>
      <c r="J165" s="168">
        <v>0</v>
      </c>
      <c r="K165" s="150"/>
      <c r="L165" s="36"/>
      <c r="M165" s="36"/>
      <c r="N165" s="36"/>
      <c r="O165" s="36"/>
      <c r="P165" s="36"/>
      <c r="Q165" s="37"/>
      <c r="R165" s="166"/>
    </row>
    <row r="166" spans="1:18" ht="15.5">
      <c r="A166" s="86"/>
      <c r="B166" s="86"/>
      <c r="C166" s="86"/>
      <c r="D166" s="86"/>
      <c r="E166" s="63"/>
      <c r="F166" s="86"/>
      <c r="G166" s="18"/>
      <c r="H166" s="18"/>
      <c r="I166" s="18"/>
      <c r="J166" s="18"/>
      <c r="K166" s="152"/>
      <c r="L166" s="18"/>
      <c r="M166" s="18"/>
      <c r="N166" s="18"/>
      <c r="O166" s="18"/>
      <c r="P166" s="18"/>
      <c r="Q166" s="18"/>
    </row>
    <row r="167" spans="1:18" ht="15.5">
      <c r="A167" s="86"/>
      <c r="B167" s="86"/>
      <c r="C167" s="86"/>
      <c r="D167" s="86"/>
      <c r="E167" s="63"/>
      <c r="F167" s="86"/>
      <c r="G167" s="18"/>
      <c r="H167" s="18"/>
      <c r="I167" s="18"/>
      <c r="J167" s="18"/>
      <c r="K167" s="152"/>
      <c r="L167" s="18"/>
      <c r="M167" s="18"/>
      <c r="N167" s="18"/>
      <c r="O167" s="18"/>
      <c r="P167" s="18"/>
      <c r="Q167" s="18"/>
    </row>
    <row r="168" spans="1:18" ht="20.5" thickBot="1">
      <c r="A168" s="53" t="s">
        <v>125</v>
      </c>
      <c r="G168" s="41"/>
      <c r="H168" s="41"/>
      <c r="I168" s="41"/>
      <c r="J168" s="41"/>
      <c r="K168" s="41"/>
      <c r="L168" s="41"/>
      <c r="M168" s="41"/>
      <c r="N168" s="41"/>
      <c r="O168" s="41"/>
      <c r="P168" s="41"/>
      <c r="Q168" s="41"/>
    </row>
    <row r="169" spans="1:18" ht="27">
      <c r="A169" s="1808" t="s">
        <v>50</v>
      </c>
      <c r="B169" s="1809"/>
      <c r="C169" s="1809"/>
      <c r="D169" s="1809"/>
      <c r="E169" s="1809"/>
      <c r="F169" s="1810"/>
      <c r="G169" s="55" t="s">
        <v>437</v>
      </c>
      <c r="H169" s="1811" t="s">
        <v>126</v>
      </c>
      <c r="I169" s="1836"/>
      <c r="J169" s="1836"/>
      <c r="K169" s="1836"/>
      <c r="L169" s="1836"/>
      <c r="M169" s="1836"/>
      <c r="N169" s="1836"/>
      <c r="O169" s="1836"/>
      <c r="P169" s="1836"/>
      <c r="Q169" s="1837"/>
    </row>
    <row r="170" spans="1:18" ht="15.5">
      <c r="A170" s="61"/>
      <c r="B170" s="74" t="s">
        <v>434</v>
      </c>
      <c r="C170" s="86"/>
      <c r="D170" s="86"/>
      <c r="E170" s="86"/>
      <c r="F170" s="161"/>
      <c r="G170" s="18"/>
      <c r="H170" s="18"/>
      <c r="I170" s="18"/>
      <c r="J170" s="18"/>
      <c r="K170" s="18"/>
      <c r="L170" s="18"/>
      <c r="M170" s="18"/>
      <c r="N170" s="18"/>
      <c r="O170" s="18"/>
      <c r="P170" s="18"/>
      <c r="Q170" s="20"/>
    </row>
    <row r="171" spans="1:18" ht="15.5">
      <c r="A171" s="61">
        <v>155</v>
      </c>
      <c r="B171" s="86"/>
      <c r="C171" s="62" t="s">
        <v>437</v>
      </c>
      <c r="D171" s="86"/>
      <c r="E171" s="63" t="s">
        <v>825</v>
      </c>
      <c r="F171" s="99" t="s">
        <v>346</v>
      </c>
      <c r="G171" s="157">
        <v>0</v>
      </c>
      <c r="H171" s="1801" t="s">
        <v>119</v>
      </c>
      <c r="I171" s="1802"/>
      <c r="J171" s="1802"/>
      <c r="K171" s="1802"/>
      <c r="L171" s="1802"/>
      <c r="M171" s="1802"/>
      <c r="N171" s="1802"/>
      <c r="O171" s="1802"/>
      <c r="P171" s="1802"/>
      <c r="Q171" s="1803"/>
      <c r="R171" s="42"/>
    </row>
    <row r="172" spans="1:18" ht="15.5">
      <c r="A172" s="61"/>
      <c r="B172" s="86"/>
      <c r="C172" s="86"/>
      <c r="D172" s="86"/>
      <c r="E172" s="63"/>
      <c r="F172" s="161"/>
      <c r="G172" s="18"/>
      <c r="H172" s="18"/>
      <c r="I172" s="18"/>
      <c r="J172" s="18"/>
      <c r="K172" s="18"/>
      <c r="L172" s="18"/>
      <c r="M172" s="18"/>
      <c r="N172" s="18"/>
      <c r="O172" s="101"/>
      <c r="P172" s="18"/>
      <c r="Q172" s="20"/>
    </row>
    <row r="173" spans="1:18" ht="15.5">
      <c r="A173" s="61"/>
      <c r="B173" s="86"/>
      <c r="C173" s="86"/>
      <c r="D173" s="86"/>
      <c r="E173" s="63"/>
      <c r="F173" s="161"/>
      <c r="G173" s="101" t="s">
        <v>97</v>
      </c>
      <c r="H173" s="1801" t="s">
        <v>80</v>
      </c>
      <c r="I173" s="1802"/>
      <c r="J173" s="1802"/>
      <c r="K173" s="1802"/>
      <c r="L173" s="1802"/>
      <c r="M173" s="1802"/>
      <c r="N173" s="1802"/>
      <c r="O173" s="1802"/>
      <c r="P173" s="1802"/>
      <c r="Q173" s="1803"/>
    </row>
    <row r="174" spans="1:18" ht="15.5">
      <c r="A174" s="61"/>
      <c r="B174" s="86"/>
      <c r="C174" s="86"/>
      <c r="D174" s="86"/>
      <c r="E174" s="63"/>
      <c r="F174" s="161"/>
      <c r="G174" s="101"/>
      <c r="H174" s="1801"/>
      <c r="I174" s="1802"/>
      <c r="J174" s="1802"/>
      <c r="K174" s="1802"/>
      <c r="L174" s="1802"/>
      <c r="M174" s="1802"/>
      <c r="N174" s="1802"/>
      <c r="O174" s="1802"/>
      <c r="P174" s="1802"/>
      <c r="Q174" s="1803"/>
    </row>
    <row r="175" spans="1:18" ht="16" thickBot="1">
      <c r="A175" s="91"/>
      <c r="B175" s="117"/>
      <c r="C175" s="117"/>
      <c r="D175" s="117"/>
      <c r="E175" s="95"/>
      <c r="F175" s="159"/>
      <c r="G175" s="36"/>
      <c r="H175" s="36"/>
      <c r="I175" s="36"/>
      <c r="J175" s="36"/>
      <c r="K175" s="150" t="s">
        <v>108</v>
      </c>
      <c r="L175" s="36"/>
      <c r="M175" s="36"/>
      <c r="N175" s="36"/>
      <c r="O175" s="36"/>
      <c r="P175" s="36"/>
      <c r="Q175" s="37"/>
    </row>
    <row r="176" spans="1:18" ht="15.5">
      <c r="A176" s="86"/>
      <c r="B176" s="86"/>
      <c r="C176" s="86"/>
      <c r="D176" s="86"/>
      <c r="E176" s="63"/>
      <c r="F176" s="86"/>
      <c r="G176" s="18"/>
      <c r="H176" s="18"/>
      <c r="I176" s="18"/>
      <c r="J176" s="18"/>
      <c r="K176" s="152"/>
      <c r="L176" s="18"/>
      <c r="M176" s="18"/>
      <c r="N176" s="18"/>
      <c r="O176" s="18"/>
      <c r="P176" s="18"/>
      <c r="Q176" s="18"/>
    </row>
    <row r="177" spans="1:17" ht="20.5" thickBot="1">
      <c r="A177" s="53" t="s">
        <v>453</v>
      </c>
      <c r="G177" s="41"/>
      <c r="H177" s="41"/>
      <c r="I177" s="41"/>
      <c r="J177" s="41"/>
      <c r="K177" s="41"/>
      <c r="L177" s="41"/>
      <c r="M177" s="41"/>
      <c r="N177" s="41"/>
      <c r="O177" s="41"/>
      <c r="P177" s="41"/>
      <c r="Q177" s="41"/>
    </row>
    <row r="178" spans="1:17" ht="18">
      <c r="A178" s="1808" t="s">
        <v>50</v>
      </c>
      <c r="B178" s="1809"/>
      <c r="C178" s="1809"/>
      <c r="D178" s="1809"/>
      <c r="E178" s="1809"/>
      <c r="F178" s="1810"/>
      <c r="G178" s="55" t="s">
        <v>109</v>
      </c>
      <c r="H178" s="1811" t="s">
        <v>127</v>
      </c>
      <c r="I178" s="1836"/>
      <c r="J178" s="1836"/>
      <c r="K178" s="1836"/>
      <c r="L178" s="1836"/>
      <c r="M178" s="1836"/>
      <c r="N178" s="1836"/>
      <c r="O178" s="1836"/>
      <c r="P178" s="1836"/>
      <c r="Q178" s="1837"/>
    </row>
    <row r="179" spans="1:17" ht="15.5">
      <c r="A179" s="61"/>
      <c r="B179" s="87" t="s">
        <v>438</v>
      </c>
      <c r="C179" s="76"/>
      <c r="D179" s="76"/>
      <c r="E179" s="59"/>
      <c r="F179" s="78"/>
      <c r="G179" s="18"/>
      <c r="H179" s="18"/>
      <c r="I179" s="18"/>
      <c r="J179" s="18"/>
      <c r="K179" s="18"/>
      <c r="L179" s="18"/>
      <c r="M179" s="18"/>
      <c r="N179" s="18"/>
      <c r="O179" s="18"/>
      <c r="P179" s="18"/>
      <c r="Q179" s="20"/>
    </row>
    <row r="180" spans="1:17" ht="16" thickBot="1">
      <c r="A180" s="91">
        <v>171</v>
      </c>
      <c r="B180" s="112"/>
      <c r="C180" s="93" t="s">
        <v>453</v>
      </c>
      <c r="D180" s="94"/>
      <c r="E180" s="117"/>
      <c r="F180" s="117"/>
      <c r="G180" s="169">
        <v>0</v>
      </c>
      <c r="H180" s="1845"/>
      <c r="I180" s="1822"/>
      <c r="J180" s="1822"/>
      <c r="K180" s="1822"/>
      <c r="L180" s="1822"/>
      <c r="M180" s="1822"/>
      <c r="N180" s="1822"/>
      <c r="O180" s="1822"/>
      <c r="P180" s="1822"/>
      <c r="Q180" s="1823"/>
    </row>
    <row r="181" spans="1:17" ht="15.5">
      <c r="A181" s="86"/>
      <c r="B181" s="86"/>
      <c r="C181" s="86"/>
      <c r="D181" s="86"/>
      <c r="E181" s="63"/>
      <c r="F181" s="86"/>
      <c r="G181" s="18"/>
      <c r="H181" s="18"/>
      <c r="I181" s="18"/>
      <c r="J181" s="18"/>
      <c r="K181" s="152"/>
      <c r="L181" s="18"/>
      <c r="M181" s="18"/>
      <c r="N181" s="18"/>
      <c r="O181" s="18"/>
      <c r="P181" s="18"/>
      <c r="Q181" s="18"/>
    </row>
    <row r="182" spans="1:17" ht="15.5">
      <c r="A182" s="86"/>
      <c r="B182" s="86"/>
      <c r="C182" s="86"/>
      <c r="D182" s="86"/>
      <c r="E182" s="63"/>
      <c r="F182" s="86"/>
      <c r="G182" s="18"/>
      <c r="H182" s="18"/>
      <c r="I182" s="18"/>
      <c r="J182" s="18"/>
      <c r="K182" s="152"/>
      <c r="L182" s="18"/>
      <c r="M182" s="18"/>
      <c r="N182" s="18"/>
      <c r="O182" s="18"/>
      <c r="P182" s="18"/>
      <c r="Q182" s="18"/>
    </row>
    <row r="183" spans="1:17" ht="15.5">
      <c r="A183" s="86"/>
      <c r="B183" s="86"/>
      <c r="C183" s="86"/>
      <c r="D183" s="86"/>
      <c r="E183" s="63"/>
      <c r="F183" s="86"/>
      <c r="G183" s="18"/>
      <c r="H183" s="18"/>
      <c r="I183" s="18"/>
      <c r="J183" s="18"/>
      <c r="K183" s="152"/>
      <c r="L183" s="18"/>
      <c r="M183" s="18"/>
      <c r="N183" s="18"/>
      <c r="O183" s="18"/>
      <c r="P183" s="18"/>
      <c r="Q183" s="18"/>
    </row>
    <row r="184" spans="1:17">
      <c r="G184" s="41"/>
      <c r="H184" s="41"/>
      <c r="I184" s="41"/>
      <c r="J184" s="41"/>
      <c r="K184" s="41"/>
      <c r="L184" s="41"/>
      <c r="M184" s="41"/>
      <c r="N184" s="41"/>
      <c r="O184" s="41"/>
      <c r="P184" s="41"/>
      <c r="Q184" s="41"/>
    </row>
    <row r="185" spans="1:17" ht="20.5" thickBot="1">
      <c r="A185" s="53" t="s">
        <v>128</v>
      </c>
      <c r="G185" s="41"/>
      <c r="H185" s="41"/>
      <c r="I185" s="41"/>
      <c r="J185" s="41"/>
      <c r="K185" s="41"/>
      <c r="L185" s="41"/>
      <c r="M185" s="41"/>
      <c r="N185" s="41"/>
      <c r="O185" s="41"/>
      <c r="P185" s="41"/>
      <c r="Q185" s="41"/>
    </row>
    <row r="186" spans="1:17" ht="18">
      <c r="A186" s="1808" t="s">
        <v>50</v>
      </c>
      <c r="B186" s="1809"/>
      <c r="C186" s="1809"/>
      <c r="D186" s="1809"/>
      <c r="E186" s="1809"/>
      <c r="F186" s="1810"/>
      <c r="G186" s="55" t="s">
        <v>456</v>
      </c>
      <c r="H186" s="1811" t="s">
        <v>127</v>
      </c>
      <c r="I186" s="1836"/>
      <c r="J186" s="1836"/>
      <c r="K186" s="1836"/>
      <c r="L186" s="1836"/>
      <c r="M186" s="1836"/>
      <c r="N186" s="1836"/>
      <c r="O186" s="1836"/>
      <c r="P186" s="1836"/>
      <c r="Q186" s="1837"/>
    </row>
    <row r="187" spans="1:17" ht="15.5">
      <c r="A187" s="61"/>
      <c r="B187" s="87" t="s">
        <v>129</v>
      </c>
      <c r="C187" s="76"/>
      <c r="D187" s="76"/>
      <c r="E187" s="59"/>
      <c r="F187" s="78"/>
      <c r="G187" s="18"/>
      <c r="H187" s="18"/>
      <c r="I187" s="18"/>
      <c r="J187" s="18"/>
      <c r="K187" s="18"/>
      <c r="L187" s="18"/>
      <c r="M187" s="18"/>
      <c r="N187" s="18"/>
      <c r="O187" s="18"/>
      <c r="P187" s="18"/>
      <c r="Q187" s="20"/>
    </row>
    <row r="188" spans="1:17" ht="16" thickBot="1">
      <c r="A188" s="91">
        <v>173</v>
      </c>
      <c r="B188" s="112"/>
      <c r="C188" s="93" t="s">
        <v>456</v>
      </c>
      <c r="D188" s="94"/>
      <c r="E188" s="95" t="s">
        <v>850</v>
      </c>
      <c r="F188" s="114" t="s">
        <v>346</v>
      </c>
      <c r="G188" s="1656">
        <v>2631</v>
      </c>
      <c r="H188" s="1845" t="s">
        <v>72</v>
      </c>
      <c r="I188" s="1822"/>
      <c r="J188" s="1822"/>
      <c r="K188" s="1822"/>
      <c r="L188" s="1822"/>
      <c r="M188" s="1822"/>
      <c r="N188" s="1822"/>
      <c r="O188" s="1822"/>
      <c r="P188" s="1822"/>
      <c r="Q188" s="1823"/>
    </row>
    <row r="189" spans="1:17">
      <c r="G189" s="41"/>
      <c r="H189" s="41"/>
      <c r="I189" s="41"/>
      <c r="J189" s="41"/>
      <c r="K189" s="41"/>
      <c r="L189" s="41"/>
      <c r="M189" s="41"/>
      <c r="N189" s="41"/>
      <c r="O189" s="41"/>
      <c r="P189" s="41"/>
      <c r="Q189" s="41"/>
    </row>
    <row r="190" spans="1:17">
      <c r="G190" s="41"/>
      <c r="H190" s="41"/>
      <c r="I190" s="41"/>
      <c r="J190" s="41"/>
      <c r="K190" s="41"/>
      <c r="L190" s="41"/>
      <c r="M190" s="41"/>
      <c r="N190" s="41"/>
      <c r="O190" s="41"/>
      <c r="P190" s="41"/>
      <c r="Q190" s="41"/>
    </row>
    <row r="191" spans="1:17" ht="20.5" thickBot="1">
      <c r="A191" s="53" t="s">
        <v>130</v>
      </c>
      <c r="G191" s="41"/>
      <c r="H191" s="41"/>
      <c r="I191" s="41"/>
      <c r="J191" s="41"/>
      <c r="K191" s="41"/>
      <c r="L191" s="41"/>
      <c r="M191" s="41"/>
      <c r="N191" s="41"/>
      <c r="O191" s="41"/>
      <c r="P191" s="41"/>
      <c r="Q191" s="41"/>
    </row>
    <row r="192" spans="1:17" ht="18">
      <c r="A192" s="170"/>
      <c r="B192" s="171"/>
      <c r="C192" s="172" t="s">
        <v>131</v>
      </c>
      <c r="D192" s="172" t="s">
        <v>132</v>
      </c>
      <c r="E192" s="172" t="s">
        <v>133</v>
      </c>
      <c r="F192" s="172" t="s">
        <v>134</v>
      </c>
      <c r="G192" s="1849" t="s">
        <v>135</v>
      </c>
      <c r="H192" s="1850"/>
      <c r="I192" s="1851" t="s">
        <v>136</v>
      </c>
      <c r="J192" s="1850"/>
      <c r="K192" s="1851" t="s">
        <v>137</v>
      </c>
      <c r="L192" s="1850"/>
      <c r="M192" s="173"/>
      <c r="N192" s="173"/>
      <c r="O192" s="173"/>
      <c r="P192" s="173"/>
      <c r="Q192" s="174"/>
    </row>
    <row r="193" spans="1:17" ht="15.5">
      <c r="A193" s="61"/>
      <c r="B193" s="74"/>
      <c r="C193" s="895" t="s">
        <v>1590</v>
      </c>
      <c r="D193" s="86"/>
      <c r="E193" s="175"/>
      <c r="F193" s="175"/>
      <c r="G193" s="1846">
        <v>0</v>
      </c>
      <c r="H193" s="1847"/>
      <c r="I193" s="1848">
        <v>0</v>
      </c>
      <c r="J193" s="1847"/>
      <c r="K193" s="1848">
        <v>0</v>
      </c>
      <c r="L193" s="1847"/>
      <c r="M193" s="176"/>
      <c r="N193" s="176"/>
      <c r="O193" s="176"/>
      <c r="P193" s="176"/>
      <c r="Q193" s="177"/>
    </row>
    <row r="194" spans="1:17" ht="15.5">
      <c r="A194" s="61"/>
      <c r="B194" s="86"/>
      <c r="C194" s="86"/>
      <c r="D194" s="86"/>
      <c r="E194" s="175"/>
      <c r="F194" s="175"/>
      <c r="G194" s="1804"/>
      <c r="H194" s="1805"/>
      <c r="I194" s="1806"/>
      <c r="J194" s="1805"/>
      <c r="K194" s="1806"/>
      <c r="L194" s="1807"/>
      <c r="M194" s="178"/>
      <c r="N194" s="178"/>
      <c r="O194" s="178"/>
      <c r="P194" s="178"/>
      <c r="Q194" s="179"/>
    </row>
    <row r="195" spans="1:17" ht="15.5">
      <c r="A195" s="61"/>
      <c r="B195" s="86"/>
      <c r="C195" s="86"/>
      <c r="D195" s="86"/>
      <c r="E195" s="175"/>
      <c r="F195" s="175"/>
      <c r="G195" s="180"/>
      <c r="H195" s="181"/>
      <c r="I195" s="182"/>
      <c r="J195" s="183"/>
      <c r="K195" s="182"/>
      <c r="L195" s="183"/>
      <c r="M195" s="178"/>
      <c r="N195" s="178"/>
      <c r="O195" s="178"/>
      <c r="P195" s="178"/>
      <c r="Q195" s="179"/>
    </row>
    <row r="196" spans="1:17" ht="16" thickBot="1">
      <c r="A196" s="91"/>
      <c r="B196" s="117"/>
      <c r="C196" s="117" t="s">
        <v>44</v>
      </c>
      <c r="D196" s="117"/>
      <c r="E196" s="95"/>
      <c r="F196" s="117"/>
      <c r="G196" s="1842">
        <v>0</v>
      </c>
      <c r="H196" s="1843"/>
      <c r="I196" s="1844">
        <v>0</v>
      </c>
      <c r="J196" s="1843"/>
      <c r="K196" s="1844">
        <v>0</v>
      </c>
      <c r="L196" s="1843"/>
      <c r="M196" s="184"/>
      <c r="N196" s="184"/>
      <c r="O196" s="184"/>
      <c r="P196" s="184"/>
      <c r="Q196" s="185"/>
    </row>
    <row r="197" spans="1:17" s="1150" customFormat="1" ht="15.5">
      <c r="A197" s="86"/>
      <c r="B197" s="86"/>
      <c r="C197" s="86"/>
      <c r="D197" s="86"/>
      <c r="E197" s="63"/>
      <c r="F197" s="86"/>
      <c r="G197" s="1426"/>
      <c r="H197" s="1425"/>
      <c r="I197" s="1426"/>
      <c r="J197" s="1425"/>
      <c r="K197" s="1426"/>
      <c r="L197" s="1425"/>
      <c r="M197" s="176"/>
      <c r="N197" s="176"/>
      <c r="O197" s="176"/>
      <c r="P197" s="176"/>
      <c r="Q197" s="176"/>
    </row>
    <row r="198" spans="1:17" ht="15" thickBot="1">
      <c r="G198" s="186"/>
      <c r="H198" s="186"/>
      <c r="I198" s="186"/>
      <c r="J198" s="186"/>
      <c r="K198" s="186"/>
      <c r="L198" s="186"/>
      <c r="M198" s="186"/>
      <c r="N198" s="186"/>
      <c r="O198" s="186"/>
      <c r="P198" s="186"/>
      <c r="Q198" s="186"/>
    </row>
    <row r="199" spans="1:17" ht="18.5" thickBot="1">
      <c r="A199" s="1858" t="s">
        <v>1012</v>
      </c>
      <c r="B199" s="1859"/>
      <c r="C199" s="1859"/>
      <c r="D199" s="1859"/>
      <c r="E199" s="1859"/>
      <c r="F199" s="1860"/>
      <c r="G199" s="885"/>
      <c r="H199" s="885"/>
      <c r="I199" s="885"/>
      <c r="J199" s="885"/>
      <c r="K199" s="886"/>
      <c r="L199" s="886"/>
      <c r="M199" s="886"/>
      <c r="N199" s="886"/>
      <c r="O199" s="886"/>
      <c r="P199" s="887"/>
    </row>
    <row r="200" spans="1:17" ht="26.25" customHeight="1">
      <c r="A200" s="1808"/>
      <c r="B200" s="1809"/>
      <c r="C200" s="1809" t="s">
        <v>1013</v>
      </c>
      <c r="D200" s="1809"/>
      <c r="E200" s="1809"/>
      <c r="F200" s="1810"/>
      <c r="G200" s="885" t="s">
        <v>1014</v>
      </c>
      <c r="H200" s="885" t="s">
        <v>1015</v>
      </c>
      <c r="I200" s="888" t="s">
        <v>1023</v>
      </c>
      <c r="J200" s="886"/>
      <c r="K200" s="886"/>
      <c r="L200" s="886"/>
      <c r="M200" s="886"/>
      <c r="N200" s="886"/>
      <c r="O200" s="886"/>
      <c r="P200" s="887"/>
    </row>
    <row r="201" spans="1:17" ht="15.5">
      <c r="A201" s="889"/>
      <c r="B201" s="151"/>
      <c r="C201" s="151"/>
      <c r="D201" s="1074"/>
      <c r="E201" s="151"/>
      <c r="F201" s="99"/>
      <c r="G201" s="26"/>
      <c r="H201" s="39"/>
      <c r="I201" s="18"/>
      <c r="J201" s="18"/>
      <c r="K201" s="18"/>
      <c r="L201" s="18"/>
      <c r="M201" s="18"/>
      <c r="N201" s="18"/>
      <c r="O201" s="18"/>
      <c r="P201" s="20"/>
    </row>
    <row r="202" spans="1:17" ht="15.75" customHeight="1">
      <c r="A202" s="61">
        <v>6</v>
      </c>
      <c r="B202" s="86"/>
      <c r="C202" s="62" t="s">
        <v>144</v>
      </c>
      <c r="D202" s="1074"/>
      <c r="E202" s="151"/>
      <c r="F202" s="99" t="s">
        <v>1016</v>
      </c>
      <c r="G202" s="1657">
        <v>4884341472</v>
      </c>
      <c r="H202" s="1639">
        <f>22889957+108223</f>
        <v>22998180</v>
      </c>
      <c r="I202" s="870">
        <f>+G202-H202</f>
        <v>4861343292</v>
      </c>
      <c r="J202" s="363" t="s">
        <v>1793</v>
      </c>
      <c r="K202" s="70"/>
      <c r="L202" s="70"/>
      <c r="M202" s="70"/>
      <c r="N202" s="70"/>
      <c r="O202" s="70"/>
      <c r="P202" s="890"/>
    </row>
    <row r="203" spans="1:17" ht="15.5">
      <c r="A203" s="61">
        <v>9</v>
      </c>
      <c r="B203" s="86"/>
      <c r="C203" s="62" t="s">
        <v>145</v>
      </c>
      <c r="D203" s="1074"/>
      <c r="E203" s="151"/>
      <c r="F203" s="99" t="s">
        <v>1017</v>
      </c>
      <c r="G203" s="1657">
        <v>1006437437</v>
      </c>
      <c r="H203" s="1639">
        <v>0</v>
      </c>
      <c r="I203" s="870">
        <f t="shared" ref="I203:I207" si="14">+G203-H203</f>
        <v>1006437437</v>
      </c>
      <c r="J203" s="41"/>
      <c r="K203" s="18"/>
      <c r="L203" s="18"/>
      <c r="M203" s="18"/>
      <c r="N203" s="18"/>
      <c r="O203" s="18"/>
      <c r="P203" s="20"/>
    </row>
    <row r="204" spans="1:17" ht="27" customHeight="1">
      <c r="A204" s="61">
        <v>10</v>
      </c>
      <c r="B204" s="190"/>
      <c r="C204" s="62" t="s">
        <v>146</v>
      </c>
      <c r="D204" s="1075"/>
      <c r="E204" s="190"/>
      <c r="F204" s="99" t="s">
        <v>1018</v>
      </c>
      <c r="G204" s="1657">
        <v>43063886</v>
      </c>
      <c r="H204" s="1639">
        <f>4290822+108223</f>
        <v>4399045</v>
      </c>
      <c r="I204" s="870">
        <f t="shared" si="14"/>
        <v>38664841</v>
      </c>
      <c r="J204" s="1861" t="s">
        <v>1794</v>
      </c>
      <c r="K204" s="1861"/>
      <c r="L204" s="1861"/>
      <c r="M204" s="1861"/>
      <c r="N204" s="1861"/>
      <c r="O204" s="1861"/>
      <c r="P204" s="1862"/>
    </row>
    <row r="205" spans="1:17" ht="18">
      <c r="A205" s="61">
        <v>19</v>
      </c>
      <c r="B205" s="190"/>
      <c r="C205" s="62" t="s">
        <v>300</v>
      </c>
      <c r="D205" s="1075"/>
      <c r="E205" s="190"/>
      <c r="F205" s="99" t="s">
        <v>1019</v>
      </c>
      <c r="G205" s="1657">
        <v>1794463770</v>
      </c>
      <c r="H205" s="1639">
        <v>0</v>
      </c>
      <c r="I205" s="870">
        <f t="shared" si="14"/>
        <v>1794463770</v>
      </c>
      <c r="J205" s="18"/>
      <c r="K205" s="18"/>
      <c r="L205" s="18"/>
      <c r="M205" s="18"/>
      <c r="N205" s="18"/>
      <c r="O205" s="18"/>
      <c r="P205" s="20"/>
    </row>
    <row r="206" spans="1:17" ht="15.5">
      <c r="A206" s="61">
        <v>23</v>
      </c>
      <c r="B206" s="86"/>
      <c r="C206" s="62" t="s">
        <v>147</v>
      </c>
      <c r="D206" s="1074"/>
      <c r="E206" s="151"/>
      <c r="F206" s="99" t="s">
        <v>1020</v>
      </c>
      <c r="G206" s="1657">
        <f>78544283+244656348</f>
        <v>323200631</v>
      </c>
      <c r="H206" s="1639">
        <f>22889957+108223</f>
        <v>22998180</v>
      </c>
      <c r="I206" s="870">
        <f t="shared" si="14"/>
        <v>300202451</v>
      </c>
      <c r="J206" s="363" t="s">
        <v>1793</v>
      </c>
      <c r="K206" s="18"/>
      <c r="L206" s="18"/>
      <c r="M206" s="18"/>
      <c r="N206" s="18"/>
      <c r="O206" s="18"/>
      <c r="P206" s="20"/>
    </row>
    <row r="207" spans="1:17" ht="16" thickBot="1">
      <c r="A207" s="91">
        <v>31</v>
      </c>
      <c r="B207" s="117"/>
      <c r="C207" s="93" t="s">
        <v>1021</v>
      </c>
      <c r="D207" s="103"/>
      <c r="E207" s="103"/>
      <c r="F207" s="114" t="s">
        <v>1022</v>
      </c>
      <c r="G207" s="1658">
        <v>63412063</v>
      </c>
      <c r="H207" s="875"/>
      <c r="I207" s="875">
        <f t="shared" si="14"/>
        <v>63412063</v>
      </c>
      <c r="J207" s="36"/>
      <c r="K207" s="36"/>
      <c r="L207" s="36"/>
      <c r="M207" s="36"/>
      <c r="N207" s="36"/>
      <c r="O207" s="36"/>
      <c r="P207" s="37"/>
    </row>
    <row r="208" spans="1:17">
      <c r="G208" s="186"/>
      <c r="H208" s="186"/>
      <c r="I208" s="186"/>
      <c r="J208" s="186"/>
      <c r="K208" s="186"/>
      <c r="L208" s="186"/>
      <c r="M208" s="186"/>
      <c r="N208" s="186"/>
      <c r="O208" s="186"/>
      <c r="P208" s="186"/>
      <c r="Q208" s="186"/>
    </row>
    <row r="209" spans="1:18" ht="15" thickBot="1">
      <c r="G209" s="151"/>
      <c r="H209" s="151"/>
      <c r="I209" s="151"/>
      <c r="J209" s="151"/>
      <c r="K209" s="151"/>
      <c r="L209" s="151"/>
      <c r="M209" s="151"/>
      <c r="N209" s="151"/>
      <c r="O209" s="151"/>
      <c r="P209" s="151"/>
      <c r="Q209" s="151"/>
      <c r="R209" s="151"/>
    </row>
    <row r="210" spans="1:18" ht="18.5" thickBot="1">
      <c r="A210" s="1868" t="s">
        <v>1027</v>
      </c>
      <c r="B210" s="1869"/>
      <c r="C210" s="1869"/>
      <c r="D210" s="1869"/>
      <c r="E210" s="1869"/>
      <c r="F210" s="1870"/>
      <c r="G210" s="1849"/>
      <c r="H210" s="1850"/>
      <c r="I210" s="1851"/>
      <c r="J210" s="1850"/>
      <c r="K210" s="173"/>
      <c r="L210" s="173"/>
      <c r="M210" s="173"/>
      <c r="N210" s="173"/>
      <c r="O210" s="173"/>
      <c r="P210" s="173"/>
      <c r="Q210" s="174"/>
    </row>
    <row r="211" spans="1:18" ht="53">
      <c r="A211" s="1808" t="s">
        <v>50</v>
      </c>
      <c r="B211" s="1809"/>
      <c r="C211" s="1809"/>
      <c r="D211" s="1809"/>
      <c r="E211" s="1809"/>
      <c r="F211" s="1810"/>
      <c r="G211" s="1659" t="s">
        <v>1028</v>
      </c>
      <c r="H211" s="1660" t="s">
        <v>142</v>
      </c>
      <c r="I211" s="1660" t="s">
        <v>1784</v>
      </c>
      <c r="J211" s="1660" t="s">
        <v>1029</v>
      </c>
      <c r="K211" s="1660" t="s">
        <v>1030</v>
      </c>
      <c r="L211" s="1660" t="s">
        <v>1795</v>
      </c>
      <c r="M211" s="1660" t="s">
        <v>1796</v>
      </c>
      <c r="N211" s="1660" t="s">
        <v>1797</v>
      </c>
      <c r="O211" s="1660" t="s">
        <v>1798</v>
      </c>
      <c r="P211" s="1660" t="s">
        <v>1799</v>
      </c>
      <c r="Q211" s="1660" t="s">
        <v>1800</v>
      </c>
      <c r="R211" s="1661" t="s">
        <v>1031</v>
      </c>
    </row>
    <row r="212" spans="1:18" ht="18">
      <c r="A212" s="892"/>
      <c r="B212" s="893"/>
      <c r="C212" s="893"/>
      <c r="D212" s="893"/>
      <c r="E212" s="893"/>
      <c r="F212" s="894"/>
      <c r="G212" s="1662"/>
      <c r="H212" s="1663"/>
      <c r="I212" s="1663"/>
      <c r="J212" s="1664"/>
      <c r="K212" s="1664"/>
      <c r="L212" s="1664"/>
      <c r="M212" s="1664"/>
      <c r="N212" s="1664"/>
      <c r="O212" s="1664"/>
      <c r="P212" s="1664"/>
      <c r="Q212" s="1664"/>
      <c r="R212" s="1665"/>
    </row>
    <row r="213" spans="1:18" ht="33.75" customHeight="1">
      <c r="A213" s="56">
        <v>68</v>
      </c>
      <c r="B213" s="895"/>
      <c r="C213" s="896" t="s">
        <v>149</v>
      </c>
      <c r="D213" s="897"/>
      <c r="E213" s="898"/>
      <c r="F213" s="99" t="s">
        <v>1032</v>
      </c>
      <c r="G213" s="1666">
        <f>'11B - A&amp;G'!E24</f>
        <v>91434259</v>
      </c>
      <c r="H213" s="1667">
        <f>'10 - Merger Costs'!C8</f>
        <v>13513.75</v>
      </c>
      <c r="I213" s="1667">
        <v>568377.57999999996</v>
      </c>
      <c r="J213" s="1667">
        <v>180538.32</v>
      </c>
      <c r="K213" s="1667">
        <v>2346.15</v>
      </c>
      <c r="L213" s="1667">
        <v>70</v>
      </c>
      <c r="M213" s="1667">
        <v>1147.3</v>
      </c>
      <c r="N213" s="1667">
        <v>58743</v>
      </c>
      <c r="O213" s="1667">
        <v>962.70845518991587</v>
      </c>
      <c r="P213" s="1667">
        <v>-188412</v>
      </c>
      <c r="Q213" s="1667">
        <v>1182748</v>
      </c>
      <c r="R213" s="1668">
        <f>+G213-H213-I213-J213-K213-L213-M213-N213-O213-P213-Q213</f>
        <v>89614224.191544816</v>
      </c>
    </row>
    <row r="214" spans="1:18" ht="16" thickBot="1">
      <c r="A214" s="91">
        <v>60</v>
      </c>
      <c r="B214" s="117"/>
      <c r="C214" s="93" t="s">
        <v>148</v>
      </c>
      <c r="D214" s="103"/>
      <c r="E214" s="103"/>
      <c r="F214" s="114" t="s">
        <v>1024</v>
      </c>
      <c r="G214" s="1669">
        <f>'11A - O&amp;M'!E35</f>
        <v>28169310</v>
      </c>
      <c r="H214" s="1670"/>
      <c r="I214" s="1670"/>
      <c r="J214" s="1671"/>
      <c r="K214" s="1672"/>
      <c r="L214" s="1671"/>
      <c r="M214" s="1671"/>
      <c r="N214" s="1671"/>
      <c r="O214" s="1672"/>
      <c r="P214" s="1672"/>
      <c r="Q214" s="1672"/>
      <c r="R214" s="1673">
        <f>G214-0</f>
        <v>28169310</v>
      </c>
    </row>
    <row r="215" spans="1:18">
      <c r="G215" s="151"/>
      <c r="H215" s="17"/>
      <c r="I215" s="151"/>
      <c r="J215" s="151"/>
      <c r="K215" s="151"/>
      <c r="L215" s="151"/>
      <c r="M215" s="151"/>
      <c r="N215" s="151"/>
      <c r="O215" s="151"/>
      <c r="P215" s="151"/>
      <c r="Q215" s="151"/>
      <c r="R215" s="151"/>
    </row>
    <row r="216" spans="1:18">
      <c r="G216" s="151"/>
      <c r="H216" s="151"/>
      <c r="I216" s="151"/>
      <c r="J216" s="151"/>
      <c r="K216" s="151"/>
      <c r="L216" s="151"/>
      <c r="M216" s="151"/>
      <c r="N216" s="151"/>
      <c r="O216" s="151"/>
      <c r="P216" s="151"/>
      <c r="Q216" s="151"/>
      <c r="R216" s="151"/>
    </row>
    <row r="217" spans="1:18">
      <c r="G217" s="151"/>
      <c r="H217" s="1082"/>
      <c r="I217" s="151"/>
      <c r="J217" s="151"/>
      <c r="K217" s="151"/>
      <c r="L217" s="151"/>
      <c r="M217" s="151"/>
      <c r="N217" s="151"/>
      <c r="O217" s="151"/>
      <c r="P217" s="151"/>
      <c r="Q217" s="151"/>
      <c r="R217" s="151"/>
    </row>
    <row r="218" spans="1:18" ht="20.5" thickBot="1">
      <c r="A218" s="188" t="s">
        <v>1248</v>
      </c>
      <c r="B218" s="188"/>
      <c r="C218" s="188"/>
      <c r="D218" s="188"/>
      <c r="E218" s="188"/>
      <c r="F218" s="188"/>
      <c r="G218" s="866"/>
      <c r="H218" s="866"/>
      <c r="I218" s="866"/>
      <c r="J218" s="880"/>
      <c r="K218" s="880"/>
      <c r="L218" s="880"/>
      <c r="M218" s="880"/>
      <c r="N218" s="880"/>
      <c r="O218" s="880"/>
      <c r="P218" s="880"/>
      <c r="Q218" s="880"/>
      <c r="R218" s="151"/>
    </row>
    <row r="219" spans="1:18" ht="30.75" customHeight="1">
      <c r="A219" s="1840" t="s">
        <v>887</v>
      </c>
      <c r="B219" s="1840"/>
      <c r="C219" s="1840"/>
      <c r="D219" s="1840"/>
      <c r="E219" s="1840"/>
      <c r="F219" s="1841"/>
      <c r="G219" s="881" t="s">
        <v>1249</v>
      </c>
      <c r="H219" s="877" t="s">
        <v>142</v>
      </c>
      <c r="I219" s="877" t="s">
        <v>143</v>
      </c>
      <c r="J219" s="878"/>
      <c r="K219" s="878"/>
      <c r="L219" s="878"/>
      <c r="M219" s="878"/>
      <c r="N219" s="878"/>
      <c r="O219" s="878"/>
      <c r="P219" s="878"/>
      <c r="Q219" s="879"/>
    </row>
    <row r="220" spans="1:18" ht="18">
      <c r="A220" s="189"/>
      <c r="B220" s="190"/>
      <c r="C220" s="190"/>
      <c r="D220" s="190"/>
      <c r="E220" s="190"/>
      <c r="F220" s="191"/>
      <c r="G220" s="866"/>
      <c r="H220" s="866"/>
      <c r="I220" s="866"/>
      <c r="J220" s="193"/>
      <c r="K220" s="193"/>
      <c r="L220" s="193"/>
      <c r="M220" s="193"/>
      <c r="N220" s="193"/>
      <c r="O220" s="193"/>
      <c r="P220" s="193"/>
      <c r="Q220" s="194"/>
    </row>
    <row r="221" spans="1:18" ht="15.5">
      <c r="A221" s="61">
        <v>86</v>
      </c>
      <c r="B221" s="86"/>
      <c r="C221" s="62" t="s">
        <v>370</v>
      </c>
      <c r="D221" s="869"/>
      <c r="E221" s="68"/>
      <c r="F221" s="1675" t="s">
        <v>1801</v>
      </c>
      <c r="G221" s="1676">
        <v>47636002.787615143</v>
      </c>
      <c r="H221" s="28">
        <v>0</v>
      </c>
      <c r="I221" s="870">
        <f>+G221-H221</f>
        <v>47636002.787615143</v>
      </c>
      <c r="J221" s="29"/>
      <c r="K221" s="29"/>
      <c r="L221" s="29"/>
      <c r="M221" s="29"/>
      <c r="N221" s="29"/>
      <c r="O221" s="29"/>
      <c r="P221" s="29"/>
      <c r="Q221" s="30"/>
    </row>
    <row r="222" spans="1:18" ht="15.5">
      <c r="A222" s="61">
        <v>87</v>
      </c>
      <c r="B222" s="86"/>
      <c r="C222" s="62" t="s">
        <v>888</v>
      </c>
      <c r="D222" s="871"/>
      <c r="E222" s="871"/>
      <c r="F222" s="1675" t="s">
        <v>1802</v>
      </c>
      <c r="G222" s="1676">
        <v>13390842.062579772</v>
      </c>
      <c r="H222" s="28">
        <f>+'10 - Merger Costs'!C14</f>
        <v>0</v>
      </c>
      <c r="I222" s="870">
        <f t="shared" ref="I222:I224" si="15">+G222-H222</f>
        <v>13390842.062579772</v>
      </c>
      <c r="J222" s="29"/>
      <c r="K222" s="29"/>
      <c r="L222" s="29"/>
      <c r="M222" s="29"/>
      <c r="N222" s="29"/>
      <c r="O222" s="29"/>
      <c r="P222" s="29"/>
      <c r="Q222" s="30"/>
    </row>
    <row r="223" spans="1:18" ht="15.5">
      <c r="A223" s="61">
        <v>88</v>
      </c>
      <c r="B223" s="86"/>
      <c r="C223" s="62" t="s">
        <v>371</v>
      </c>
      <c r="D223" s="871"/>
      <c r="E223" s="871"/>
      <c r="F223" s="1675" t="s">
        <v>1803</v>
      </c>
      <c r="G223" s="1676">
        <v>19201124.871376108</v>
      </c>
      <c r="H223" s="28">
        <f>+'10 - Merger Costs'!C15</f>
        <v>0</v>
      </c>
      <c r="I223" s="870">
        <f t="shared" si="15"/>
        <v>19201124.871376108</v>
      </c>
      <c r="J223" s="29"/>
      <c r="K223" s="29"/>
      <c r="L223" s="29"/>
      <c r="M223" s="29"/>
      <c r="N223" s="29"/>
      <c r="O223" s="29"/>
      <c r="P223" s="29"/>
      <c r="Q223" s="30"/>
    </row>
    <row r="224" spans="1:18" ht="15.5">
      <c r="A224" s="61">
        <v>92</v>
      </c>
      <c r="B224" s="86"/>
      <c r="C224" s="62" t="s">
        <v>373</v>
      </c>
      <c r="D224" s="871"/>
      <c r="E224" s="871"/>
      <c r="F224" s="99"/>
      <c r="G224" s="28">
        <v>0</v>
      </c>
      <c r="H224" s="28">
        <v>0</v>
      </c>
      <c r="I224" s="870">
        <f t="shared" si="15"/>
        <v>0</v>
      </c>
      <c r="J224" s="29"/>
      <c r="K224" s="29"/>
      <c r="L224" s="29"/>
      <c r="M224" s="29"/>
      <c r="N224" s="29"/>
      <c r="O224" s="29"/>
      <c r="P224" s="29"/>
      <c r="Q224" s="30"/>
    </row>
    <row r="225" spans="1:18" ht="16" thickBot="1">
      <c r="A225" s="91">
        <v>93</v>
      </c>
      <c r="B225" s="117"/>
      <c r="C225" s="872" t="s">
        <v>374</v>
      </c>
      <c r="D225" s="873"/>
      <c r="E225" s="873"/>
      <c r="F225" s="114"/>
      <c r="G225" s="874">
        <v>0</v>
      </c>
      <c r="H225" s="874">
        <v>0</v>
      </c>
      <c r="I225" s="875">
        <f t="shared" ref="I225" si="16">G225-H225</f>
        <v>0</v>
      </c>
      <c r="J225" s="106"/>
      <c r="K225" s="106"/>
      <c r="L225" s="106"/>
      <c r="M225" s="106"/>
      <c r="N225" s="106"/>
      <c r="O225" s="106"/>
      <c r="P225" s="106"/>
      <c r="Q225" s="876"/>
    </row>
    <row r="226" spans="1:18" ht="15.5">
      <c r="A226" s="86"/>
      <c r="B226" s="86"/>
      <c r="C226" s="62"/>
      <c r="D226" s="151"/>
      <c r="E226" s="151"/>
      <c r="F226" s="62"/>
      <c r="G226" s="26"/>
      <c r="H226" s="26"/>
      <c r="I226" s="39"/>
      <c r="J226" s="18"/>
      <c r="K226" s="18"/>
      <c r="L226" s="18"/>
      <c r="M226" s="18"/>
      <c r="N226" s="18"/>
      <c r="O226" s="18"/>
      <c r="P226" s="18"/>
      <c r="Q226" s="18"/>
    </row>
    <row r="227" spans="1:18" ht="16" thickBot="1">
      <c r="A227" s="86"/>
      <c r="B227" s="86"/>
      <c r="C227" s="62"/>
      <c r="D227" s="151"/>
      <c r="E227" s="151"/>
      <c r="F227" s="62"/>
      <c r="G227" s="26"/>
      <c r="H227" s="26"/>
      <c r="I227" s="39"/>
      <c r="J227" s="18"/>
      <c r="K227" s="18"/>
      <c r="L227" s="18"/>
      <c r="M227" s="18"/>
      <c r="N227" s="18"/>
      <c r="O227" s="18"/>
      <c r="P227" s="18"/>
      <c r="Q227" s="18"/>
    </row>
    <row r="228" spans="1:18" ht="20.5" thickBot="1">
      <c r="A228" s="1871" t="s">
        <v>152</v>
      </c>
      <c r="B228" s="1872"/>
      <c r="C228" s="1872"/>
      <c r="D228" s="1872"/>
      <c r="E228" s="1872"/>
      <c r="F228" s="1873"/>
      <c r="G228" s="1874"/>
      <c r="H228" s="1875"/>
      <c r="I228" s="1876"/>
      <c r="J228" s="1875"/>
      <c r="K228" s="1876"/>
      <c r="L228" s="1875"/>
      <c r="M228" s="882"/>
      <c r="N228" s="882"/>
      <c r="O228" s="882"/>
      <c r="P228" s="882"/>
      <c r="Q228" s="883"/>
    </row>
    <row r="229" spans="1:18" ht="40">
      <c r="A229" s="1808" t="s">
        <v>50</v>
      </c>
      <c r="B229" s="1809"/>
      <c r="C229" s="1809"/>
      <c r="D229" s="1809"/>
      <c r="E229" s="1809"/>
      <c r="F229" s="1810"/>
      <c r="G229" s="55" t="s">
        <v>153</v>
      </c>
      <c r="H229" s="55" t="s">
        <v>154</v>
      </c>
      <c r="I229" s="55" t="s">
        <v>155</v>
      </c>
      <c r="J229" s="55" t="s">
        <v>156</v>
      </c>
      <c r="K229" s="1811" t="s">
        <v>157</v>
      </c>
      <c r="L229" s="1863"/>
      <c r="M229" s="1863"/>
      <c r="N229" s="1863"/>
      <c r="O229" s="1863"/>
      <c r="P229" s="1863"/>
      <c r="Q229" s="1864"/>
    </row>
    <row r="230" spans="1:18" s="5" customFormat="1" ht="10.5" customHeight="1">
      <c r="A230" s="189"/>
      <c r="B230" s="190"/>
      <c r="C230" s="190"/>
      <c r="D230" s="190"/>
      <c r="E230" s="190"/>
      <c r="F230" s="191"/>
      <c r="G230" s="192"/>
      <c r="H230" s="192"/>
      <c r="I230" s="192"/>
      <c r="J230" s="193"/>
      <c r="K230" s="193"/>
      <c r="L230" s="193"/>
      <c r="M230" s="193"/>
      <c r="N230" s="193"/>
      <c r="O230" s="193"/>
      <c r="P230" s="193"/>
      <c r="Q230" s="194"/>
    </row>
    <row r="231" spans="1:18" ht="120.75" customHeight="1">
      <c r="A231" s="61">
        <v>68</v>
      </c>
      <c r="B231" s="86"/>
      <c r="C231" s="62" t="s">
        <v>149</v>
      </c>
      <c r="D231" s="156"/>
      <c r="E231" s="110"/>
      <c r="F231" s="196" t="s">
        <v>158</v>
      </c>
      <c r="G231" s="26">
        <f>G213</f>
        <v>91434259</v>
      </c>
      <c r="H231" s="1676">
        <f>'11B - A&amp;G'!E16</f>
        <v>9767132</v>
      </c>
      <c r="I231" s="1639">
        <v>-2115717.2799999989</v>
      </c>
      <c r="J231" s="1639">
        <v>-473130.4</v>
      </c>
      <c r="K231" s="1865" t="s">
        <v>1804</v>
      </c>
      <c r="L231" s="1866"/>
      <c r="M231" s="1866"/>
      <c r="N231" s="1866"/>
      <c r="O231" s="1866"/>
      <c r="P231" s="1866"/>
      <c r="Q231" s="1867"/>
      <c r="R231" s="42"/>
    </row>
    <row r="232" spans="1:18" ht="16" thickBot="1">
      <c r="A232" s="91"/>
      <c r="B232" s="117"/>
      <c r="C232" s="93"/>
      <c r="D232" s="103"/>
      <c r="E232" s="103"/>
      <c r="F232" s="114"/>
      <c r="G232" s="35"/>
      <c r="H232" s="35"/>
      <c r="I232" s="195"/>
      <c r="J232" s="36"/>
      <c r="K232" s="36"/>
      <c r="L232" s="36"/>
      <c r="M232" s="36"/>
      <c r="N232" s="36"/>
      <c r="O232" s="36"/>
      <c r="P232" s="36"/>
      <c r="Q232" s="37"/>
    </row>
    <row r="233" spans="1:18">
      <c r="G233" s="186"/>
      <c r="H233" s="186"/>
      <c r="I233" s="186"/>
      <c r="J233" s="186"/>
      <c r="K233" s="186"/>
      <c r="L233" s="186"/>
      <c r="M233" s="186"/>
      <c r="N233" s="186"/>
      <c r="O233" s="186"/>
      <c r="P233" s="186"/>
      <c r="Q233" s="186"/>
    </row>
    <row r="234" spans="1:18">
      <c r="G234" s="186"/>
      <c r="H234" s="186"/>
      <c r="I234" s="186"/>
      <c r="J234" s="197"/>
      <c r="K234" s="186"/>
      <c r="L234" s="186"/>
      <c r="M234" s="186"/>
      <c r="N234" s="186"/>
      <c r="O234" s="186"/>
      <c r="P234" s="186"/>
      <c r="Q234" s="186"/>
    </row>
    <row r="235" spans="1:18" ht="15" thickBot="1">
      <c r="G235" s="186"/>
      <c r="H235" s="186"/>
      <c r="I235" s="186"/>
      <c r="J235" s="197"/>
      <c r="K235" s="186"/>
      <c r="L235" s="186"/>
      <c r="M235" s="186"/>
      <c r="N235" s="186"/>
      <c r="O235" s="186"/>
      <c r="P235" s="186"/>
      <c r="Q235" s="186"/>
    </row>
    <row r="236" spans="1:18" ht="18.5" thickBot="1">
      <c r="A236" s="1868" t="s">
        <v>159</v>
      </c>
      <c r="B236" s="1869"/>
      <c r="C236" s="1869"/>
      <c r="D236" s="1869"/>
      <c r="E236" s="1869"/>
      <c r="F236" s="1870"/>
      <c r="G236" s="186"/>
      <c r="H236" s="186"/>
      <c r="I236" s="186"/>
      <c r="J236" s="186"/>
      <c r="K236" s="186"/>
      <c r="L236" s="186"/>
      <c r="M236" s="186"/>
      <c r="N236" s="186"/>
      <c r="O236" s="186"/>
      <c r="P236" s="186"/>
      <c r="Q236" s="186"/>
    </row>
    <row r="237" spans="1:18">
      <c r="G237" s="186"/>
      <c r="H237" s="186"/>
      <c r="I237" s="186"/>
      <c r="J237" s="186"/>
      <c r="K237" s="186"/>
      <c r="L237" s="186"/>
      <c r="M237" s="186"/>
      <c r="N237" s="186"/>
      <c r="O237" s="186"/>
      <c r="P237" s="186"/>
      <c r="Q237" s="186"/>
    </row>
    <row r="238" spans="1:18">
      <c r="A238" t="s">
        <v>160</v>
      </c>
      <c r="C238" s="198" t="s">
        <v>161</v>
      </c>
      <c r="E238" s="40">
        <f>+E246</f>
        <v>458293.39205400005</v>
      </c>
      <c r="G238" s="186"/>
      <c r="H238" s="186"/>
      <c r="I238" s="186"/>
      <c r="J238" s="186"/>
      <c r="K238" s="186"/>
      <c r="L238" s="186"/>
      <c r="M238" s="186"/>
      <c r="N238" s="186"/>
      <c r="O238" s="186"/>
      <c r="P238" s="186"/>
      <c r="Q238" s="186"/>
    </row>
    <row r="239" spans="1:18">
      <c r="G239" s="186"/>
      <c r="H239" s="186"/>
      <c r="I239" s="186"/>
      <c r="J239" s="186"/>
      <c r="K239" s="186"/>
      <c r="L239" s="186"/>
      <c r="M239" s="186"/>
      <c r="N239" s="186"/>
      <c r="O239" s="186"/>
      <c r="P239" s="186"/>
      <c r="Q239" s="186"/>
    </row>
    <row r="240" spans="1:18">
      <c r="D240" s="199" t="s">
        <v>162</v>
      </c>
      <c r="E240" s="200">
        <f>+'3 - Revenue Credits'!D33</f>
        <v>1630357.1400000001</v>
      </c>
      <c r="G240" s="186"/>
      <c r="H240" s="186"/>
      <c r="I240" s="186"/>
      <c r="J240" s="186"/>
      <c r="K240" s="186"/>
      <c r="L240" s="186"/>
      <c r="M240" s="186"/>
      <c r="N240" s="186"/>
      <c r="O240" s="186"/>
      <c r="P240" s="186"/>
      <c r="Q240" s="186"/>
    </row>
    <row r="241" spans="1:19">
      <c r="D241" s="201" t="s">
        <v>163</v>
      </c>
      <c r="E241" s="202">
        <v>0.21</v>
      </c>
      <c r="G241" s="186"/>
      <c r="H241" s="186"/>
      <c r="I241" s="186"/>
      <c r="J241" s="186"/>
      <c r="K241" s="186"/>
      <c r="L241" s="186"/>
      <c r="M241" s="186"/>
      <c r="N241" s="186"/>
      <c r="O241" s="186"/>
      <c r="P241" s="186"/>
      <c r="Q241" s="186"/>
    </row>
    <row r="242" spans="1:19">
      <c r="D242" s="203" t="s">
        <v>164</v>
      </c>
      <c r="E242" s="204">
        <f>E240*E241</f>
        <v>342374.99940000003</v>
      </c>
      <c r="G242" s="186"/>
      <c r="H242" s="186"/>
      <c r="I242" s="186"/>
      <c r="J242" s="186"/>
      <c r="K242" s="186"/>
      <c r="L242" s="186"/>
      <c r="M242" s="186"/>
      <c r="N242" s="186"/>
      <c r="O242" s="186"/>
      <c r="P242" s="186"/>
      <c r="Q242" s="186"/>
    </row>
    <row r="243" spans="1:19">
      <c r="D243" s="203" t="s">
        <v>165</v>
      </c>
      <c r="E243" s="204">
        <f>E240-E242</f>
        <v>1287982.1406</v>
      </c>
      <c r="G243" s="186"/>
      <c r="H243" s="186"/>
      <c r="I243" s="186"/>
      <c r="J243" s="186"/>
      <c r="K243" s="186"/>
      <c r="L243" s="186"/>
      <c r="M243" s="186"/>
      <c r="N243" s="186"/>
      <c r="O243" s="186"/>
      <c r="P243" s="186"/>
      <c r="Q243" s="186"/>
    </row>
    <row r="244" spans="1:19">
      <c r="D244" s="203" t="s">
        <v>166</v>
      </c>
      <c r="E244" s="205">
        <v>0.09</v>
      </c>
      <c r="G244" s="186"/>
      <c r="H244" s="186"/>
      <c r="I244" s="186"/>
      <c r="J244" s="186"/>
      <c r="K244" s="186"/>
      <c r="L244" s="186"/>
      <c r="M244" s="186"/>
      <c r="N244" s="186"/>
      <c r="O244" s="186"/>
      <c r="P244" s="186"/>
      <c r="Q244" s="186"/>
    </row>
    <row r="245" spans="1:19">
      <c r="D245" s="203" t="s">
        <v>167</v>
      </c>
      <c r="E245" s="204">
        <f>E243*E244</f>
        <v>115918.392654</v>
      </c>
      <c r="G245" s="186"/>
      <c r="H245" s="186"/>
      <c r="I245" s="186"/>
      <c r="J245" s="186"/>
      <c r="K245" s="186"/>
      <c r="L245" s="186"/>
      <c r="M245" s="186"/>
      <c r="N245" s="186"/>
      <c r="O245" s="186"/>
      <c r="P245" s="186"/>
      <c r="Q245" s="186"/>
    </row>
    <row r="246" spans="1:19" ht="15" thickBot="1">
      <c r="D246" s="203" t="s">
        <v>168</v>
      </c>
      <c r="E246" s="206">
        <f>E245+E242</f>
        <v>458293.39205400005</v>
      </c>
      <c r="G246" s="186"/>
      <c r="H246" s="186"/>
      <c r="I246" s="186"/>
      <c r="J246" s="186"/>
      <c r="K246" s="186"/>
      <c r="L246" s="186"/>
      <c r="M246" s="186"/>
      <c r="N246" s="186"/>
      <c r="O246" s="186"/>
      <c r="P246" s="186"/>
      <c r="Q246" s="186"/>
    </row>
    <row r="247" spans="1:19" ht="16" thickTop="1">
      <c r="D247" s="207"/>
      <c r="E247" s="208"/>
      <c r="F247" s="208"/>
      <c r="G247" s="208"/>
      <c r="H247" s="208"/>
    </row>
    <row r="248" spans="1:19" ht="16" thickBot="1">
      <c r="D248" s="207"/>
      <c r="E248" s="208"/>
      <c r="F248" s="208"/>
      <c r="G248" s="208"/>
      <c r="H248" s="208"/>
    </row>
    <row r="249" spans="1:19" s="1150" customFormat="1" ht="18.5" thickBot="1">
      <c r="A249" s="1169" t="s">
        <v>1261</v>
      </c>
      <c r="B249" s="1171"/>
      <c r="C249" s="1171"/>
      <c r="D249" s="1171"/>
      <c r="E249" s="1171"/>
      <c r="F249" s="1171"/>
      <c r="G249" s="1171"/>
      <c r="H249" s="1171"/>
      <c r="I249" s="1171"/>
      <c r="J249" s="1172"/>
      <c r="K249" s="1172"/>
      <c r="L249" s="1172"/>
      <c r="M249" s="1172"/>
      <c r="N249" s="1172"/>
      <c r="O249" s="1172"/>
      <c r="P249" s="1172"/>
      <c r="Q249" s="1173"/>
      <c r="R249" s="186"/>
      <c r="S249" s="186"/>
    </row>
    <row r="250" spans="1:19" s="861" customFormat="1" ht="14">
      <c r="A250" s="1211"/>
      <c r="B250" s="1174"/>
      <c r="C250" s="1175"/>
      <c r="D250" s="1174"/>
      <c r="E250" s="1176"/>
      <c r="F250" s="1176"/>
      <c r="G250" s="1177"/>
      <c r="H250" s="1178" t="s">
        <v>228</v>
      </c>
      <c r="I250" s="1177"/>
      <c r="J250" s="1179"/>
      <c r="K250" s="1177"/>
      <c r="L250" s="1180"/>
      <c r="M250" s="1174"/>
      <c r="N250" s="1174"/>
      <c r="O250" s="1174"/>
      <c r="P250" s="1174"/>
      <c r="Q250" s="1181"/>
    </row>
    <row r="251" spans="1:19" s="861" customFormat="1" ht="14">
      <c r="A251" s="1211"/>
      <c r="B251" s="1182"/>
      <c r="C251" s="1174"/>
      <c r="D251" s="1183"/>
      <c r="E251" s="1184"/>
      <c r="F251" s="1184"/>
      <c r="G251" s="1177"/>
      <c r="H251" s="1178" t="s">
        <v>41</v>
      </c>
      <c r="I251" s="1178"/>
      <c r="J251" s="1178" t="s">
        <v>1262</v>
      </c>
      <c r="K251" s="1177"/>
      <c r="L251" s="1185"/>
      <c r="M251" s="1185"/>
      <c r="N251" s="1185"/>
      <c r="O251" s="1185"/>
      <c r="P251" s="1185"/>
      <c r="Q251" s="1186"/>
    </row>
    <row r="252" spans="1:19" s="861" customFormat="1" ht="14">
      <c r="A252" s="1212" t="s">
        <v>573</v>
      </c>
      <c r="B252" s="1182"/>
      <c r="C252" s="1187" t="s">
        <v>1263</v>
      </c>
      <c r="D252" s="1183"/>
      <c r="E252" s="1184"/>
      <c r="F252" s="1188" t="s">
        <v>1264</v>
      </c>
      <c r="G252" s="1177"/>
      <c r="H252" s="1189" t="s">
        <v>1265</v>
      </c>
      <c r="I252" s="1178"/>
      <c r="J252" s="1189" t="s">
        <v>1735</v>
      </c>
      <c r="K252" s="1177"/>
      <c r="L252" s="1189" t="s">
        <v>1736</v>
      </c>
      <c r="M252" s="1185"/>
      <c r="N252" s="1185"/>
      <c r="O252" s="1185"/>
      <c r="P252" s="1185"/>
      <c r="Q252" s="1186"/>
    </row>
    <row r="253" spans="1:19" s="861" customFormat="1" ht="14">
      <c r="A253" s="1211"/>
      <c r="B253" s="1182"/>
      <c r="C253" s="1190"/>
      <c r="D253" s="1183"/>
      <c r="E253" s="1184"/>
      <c r="F253" s="1184"/>
      <c r="G253" s="1177"/>
      <c r="H253" s="1178"/>
      <c r="I253" s="1178"/>
      <c r="J253" s="1178"/>
      <c r="K253" s="1177"/>
      <c r="L253" s="1191"/>
      <c r="M253" s="1185"/>
      <c r="N253" s="1185"/>
      <c r="O253" s="1185"/>
      <c r="P253" s="1185"/>
      <c r="Q253" s="1186"/>
    </row>
    <row r="254" spans="1:19" s="861" customFormat="1" ht="15.5">
      <c r="A254" s="1211" t="str">
        <f>'ATT H-1A'!A256</f>
        <v>136a</v>
      </c>
      <c r="B254" s="1174"/>
      <c r="C254" s="225" t="s">
        <v>1225</v>
      </c>
      <c r="D254" s="1174"/>
      <c r="E254" s="1176"/>
      <c r="F254" s="1176" t="s">
        <v>1266</v>
      </c>
      <c r="G254" s="1177"/>
      <c r="H254" s="1192">
        <v>315428.32392542798</v>
      </c>
      <c r="I254" s="1193" t="s">
        <v>1044</v>
      </c>
      <c r="J254" s="1194">
        <f>'ATT H-1A'!H246</f>
        <v>0.28109999999999991</v>
      </c>
      <c r="K254" s="1195" t="s">
        <v>1267</v>
      </c>
      <c r="L254" s="1196">
        <f>H254*J254</f>
        <v>88666.901855437769</v>
      </c>
      <c r="M254" s="1197"/>
      <c r="N254" s="1185"/>
      <c r="O254" s="1197"/>
      <c r="P254" s="1185"/>
      <c r="Q254" s="1198"/>
    </row>
    <row r="255" spans="1:19" s="861" customFormat="1" ht="14">
      <c r="A255" s="1211"/>
      <c r="B255" s="1174"/>
      <c r="C255" s="1175" t="s">
        <v>1771</v>
      </c>
      <c r="D255" s="1174"/>
      <c r="E255" s="1176"/>
      <c r="F255" s="1176"/>
      <c r="G255" s="1177"/>
      <c r="H255" s="1177"/>
      <c r="I255" s="1177"/>
      <c r="J255" s="1177"/>
      <c r="K255" s="1177"/>
      <c r="L255" s="1196"/>
      <c r="M255" s="1185"/>
      <c r="N255" s="1185"/>
      <c r="O255" s="1185"/>
      <c r="P255" s="1185"/>
      <c r="Q255" s="1186"/>
    </row>
    <row r="256" spans="1:19" s="861" customFormat="1" ht="15.5">
      <c r="A256" s="1211" t="str">
        <f>'ATT H-1A'!A257</f>
        <v>136b</v>
      </c>
      <c r="B256" s="1174"/>
      <c r="C256" s="1587" t="s">
        <v>1226</v>
      </c>
      <c r="D256" s="1174"/>
      <c r="E256" s="1176"/>
      <c r="F256" s="1176" t="s">
        <v>1268</v>
      </c>
      <c r="G256" s="1177"/>
      <c r="H256" s="1177"/>
      <c r="I256" s="1177"/>
      <c r="J256" s="1177"/>
      <c r="K256" s="1177"/>
      <c r="L256" s="1199">
        <f>-'1E - EDIT Amortization'!O109</f>
        <v>-11469428.573990885</v>
      </c>
      <c r="M256" s="1200"/>
      <c r="N256" s="1185"/>
      <c r="O256" s="1200"/>
      <c r="P256" s="1185"/>
      <c r="Q256" s="1201"/>
    </row>
    <row r="257" spans="1:17" s="861" customFormat="1" ht="15.5">
      <c r="A257" s="1211" t="str">
        <f>'ATT H-1A'!A258</f>
        <v>136c</v>
      </c>
      <c r="B257" s="1174"/>
      <c r="C257" s="1587" t="s">
        <v>1228</v>
      </c>
      <c r="D257" s="1174"/>
      <c r="E257" s="1176"/>
      <c r="F257" s="1176" t="s">
        <v>1268</v>
      </c>
      <c r="G257" s="1177"/>
      <c r="H257" s="1177"/>
      <c r="I257" s="1177"/>
      <c r="J257" s="1177"/>
      <c r="K257" s="1177"/>
      <c r="L257" s="1199">
        <f>-'1E - EDIT Amortization'!O214</f>
        <v>0</v>
      </c>
      <c r="M257" s="1200"/>
      <c r="N257" s="1185"/>
      <c r="O257" s="1200"/>
      <c r="P257" s="1185"/>
      <c r="Q257" s="1201"/>
    </row>
    <row r="258" spans="1:17" s="861" customFormat="1" ht="14">
      <c r="A258" s="1211" t="str">
        <f>'ATT H-1A'!A259</f>
        <v>136d</v>
      </c>
      <c r="B258" s="1174"/>
      <c r="C258" s="1175" t="s">
        <v>1230</v>
      </c>
      <c r="D258" s="1174"/>
      <c r="E258" s="1176"/>
      <c r="F258" s="1176" t="s">
        <v>1269</v>
      </c>
      <c r="G258" s="1177"/>
      <c r="H258" s="1177"/>
      <c r="I258" s="1177"/>
      <c r="J258" s="1177"/>
      <c r="K258" s="1177"/>
      <c r="L258" s="1199">
        <v>0</v>
      </c>
      <c r="M258" s="1185"/>
      <c r="N258" s="1185"/>
      <c r="O258" s="1185"/>
      <c r="P258" s="1185"/>
      <c r="Q258" s="1186"/>
    </row>
    <row r="259" spans="1:17" s="861" customFormat="1" thickBot="1">
      <c r="A259" s="1211" t="str">
        <f>'ATT H-1A'!A260</f>
        <v>136e</v>
      </c>
      <c r="B259" s="1174"/>
      <c r="C259" s="1202" t="s">
        <v>1270</v>
      </c>
      <c r="D259" s="1174"/>
      <c r="E259" s="1176"/>
      <c r="F259" s="1176" t="s">
        <v>1271</v>
      </c>
      <c r="G259" s="1177"/>
      <c r="H259" s="1177"/>
      <c r="I259" s="1177"/>
      <c r="J259" s="1177"/>
      <c r="K259" s="1177"/>
      <c r="L259" s="1203">
        <f>SUM(L254:L258)</f>
        <v>-11380761.672135448</v>
      </c>
      <c r="M259" s="1185"/>
      <c r="N259" s="1185"/>
      <c r="O259" s="1185"/>
      <c r="P259" s="1185"/>
      <c r="Q259" s="1186"/>
    </row>
    <row r="260" spans="1:17" s="861" customFormat="1" thickTop="1">
      <c r="A260" s="1211"/>
      <c r="B260" s="1174"/>
      <c r="C260" s="1175"/>
      <c r="D260" s="1174"/>
      <c r="E260" s="1176"/>
      <c r="F260" s="1176"/>
      <c r="G260" s="1177"/>
      <c r="H260" s="1177"/>
      <c r="I260" s="1177"/>
      <c r="J260" s="1177"/>
      <c r="K260" s="1196"/>
      <c r="L260" s="1174"/>
      <c r="M260" s="1185"/>
      <c r="N260" s="1185"/>
      <c r="O260" s="1185"/>
      <c r="P260" s="1185"/>
      <c r="Q260" s="1186"/>
    </row>
    <row r="261" spans="1:17" s="861" customFormat="1" ht="14">
      <c r="A261" s="1213" t="s">
        <v>1272</v>
      </c>
      <c r="B261" s="1174"/>
      <c r="C261" s="1187" t="s">
        <v>1273</v>
      </c>
      <c r="D261" s="1190"/>
      <c r="E261" s="1190"/>
      <c r="F261" s="1176"/>
      <c r="G261" s="1177"/>
      <c r="H261" s="1177"/>
      <c r="I261" s="1179"/>
      <c r="J261" s="1177"/>
      <c r="K261" s="1180"/>
      <c r="L261" s="1174"/>
      <c r="M261" s="1185"/>
      <c r="N261" s="1185"/>
      <c r="O261" s="1185"/>
      <c r="P261" s="1185"/>
      <c r="Q261" s="1186"/>
    </row>
    <row r="262" spans="1:17" s="861" customFormat="1" ht="15" customHeight="1">
      <c r="A262" s="1214" t="s">
        <v>1274</v>
      </c>
      <c r="B262" s="1174"/>
      <c r="C262" s="1854" t="s">
        <v>1275</v>
      </c>
      <c r="D262" s="1854"/>
      <c r="E262" s="1854"/>
      <c r="F262" s="1854"/>
      <c r="G262" s="1177"/>
      <c r="H262" s="1177"/>
      <c r="I262" s="1179"/>
      <c r="J262" s="1177"/>
      <c r="K262" s="1180"/>
      <c r="L262" s="1174"/>
      <c r="M262" s="1174"/>
      <c r="N262" s="1174"/>
      <c r="O262" s="1174"/>
      <c r="P262" s="1174"/>
      <c r="Q262" s="1181"/>
    </row>
    <row r="263" spans="1:17" s="861" customFormat="1" ht="15" customHeight="1">
      <c r="A263" s="1214"/>
      <c r="B263" s="1174"/>
      <c r="C263" s="1854"/>
      <c r="D263" s="1854"/>
      <c r="E263" s="1854"/>
      <c r="F263" s="1854"/>
      <c r="G263" s="1177"/>
      <c r="H263" s="1177"/>
      <c r="I263" s="1179"/>
      <c r="J263" s="1177"/>
      <c r="K263" s="1180"/>
      <c r="L263" s="1174"/>
      <c r="M263" s="1174"/>
      <c r="N263" s="1174"/>
      <c r="O263" s="1174"/>
      <c r="P263" s="1174"/>
      <c r="Q263" s="1181"/>
    </row>
    <row r="264" spans="1:17" s="861" customFormat="1" ht="15" customHeight="1">
      <c r="A264" s="1214" t="s">
        <v>1276</v>
      </c>
      <c r="B264" s="1174"/>
      <c r="C264" s="1854" t="s">
        <v>1277</v>
      </c>
      <c r="D264" s="1854"/>
      <c r="E264" s="1854"/>
      <c r="F264" s="1854"/>
      <c r="G264" s="1177"/>
      <c r="H264" s="1177"/>
      <c r="I264" s="1179"/>
      <c r="J264" s="1177"/>
      <c r="K264" s="1180"/>
      <c r="L264" s="1174"/>
      <c r="M264" s="1174"/>
      <c r="N264" s="1174"/>
      <c r="O264" s="1174"/>
      <c r="P264" s="1174"/>
      <c r="Q264" s="1181"/>
    </row>
    <row r="265" spans="1:17" s="861" customFormat="1" ht="15" customHeight="1">
      <c r="A265" s="1214" t="s">
        <v>1278</v>
      </c>
      <c r="B265" s="1174"/>
      <c r="C265" s="1855" t="s">
        <v>1279</v>
      </c>
      <c r="D265" s="1855"/>
      <c r="E265" s="1855"/>
      <c r="F265" s="1855"/>
      <c r="G265" s="1177"/>
      <c r="H265" s="1177" t="s">
        <v>86</v>
      </c>
      <c r="I265" s="1179"/>
      <c r="J265" s="1177"/>
      <c r="K265" s="1180"/>
      <c r="L265" s="1174"/>
      <c r="M265" s="1174"/>
      <c r="N265" s="1174"/>
      <c r="O265" s="1174"/>
      <c r="P265" s="1174"/>
      <c r="Q265" s="1181"/>
    </row>
    <row r="266" spans="1:17" s="861" customFormat="1" ht="14">
      <c r="A266" s="1214"/>
      <c r="B266" s="1174"/>
      <c r="C266" s="1855"/>
      <c r="D266" s="1855"/>
      <c r="E266" s="1855"/>
      <c r="F266" s="1855"/>
      <c r="G266" s="1177"/>
      <c r="H266" s="1177"/>
      <c r="I266" s="1179"/>
      <c r="J266" s="1177"/>
      <c r="K266" s="1180"/>
      <c r="L266" s="1174"/>
      <c r="M266" s="1174"/>
      <c r="N266" s="1174"/>
      <c r="O266" s="1174"/>
      <c r="P266" s="1174"/>
      <c r="Q266" s="1181"/>
    </row>
    <row r="267" spans="1:17" s="861" customFormat="1" ht="15" customHeight="1">
      <c r="A267" s="1214" t="s">
        <v>1280</v>
      </c>
      <c r="B267" s="1174"/>
      <c r="C267" s="1856" t="s">
        <v>1281</v>
      </c>
      <c r="D267" s="1856"/>
      <c r="E267" s="1856"/>
      <c r="F267" s="1856"/>
      <c r="G267" s="1856"/>
      <c r="H267" s="1856"/>
      <c r="I267" s="1856"/>
      <c r="J267" s="1856"/>
      <c r="K267" s="1180"/>
      <c r="L267" s="1174"/>
      <c r="M267" s="1174"/>
      <c r="N267" s="1174"/>
      <c r="O267" s="1174"/>
      <c r="P267" s="1174"/>
      <c r="Q267" s="1181"/>
    </row>
    <row r="268" spans="1:17" s="861" customFormat="1" ht="14">
      <c r="A268" s="1214"/>
      <c r="B268" s="1174"/>
      <c r="C268" s="1856"/>
      <c r="D268" s="1856"/>
      <c r="E268" s="1856"/>
      <c r="F268" s="1856"/>
      <c r="G268" s="1856"/>
      <c r="H268" s="1856"/>
      <c r="I268" s="1856"/>
      <c r="J268" s="1856"/>
      <c r="K268" s="1180"/>
      <c r="L268" s="1174"/>
      <c r="M268" s="1174"/>
      <c r="N268" s="1174"/>
      <c r="O268" s="1174"/>
      <c r="P268" s="1174"/>
      <c r="Q268" s="1181"/>
    </row>
    <row r="269" spans="1:17" s="861" customFormat="1" ht="14">
      <c r="A269" s="1214"/>
      <c r="B269" s="1174"/>
      <c r="C269" s="1856"/>
      <c r="D269" s="1856"/>
      <c r="E269" s="1856"/>
      <c r="F269" s="1856"/>
      <c r="G269" s="1856"/>
      <c r="H269" s="1856"/>
      <c r="I269" s="1856"/>
      <c r="J269" s="1856"/>
      <c r="K269" s="1180"/>
      <c r="L269" s="1174"/>
      <c r="M269" s="1174"/>
      <c r="N269" s="1174"/>
      <c r="O269" s="1174"/>
      <c r="P269" s="1174"/>
      <c r="Q269" s="1181"/>
    </row>
    <row r="270" spans="1:17" s="861" customFormat="1" ht="14">
      <c r="A270" s="1214"/>
      <c r="B270" s="1174"/>
      <c r="C270" s="1856"/>
      <c r="D270" s="1856"/>
      <c r="E270" s="1856"/>
      <c r="F270" s="1856"/>
      <c r="G270" s="1856"/>
      <c r="H270" s="1856"/>
      <c r="I270" s="1856"/>
      <c r="J270" s="1856"/>
      <c r="K270" s="1180"/>
      <c r="L270" s="1174"/>
      <c r="M270" s="1174"/>
      <c r="N270" s="1174"/>
      <c r="O270" s="1174"/>
      <c r="P270" s="1174"/>
      <c r="Q270" s="1181"/>
    </row>
    <row r="271" spans="1:17" s="861" customFormat="1" ht="14">
      <c r="A271" s="1214"/>
      <c r="B271" s="1174"/>
      <c r="C271" s="1856"/>
      <c r="D271" s="1856"/>
      <c r="E271" s="1856"/>
      <c r="F271" s="1856"/>
      <c r="G271" s="1856"/>
      <c r="H271" s="1856"/>
      <c r="I271" s="1856"/>
      <c r="J271" s="1856"/>
      <c r="K271" s="1180"/>
      <c r="L271" s="1174"/>
      <c r="M271" s="1174"/>
      <c r="N271" s="1174"/>
      <c r="O271" s="1174"/>
      <c r="P271" s="1174"/>
      <c r="Q271" s="1181"/>
    </row>
    <row r="272" spans="1:17" s="861" customFormat="1" ht="15" customHeight="1">
      <c r="A272" s="1214" t="s">
        <v>1282</v>
      </c>
      <c r="B272" s="1174"/>
      <c r="C272" s="1856" t="s">
        <v>1283</v>
      </c>
      <c r="D272" s="1856"/>
      <c r="E272" s="1856"/>
      <c r="F272" s="1856"/>
      <c r="G272" s="1177"/>
      <c r="H272" s="1177"/>
      <c r="I272" s="1179"/>
      <c r="J272" s="1177"/>
      <c r="K272" s="1180"/>
      <c r="L272" s="1174"/>
      <c r="M272" s="1174"/>
      <c r="N272" s="1174"/>
      <c r="O272" s="1174"/>
      <c r="P272" s="1174"/>
      <c r="Q272" s="1181"/>
    </row>
    <row r="273" spans="1:17" s="861" customFormat="1" ht="14">
      <c r="A273" s="1214"/>
      <c r="B273" s="1174"/>
      <c r="C273" s="1856"/>
      <c r="D273" s="1856"/>
      <c r="E273" s="1856"/>
      <c r="F273" s="1856"/>
      <c r="G273" s="1177"/>
      <c r="H273" s="1177"/>
      <c r="I273" s="1179"/>
      <c r="J273" s="1177"/>
      <c r="K273" s="1180"/>
      <c r="L273" s="1174"/>
      <c r="M273" s="1174"/>
      <c r="N273" s="1174"/>
      <c r="O273" s="1174"/>
      <c r="P273" s="1174"/>
      <c r="Q273" s="1181"/>
    </row>
    <row r="274" spans="1:17" s="861" customFormat="1" ht="14">
      <c r="A274" s="1214"/>
      <c r="B274" s="1174"/>
      <c r="C274" s="1856"/>
      <c r="D274" s="1856"/>
      <c r="E274" s="1856"/>
      <c r="F274" s="1856"/>
      <c r="G274" s="1177"/>
      <c r="H274" s="1177"/>
      <c r="I274" s="1179"/>
      <c r="J274" s="1177"/>
      <c r="K274" s="1180"/>
      <c r="L274" s="1174"/>
      <c r="M274" s="1174"/>
      <c r="N274" s="1174"/>
      <c r="O274" s="1174"/>
      <c r="P274" s="1174"/>
      <c r="Q274" s="1181"/>
    </row>
    <row r="275" spans="1:17" s="861" customFormat="1" ht="14">
      <c r="A275" s="1214"/>
      <c r="B275" s="1174"/>
      <c r="C275" s="1856"/>
      <c r="D275" s="1856"/>
      <c r="E275" s="1856"/>
      <c r="F275" s="1856"/>
      <c r="G275" s="1177"/>
      <c r="H275" s="1177"/>
      <c r="I275" s="1179"/>
      <c r="J275" s="1177"/>
      <c r="K275" s="1180"/>
      <c r="L275" s="1174"/>
      <c r="M275" s="1174"/>
      <c r="N275" s="1174"/>
      <c r="O275" s="1174"/>
      <c r="P275" s="1174"/>
      <c r="Q275" s="1181"/>
    </row>
    <row r="276" spans="1:17" s="861" customFormat="1" ht="14">
      <c r="A276" s="1214"/>
      <c r="B276" s="1174"/>
      <c r="C276" s="1856"/>
      <c r="D276" s="1856"/>
      <c r="E276" s="1856"/>
      <c r="F276" s="1856"/>
      <c r="G276" s="1177"/>
      <c r="H276" s="1177"/>
      <c r="I276" s="1179"/>
      <c r="J276" s="1177"/>
      <c r="K276" s="1180"/>
      <c r="L276" s="1174"/>
      <c r="M276" s="1174"/>
      <c r="N276" s="1174"/>
      <c r="O276" s="1174"/>
      <c r="P276" s="1174"/>
      <c r="Q276" s="1181"/>
    </row>
    <row r="277" spans="1:17" s="861" customFormat="1" ht="14">
      <c r="A277" s="1214"/>
      <c r="B277" s="1174"/>
      <c r="C277" s="1856"/>
      <c r="D277" s="1856"/>
      <c r="E277" s="1856"/>
      <c r="F277" s="1856"/>
      <c r="G277" s="1177"/>
      <c r="H277" s="1177"/>
      <c r="I277" s="1179"/>
      <c r="J277" s="1177"/>
      <c r="K277" s="1180"/>
      <c r="L277" s="1174"/>
      <c r="M277" s="1174"/>
      <c r="N277" s="1174"/>
      <c r="O277" s="1174"/>
      <c r="P277" s="1174"/>
      <c r="Q277" s="1181"/>
    </row>
    <row r="278" spans="1:17" s="861" customFormat="1" ht="14">
      <c r="A278" s="1214"/>
      <c r="B278" s="1174"/>
      <c r="C278" s="1856"/>
      <c r="D278" s="1856"/>
      <c r="E278" s="1856"/>
      <c r="F278" s="1856"/>
      <c r="G278" s="1177"/>
      <c r="H278" s="1177"/>
      <c r="I278" s="1179"/>
      <c r="J278" s="1177"/>
      <c r="K278" s="1180"/>
      <c r="L278" s="1174"/>
      <c r="M278" s="1174"/>
      <c r="N278" s="1174"/>
      <c r="O278" s="1174"/>
      <c r="P278" s="1174"/>
      <c r="Q278" s="1181"/>
    </row>
    <row r="279" spans="1:17" s="861" customFormat="1" ht="15" customHeight="1">
      <c r="A279" s="1214" t="s">
        <v>1284</v>
      </c>
      <c r="B279" s="1174"/>
      <c r="C279" s="1856" t="s">
        <v>1285</v>
      </c>
      <c r="D279" s="1856"/>
      <c r="E279" s="1856"/>
      <c r="F279" s="1856"/>
      <c r="G279" s="1177"/>
      <c r="H279" s="1177"/>
      <c r="I279" s="1179"/>
      <c r="J279" s="1177"/>
      <c r="K279" s="1180"/>
      <c r="L279" s="1174"/>
      <c r="M279" s="1174"/>
      <c r="N279" s="1174"/>
      <c r="O279" s="1174"/>
      <c r="P279" s="1174"/>
      <c r="Q279" s="1181"/>
    </row>
    <row r="280" spans="1:17" s="861" customFormat="1" ht="14">
      <c r="A280" s="1214"/>
      <c r="B280" s="1174"/>
      <c r="C280" s="1856"/>
      <c r="D280" s="1856"/>
      <c r="E280" s="1856"/>
      <c r="F280" s="1856"/>
      <c r="G280" s="1177"/>
      <c r="H280" s="1177"/>
      <c r="I280" s="1179"/>
      <c r="J280" s="1177"/>
      <c r="K280" s="1180"/>
      <c r="L280" s="1174"/>
      <c r="M280" s="1174"/>
      <c r="N280" s="1174"/>
      <c r="O280" s="1174"/>
      <c r="P280" s="1174"/>
      <c r="Q280" s="1181"/>
    </row>
    <row r="281" spans="1:17" s="861" customFormat="1" thickBot="1">
      <c r="A281" s="1215"/>
      <c r="B281" s="1204"/>
      <c r="C281" s="1857"/>
      <c r="D281" s="1857"/>
      <c r="E281" s="1857"/>
      <c r="F281" s="1857"/>
      <c r="G281" s="1205"/>
      <c r="H281" s="1205"/>
      <c r="I281" s="1206"/>
      <c r="J281" s="1205"/>
      <c r="K281" s="1207"/>
      <c r="L281" s="1204"/>
      <c r="M281" s="1204"/>
      <c r="N281" s="1204"/>
      <c r="O281" s="1204"/>
      <c r="P281" s="1204"/>
      <c r="Q281" s="1208"/>
    </row>
    <row r="283" spans="1:17" ht="15" thickBot="1"/>
    <row r="284" spans="1:17" ht="18.5" thickBot="1">
      <c r="A284" s="1798" t="s">
        <v>1821</v>
      </c>
      <c r="B284" s="1799"/>
      <c r="C284" s="1799"/>
      <c r="D284" s="1799"/>
      <c r="E284" s="1799"/>
      <c r="F284" s="1799"/>
      <c r="G284" s="1799"/>
      <c r="H284" s="1799"/>
      <c r="I284" s="1799"/>
      <c r="J284" s="1800"/>
    </row>
    <row r="286" spans="1:17" ht="26">
      <c r="B286" s="1733" t="s">
        <v>1822</v>
      </c>
      <c r="C286" s="1733" t="s">
        <v>1247</v>
      </c>
      <c r="D286" s="1733" t="s">
        <v>1823</v>
      </c>
      <c r="E286" s="1734" t="s">
        <v>1824</v>
      </c>
      <c r="F286" s="1733" t="s">
        <v>1825</v>
      </c>
      <c r="G286" s="1733" t="s">
        <v>1826</v>
      </c>
    </row>
    <row r="287" spans="1:17">
      <c r="B287" s="1735">
        <v>1</v>
      </c>
      <c r="C287" s="365" t="s">
        <v>283</v>
      </c>
      <c r="D287" s="1736" t="s">
        <v>1827</v>
      </c>
      <c r="E287" s="1736" t="s">
        <v>1828</v>
      </c>
      <c r="F287" s="1737" t="s">
        <v>284</v>
      </c>
      <c r="G287" s="1737" t="s">
        <v>1829</v>
      </c>
    </row>
    <row r="288" spans="1:17">
      <c r="B288" s="1735">
        <f>+B287+1</f>
        <v>2</v>
      </c>
      <c r="C288" s="365" t="s">
        <v>285</v>
      </c>
      <c r="D288" s="1736" t="s">
        <v>1827</v>
      </c>
      <c r="E288" s="1736" t="s">
        <v>1830</v>
      </c>
      <c r="F288" s="1737" t="s">
        <v>286</v>
      </c>
      <c r="G288" s="1737" t="s">
        <v>1831</v>
      </c>
    </row>
    <row r="289" spans="2:7">
      <c r="B289" s="1735">
        <f t="shared" ref="B289:B352" si="17">+B288+1</f>
        <v>3</v>
      </c>
      <c r="C289" s="365" t="s">
        <v>287</v>
      </c>
      <c r="D289" s="1736" t="s">
        <v>1827</v>
      </c>
      <c r="E289" s="1736" t="s">
        <v>1832</v>
      </c>
      <c r="F289" s="1737" t="s">
        <v>288</v>
      </c>
      <c r="G289" s="1737" t="s">
        <v>1833</v>
      </c>
    </row>
    <row r="290" spans="2:7" ht="38.5">
      <c r="B290" s="1735">
        <f t="shared" si="17"/>
        <v>4</v>
      </c>
      <c r="C290" s="365" t="s">
        <v>144</v>
      </c>
      <c r="D290" s="1736" t="s">
        <v>1827</v>
      </c>
      <c r="E290" s="1736" t="s">
        <v>1834</v>
      </c>
      <c r="F290" s="1737" t="s">
        <v>787</v>
      </c>
      <c r="G290" s="1737" t="s">
        <v>1835</v>
      </c>
    </row>
    <row r="291" spans="2:7" ht="38.5">
      <c r="B291" s="1735">
        <f t="shared" si="17"/>
        <v>5</v>
      </c>
      <c r="C291" s="365" t="s">
        <v>146</v>
      </c>
      <c r="D291" s="1736" t="s">
        <v>1827</v>
      </c>
      <c r="E291" s="1736" t="s">
        <v>1836</v>
      </c>
      <c r="F291" s="1737" t="s">
        <v>862</v>
      </c>
      <c r="G291" s="1737" t="s">
        <v>1837</v>
      </c>
    </row>
    <row r="292" spans="2:7" ht="38.5">
      <c r="B292" s="1735">
        <f t="shared" si="17"/>
        <v>6</v>
      </c>
      <c r="C292" s="365" t="s">
        <v>300</v>
      </c>
      <c r="D292" s="1736" t="s">
        <v>1827</v>
      </c>
      <c r="E292" s="1736" t="s">
        <v>1838</v>
      </c>
      <c r="F292" s="1737" t="s">
        <v>880</v>
      </c>
      <c r="G292" s="1737" t="s">
        <v>1839</v>
      </c>
    </row>
    <row r="293" spans="2:7" ht="51">
      <c r="B293" s="1735">
        <f t="shared" si="17"/>
        <v>7</v>
      </c>
      <c r="C293" s="365" t="s">
        <v>147</v>
      </c>
      <c r="D293" s="1736" t="s">
        <v>1827</v>
      </c>
      <c r="E293" s="1736" t="s">
        <v>1840</v>
      </c>
      <c r="F293" s="1737" t="s">
        <v>881</v>
      </c>
      <c r="G293" s="1737" t="s">
        <v>1841</v>
      </c>
    </row>
    <row r="294" spans="2:7">
      <c r="B294" s="1735">
        <f t="shared" si="17"/>
        <v>8</v>
      </c>
      <c r="C294" s="365" t="s">
        <v>343</v>
      </c>
      <c r="D294" s="1736" t="s">
        <v>1827</v>
      </c>
      <c r="E294" s="1736" t="s">
        <v>1842</v>
      </c>
      <c r="F294" s="1737" t="s">
        <v>344</v>
      </c>
      <c r="G294" s="1737" t="s">
        <v>1843</v>
      </c>
    </row>
    <row r="295" spans="2:7">
      <c r="B295" s="1735">
        <f t="shared" si="17"/>
        <v>9</v>
      </c>
      <c r="C295" s="365" t="s">
        <v>347</v>
      </c>
      <c r="D295" s="1736" t="s">
        <v>1827</v>
      </c>
      <c r="E295" s="1736" t="s">
        <v>1844</v>
      </c>
      <c r="F295" s="1737" t="s">
        <v>348</v>
      </c>
      <c r="G295" s="1737" t="s">
        <v>1845</v>
      </c>
    </row>
    <row r="296" spans="2:7">
      <c r="B296" s="1735">
        <f t="shared" si="17"/>
        <v>10</v>
      </c>
      <c r="C296" s="365" t="s">
        <v>353</v>
      </c>
      <c r="D296" s="1736" t="s">
        <v>1827</v>
      </c>
      <c r="E296" s="1736" t="s">
        <v>1846</v>
      </c>
      <c r="F296" s="1737" t="s">
        <v>354</v>
      </c>
      <c r="G296" s="1737" t="s">
        <v>1847</v>
      </c>
    </row>
    <row r="297" spans="2:7">
      <c r="B297" s="1735">
        <f t="shared" si="17"/>
        <v>11</v>
      </c>
      <c r="C297" s="365" t="s">
        <v>355</v>
      </c>
      <c r="D297" s="1736" t="s">
        <v>1827</v>
      </c>
      <c r="E297" s="1736" t="s">
        <v>1848</v>
      </c>
      <c r="F297" s="1737" t="s">
        <v>68</v>
      </c>
      <c r="G297" s="1737" t="s">
        <v>1849</v>
      </c>
    </row>
    <row r="298" spans="2:7">
      <c r="B298" s="1735">
        <f t="shared" si="17"/>
        <v>12</v>
      </c>
      <c r="C298" s="365" t="s">
        <v>356</v>
      </c>
      <c r="D298" s="1736" t="s">
        <v>1827</v>
      </c>
      <c r="E298" s="1736" t="s">
        <v>1850</v>
      </c>
      <c r="F298" s="1737" t="s">
        <v>357</v>
      </c>
      <c r="G298" s="1737" t="s">
        <v>1851</v>
      </c>
    </row>
    <row r="299" spans="2:7">
      <c r="B299" s="1735">
        <f t="shared" si="17"/>
        <v>13</v>
      </c>
      <c r="C299" s="365" t="s">
        <v>66</v>
      </c>
      <c r="D299" s="1736" t="s">
        <v>1827</v>
      </c>
      <c r="E299" s="1736" t="s">
        <v>1852</v>
      </c>
      <c r="F299" s="1737" t="s">
        <v>68</v>
      </c>
      <c r="G299" s="1737" t="s">
        <v>1849</v>
      </c>
    </row>
    <row r="300" spans="2:7">
      <c r="B300" s="1735">
        <f t="shared" si="17"/>
        <v>14</v>
      </c>
      <c r="C300" s="365" t="s">
        <v>364</v>
      </c>
      <c r="D300" s="1736" t="s">
        <v>1827</v>
      </c>
      <c r="E300" s="1736" t="s">
        <v>1853</v>
      </c>
      <c r="F300" s="1737" t="s">
        <v>357</v>
      </c>
      <c r="G300" s="1737" t="s">
        <v>1851</v>
      </c>
    </row>
    <row r="301" spans="2:7">
      <c r="B301" s="1735">
        <f t="shared" si="17"/>
        <v>15</v>
      </c>
      <c r="C301" s="365" t="s">
        <v>366</v>
      </c>
      <c r="D301" s="1736" t="s">
        <v>1827</v>
      </c>
      <c r="E301" s="1736" t="s">
        <v>1854</v>
      </c>
      <c r="F301" s="1737" t="s">
        <v>354</v>
      </c>
      <c r="G301" s="1737" t="s">
        <v>1847</v>
      </c>
    </row>
    <row r="302" spans="2:7">
      <c r="B302" s="1735">
        <f t="shared" si="17"/>
        <v>16</v>
      </c>
      <c r="C302" s="365" t="s">
        <v>364</v>
      </c>
      <c r="D302" s="1736" t="s">
        <v>1827</v>
      </c>
      <c r="E302" s="1736" t="s">
        <v>1855</v>
      </c>
      <c r="F302" s="1737" t="s">
        <v>357</v>
      </c>
      <c r="G302" s="1737" t="s">
        <v>1851</v>
      </c>
    </row>
    <row r="303" spans="2:7" ht="26">
      <c r="B303" s="1735">
        <f t="shared" si="17"/>
        <v>17</v>
      </c>
      <c r="C303" s="365" t="s">
        <v>370</v>
      </c>
      <c r="D303" s="1736" t="s">
        <v>1827</v>
      </c>
      <c r="E303" s="1736" t="s">
        <v>1856</v>
      </c>
      <c r="F303" s="1737" t="s">
        <v>891</v>
      </c>
      <c r="G303" s="1737" t="s">
        <v>1857</v>
      </c>
    </row>
    <row r="304" spans="2:7" ht="26">
      <c r="B304" s="1735">
        <f t="shared" si="17"/>
        <v>18</v>
      </c>
      <c r="C304" s="365" t="s">
        <v>150</v>
      </c>
      <c r="D304" s="1736" t="s">
        <v>1827</v>
      </c>
      <c r="E304" s="1736" t="s">
        <v>1858</v>
      </c>
      <c r="F304" s="1737" t="s">
        <v>892</v>
      </c>
      <c r="G304" s="1737" t="s">
        <v>1859</v>
      </c>
    </row>
    <row r="305" spans="2:7" ht="26">
      <c r="B305" s="1735">
        <f t="shared" si="17"/>
        <v>19</v>
      </c>
      <c r="C305" s="365" t="s">
        <v>371</v>
      </c>
      <c r="D305" s="1736" t="s">
        <v>1827</v>
      </c>
      <c r="E305" s="1736" t="s">
        <v>1860</v>
      </c>
      <c r="F305" s="1737" t="s">
        <v>893</v>
      </c>
      <c r="G305" s="1737" t="s">
        <v>1861</v>
      </c>
    </row>
    <row r="306" spans="2:7" ht="26">
      <c r="B306" s="1735">
        <f t="shared" si="17"/>
        <v>20</v>
      </c>
      <c r="C306" s="365" t="s">
        <v>373</v>
      </c>
      <c r="D306" s="1736" t="s">
        <v>1827</v>
      </c>
      <c r="E306" s="1736" t="s">
        <v>1862</v>
      </c>
      <c r="F306" s="1737" t="s">
        <v>894</v>
      </c>
      <c r="G306" s="1737" t="s">
        <v>1863</v>
      </c>
    </row>
    <row r="307" spans="2:7" ht="26">
      <c r="B307" s="1735">
        <f t="shared" si="17"/>
        <v>21</v>
      </c>
      <c r="C307" s="365" t="s">
        <v>374</v>
      </c>
      <c r="D307" s="1736" t="s">
        <v>1827</v>
      </c>
      <c r="E307" s="1736" t="s">
        <v>1864</v>
      </c>
      <c r="F307" s="1737" t="s">
        <v>895</v>
      </c>
      <c r="G307" s="1737" t="s">
        <v>1865</v>
      </c>
    </row>
    <row r="308" spans="2:7" ht="26">
      <c r="B308" s="1735">
        <f t="shared" si="17"/>
        <v>22</v>
      </c>
      <c r="C308" s="365" t="s">
        <v>2</v>
      </c>
      <c r="D308" s="1736" t="s">
        <v>1827</v>
      </c>
      <c r="E308" s="1736" t="s">
        <v>1866</v>
      </c>
      <c r="F308" s="1737" t="s">
        <v>382</v>
      </c>
      <c r="G308" s="1737" t="s">
        <v>1867</v>
      </c>
    </row>
    <row r="309" spans="2:7">
      <c r="B309" s="1735">
        <f t="shared" si="17"/>
        <v>23</v>
      </c>
      <c r="C309" s="365" t="s">
        <v>390</v>
      </c>
      <c r="D309" s="1736" t="s">
        <v>1827</v>
      </c>
      <c r="E309" s="1736" t="s">
        <v>1868</v>
      </c>
      <c r="F309" s="1737" t="s">
        <v>391</v>
      </c>
      <c r="G309" s="1737" t="s">
        <v>1869</v>
      </c>
    </row>
    <row r="310" spans="2:7">
      <c r="B310" s="1735">
        <f t="shared" si="17"/>
        <v>24</v>
      </c>
      <c r="C310" s="365" t="s">
        <v>393</v>
      </c>
      <c r="D310" s="1736" t="s">
        <v>1827</v>
      </c>
      <c r="E310" s="1736" t="s">
        <v>1870</v>
      </c>
      <c r="F310" s="1737" t="s">
        <v>394</v>
      </c>
      <c r="G310" s="1737" t="s">
        <v>1871</v>
      </c>
    </row>
    <row r="311" spans="2:7">
      <c r="B311" s="1735">
        <f t="shared" si="17"/>
        <v>25</v>
      </c>
      <c r="C311" s="365" t="s">
        <v>1178</v>
      </c>
      <c r="D311" s="1736" t="s">
        <v>1827</v>
      </c>
      <c r="E311" s="1736" t="s">
        <v>1872</v>
      </c>
      <c r="F311" s="1737" t="s">
        <v>1179</v>
      </c>
      <c r="G311" s="1737" t="s">
        <v>1873</v>
      </c>
    </row>
    <row r="312" spans="2:7">
      <c r="B312" s="1735">
        <f t="shared" si="17"/>
        <v>26</v>
      </c>
      <c r="C312" s="42" t="s">
        <v>395</v>
      </c>
      <c r="D312" s="1736" t="s">
        <v>1827</v>
      </c>
      <c r="E312" s="1736" t="s">
        <v>1874</v>
      </c>
      <c r="F312" s="42" t="s">
        <v>396</v>
      </c>
      <c r="G312" s="42" t="s">
        <v>1875</v>
      </c>
    </row>
    <row r="313" spans="2:7">
      <c r="B313" s="1735">
        <f t="shared" si="17"/>
        <v>27</v>
      </c>
      <c r="C313" s="42" t="s">
        <v>397</v>
      </c>
      <c r="D313" s="1736" t="s">
        <v>1827</v>
      </c>
      <c r="E313" s="1736" t="s">
        <v>1876</v>
      </c>
      <c r="F313" s="42" t="s">
        <v>398</v>
      </c>
      <c r="G313" s="42" t="s">
        <v>1877</v>
      </c>
    </row>
    <row r="314" spans="2:7">
      <c r="B314" s="1735">
        <f t="shared" si="17"/>
        <v>28</v>
      </c>
      <c r="C314" s="42" t="s">
        <v>399</v>
      </c>
      <c r="D314" s="1736" t="s">
        <v>1827</v>
      </c>
      <c r="E314" s="1736" t="s">
        <v>1878</v>
      </c>
      <c r="F314" s="42" t="s">
        <v>401</v>
      </c>
      <c r="G314" s="42" t="s">
        <v>1879</v>
      </c>
    </row>
    <row r="315" spans="2:7">
      <c r="B315" s="1735">
        <f t="shared" si="17"/>
        <v>29</v>
      </c>
      <c r="C315" s="365" t="s">
        <v>405</v>
      </c>
      <c r="D315" s="1736" t="s">
        <v>1827</v>
      </c>
      <c r="E315" s="1736" t="s">
        <v>1880</v>
      </c>
      <c r="F315" s="1737" t="s">
        <v>406</v>
      </c>
      <c r="G315" s="1737" t="s">
        <v>1881</v>
      </c>
    </row>
    <row r="316" spans="2:7" ht="26">
      <c r="B316" s="1735">
        <f t="shared" si="17"/>
        <v>30</v>
      </c>
      <c r="C316" s="365" t="s">
        <v>1882</v>
      </c>
      <c r="D316" s="1736" t="s">
        <v>1827</v>
      </c>
      <c r="E316" s="1736" t="s">
        <v>1883</v>
      </c>
      <c r="F316" s="1737" t="s">
        <v>1884</v>
      </c>
      <c r="G316" s="1737" t="s">
        <v>1885</v>
      </c>
    </row>
    <row r="317" spans="2:7">
      <c r="B317" s="1735">
        <f t="shared" si="17"/>
        <v>31</v>
      </c>
      <c r="C317" s="365" t="s">
        <v>1886</v>
      </c>
      <c r="D317" s="1736" t="s">
        <v>1827</v>
      </c>
      <c r="E317" s="1736" t="s">
        <v>1887</v>
      </c>
      <c r="F317" s="1737" t="s">
        <v>1888</v>
      </c>
      <c r="G317" s="1737" t="s">
        <v>1889</v>
      </c>
    </row>
    <row r="318" spans="2:7">
      <c r="B318" s="1735">
        <f t="shared" si="17"/>
        <v>32</v>
      </c>
      <c r="C318" s="365" t="s">
        <v>1890</v>
      </c>
      <c r="D318" s="1736" t="s">
        <v>1827</v>
      </c>
      <c r="E318" s="1736" t="s">
        <v>1891</v>
      </c>
      <c r="F318" s="1737" t="s">
        <v>1892</v>
      </c>
      <c r="G318" s="1737" t="s">
        <v>1893</v>
      </c>
    </row>
    <row r="319" spans="2:7" ht="38.5">
      <c r="B319" s="1735">
        <f t="shared" si="17"/>
        <v>33</v>
      </c>
      <c r="C319" s="365" t="s">
        <v>928</v>
      </c>
      <c r="D319" s="1738" t="s">
        <v>1894</v>
      </c>
      <c r="E319" s="1738" t="s">
        <v>1895</v>
      </c>
      <c r="F319" s="1737" t="s">
        <v>1782</v>
      </c>
      <c r="G319" s="1737" t="s">
        <v>1896</v>
      </c>
    </row>
    <row r="320" spans="2:7" ht="63.5">
      <c r="B320" s="1735">
        <f t="shared" si="17"/>
        <v>34</v>
      </c>
      <c r="C320" s="365" t="s">
        <v>274</v>
      </c>
      <c r="D320" s="1736" t="s">
        <v>1894</v>
      </c>
      <c r="E320" s="1736" t="s">
        <v>1897</v>
      </c>
      <c r="F320" s="1737" t="s">
        <v>951</v>
      </c>
      <c r="G320" s="1737" t="s">
        <v>1898</v>
      </c>
    </row>
    <row r="321" spans="2:7" ht="38.5">
      <c r="B321" s="1735">
        <f t="shared" si="17"/>
        <v>35</v>
      </c>
      <c r="C321" s="365" t="s">
        <v>955</v>
      </c>
      <c r="D321" s="1738" t="s">
        <v>1894</v>
      </c>
      <c r="E321" s="1738" t="s">
        <v>1899</v>
      </c>
      <c r="F321" s="1737" t="s">
        <v>949</v>
      </c>
      <c r="G321" s="1737" t="s">
        <v>1900</v>
      </c>
    </row>
    <row r="322" spans="2:7" ht="63.5">
      <c r="B322" s="1735">
        <f t="shared" si="17"/>
        <v>36</v>
      </c>
      <c r="C322" s="365" t="s">
        <v>275</v>
      </c>
      <c r="D322" s="1736" t="s">
        <v>1894</v>
      </c>
      <c r="E322" s="1736" t="s">
        <v>1901</v>
      </c>
      <c r="F322" s="1737" t="s">
        <v>951</v>
      </c>
      <c r="G322" s="1737" t="s">
        <v>1898</v>
      </c>
    </row>
    <row r="323" spans="2:7" ht="38.5">
      <c r="B323" s="1735">
        <f t="shared" si="17"/>
        <v>37</v>
      </c>
      <c r="C323" s="365" t="s">
        <v>928</v>
      </c>
      <c r="D323" s="1736" t="s">
        <v>1902</v>
      </c>
      <c r="E323" s="1738" t="s">
        <v>1895</v>
      </c>
      <c r="F323" s="1737" t="s">
        <v>1782</v>
      </c>
      <c r="G323" s="1737" t="s">
        <v>1896</v>
      </c>
    </row>
    <row r="324" spans="2:7" ht="63.5">
      <c r="B324" s="1735">
        <f t="shared" si="17"/>
        <v>38</v>
      </c>
      <c r="C324" s="365" t="s">
        <v>274</v>
      </c>
      <c r="D324" s="1736" t="s">
        <v>1902</v>
      </c>
      <c r="E324" s="1736" t="s">
        <v>1897</v>
      </c>
      <c r="F324" s="1737" t="s">
        <v>951</v>
      </c>
      <c r="G324" s="1737" t="s">
        <v>1898</v>
      </c>
    </row>
    <row r="325" spans="2:7" ht="38.5">
      <c r="B325" s="1735">
        <f t="shared" si="17"/>
        <v>39</v>
      </c>
      <c r="C325" s="365" t="s">
        <v>955</v>
      </c>
      <c r="D325" s="1736" t="s">
        <v>1902</v>
      </c>
      <c r="E325" s="1736" t="s">
        <v>1899</v>
      </c>
      <c r="F325" s="1737" t="s">
        <v>949</v>
      </c>
      <c r="G325" s="1737" t="s">
        <v>1900</v>
      </c>
    </row>
    <row r="326" spans="2:7" ht="63.5">
      <c r="B326" s="1735">
        <f t="shared" si="17"/>
        <v>40</v>
      </c>
      <c r="C326" s="365" t="s">
        <v>275</v>
      </c>
      <c r="D326" s="1736" t="s">
        <v>1902</v>
      </c>
      <c r="E326" s="1736" t="s">
        <v>1901</v>
      </c>
      <c r="F326" s="1737" t="s">
        <v>951</v>
      </c>
      <c r="G326" s="1737" t="s">
        <v>1898</v>
      </c>
    </row>
    <row r="327" spans="2:7" ht="51">
      <c r="B327" s="1735">
        <f t="shared" si="17"/>
        <v>41</v>
      </c>
      <c r="C327" s="365" t="s">
        <v>231</v>
      </c>
      <c r="D327" s="1736" t="s">
        <v>1903</v>
      </c>
      <c r="E327" s="1736" t="s">
        <v>1904</v>
      </c>
      <c r="F327" s="1737" t="s">
        <v>247</v>
      </c>
      <c r="G327" s="1737" t="s">
        <v>1905</v>
      </c>
    </row>
    <row r="328" spans="2:7" ht="38.5">
      <c r="B328" s="1735">
        <f t="shared" si="17"/>
        <v>42</v>
      </c>
      <c r="C328" s="365" t="s">
        <v>146</v>
      </c>
      <c r="D328" s="1736" t="s">
        <v>1906</v>
      </c>
      <c r="E328" s="1736" t="s">
        <v>1907</v>
      </c>
      <c r="F328" s="1737" t="s">
        <v>985</v>
      </c>
      <c r="G328" s="1737" t="s">
        <v>1908</v>
      </c>
    </row>
    <row r="329" spans="2:7" ht="26">
      <c r="B329" s="1735">
        <f t="shared" si="17"/>
        <v>43</v>
      </c>
      <c r="C329" s="365" t="s">
        <v>316</v>
      </c>
      <c r="D329" s="1736" t="s">
        <v>1906</v>
      </c>
      <c r="E329" s="1736" t="s">
        <v>1832</v>
      </c>
      <c r="F329" s="1737" t="s">
        <v>983</v>
      </c>
      <c r="G329" s="1737" t="s">
        <v>1909</v>
      </c>
    </row>
    <row r="330" spans="2:7">
      <c r="B330" s="1735">
        <f t="shared" si="17"/>
        <v>44</v>
      </c>
      <c r="C330" s="365" t="s">
        <v>347</v>
      </c>
      <c r="D330" s="1736" t="s">
        <v>1906</v>
      </c>
      <c r="E330" s="1736" t="s">
        <v>1910</v>
      </c>
      <c r="F330" s="1737" t="s">
        <v>348</v>
      </c>
      <c r="G330" s="1737" t="s">
        <v>1845</v>
      </c>
    </row>
    <row r="331" spans="2:7" ht="38.5">
      <c r="B331" s="1735">
        <f t="shared" si="17"/>
        <v>45</v>
      </c>
      <c r="C331" s="365" t="s">
        <v>69</v>
      </c>
      <c r="D331" s="1736" t="s">
        <v>1906</v>
      </c>
      <c r="E331" s="1736" t="s">
        <v>1911</v>
      </c>
      <c r="F331" s="1737" t="s">
        <v>984</v>
      </c>
      <c r="G331" s="1737" t="s">
        <v>1912</v>
      </c>
    </row>
    <row r="332" spans="2:7" ht="38.5">
      <c r="B332" s="1735">
        <f t="shared" si="17"/>
        <v>46</v>
      </c>
      <c r="C332" s="365" t="s">
        <v>69</v>
      </c>
      <c r="D332" s="1736" t="s">
        <v>1906</v>
      </c>
      <c r="E332" s="1736" t="s">
        <v>1913</v>
      </c>
      <c r="F332" s="1737" t="s">
        <v>991</v>
      </c>
      <c r="G332" s="1737" t="s">
        <v>1914</v>
      </c>
    </row>
    <row r="333" spans="2:7">
      <c r="B333" s="1735">
        <f t="shared" si="17"/>
        <v>47</v>
      </c>
      <c r="C333" s="1433" t="s">
        <v>355</v>
      </c>
      <c r="D333" s="1736" t="s">
        <v>1906</v>
      </c>
      <c r="E333" s="1736" t="s">
        <v>1915</v>
      </c>
      <c r="F333" s="1737" t="s">
        <v>68</v>
      </c>
      <c r="G333" s="1737" t="s">
        <v>1849</v>
      </c>
    </row>
    <row r="334" spans="2:7">
      <c r="B334" s="1735">
        <f t="shared" si="17"/>
        <v>48</v>
      </c>
      <c r="C334" s="365" t="s">
        <v>66</v>
      </c>
      <c r="D334" s="1736" t="s">
        <v>1906</v>
      </c>
      <c r="E334" s="1736" t="s">
        <v>1916</v>
      </c>
      <c r="F334" s="1737" t="s">
        <v>68</v>
      </c>
      <c r="G334" s="1737" t="s">
        <v>1849</v>
      </c>
    </row>
    <row r="335" spans="2:7">
      <c r="B335" s="1735">
        <f t="shared" si="17"/>
        <v>49</v>
      </c>
      <c r="C335" s="365" t="s">
        <v>364</v>
      </c>
      <c r="D335" s="1736" t="s">
        <v>1906</v>
      </c>
      <c r="E335" s="1736" t="s">
        <v>1917</v>
      </c>
      <c r="F335" s="1737" t="s">
        <v>357</v>
      </c>
      <c r="G335" s="1737" t="s">
        <v>1851</v>
      </c>
    </row>
    <row r="336" spans="2:7">
      <c r="B336" s="1735">
        <f t="shared" si="17"/>
        <v>50</v>
      </c>
      <c r="C336" s="365" t="s">
        <v>364</v>
      </c>
      <c r="D336" s="1736" t="s">
        <v>1906</v>
      </c>
      <c r="E336" s="1736" t="s">
        <v>1918</v>
      </c>
      <c r="F336" s="1737" t="s">
        <v>357</v>
      </c>
      <c r="G336" s="1737" t="s">
        <v>1851</v>
      </c>
    </row>
    <row r="337" spans="2:7">
      <c r="B337" s="1735">
        <f t="shared" si="17"/>
        <v>51</v>
      </c>
      <c r="C337" s="365" t="s">
        <v>111</v>
      </c>
      <c r="D337" s="1736" t="s">
        <v>1906</v>
      </c>
      <c r="E337" s="1736" t="s">
        <v>1919</v>
      </c>
      <c r="F337" s="1737" t="s">
        <v>1071</v>
      </c>
      <c r="G337" s="1737" t="s">
        <v>1920</v>
      </c>
    </row>
    <row r="338" spans="2:7">
      <c r="B338" s="1735">
        <f t="shared" si="17"/>
        <v>52</v>
      </c>
      <c r="C338" s="1433" t="s">
        <v>144</v>
      </c>
      <c r="D338" s="1736" t="s">
        <v>1906</v>
      </c>
      <c r="E338" s="1736" t="s">
        <v>1921</v>
      </c>
      <c r="F338" s="1737" t="s">
        <v>1016</v>
      </c>
      <c r="G338" s="1737" t="s">
        <v>1922</v>
      </c>
    </row>
    <row r="339" spans="2:7">
      <c r="B339" s="1735">
        <f t="shared" si="17"/>
        <v>53</v>
      </c>
      <c r="C339" s="1433" t="s">
        <v>146</v>
      </c>
      <c r="D339" s="1736" t="s">
        <v>1906</v>
      </c>
      <c r="E339" s="1736" t="s">
        <v>1923</v>
      </c>
      <c r="F339" s="1737" t="s">
        <v>1018</v>
      </c>
      <c r="G339" s="1737" t="s">
        <v>1924</v>
      </c>
    </row>
    <row r="340" spans="2:7">
      <c r="B340" s="1735">
        <f t="shared" si="17"/>
        <v>54</v>
      </c>
      <c r="C340" s="1433" t="s">
        <v>300</v>
      </c>
      <c r="D340" s="1736" t="s">
        <v>1906</v>
      </c>
      <c r="E340" s="1736" t="s">
        <v>1925</v>
      </c>
      <c r="F340" s="1737" t="s">
        <v>1019</v>
      </c>
      <c r="G340" s="1737" t="s">
        <v>1926</v>
      </c>
    </row>
    <row r="341" spans="2:7" ht="26">
      <c r="B341" s="1735">
        <f t="shared" si="17"/>
        <v>55</v>
      </c>
      <c r="C341" s="1433" t="s">
        <v>147</v>
      </c>
      <c r="D341" s="1736" t="s">
        <v>1906</v>
      </c>
      <c r="E341" s="1736" t="s">
        <v>1927</v>
      </c>
      <c r="F341" s="1737" t="s">
        <v>1020</v>
      </c>
      <c r="G341" s="1737" t="s">
        <v>1928</v>
      </c>
    </row>
    <row r="342" spans="2:7" ht="26">
      <c r="B342" s="1735">
        <f t="shared" si="17"/>
        <v>56</v>
      </c>
      <c r="C342" s="1433" t="s">
        <v>149</v>
      </c>
      <c r="D342" s="1736" t="s">
        <v>1906</v>
      </c>
      <c r="E342" s="1736" t="s">
        <v>1929</v>
      </c>
      <c r="F342" s="1737" t="s">
        <v>1032</v>
      </c>
      <c r="G342" s="1737" t="s">
        <v>1930</v>
      </c>
    </row>
    <row r="343" spans="2:7">
      <c r="B343" s="1735">
        <f t="shared" si="17"/>
        <v>57</v>
      </c>
      <c r="C343" s="365" t="s">
        <v>148</v>
      </c>
      <c r="D343" s="1736" t="s">
        <v>1906</v>
      </c>
      <c r="E343" s="1736" t="s">
        <v>1931</v>
      </c>
      <c r="F343" s="1737" t="s">
        <v>1024</v>
      </c>
      <c r="G343" s="1737" t="s">
        <v>1932</v>
      </c>
    </row>
    <row r="344" spans="2:7" ht="51">
      <c r="B344" s="1735">
        <f t="shared" si="17"/>
        <v>58</v>
      </c>
      <c r="C344" s="1433" t="s">
        <v>149</v>
      </c>
      <c r="D344" s="1736" t="s">
        <v>1906</v>
      </c>
      <c r="E344" s="1736" t="s">
        <v>1933</v>
      </c>
      <c r="F344" s="1737" t="s">
        <v>158</v>
      </c>
      <c r="G344" s="1737" t="s">
        <v>1934</v>
      </c>
    </row>
    <row r="345" spans="2:7" ht="113.5">
      <c r="B345" s="1735">
        <f t="shared" si="17"/>
        <v>59</v>
      </c>
      <c r="C345" s="365" t="s">
        <v>1935</v>
      </c>
      <c r="D345" s="1736" t="s">
        <v>1936</v>
      </c>
      <c r="E345" s="1736" t="s">
        <v>1937</v>
      </c>
      <c r="F345" s="1737" t="s">
        <v>1938</v>
      </c>
      <c r="G345" s="1737" t="s">
        <v>1939</v>
      </c>
    </row>
    <row r="346" spans="2:7" ht="51">
      <c r="B346" s="1735">
        <f t="shared" si="17"/>
        <v>60</v>
      </c>
      <c r="C346" s="365" t="s">
        <v>1940</v>
      </c>
      <c r="D346" s="1736" t="s">
        <v>1936</v>
      </c>
      <c r="E346" s="1736" t="s">
        <v>1941</v>
      </c>
      <c r="F346" s="1737" t="s">
        <v>521</v>
      </c>
      <c r="G346" s="1737" t="s">
        <v>1942</v>
      </c>
    </row>
    <row r="347" spans="2:7" ht="38.5">
      <c r="B347" s="1735">
        <f t="shared" si="17"/>
        <v>61</v>
      </c>
      <c r="C347" s="365" t="s">
        <v>1943</v>
      </c>
      <c r="D347" s="1736" t="s">
        <v>1936</v>
      </c>
      <c r="E347" s="1736" t="s">
        <v>1944</v>
      </c>
      <c r="F347" s="1737" t="s">
        <v>968</v>
      </c>
      <c r="G347" s="1737" t="s">
        <v>1945</v>
      </c>
    </row>
    <row r="348" spans="2:7" ht="101">
      <c r="B348" s="1735">
        <f t="shared" si="17"/>
        <v>62</v>
      </c>
      <c r="C348" s="365" t="s">
        <v>1946</v>
      </c>
      <c r="D348" s="1736" t="s">
        <v>1947</v>
      </c>
      <c r="E348" s="1736" t="s">
        <v>1937</v>
      </c>
      <c r="F348" s="1737" t="s">
        <v>975</v>
      </c>
      <c r="G348" s="1737" t="s">
        <v>1948</v>
      </c>
    </row>
    <row r="349" spans="2:7" ht="101">
      <c r="B349" s="1735">
        <f t="shared" si="17"/>
        <v>63</v>
      </c>
      <c r="C349" s="365" t="s">
        <v>1935</v>
      </c>
      <c r="D349" s="1736" t="s">
        <v>1947</v>
      </c>
      <c r="E349" s="1736" t="s">
        <v>1941</v>
      </c>
      <c r="F349" s="1737" t="s">
        <v>1949</v>
      </c>
      <c r="G349" s="1737" t="s">
        <v>1950</v>
      </c>
    </row>
    <row r="350" spans="2:7" ht="51">
      <c r="B350" s="1735">
        <f t="shared" si="17"/>
        <v>64</v>
      </c>
      <c r="C350" s="365" t="s">
        <v>1940</v>
      </c>
      <c r="D350" s="1736" t="s">
        <v>1947</v>
      </c>
      <c r="E350" s="1736" t="s">
        <v>1951</v>
      </c>
      <c r="F350" s="1737" t="s">
        <v>976</v>
      </c>
      <c r="G350" s="1737" t="s">
        <v>1952</v>
      </c>
    </row>
    <row r="351" spans="2:7" ht="176">
      <c r="B351" s="1735">
        <f t="shared" si="17"/>
        <v>65</v>
      </c>
      <c r="C351" s="365" t="s">
        <v>1953</v>
      </c>
      <c r="D351" s="1736" t="s">
        <v>1947</v>
      </c>
      <c r="E351" s="1736" t="s">
        <v>1954</v>
      </c>
      <c r="F351" s="1737" t="s">
        <v>977</v>
      </c>
      <c r="G351" s="1737" t="s">
        <v>1955</v>
      </c>
    </row>
    <row r="352" spans="2:7" ht="101">
      <c r="B352" s="1735">
        <f t="shared" si="17"/>
        <v>66</v>
      </c>
      <c r="C352" s="365" t="s">
        <v>1956</v>
      </c>
      <c r="D352" s="1736" t="s">
        <v>1947</v>
      </c>
      <c r="E352" s="1736" t="s">
        <v>1957</v>
      </c>
      <c r="F352" s="1737" t="s">
        <v>960</v>
      </c>
      <c r="G352" s="1737" t="s">
        <v>1958</v>
      </c>
    </row>
    <row r="353" spans="2:7" ht="38.5">
      <c r="B353" s="1735">
        <f t="shared" ref="B353:B357" si="18">+B352+1</f>
        <v>67</v>
      </c>
      <c r="C353" s="365" t="s">
        <v>1959</v>
      </c>
      <c r="D353" s="1736" t="s">
        <v>1947</v>
      </c>
      <c r="E353" s="1736" t="s">
        <v>1944</v>
      </c>
      <c r="F353" s="1737" t="s">
        <v>978</v>
      </c>
      <c r="G353" s="1737" t="s">
        <v>1960</v>
      </c>
    </row>
    <row r="354" spans="2:7" ht="38.5">
      <c r="B354" s="1735">
        <f t="shared" si="18"/>
        <v>68</v>
      </c>
      <c r="C354" s="365" t="s">
        <v>1961</v>
      </c>
      <c r="D354" s="1736" t="s">
        <v>1947</v>
      </c>
      <c r="E354" s="1736" t="s">
        <v>1962</v>
      </c>
      <c r="F354" s="1737" t="s">
        <v>968</v>
      </c>
      <c r="G354" s="1737" t="s">
        <v>1945</v>
      </c>
    </row>
    <row r="355" spans="2:7" ht="38.5">
      <c r="B355" s="1735">
        <f t="shared" si="18"/>
        <v>69</v>
      </c>
      <c r="C355" s="365" t="s">
        <v>1963</v>
      </c>
      <c r="D355" s="1736" t="s">
        <v>1947</v>
      </c>
      <c r="E355" s="1736" t="s">
        <v>1964</v>
      </c>
      <c r="F355" s="1737" t="s">
        <v>968</v>
      </c>
      <c r="G355" s="1737" t="s">
        <v>1945</v>
      </c>
    </row>
    <row r="356" spans="2:7" ht="26">
      <c r="B356" s="1735">
        <f t="shared" si="18"/>
        <v>70</v>
      </c>
      <c r="C356" s="365" t="s">
        <v>1095</v>
      </c>
      <c r="D356" s="1736" t="s">
        <v>1965</v>
      </c>
      <c r="E356" s="1736" t="s">
        <v>1966</v>
      </c>
      <c r="F356" s="1737" t="s">
        <v>1096</v>
      </c>
      <c r="G356" s="1737" t="s">
        <v>1967</v>
      </c>
    </row>
    <row r="357" spans="2:7" ht="26">
      <c r="B357" s="1735">
        <f t="shared" si="18"/>
        <v>71</v>
      </c>
      <c r="C357" s="365" t="s">
        <v>1124</v>
      </c>
      <c r="D357" s="1736" t="s">
        <v>1968</v>
      </c>
      <c r="E357" s="1736" t="s">
        <v>1966</v>
      </c>
      <c r="F357" s="1737" t="s">
        <v>1125</v>
      </c>
      <c r="G357" s="1737" t="s">
        <v>1969</v>
      </c>
    </row>
  </sheetData>
  <customSheetViews>
    <customSheetView guid="{E6D9E970-926F-4F3B-8D36-41EB74ECFD6A}" scale="90" fitToPage="1" hiddenRows="1" topLeftCell="D230">
      <selection activeCell="I249" sqref="I249"/>
      <rowBreaks count="5" manualBreakCount="5">
        <brk id="50" max="17" man="1"/>
        <brk id="96" max="17" man="1"/>
        <brk id="140" max="17" man="1"/>
        <brk id="188" max="17" man="1"/>
        <brk id="251" max="17" man="1"/>
      </rowBreaks>
      <pageMargins left="0.25" right="0.25" top="0.75" bottom="0.75" header="0.5" footer="0.5"/>
      <pageSetup scale="35" fitToHeight="3" orientation="portrait" r:id="rId1"/>
    </customSheetView>
  </customSheetViews>
  <mergeCells count="114">
    <mergeCell ref="C262:F263"/>
    <mergeCell ref="C264:F264"/>
    <mergeCell ref="C265:F266"/>
    <mergeCell ref="C267:F271"/>
    <mergeCell ref="G267:J271"/>
    <mergeCell ref="C272:F278"/>
    <mergeCell ref="C279:F280"/>
    <mergeCell ref="C281:F281"/>
    <mergeCell ref="A199:F199"/>
    <mergeCell ref="A200:F200"/>
    <mergeCell ref="J204:P204"/>
    <mergeCell ref="A229:F229"/>
    <mergeCell ref="K229:Q229"/>
    <mergeCell ref="K231:Q231"/>
    <mergeCell ref="A236:F236"/>
    <mergeCell ref="A228:F228"/>
    <mergeCell ref="G228:H228"/>
    <mergeCell ref="I228:J228"/>
    <mergeCell ref="K228:L228"/>
    <mergeCell ref="A219:F219"/>
    <mergeCell ref="A210:F210"/>
    <mergeCell ref="G210:H210"/>
    <mergeCell ref="I210:J210"/>
    <mergeCell ref="A211:F211"/>
    <mergeCell ref="G196:H196"/>
    <mergeCell ref="I196:J196"/>
    <mergeCell ref="K196:L196"/>
    <mergeCell ref="A178:F178"/>
    <mergeCell ref="H178:Q178"/>
    <mergeCell ref="H180:Q180"/>
    <mergeCell ref="A69:F69"/>
    <mergeCell ref="J69:Q69"/>
    <mergeCell ref="A163:F163"/>
    <mergeCell ref="A169:F169"/>
    <mergeCell ref="H169:Q169"/>
    <mergeCell ref="G193:H193"/>
    <mergeCell ref="I193:J193"/>
    <mergeCell ref="K193:L193"/>
    <mergeCell ref="A186:F186"/>
    <mergeCell ref="H186:Q186"/>
    <mergeCell ref="H188:Q188"/>
    <mergeCell ref="G192:H192"/>
    <mergeCell ref="I192:J192"/>
    <mergeCell ref="K192:L192"/>
    <mergeCell ref="H156:Q156"/>
    <mergeCell ref="H157:Q157"/>
    <mergeCell ref="A103:F103"/>
    <mergeCell ref="C105:F105"/>
    <mergeCell ref="C129:T131"/>
    <mergeCell ref="A135:F135"/>
    <mergeCell ref="H155:Q155"/>
    <mergeCell ref="H159:Q159"/>
    <mergeCell ref="H158:Q158"/>
    <mergeCell ref="H171:Q171"/>
    <mergeCell ref="H75:Q75"/>
    <mergeCell ref="H77:Q77"/>
    <mergeCell ref="H79:Q79"/>
    <mergeCell ref="A149:F149"/>
    <mergeCell ref="H149:Q149"/>
    <mergeCell ref="H151:Q151"/>
    <mergeCell ref="H153:Q153"/>
    <mergeCell ref="H154:Q154"/>
    <mergeCell ref="A93:F93"/>
    <mergeCell ref="H82:Q82"/>
    <mergeCell ref="H83:Q83"/>
    <mergeCell ref="H84:Q84"/>
    <mergeCell ref="H85:Q85"/>
    <mergeCell ref="H86:Q86"/>
    <mergeCell ref="H87:Q87"/>
    <mergeCell ref="H80:Q80"/>
    <mergeCell ref="J31:Q31"/>
    <mergeCell ref="J32:Q32"/>
    <mergeCell ref="J33:Q33"/>
    <mergeCell ref="A62:F62"/>
    <mergeCell ref="L62:Q62"/>
    <mergeCell ref="L64:Q64"/>
    <mergeCell ref="L65:Q65"/>
    <mergeCell ref="J36:Q36"/>
    <mergeCell ref="J34:Q34"/>
    <mergeCell ref="J38:Q38"/>
    <mergeCell ref="A42:F42"/>
    <mergeCell ref="J42:Q42"/>
    <mergeCell ref="J58:Q58"/>
    <mergeCell ref="J43:Q43"/>
    <mergeCell ref="J52:Q52"/>
    <mergeCell ref="A56:F56"/>
    <mergeCell ref="J44:Q44"/>
    <mergeCell ref="A48:F48"/>
    <mergeCell ref="J48:Q48"/>
    <mergeCell ref="J56:Q56"/>
    <mergeCell ref="A284:J284"/>
    <mergeCell ref="H173:Q173"/>
    <mergeCell ref="H174:Q174"/>
    <mergeCell ref="G194:H194"/>
    <mergeCell ref="I194:J194"/>
    <mergeCell ref="K194:L194"/>
    <mergeCell ref="A5:F5"/>
    <mergeCell ref="J5:Q5"/>
    <mergeCell ref="J6:Q6"/>
    <mergeCell ref="J7:Q7"/>
    <mergeCell ref="J8:Q8"/>
    <mergeCell ref="J9:Q9"/>
    <mergeCell ref="A22:F22"/>
    <mergeCell ref="J22:Q22"/>
    <mergeCell ref="J11:Q11"/>
    <mergeCell ref="J13:Q13"/>
    <mergeCell ref="J15:Q15"/>
    <mergeCell ref="J18:Q18"/>
    <mergeCell ref="J23:Q23"/>
    <mergeCell ref="J24:Q24"/>
    <mergeCell ref="J71:Q71"/>
    <mergeCell ref="A75:F75"/>
    <mergeCell ref="J35:Q35"/>
    <mergeCell ref="A31:F31"/>
  </mergeCells>
  <phoneticPr fontId="92" type="noConversion"/>
  <pageMargins left="0.25" right="0.25" top="0.75" bottom="0.75" header="0.5" footer="0.5"/>
  <pageSetup scale="16" fitToHeight="3" orientation="portrait" r:id="rId2"/>
  <rowBreaks count="1" manualBreakCount="1">
    <brk id="14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3438C-33B7-4ED3-9B76-34EB8770B6F7}">
  <dimension ref="A1:Q208"/>
  <sheetViews>
    <sheetView showGridLines="0" zoomScaleNormal="100" zoomScaleSheetLayoutView="99" workbookViewId="0">
      <selection activeCell="K36" sqref="K36"/>
    </sheetView>
  </sheetViews>
  <sheetFormatPr defaultColWidth="9.1796875" defaultRowHeight="12.5"/>
  <cols>
    <col min="1" max="1" width="37" style="1058" customWidth="1"/>
    <col min="2" max="2" width="16" style="1058" bestFit="1" customWidth="1"/>
    <col min="3" max="3" width="5.81640625" style="1058" customWidth="1"/>
    <col min="4" max="4" width="16" style="1058" bestFit="1" customWidth="1"/>
    <col min="5" max="5" width="6.54296875" style="1058" customWidth="1"/>
    <col min="6" max="6" width="16" style="1058" bestFit="1" customWidth="1"/>
    <col min="7" max="7" width="6" style="1058" customWidth="1"/>
    <col min="8" max="8" width="9.7265625" style="1058" bestFit="1" customWidth="1"/>
    <col min="9" max="9" width="5.81640625" style="1058" customWidth="1"/>
    <col min="10" max="10" width="9.7265625" style="1058" bestFit="1" customWidth="1"/>
    <col min="11" max="11" width="5.81640625" style="1058" customWidth="1"/>
    <col min="12" max="12" width="10.1796875" style="1058" customWidth="1"/>
    <col min="13" max="13" width="5.81640625" style="1058" customWidth="1"/>
    <col min="14" max="14" width="15" style="1058" bestFit="1" customWidth="1"/>
    <col min="15" max="15" width="5.453125" style="1058" customWidth="1"/>
    <col min="16" max="16" width="16" style="1058" bestFit="1" customWidth="1"/>
    <col min="17" max="16384" width="9.1796875" style="1058"/>
  </cols>
  <sheetData>
    <row r="1" spans="1:17" ht="18">
      <c r="A1" s="1877" t="s">
        <v>1542</v>
      </c>
      <c r="B1" s="1878"/>
      <c r="C1" s="1878"/>
      <c r="D1" s="1878"/>
      <c r="E1" s="1878"/>
      <c r="F1" s="1878"/>
      <c r="G1" s="1878"/>
      <c r="H1" s="1878"/>
      <c r="I1" s="1647"/>
      <c r="J1" s="1647"/>
      <c r="K1" s="1647"/>
      <c r="L1" s="1647"/>
      <c r="M1" s="1647"/>
    </row>
    <row r="2" spans="1:17" ht="13">
      <c r="N2" s="1634"/>
      <c r="O2" s="1635"/>
      <c r="P2" s="201"/>
    </row>
    <row r="3" spans="1:17" ht="15.5">
      <c r="A3" s="1648" t="s">
        <v>491</v>
      </c>
      <c r="N3" s="1634"/>
      <c r="O3" s="1635"/>
      <c r="P3" s="201"/>
    </row>
    <row r="4" spans="1:17" ht="13">
      <c r="A4" s="1635"/>
      <c r="B4" s="1635"/>
      <c r="C4" s="1635"/>
      <c r="D4" s="1635"/>
      <c r="E4" s="1635"/>
      <c r="F4" s="1635"/>
      <c r="G4" s="1635"/>
      <c r="H4" s="1635"/>
      <c r="I4" s="1635"/>
      <c r="J4" s="1635"/>
      <c r="K4" s="1635"/>
      <c r="L4" s="1635"/>
      <c r="M4" s="1635"/>
      <c r="N4" s="1635"/>
      <c r="O4" s="1635"/>
      <c r="P4" s="201"/>
    </row>
    <row r="6" spans="1:17" ht="13">
      <c r="A6" s="201"/>
      <c r="B6" s="571" t="s">
        <v>492</v>
      </c>
      <c r="C6" s="571"/>
      <c r="D6" s="571" t="s">
        <v>493</v>
      </c>
      <c r="E6" s="571"/>
      <c r="F6" s="571"/>
      <c r="G6" s="571"/>
      <c r="H6" s="571"/>
      <c r="I6" s="571"/>
      <c r="J6" s="571"/>
      <c r="K6" s="571"/>
      <c r="L6" s="571"/>
      <c r="M6" s="571"/>
      <c r="N6" s="571"/>
      <c r="O6" s="571"/>
      <c r="P6" s="571"/>
    </row>
    <row r="7" spans="1:17" ht="13">
      <c r="A7" s="201"/>
      <c r="B7" s="571" t="s">
        <v>494</v>
      </c>
      <c r="C7" s="571"/>
      <c r="D7" s="571" t="s">
        <v>495</v>
      </c>
      <c r="E7" s="571"/>
      <c r="F7" s="571" t="s">
        <v>141</v>
      </c>
      <c r="G7" s="571"/>
      <c r="H7" s="571" t="s">
        <v>1067</v>
      </c>
      <c r="J7" s="571" t="s">
        <v>1068</v>
      </c>
      <c r="L7" s="571" t="s">
        <v>1069</v>
      </c>
      <c r="M7" s="571"/>
      <c r="N7" s="571" t="s">
        <v>496</v>
      </c>
      <c r="O7" s="571"/>
      <c r="P7" s="571" t="s">
        <v>44</v>
      </c>
    </row>
    <row r="8" spans="1:17">
      <c r="A8" s="201"/>
      <c r="B8" s="1081"/>
      <c r="C8" s="1081"/>
      <c r="D8" s="1081"/>
      <c r="E8" s="1081"/>
      <c r="F8" s="1081"/>
      <c r="G8" s="1081"/>
      <c r="H8" s="1081"/>
      <c r="I8" s="1081"/>
      <c r="J8" s="1081"/>
      <c r="K8" s="1081"/>
      <c r="L8" s="1081"/>
      <c r="M8" s="1081"/>
      <c r="N8" s="1081"/>
      <c r="O8" s="1081"/>
      <c r="P8" s="1081"/>
    </row>
    <row r="9" spans="1:17">
      <c r="A9" s="1639" t="s">
        <v>497</v>
      </c>
      <c r="B9" s="1639">
        <v>1170902.4845000003</v>
      </c>
      <c r="C9" s="1639"/>
      <c r="D9" s="1639">
        <v>1023282.6760000004</v>
      </c>
      <c r="E9" s="1639"/>
      <c r="F9" s="1639">
        <v>1764122.561599999</v>
      </c>
      <c r="G9" s="1639"/>
      <c r="H9" s="1639">
        <v>0</v>
      </c>
      <c r="I9" s="1639"/>
      <c r="J9" s="1639">
        <v>0</v>
      </c>
      <c r="K9" s="1639"/>
      <c r="L9" s="1639">
        <v>0</v>
      </c>
      <c r="M9" s="1639"/>
      <c r="N9" s="1639">
        <v>14077.689999999999</v>
      </c>
      <c r="O9" s="572"/>
      <c r="P9" s="1649">
        <f>SUM(B9:N9)</f>
        <v>3972385.4120999998</v>
      </c>
      <c r="Q9" s="575"/>
    </row>
    <row r="10" spans="1:17" ht="14">
      <c r="A10" s="1639"/>
      <c r="B10" s="1639"/>
      <c r="C10" s="1639"/>
      <c r="D10" s="1639"/>
      <c r="E10" s="1639"/>
      <c r="F10" s="1639"/>
      <c r="G10" s="1639"/>
      <c r="H10" s="1639"/>
      <c r="I10" s="1639"/>
      <c r="J10" s="1639"/>
      <c r="K10" s="1639"/>
      <c r="L10" s="1639"/>
      <c r="M10" s="1639"/>
      <c r="N10" s="1639"/>
      <c r="O10" s="574"/>
      <c r="P10" s="1649">
        <f t="shared" ref="P10:P31" si="0">SUM(B10:N10)</f>
        <v>0</v>
      </c>
      <c r="Q10" s="573"/>
    </row>
    <row r="11" spans="1:17" ht="14">
      <c r="A11" s="1639" t="s">
        <v>1200</v>
      </c>
      <c r="B11" s="1639">
        <v>9003894.5199999958</v>
      </c>
      <c r="C11" s="1639"/>
      <c r="D11" s="1639">
        <v>7334376.9899999993</v>
      </c>
      <c r="E11" s="1639"/>
      <c r="F11" s="1639">
        <v>15511197.620000001</v>
      </c>
      <c r="G11" s="1639"/>
      <c r="H11" s="1639">
        <v>0</v>
      </c>
      <c r="I11" s="1639"/>
      <c r="J11" s="1639">
        <v>0</v>
      </c>
      <c r="K11" s="1639"/>
      <c r="L11" s="1639">
        <v>0</v>
      </c>
      <c r="M11" s="1639"/>
      <c r="N11" s="1639">
        <v>8430541.3900000006</v>
      </c>
      <c r="O11" s="574"/>
      <c r="P11" s="1649">
        <f t="shared" si="0"/>
        <v>40280010.519999996</v>
      </c>
      <c r="Q11" s="573"/>
    </row>
    <row r="12" spans="1:17" ht="14">
      <c r="A12" s="1639"/>
      <c r="B12" s="1639"/>
      <c r="C12" s="1639"/>
      <c r="D12" s="1639"/>
      <c r="E12" s="1639"/>
      <c r="F12" s="1639"/>
      <c r="G12" s="1639"/>
      <c r="H12" s="1639"/>
      <c r="I12" s="1639"/>
      <c r="J12" s="1639"/>
      <c r="K12" s="1639"/>
      <c r="L12" s="1639"/>
      <c r="M12" s="1639"/>
      <c r="N12" s="1639"/>
      <c r="O12" s="574"/>
      <c r="P12" s="1649">
        <f t="shared" si="0"/>
        <v>0</v>
      </c>
      <c r="Q12" s="573"/>
    </row>
    <row r="13" spans="1:17" ht="14">
      <c r="A13" s="1639" t="s">
        <v>1201</v>
      </c>
      <c r="B13" s="1639">
        <v>6896337.7000000011</v>
      </c>
      <c r="C13" s="1639"/>
      <c r="D13" s="1639">
        <v>5774657.540000001</v>
      </c>
      <c r="E13" s="1639"/>
      <c r="F13" s="1639">
        <v>10191270.07</v>
      </c>
      <c r="G13" s="1639"/>
      <c r="H13" s="1639">
        <v>0</v>
      </c>
      <c r="I13" s="1639"/>
      <c r="J13" s="1639">
        <v>0</v>
      </c>
      <c r="K13" s="1639"/>
      <c r="L13" s="1639">
        <v>0</v>
      </c>
      <c r="M13" s="1639"/>
      <c r="N13" s="1639">
        <v>5791.36</v>
      </c>
      <c r="O13" s="574"/>
      <c r="P13" s="1649">
        <f t="shared" si="0"/>
        <v>22868056.670000002</v>
      </c>
      <c r="Q13" s="573"/>
    </row>
    <row r="14" spans="1:17" ht="14">
      <c r="A14" s="1639"/>
      <c r="B14" s="1639"/>
      <c r="C14" s="1639"/>
      <c r="D14" s="1639"/>
      <c r="E14" s="1639"/>
      <c r="F14" s="1639"/>
      <c r="G14" s="1639"/>
      <c r="H14" s="1639"/>
      <c r="I14" s="1639"/>
      <c r="J14" s="1639"/>
      <c r="K14" s="1639"/>
      <c r="L14" s="1639"/>
      <c r="M14" s="1639"/>
      <c r="N14" s="1639"/>
      <c r="O14" s="574"/>
      <c r="P14" s="1649">
        <f t="shared" si="0"/>
        <v>0</v>
      </c>
      <c r="Q14" s="573"/>
    </row>
    <row r="15" spans="1:17" ht="14">
      <c r="A15" s="1639" t="s">
        <v>498</v>
      </c>
      <c r="B15" s="1639">
        <v>2464589.42</v>
      </c>
      <c r="C15" s="1639"/>
      <c r="D15" s="1639">
        <v>1687432.0900000003</v>
      </c>
      <c r="E15" s="1639"/>
      <c r="F15" s="1639">
        <v>3758149.88</v>
      </c>
      <c r="G15" s="1639"/>
      <c r="H15" s="1639">
        <v>0</v>
      </c>
      <c r="I15" s="1639"/>
      <c r="J15" s="1639">
        <v>0</v>
      </c>
      <c r="K15" s="1639"/>
      <c r="L15" s="1639">
        <v>0</v>
      </c>
      <c r="M15" s="1639"/>
      <c r="N15" s="1639">
        <v>0</v>
      </c>
      <c r="O15" s="574"/>
      <c r="P15" s="1649">
        <f t="shared" si="0"/>
        <v>7910171.3900000006</v>
      </c>
      <c r="Q15" s="573"/>
    </row>
    <row r="16" spans="1:17" ht="14">
      <c r="A16" s="1639"/>
      <c r="B16" s="1639"/>
      <c r="C16" s="1639"/>
      <c r="D16" s="1639"/>
      <c r="E16" s="1639"/>
      <c r="F16" s="1639"/>
      <c r="G16" s="1639"/>
      <c r="H16" s="1639"/>
      <c r="I16" s="1639"/>
      <c r="J16" s="1639"/>
      <c r="K16" s="1639"/>
      <c r="L16" s="1639"/>
      <c r="M16" s="1639"/>
      <c r="N16" s="1639"/>
      <c r="O16" s="574"/>
      <c r="P16" s="1649">
        <f t="shared" si="0"/>
        <v>0</v>
      </c>
      <c r="Q16" s="573"/>
    </row>
    <row r="17" spans="1:17" ht="14">
      <c r="A17" s="1639" t="s">
        <v>499</v>
      </c>
      <c r="B17" s="1639">
        <v>1471980.98</v>
      </c>
      <c r="C17" s="1639"/>
      <c r="D17" s="1639">
        <v>1155282.4000000001</v>
      </c>
      <c r="E17" s="1639"/>
      <c r="F17" s="1639">
        <v>2131612.41</v>
      </c>
      <c r="G17" s="1639"/>
      <c r="H17" s="1639">
        <v>0</v>
      </c>
      <c r="I17" s="1639"/>
      <c r="J17" s="1639">
        <v>8145.2699999999995</v>
      </c>
      <c r="K17" s="1639"/>
      <c r="L17" s="1639">
        <v>0</v>
      </c>
      <c r="M17" s="1639"/>
      <c r="N17" s="1639">
        <v>18408.22</v>
      </c>
      <c r="O17" s="574"/>
      <c r="P17" s="1649">
        <f t="shared" si="0"/>
        <v>4785429.2799999993</v>
      </c>
      <c r="Q17" s="573"/>
    </row>
    <row r="18" spans="1:17" ht="14">
      <c r="A18" s="1639"/>
      <c r="B18" s="1639"/>
      <c r="C18" s="1639"/>
      <c r="D18" s="1639"/>
      <c r="E18" s="1639"/>
      <c r="F18" s="1639"/>
      <c r="G18" s="1639"/>
      <c r="H18" s="1639"/>
      <c r="I18" s="1639"/>
      <c r="J18" s="1639"/>
      <c r="K18" s="1639"/>
      <c r="L18" s="1639"/>
      <c r="M18" s="1639"/>
      <c r="N18" s="1639"/>
      <c r="O18" s="574"/>
      <c r="P18" s="1649">
        <f t="shared" si="0"/>
        <v>0</v>
      </c>
      <c r="Q18" s="573"/>
    </row>
    <row r="19" spans="1:17" ht="14">
      <c r="A19" s="1639" t="s">
        <v>500</v>
      </c>
      <c r="B19" s="1639">
        <v>36810751.280000001</v>
      </c>
      <c r="C19" s="1639"/>
      <c r="D19" s="1639">
        <v>34585866.730000004</v>
      </c>
      <c r="E19" s="1639"/>
      <c r="F19" s="1639">
        <v>26868567.349999994</v>
      </c>
      <c r="G19" s="1639"/>
      <c r="H19" s="1639">
        <v>0</v>
      </c>
      <c r="I19" s="1639"/>
      <c r="J19" s="1639">
        <v>0</v>
      </c>
      <c r="K19" s="1639"/>
      <c r="L19" s="1639">
        <v>0</v>
      </c>
      <c r="M19" s="1639"/>
      <c r="N19" s="1639">
        <v>0</v>
      </c>
      <c r="O19" s="574"/>
      <c r="P19" s="1649">
        <f t="shared" si="0"/>
        <v>98265185.359999999</v>
      </c>
      <c r="Q19" s="573"/>
    </row>
    <row r="20" spans="1:17" ht="14">
      <c r="A20" s="1639"/>
      <c r="B20" s="1639"/>
      <c r="C20" s="1639"/>
      <c r="D20" s="1639"/>
      <c r="E20" s="1639"/>
      <c r="F20" s="1639"/>
      <c r="G20" s="1639"/>
      <c r="H20" s="1639"/>
      <c r="I20" s="1639"/>
      <c r="J20" s="1639"/>
      <c r="K20" s="1639"/>
      <c r="L20" s="1639"/>
      <c r="M20" s="1639"/>
      <c r="N20" s="1639"/>
      <c r="O20" s="574"/>
      <c r="P20" s="1649">
        <f t="shared" si="0"/>
        <v>0</v>
      </c>
      <c r="Q20" s="573"/>
    </row>
    <row r="21" spans="1:17" ht="14">
      <c r="A21" s="1639" t="s">
        <v>501</v>
      </c>
      <c r="B21" s="1639">
        <v>13295189.910000004</v>
      </c>
      <c r="C21" s="1639"/>
      <c r="D21" s="1639">
        <v>12466960.66</v>
      </c>
      <c r="E21" s="1639"/>
      <c r="F21" s="1639">
        <v>19638368.23</v>
      </c>
      <c r="G21" s="1639"/>
      <c r="H21" s="1639">
        <v>0</v>
      </c>
      <c r="I21" s="1639"/>
      <c r="J21" s="1639">
        <v>0</v>
      </c>
      <c r="K21" s="1639"/>
      <c r="L21" s="1639">
        <v>0</v>
      </c>
      <c r="M21" s="1639"/>
      <c r="N21" s="1639">
        <v>4123.9599999999991</v>
      </c>
      <c r="O21" s="574"/>
      <c r="P21" s="1649">
        <f t="shared" si="0"/>
        <v>45404642.760000005</v>
      </c>
      <c r="Q21" s="573"/>
    </row>
    <row r="22" spans="1:17" ht="14">
      <c r="A22" s="1639"/>
      <c r="B22" s="1639"/>
      <c r="C22" s="1639"/>
      <c r="D22" s="1639"/>
      <c r="E22" s="1639"/>
      <c r="F22" s="1639"/>
      <c r="G22" s="1639"/>
      <c r="H22" s="1639"/>
      <c r="I22" s="1639"/>
      <c r="J22" s="1639"/>
      <c r="K22" s="1639"/>
      <c r="L22" s="1639"/>
      <c r="M22" s="1639"/>
      <c r="N22" s="1639"/>
      <c r="O22" s="574"/>
      <c r="P22" s="1649">
        <f t="shared" si="0"/>
        <v>0</v>
      </c>
      <c r="Q22" s="573"/>
    </row>
    <row r="23" spans="1:17" ht="14">
      <c r="A23" s="1639" t="s">
        <v>1773</v>
      </c>
      <c r="B23" s="1639">
        <v>4189773.8299999991</v>
      </c>
      <c r="C23" s="1639"/>
      <c r="D23" s="1639">
        <v>4384630.959999999</v>
      </c>
      <c r="E23" s="1639"/>
      <c r="F23" s="1639">
        <v>5920592.6799999997</v>
      </c>
      <c r="G23" s="1639"/>
      <c r="H23" s="1639">
        <v>0</v>
      </c>
      <c r="I23" s="1639"/>
      <c r="J23" s="1639">
        <v>0</v>
      </c>
      <c r="K23" s="1639"/>
      <c r="L23" s="1639">
        <v>0</v>
      </c>
      <c r="M23" s="1639"/>
      <c r="N23" s="1639">
        <v>1973.2600000000002</v>
      </c>
      <c r="O23" s="574"/>
      <c r="P23" s="1649">
        <f t="shared" si="0"/>
        <v>14496970.729999999</v>
      </c>
      <c r="Q23" s="573"/>
    </row>
    <row r="24" spans="1:17">
      <c r="A24" s="1639"/>
      <c r="B24" s="1639"/>
      <c r="C24" s="1639"/>
      <c r="D24" s="1639"/>
      <c r="E24" s="1639"/>
      <c r="F24" s="1639"/>
      <c r="G24" s="1639"/>
      <c r="H24" s="1639"/>
      <c r="I24" s="1639"/>
      <c r="J24" s="1639"/>
      <c r="K24" s="1639"/>
      <c r="L24" s="1639"/>
      <c r="M24" s="1639"/>
      <c r="N24" s="1639"/>
      <c r="O24" s="574"/>
      <c r="P24" s="1649">
        <f t="shared" si="0"/>
        <v>0</v>
      </c>
    </row>
    <row r="25" spans="1:17">
      <c r="A25" s="1639" t="s">
        <v>1202</v>
      </c>
      <c r="B25" s="1639">
        <v>2133909.7000000002</v>
      </c>
      <c r="C25" s="1639"/>
      <c r="D25" s="1639">
        <v>1785685.2000000002</v>
      </c>
      <c r="E25" s="1639"/>
      <c r="F25" s="1639">
        <v>3109870.22</v>
      </c>
      <c r="G25" s="1639"/>
      <c r="H25" s="1639">
        <v>0</v>
      </c>
      <c r="I25" s="1639"/>
      <c r="J25" s="1639">
        <v>0</v>
      </c>
      <c r="K25" s="1639"/>
      <c r="L25" s="1639">
        <v>0</v>
      </c>
      <c r="M25" s="1639"/>
      <c r="N25" s="1639">
        <v>2850.9199999999996</v>
      </c>
      <c r="O25" s="574"/>
      <c r="P25" s="1649">
        <f t="shared" si="0"/>
        <v>7032316.040000001</v>
      </c>
    </row>
    <row r="26" spans="1:17">
      <c r="A26" s="1639"/>
      <c r="B26" s="1639"/>
      <c r="C26" s="1639"/>
      <c r="D26" s="1639"/>
      <c r="E26" s="1639"/>
      <c r="F26" s="1639"/>
      <c r="G26" s="1639"/>
      <c r="H26" s="1639"/>
      <c r="I26" s="1639"/>
      <c r="J26" s="1639"/>
      <c r="K26" s="1639"/>
      <c r="L26" s="1639"/>
      <c r="M26" s="1639"/>
      <c r="N26" s="1639"/>
      <c r="O26" s="574"/>
      <c r="P26" s="1649">
        <f t="shared" si="0"/>
        <v>0</v>
      </c>
    </row>
    <row r="27" spans="1:17">
      <c r="A27" s="1639" t="s">
        <v>1203</v>
      </c>
      <c r="B27" s="1639">
        <v>8325432.1399999978</v>
      </c>
      <c r="C27" s="1639"/>
      <c r="D27" s="1639">
        <v>7140193.5899999999</v>
      </c>
      <c r="E27" s="1639"/>
      <c r="F27" s="1639">
        <v>10202028.779999999</v>
      </c>
      <c r="G27" s="1639"/>
      <c r="H27" s="1639">
        <v>0</v>
      </c>
      <c r="I27" s="1639"/>
      <c r="J27" s="1639">
        <v>0</v>
      </c>
      <c r="K27" s="1639"/>
      <c r="L27" s="1639">
        <v>0</v>
      </c>
      <c r="M27" s="1639"/>
      <c r="N27" s="1639">
        <v>3191.61</v>
      </c>
      <c r="O27" s="574"/>
      <c r="P27" s="1649">
        <f t="shared" si="0"/>
        <v>25670846.119999997</v>
      </c>
    </row>
    <row r="28" spans="1:17">
      <c r="A28" s="1639"/>
      <c r="B28" s="1639"/>
      <c r="C28" s="1639"/>
      <c r="D28" s="1639"/>
      <c r="E28" s="1639"/>
      <c r="F28" s="1639"/>
      <c r="G28" s="1639"/>
      <c r="H28" s="1639"/>
      <c r="I28" s="1639"/>
      <c r="J28" s="1639"/>
      <c r="K28" s="1639"/>
      <c r="L28" s="1639"/>
      <c r="M28" s="1639"/>
      <c r="N28" s="1639"/>
      <c r="O28" s="574"/>
      <c r="P28" s="1649">
        <f t="shared" si="0"/>
        <v>0</v>
      </c>
    </row>
    <row r="29" spans="1:17">
      <c r="A29" s="1639" t="s">
        <v>1204</v>
      </c>
      <c r="B29" s="1639">
        <v>33753690.870000005</v>
      </c>
      <c r="C29" s="1639"/>
      <c r="D29" s="1639">
        <v>27358681.720000003</v>
      </c>
      <c r="E29" s="1639"/>
      <c r="F29" s="1639">
        <v>43882128.68</v>
      </c>
      <c r="G29" s="1639"/>
      <c r="H29" s="1639">
        <v>109486.16</v>
      </c>
      <c r="I29" s="1639"/>
      <c r="J29" s="1639">
        <v>191244.62</v>
      </c>
      <c r="K29" s="1639"/>
      <c r="L29" s="1639">
        <v>78879.97000000003</v>
      </c>
      <c r="M29" s="1639"/>
      <c r="N29" s="1639">
        <v>2652.32</v>
      </c>
      <c r="O29" s="574"/>
      <c r="P29" s="1649">
        <f t="shared" si="0"/>
        <v>105376764.34</v>
      </c>
    </row>
    <row r="30" spans="1:17">
      <c r="A30" s="1639"/>
      <c r="B30" s="1639"/>
      <c r="C30" s="1639"/>
      <c r="D30" s="1639"/>
      <c r="E30" s="1639"/>
      <c r="F30" s="1639"/>
      <c r="G30" s="1639"/>
      <c r="H30" s="1639"/>
      <c r="I30" s="1639"/>
      <c r="J30" s="1639"/>
      <c r="K30" s="1639"/>
      <c r="L30" s="1639"/>
      <c r="M30" s="1639"/>
      <c r="N30" s="1639"/>
      <c r="O30" s="574"/>
      <c r="P30" s="1649">
        <f t="shared" si="0"/>
        <v>0</v>
      </c>
    </row>
    <row r="31" spans="1:17">
      <c r="A31" s="1639" t="s">
        <v>1205</v>
      </c>
      <c r="B31" s="1639">
        <v>793611.24</v>
      </c>
      <c r="C31" s="1639"/>
      <c r="D31" s="1639">
        <v>640218.01</v>
      </c>
      <c r="E31" s="1639"/>
      <c r="F31" s="1639">
        <v>1342025.3599999999</v>
      </c>
      <c r="G31" s="1639"/>
      <c r="H31" s="1639">
        <v>0</v>
      </c>
      <c r="I31" s="1639"/>
      <c r="J31" s="1639">
        <v>0</v>
      </c>
      <c r="K31" s="1639"/>
      <c r="L31" s="1639">
        <v>0</v>
      </c>
      <c r="M31" s="1639"/>
      <c r="N31" s="1639">
        <v>165.27</v>
      </c>
      <c r="O31" s="574"/>
      <c r="P31" s="1649">
        <f t="shared" si="0"/>
        <v>2776019.88</v>
      </c>
    </row>
    <row r="32" spans="1:17">
      <c r="B32" s="1642"/>
      <c r="C32" s="1642"/>
      <c r="D32" s="1642"/>
      <c r="E32" s="1642"/>
      <c r="F32" s="1642"/>
      <c r="G32" s="1642"/>
      <c r="H32" s="1642"/>
      <c r="I32" s="1642"/>
      <c r="J32" s="1642"/>
      <c r="K32" s="1642"/>
      <c r="L32" s="1642"/>
      <c r="M32" s="1642"/>
      <c r="N32" s="1643"/>
      <c r="O32" s="1643"/>
      <c r="P32" s="1642"/>
    </row>
    <row r="33" spans="1:16" ht="13.5" thickBot="1">
      <c r="A33" s="1216" t="s">
        <v>44</v>
      </c>
      <c r="B33" s="576">
        <f>SUM(B9:B31)</f>
        <v>120310064.07449999</v>
      </c>
      <c r="C33" s="576"/>
      <c r="D33" s="576">
        <f>SUM(D9:D31)</f>
        <v>105337268.566</v>
      </c>
      <c r="E33" s="576"/>
      <c r="F33" s="576">
        <f>SUM(F9:F31)</f>
        <v>144319933.84160003</v>
      </c>
      <c r="G33" s="576"/>
      <c r="H33" s="576">
        <f>SUM(H9:H31)</f>
        <v>109486.16</v>
      </c>
      <c r="I33" s="576"/>
      <c r="J33" s="576">
        <f>SUM(J9:J31)</f>
        <v>199389.88999999998</v>
      </c>
      <c r="K33" s="576"/>
      <c r="L33" s="576">
        <f>SUM(L9:L31)</f>
        <v>78879.97000000003</v>
      </c>
      <c r="M33" s="576"/>
      <c r="N33" s="576">
        <f>SUM(N9:N31)</f>
        <v>8483776</v>
      </c>
      <c r="O33" s="576"/>
      <c r="P33" s="576">
        <f>SUM(P9:P31)</f>
        <v>378838798.50209999</v>
      </c>
    </row>
    <row r="34" spans="1:16" ht="13" thickTop="1">
      <c r="B34" s="1642"/>
      <c r="C34" s="1642"/>
      <c r="D34" s="1642"/>
      <c r="E34" s="1642"/>
      <c r="F34" s="1642"/>
      <c r="G34" s="1642"/>
      <c r="H34" s="1642"/>
      <c r="I34" s="1642"/>
      <c r="J34" s="1642"/>
      <c r="K34" s="1642"/>
      <c r="L34" s="1642"/>
      <c r="M34" s="1642"/>
      <c r="N34" s="1643"/>
      <c r="O34" s="1643"/>
      <c r="P34" s="1642"/>
    </row>
    <row r="35" spans="1:16">
      <c r="B35" s="1642"/>
      <c r="C35" s="1642"/>
      <c r="D35" s="1642"/>
      <c r="E35" s="1642"/>
      <c r="F35" s="1642"/>
      <c r="G35" s="1642"/>
      <c r="H35" s="1642"/>
      <c r="I35" s="1642"/>
      <c r="J35" s="1642"/>
      <c r="K35" s="1642"/>
      <c r="L35" s="1642"/>
      <c r="M35" s="1642"/>
      <c r="N35" s="1643"/>
      <c r="O35" s="1643"/>
      <c r="P35" s="1642"/>
    </row>
    <row r="36" spans="1:16">
      <c r="B36" s="1642"/>
      <c r="C36" s="1642"/>
      <c r="D36" s="1642"/>
      <c r="E36" s="1642"/>
      <c r="F36" s="1642"/>
      <c r="G36" s="1642"/>
      <c r="H36" s="1642"/>
      <c r="I36" s="1642"/>
      <c r="J36" s="1642"/>
      <c r="K36" s="1642"/>
      <c r="L36" s="1642"/>
      <c r="M36" s="1642"/>
      <c r="N36" s="1643"/>
      <c r="O36" s="1643"/>
      <c r="P36" s="1642"/>
    </row>
    <row r="37" spans="1:16">
      <c r="B37" s="1642"/>
      <c r="C37" s="1642"/>
      <c r="D37" s="1642"/>
      <c r="E37" s="1642"/>
      <c r="F37" s="1642"/>
      <c r="G37" s="1642"/>
      <c r="H37" s="1642"/>
      <c r="I37" s="1642"/>
      <c r="J37" s="1642"/>
      <c r="K37" s="1642"/>
      <c r="L37" s="1642"/>
      <c r="M37" s="1642"/>
      <c r="N37" s="1643"/>
      <c r="O37" s="1643"/>
      <c r="P37" s="1642"/>
    </row>
    <row r="38" spans="1:16">
      <c r="B38" s="1642"/>
      <c r="C38" s="1642"/>
      <c r="D38" s="1642"/>
      <c r="E38" s="1642"/>
      <c r="F38" s="1642"/>
      <c r="G38" s="1642"/>
      <c r="H38" s="1642"/>
      <c r="I38" s="1642"/>
      <c r="J38" s="1642"/>
      <c r="K38" s="1642"/>
      <c r="L38" s="1642"/>
      <c r="M38" s="1642"/>
      <c r="N38" s="1643"/>
      <c r="O38" s="1643"/>
      <c r="P38" s="1642"/>
    </row>
    <row r="39" spans="1:16">
      <c r="B39" s="1642"/>
      <c r="C39" s="1642"/>
      <c r="D39" s="1642"/>
      <c r="E39" s="1642"/>
      <c r="F39" s="1642"/>
      <c r="G39" s="1642"/>
      <c r="H39" s="1642"/>
      <c r="I39" s="1642"/>
      <c r="J39" s="1642"/>
      <c r="K39" s="1642"/>
      <c r="L39" s="1642"/>
      <c r="M39" s="1642"/>
      <c r="N39" s="1643"/>
      <c r="O39" s="1643"/>
      <c r="P39" s="1642"/>
    </row>
    <row r="40" spans="1:16">
      <c r="B40" s="1642"/>
      <c r="C40" s="1642"/>
      <c r="D40" s="1642"/>
      <c r="E40" s="1642"/>
      <c r="F40" s="1642"/>
      <c r="G40" s="1642"/>
      <c r="H40" s="1642"/>
      <c r="I40" s="1642"/>
      <c r="J40" s="1642"/>
      <c r="K40" s="1642"/>
      <c r="L40" s="1642"/>
      <c r="M40" s="1642"/>
      <c r="N40" s="1643"/>
      <c r="O40" s="1643"/>
      <c r="P40" s="1642"/>
    </row>
    <row r="41" spans="1:16">
      <c r="B41" s="1642"/>
      <c r="C41" s="1642"/>
      <c r="D41" s="1642"/>
      <c r="E41" s="1642"/>
      <c r="F41" s="1642"/>
      <c r="G41" s="1642"/>
      <c r="H41" s="1642"/>
      <c r="I41" s="1642"/>
      <c r="J41" s="1642"/>
      <c r="K41" s="1642"/>
      <c r="L41" s="1642"/>
      <c r="M41" s="1642"/>
      <c r="N41" s="1643"/>
      <c r="O41" s="1643"/>
      <c r="P41" s="1642"/>
    </row>
    <row r="42" spans="1:16">
      <c r="B42" s="1642"/>
      <c r="C42" s="1642"/>
      <c r="D42" s="1642"/>
      <c r="E42" s="1642"/>
      <c r="F42" s="1642"/>
      <c r="G42" s="1642"/>
      <c r="H42" s="1642"/>
      <c r="I42" s="1642"/>
      <c r="J42" s="1642"/>
      <c r="K42" s="1642"/>
      <c r="L42" s="1642"/>
      <c r="M42" s="1642"/>
      <c r="N42" s="1643"/>
      <c r="O42" s="1643"/>
      <c r="P42" s="1642"/>
    </row>
    <row r="43" spans="1:16">
      <c r="B43" s="1642"/>
      <c r="C43" s="1642"/>
      <c r="D43" s="1642"/>
      <c r="E43" s="1642"/>
      <c r="F43" s="1642"/>
      <c r="G43" s="1642"/>
      <c r="H43" s="1642"/>
      <c r="I43" s="1642"/>
      <c r="J43" s="1642"/>
      <c r="K43" s="1642"/>
      <c r="L43" s="1642"/>
      <c r="M43" s="1642"/>
      <c r="N43" s="1643"/>
      <c r="O43" s="1643"/>
      <c r="P43" s="1642"/>
    </row>
    <row r="44" spans="1:16">
      <c r="B44" s="1642"/>
      <c r="C44" s="1642"/>
      <c r="D44" s="1642"/>
      <c r="E44" s="1642"/>
      <c r="F44" s="1642"/>
      <c r="G44" s="1642"/>
      <c r="H44" s="1642"/>
      <c r="I44" s="1642"/>
      <c r="J44" s="1642"/>
      <c r="K44" s="1642"/>
      <c r="L44" s="1642"/>
      <c r="M44" s="1642"/>
      <c r="N44" s="1643"/>
      <c r="O44" s="1643"/>
      <c r="P44" s="1642"/>
    </row>
    <row r="45" spans="1:16">
      <c r="B45" s="1642"/>
      <c r="C45" s="1642"/>
      <c r="D45" s="1642"/>
      <c r="E45" s="1642"/>
      <c r="F45" s="1642"/>
      <c r="G45" s="1642"/>
      <c r="H45" s="1642"/>
      <c r="I45" s="1642"/>
      <c r="J45" s="1642"/>
      <c r="K45" s="1642"/>
      <c r="L45" s="1642"/>
      <c r="M45" s="1642"/>
      <c r="N45" s="1643"/>
      <c r="O45" s="1643"/>
      <c r="P45" s="1642"/>
    </row>
    <row r="46" spans="1:16">
      <c r="B46" s="1642"/>
      <c r="C46" s="1642"/>
      <c r="D46" s="1642"/>
      <c r="E46" s="1642"/>
      <c r="F46" s="1642"/>
      <c r="G46" s="1642"/>
      <c r="H46" s="1642"/>
      <c r="I46" s="1642"/>
      <c r="J46" s="1642"/>
      <c r="K46" s="1642"/>
      <c r="L46" s="1642"/>
      <c r="M46" s="1642"/>
      <c r="N46" s="1643"/>
      <c r="O46" s="1643"/>
      <c r="P46" s="1642"/>
    </row>
    <row r="47" spans="1:16">
      <c r="B47" s="1642"/>
      <c r="C47" s="1642"/>
      <c r="D47" s="1642"/>
      <c r="E47" s="1642"/>
      <c r="F47" s="1642"/>
      <c r="G47" s="1642"/>
      <c r="H47" s="1642"/>
      <c r="I47" s="1642"/>
      <c r="J47" s="1642"/>
      <c r="K47" s="1642"/>
      <c r="L47" s="1642"/>
      <c r="M47" s="1642"/>
      <c r="N47" s="1643"/>
      <c r="O47" s="1643"/>
      <c r="P47" s="1642"/>
    </row>
    <row r="48" spans="1:16">
      <c r="B48" s="1642"/>
      <c r="C48" s="1642"/>
      <c r="D48" s="1642"/>
      <c r="E48" s="1642"/>
      <c r="F48" s="1642"/>
      <c r="G48" s="1642"/>
      <c r="H48" s="1642"/>
      <c r="I48" s="1642"/>
      <c r="J48" s="1642"/>
      <c r="K48" s="1642"/>
      <c r="L48" s="1642"/>
      <c r="M48" s="1642"/>
      <c r="N48" s="1643"/>
      <c r="O48" s="1643"/>
      <c r="P48" s="1642"/>
    </row>
    <row r="49" spans="2:16">
      <c r="B49" s="1642"/>
      <c r="C49" s="1642"/>
      <c r="D49" s="1642"/>
      <c r="E49" s="1642"/>
      <c r="F49" s="1642"/>
      <c r="G49" s="1642"/>
      <c r="H49" s="1642"/>
      <c r="I49" s="1642"/>
      <c r="J49" s="1642"/>
      <c r="K49" s="1642"/>
      <c r="L49" s="1642"/>
      <c r="M49" s="1642"/>
      <c r="N49" s="1643"/>
      <c r="O49" s="1643"/>
      <c r="P49" s="1642"/>
    </row>
    <row r="50" spans="2:16">
      <c r="B50" s="1642"/>
      <c r="C50" s="1642"/>
      <c r="D50" s="1642"/>
      <c r="E50" s="1642"/>
      <c r="F50" s="1642"/>
      <c r="G50" s="1642"/>
      <c r="H50" s="1642"/>
      <c r="I50" s="1642"/>
      <c r="J50" s="1642"/>
      <c r="K50" s="1642"/>
      <c r="L50" s="1642"/>
      <c r="M50" s="1642"/>
      <c r="N50" s="1643"/>
      <c r="O50" s="1643"/>
      <c r="P50" s="1642"/>
    </row>
    <row r="51" spans="2:16">
      <c r="B51" s="1642"/>
      <c r="C51" s="1642"/>
      <c r="D51" s="1642"/>
      <c r="E51" s="1642"/>
      <c r="F51" s="1642"/>
      <c r="G51" s="1642"/>
      <c r="H51" s="1642"/>
      <c r="I51" s="1642"/>
      <c r="J51" s="1642"/>
      <c r="K51" s="1642"/>
      <c r="L51" s="1642"/>
      <c r="M51" s="1642"/>
      <c r="N51" s="1643"/>
      <c r="O51" s="1643"/>
      <c r="P51" s="1642"/>
    </row>
    <row r="52" spans="2:16">
      <c r="B52" s="1642"/>
      <c r="C52" s="1642"/>
      <c r="D52" s="1642"/>
      <c r="E52" s="1642"/>
      <c r="F52" s="1642"/>
      <c r="G52" s="1642"/>
      <c r="H52" s="1642"/>
      <c r="I52" s="1642"/>
      <c r="J52" s="1642"/>
      <c r="K52" s="1642"/>
      <c r="L52" s="1642"/>
      <c r="M52" s="1642"/>
      <c r="N52" s="1643"/>
      <c r="O52" s="1643"/>
      <c r="P52" s="1642"/>
    </row>
    <row r="53" spans="2:16">
      <c r="B53" s="1642"/>
      <c r="C53" s="1642"/>
      <c r="D53" s="1642"/>
      <c r="E53" s="1642"/>
      <c r="F53" s="1642"/>
      <c r="G53" s="1642"/>
      <c r="H53" s="1642"/>
      <c r="I53" s="1642"/>
      <c r="J53" s="1642"/>
      <c r="K53" s="1642"/>
      <c r="L53" s="1642"/>
      <c r="M53" s="1642"/>
      <c r="N53" s="1643"/>
      <c r="O53" s="1643"/>
      <c r="P53" s="1642"/>
    </row>
    <row r="54" spans="2:16">
      <c r="B54" s="1642"/>
      <c r="C54" s="1642"/>
      <c r="D54" s="1642"/>
      <c r="E54" s="1642"/>
      <c r="F54" s="1642"/>
      <c r="G54" s="1642"/>
      <c r="H54" s="1642"/>
      <c r="I54" s="1642"/>
      <c r="J54" s="1642"/>
      <c r="K54" s="1642"/>
      <c r="L54" s="1642"/>
      <c r="M54" s="1642"/>
      <c r="N54" s="1643"/>
      <c r="O54" s="1643"/>
      <c r="P54" s="1642"/>
    </row>
    <row r="55" spans="2:16">
      <c r="B55" s="1642"/>
      <c r="C55" s="1642"/>
      <c r="D55" s="1642"/>
      <c r="E55" s="1642"/>
      <c r="F55" s="1642"/>
      <c r="G55" s="1642"/>
      <c r="H55" s="1642"/>
      <c r="I55" s="1642"/>
      <c r="J55" s="1642"/>
      <c r="K55" s="1642"/>
      <c r="L55" s="1642"/>
      <c r="M55" s="1642"/>
      <c r="N55" s="1643"/>
      <c r="O55" s="1643"/>
      <c r="P55" s="1642"/>
    </row>
    <row r="56" spans="2:16">
      <c r="B56" s="1642"/>
      <c r="C56" s="1642"/>
      <c r="D56" s="1642"/>
      <c r="E56" s="1642"/>
      <c r="F56" s="1642"/>
      <c r="G56" s="1642"/>
      <c r="H56" s="1642"/>
      <c r="I56" s="1642"/>
      <c r="J56" s="1642"/>
      <c r="K56" s="1642"/>
      <c r="L56" s="1642"/>
      <c r="M56" s="1642"/>
      <c r="N56" s="1643"/>
      <c r="O56" s="1643"/>
      <c r="P56" s="1642"/>
    </row>
    <row r="57" spans="2:16">
      <c r="B57" s="1642"/>
      <c r="C57" s="1642"/>
      <c r="D57" s="1642"/>
      <c r="E57" s="1642"/>
      <c r="F57" s="1642"/>
      <c r="G57" s="1642"/>
      <c r="H57" s="1642"/>
      <c r="I57" s="1642"/>
      <c r="J57" s="1642"/>
      <c r="K57" s="1642"/>
      <c r="L57" s="1642"/>
      <c r="M57" s="1642"/>
      <c r="N57" s="1643"/>
      <c r="O57" s="1643"/>
      <c r="P57" s="1642"/>
    </row>
    <row r="58" spans="2:16">
      <c r="B58" s="1642"/>
      <c r="C58" s="1642"/>
      <c r="D58" s="1642"/>
      <c r="E58" s="1642"/>
      <c r="F58" s="1642"/>
      <c r="G58" s="1642"/>
      <c r="H58" s="1642"/>
      <c r="I58" s="1642"/>
      <c r="J58" s="1642"/>
      <c r="K58" s="1642"/>
      <c r="L58" s="1642"/>
      <c r="M58" s="1642"/>
      <c r="N58" s="1643"/>
      <c r="O58" s="1643"/>
      <c r="P58" s="1642"/>
    </row>
    <row r="59" spans="2:16">
      <c r="B59" s="1642"/>
      <c r="C59" s="1642"/>
      <c r="D59" s="1642"/>
      <c r="E59" s="1642"/>
      <c r="F59" s="1642"/>
      <c r="G59" s="1642"/>
      <c r="H59" s="1642"/>
      <c r="I59" s="1642"/>
      <c r="J59" s="1642"/>
      <c r="K59" s="1642"/>
      <c r="L59" s="1642"/>
      <c r="M59" s="1642"/>
      <c r="N59" s="1643"/>
      <c r="O59" s="1643"/>
      <c r="P59" s="1642"/>
    </row>
    <row r="60" spans="2:16">
      <c r="B60" s="1642"/>
      <c r="C60" s="1642"/>
      <c r="D60" s="1642"/>
      <c r="E60" s="1642"/>
      <c r="F60" s="1642"/>
      <c r="G60" s="1642"/>
      <c r="H60" s="1642"/>
      <c r="I60" s="1642"/>
      <c r="J60" s="1642"/>
      <c r="K60" s="1642"/>
      <c r="L60" s="1642"/>
      <c r="M60" s="1642"/>
      <c r="N60" s="1643"/>
      <c r="O60" s="1643"/>
      <c r="P60" s="1642"/>
    </row>
    <row r="61" spans="2:16">
      <c r="B61" s="1642"/>
      <c r="C61" s="1642"/>
      <c r="D61" s="1642"/>
      <c r="E61" s="1642"/>
      <c r="F61" s="1642"/>
      <c r="G61" s="1642"/>
      <c r="H61" s="1642"/>
      <c r="I61" s="1642"/>
      <c r="J61" s="1642"/>
      <c r="K61" s="1642"/>
      <c r="L61" s="1642"/>
      <c r="M61" s="1642"/>
      <c r="N61" s="1643"/>
      <c r="O61" s="1643"/>
      <c r="P61" s="1642"/>
    </row>
    <row r="62" spans="2:16">
      <c r="B62" s="1642"/>
      <c r="C62" s="1642"/>
      <c r="D62" s="1642"/>
      <c r="E62" s="1642"/>
      <c r="F62" s="1642"/>
      <c r="G62" s="1642"/>
      <c r="H62" s="1642"/>
      <c r="I62" s="1642"/>
      <c r="J62" s="1642"/>
      <c r="K62" s="1642"/>
      <c r="L62" s="1642"/>
      <c r="M62" s="1642"/>
      <c r="N62" s="1643"/>
      <c r="O62" s="1643"/>
      <c r="P62" s="1642"/>
    </row>
    <row r="63" spans="2:16">
      <c r="B63" s="1642"/>
      <c r="C63" s="1642"/>
      <c r="D63" s="1642"/>
      <c r="E63" s="1642"/>
      <c r="F63" s="1642"/>
      <c r="G63" s="1642"/>
      <c r="H63" s="1642"/>
      <c r="I63" s="1642"/>
      <c r="J63" s="1642"/>
      <c r="K63" s="1642"/>
      <c r="L63" s="1642"/>
      <c r="M63" s="1642"/>
      <c r="N63" s="1643"/>
      <c r="O63" s="1643"/>
      <c r="P63" s="1642"/>
    </row>
    <row r="64" spans="2:16">
      <c r="B64" s="1642"/>
      <c r="C64" s="1642"/>
      <c r="D64" s="1642"/>
      <c r="E64" s="1642"/>
      <c r="F64" s="1642"/>
      <c r="G64" s="1642"/>
      <c r="H64" s="1642"/>
      <c r="I64" s="1642"/>
      <c r="J64" s="1642"/>
      <c r="K64" s="1642"/>
      <c r="L64" s="1642"/>
      <c r="M64" s="1642"/>
      <c r="N64" s="1643"/>
      <c r="O64" s="1643"/>
      <c r="P64" s="1642"/>
    </row>
    <row r="65" spans="2:16">
      <c r="B65" s="1642"/>
      <c r="C65" s="1642"/>
      <c r="D65" s="1642"/>
      <c r="E65" s="1642"/>
      <c r="F65" s="1642"/>
      <c r="G65" s="1642"/>
      <c r="H65" s="1642"/>
      <c r="I65" s="1642"/>
      <c r="J65" s="1642"/>
      <c r="K65" s="1642"/>
      <c r="L65" s="1642"/>
      <c r="M65" s="1642"/>
      <c r="N65" s="1643"/>
      <c r="O65" s="1643"/>
      <c r="P65" s="1642"/>
    </row>
    <row r="66" spans="2:16">
      <c r="B66" s="1642"/>
      <c r="C66" s="1642"/>
      <c r="D66" s="1642"/>
      <c r="E66" s="1642"/>
      <c r="F66" s="1642"/>
      <c r="G66" s="1642"/>
      <c r="H66" s="1642"/>
      <c r="I66" s="1642"/>
      <c r="J66" s="1642"/>
      <c r="K66" s="1642"/>
      <c r="L66" s="1642"/>
      <c r="M66" s="1642"/>
      <c r="N66" s="1643"/>
      <c r="O66" s="1643"/>
      <c r="P66" s="1642"/>
    </row>
    <row r="67" spans="2:16">
      <c r="B67" s="1642"/>
      <c r="C67" s="1642"/>
      <c r="D67" s="1642"/>
      <c r="E67" s="1642"/>
      <c r="F67" s="1642"/>
      <c r="G67" s="1642"/>
      <c r="H67" s="1642"/>
      <c r="I67" s="1642"/>
      <c r="J67" s="1642"/>
      <c r="K67" s="1642"/>
      <c r="L67" s="1642"/>
      <c r="M67" s="1642"/>
      <c r="N67" s="1643"/>
      <c r="O67" s="1643"/>
      <c r="P67" s="1642"/>
    </row>
    <row r="68" spans="2:16">
      <c r="B68" s="1642"/>
      <c r="C68" s="1642"/>
      <c r="D68" s="1642"/>
      <c r="E68" s="1642"/>
      <c r="F68" s="1642"/>
      <c r="G68" s="1642"/>
      <c r="H68" s="1642"/>
      <c r="I68" s="1642"/>
      <c r="J68" s="1642"/>
      <c r="K68" s="1642"/>
      <c r="L68" s="1642"/>
      <c r="M68" s="1642"/>
      <c r="N68" s="1643"/>
      <c r="O68" s="1643"/>
      <c r="P68" s="1642"/>
    </row>
    <row r="69" spans="2:16">
      <c r="B69" s="1642"/>
      <c r="C69" s="1642"/>
      <c r="D69" s="1642"/>
      <c r="E69" s="1642"/>
      <c r="F69" s="1642"/>
      <c r="G69" s="1642"/>
      <c r="H69" s="1642"/>
      <c r="I69" s="1642"/>
      <c r="J69" s="1642"/>
      <c r="K69" s="1642"/>
      <c r="L69" s="1642"/>
      <c r="M69" s="1642"/>
      <c r="N69" s="1643"/>
      <c r="O69" s="1643"/>
      <c r="P69" s="1642"/>
    </row>
    <row r="70" spans="2:16">
      <c r="B70" s="1642"/>
      <c r="C70" s="1642"/>
      <c r="D70" s="1642"/>
      <c r="E70" s="1642"/>
      <c r="F70" s="1642"/>
      <c r="G70" s="1642"/>
      <c r="H70" s="1642"/>
      <c r="I70" s="1642"/>
      <c r="J70" s="1642"/>
      <c r="K70" s="1642"/>
      <c r="L70" s="1642"/>
      <c r="M70" s="1642"/>
      <c r="N70" s="1643"/>
      <c r="O70" s="1643"/>
      <c r="P70" s="1642"/>
    </row>
    <row r="71" spans="2:16">
      <c r="B71" s="1642"/>
      <c r="C71" s="1642"/>
      <c r="D71" s="1642"/>
      <c r="E71" s="1642"/>
      <c r="F71" s="1642"/>
      <c r="G71" s="1642"/>
      <c r="H71" s="1642"/>
      <c r="I71" s="1642"/>
      <c r="J71" s="1642"/>
      <c r="K71" s="1642"/>
      <c r="L71" s="1642"/>
      <c r="M71" s="1642"/>
      <c r="N71" s="1643"/>
      <c r="O71" s="1643"/>
      <c r="P71" s="1642"/>
    </row>
    <row r="72" spans="2:16">
      <c r="B72" s="1642"/>
      <c r="C72" s="1642"/>
      <c r="D72" s="1642"/>
      <c r="E72" s="1642"/>
      <c r="F72" s="1642"/>
      <c r="G72" s="1642"/>
      <c r="H72" s="1642"/>
      <c r="I72" s="1642"/>
      <c r="J72" s="1642"/>
      <c r="K72" s="1642"/>
      <c r="L72" s="1642"/>
      <c r="M72" s="1642"/>
      <c r="N72" s="1643"/>
      <c r="O72" s="1643"/>
      <c r="P72" s="1642"/>
    </row>
    <row r="73" spans="2:16">
      <c r="B73" s="1642"/>
      <c r="C73" s="1642"/>
      <c r="D73" s="1642"/>
      <c r="E73" s="1642"/>
      <c r="F73" s="1642"/>
      <c r="G73" s="1642"/>
      <c r="H73" s="1642"/>
      <c r="I73" s="1642"/>
      <c r="J73" s="1642"/>
      <c r="K73" s="1642"/>
      <c r="L73" s="1642"/>
      <c r="M73" s="1642"/>
      <c r="N73" s="1643"/>
      <c r="O73" s="1643"/>
      <c r="P73" s="1642"/>
    </row>
    <row r="74" spans="2:16">
      <c r="B74" s="1642"/>
      <c r="C74" s="1642"/>
      <c r="D74" s="1642"/>
      <c r="E74" s="1642"/>
      <c r="F74" s="1642"/>
      <c r="G74" s="1642"/>
      <c r="H74" s="1642"/>
      <c r="I74" s="1642"/>
      <c r="J74" s="1642"/>
      <c r="K74" s="1642"/>
      <c r="L74" s="1642"/>
      <c r="M74" s="1642"/>
      <c r="N74" s="1643"/>
      <c r="O74" s="1643"/>
      <c r="P74" s="1642"/>
    </row>
    <row r="75" spans="2:16">
      <c r="B75" s="1642"/>
      <c r="C75" s="1642"/>
      <c r="D75" s="1642"/>
      <c r="E75" s="1642"/>
      <c r="F75" s="1642"/>
      <c r="G75" s="1642"/>
      <c r="H75" s="1642"/>
      <c r="I75" s="1642"/>
      <c r="J75" s="1642"/>
      <c r="K75" s="1642"/>
      <c r="L75" s="1642"/>
      <c r="M75" s="1642"/>
      <c r="N75" s="1643"/>
      <c r="O75" s="1643"/>
      <c r="P75" s="1642"/>
    </row>
    <row r="76" spans="2:16">
      <c r="B76" s="1642"/>
      <c r="C76" s="1642"/>
      <c r="D76" s="1642"/>
      <c r="E76" s="1642"/>
      <c r="F76" s="1642"/>
      <c r="G76" s="1642"/>
      <c r="H76" s="1642"/>
      <c r="I76" s="1642"/>
      <c r="J76" s="1642"/>
      <c r="K76" s="1642"/>
      <c r="L76" s="1642"/>
      <c r="M76" s="1642"/>
      <c r="N76" s="1643"/>
      <c r="O76" s="1643"/>
      <c r="P76" s="1642"/>
    </row>
    <row r="77" spans="2:16">
      <c r="B77" s="1642"/>
      <c r="C77" s="1642"/>
      <c r="D77" s="1642"/>
      <c r="E77" s="1642"/>
      <c r="F77" s="1642"/>
      <c r="G77" s="1642"/>
      <c r="H77" s="1642"/>
      <c r="I77" s="1642"/>
      <c r="J77" s="1642"/>
      <c r="K77" s="1642"/>
      <c r="L77" s="1642"/>
      <c r="M77" s="1642"/>
      <c r="N77" s="1643"/>
      <c r="O77" s="1643"/>
      <c r="P77" s="1642"/>
    </row>
    <row r="78" spans="2:16">
      <c r="B78" s="1642"/>
      <c r="C78" s="1642"/>
      <c r="D78" s="1642"/>
      <c r="E78" s="1642"/>
      <c r="F78" s="1642"/>
      <c r="G78" s="1642"/>
      <c r="H78" s="1642"/>
      <c r="I78" s="1642"/>
      <c r="J78" s="1642"/>
      <c r="K78" s="1642"/>
      <c r="L78" s="1642"/>
      <c r="M78" s="1642"/>
      <c r="N78" s="1643"/>
      <c r="O78" s="1643"/>
      <c r="P78" s="1642"/>
    </row>
    <row r="79" spans="2:16">
      <c r="B79" s="1642"/>
      <c r="C79" s="1642"/>
      <c r="D79" s="1642"/>
      <c r="E79" s="1642"/>
      <c r="F79" s="1642"/>
      <c r="G79" s="1642"/>
      <c r="H79" s="1642"/>
      <c r="I79" s="1642"/>
      <c r="J79" s="1642"/>
      <c r="K79" s="1642"/>
      <c r="L79" s="1642"/>
      <c r="M79" s="1642"/>
      <c r="N79" s="1643"/>
      <c r="O79" s="1643"/>
      <c r="P79" s="1642"/>
    </row>
    <row r="80" spans="2:16">
      <c r="B80" s="1642"/>
      <c r="C80" s="1642"/>
      <c r="D80" s="1642"/>
      <c r="E80" s="1642"/>
      <c r="F80" s="1642"/>
      <c r="G80" s="1642"/>
      <c r="H80" s="1642"/>
      <c r="I80" s="1642"/>
      <c r="J80" s="1642"/>
      <c r="K80" s="1642"/>
      <c r="L80" s="1642"/>
      <c r="M80" s="1642"/>
      <c r="N80" s="1643"/>
      <c r="O80" s="1643"/>
      <c r="P80" s="1642"/>
    </row>
    <row r="81" spans="2:16">
      <c r="B81" s="1642"/>
      <c r="C81" s="1642"/>
      <c r="D81" s="1642"/>
      <c r="E81" s="1642"/>
      <c r="F81" s="1642"/>
      <c r="G81" s="1642"/>
      <c r="H81" s="1642"/>
      <c r="I81" s="1642"/>
      <c r="J81" s="1642"/>
      <c r="K81" s="1642"/>
      <c r="L81" s="1642"/>
      <c r="M81" s="1642"/>
      <c r="N81" s="1643"/>
      <c r="O81" s="1643"/>
      <c r="P81" s="1642"/>
    </row>
    <row r="82" spans="2:16">
      <c r="B82" s="1642"/>
      <c r="C82" s="1642"/>
      <c r="D82" s="1642"/>
      <c r="E82" s="1642"/>
      <c r="F82" s="1642"/>
      <c r="G82" s="1642"/>
      <c r="H82" s="1642"/>
      <c r="I82" s="1642"/>
      <c r="J82" s="1642"/>
      <c r="K82" s="1642"/>
      <c r="L82" s="1642"/>
      <c r="M82" s="1642"/>
      <c r="N82" s="1643"/>
      <c r="O82" s="1643"/>
      <c r="P82" s="1642"/>
    </row>
    <row r="83" spans="2:16">
      <c r="B83" s="1642"/>
      <c r="C83" s="1642"/>
      <c r="D83" s="1642"/>
      <c r="E83" s="1642"/>
      <c r="F83" s="1642"/>
      <c r="G83" s="1642"/>
      <c r="H83" s="1642"/>
      <c r="I83" s="1642"/>
      <c r="J83" s="1642"/>
      <c r="K83" s="1642"/>
      <c r="L83" s="1642"/>
      <c r="M83" s="1642"/>
      <c r="N83" s="1643"/>
      <c r="O83" s="1643"/>
      <c r="P83" s="1642"/>
    </row>
    <row r="84" spans="2:16">
      <c r="B84" s="1642"/>
      <c r="C84" s="1642"/>
      <c r="D84" s="1642"/>
      <c r="E84" s="1642"/>
      <c r="F84" s="1642"/>
      <c r="G84" s="1642"/>
      <c r="H84" s="1642"/>
      <c r="I84" s="1642"/>
      <c r="J84" s="1642"/>
      <c r="K84" s="1642"/>
      <c r="L84" s="1642"/>
      <c r="M84" s="1642"/>
      <c r="N84" s="1643"/>
      <c r="O84" s="1643"/>
      <c r="P84" s="1642"/>
    </row>
    <row r="85" spans="2:16">
      <c r="B85" s="1642"/>
      <c r="C85" s="1642"/>
      <c r="D85" s="1642"/>
      <c r="E85" s="1642"/>
      <c r="F85" s="1642"/>
      <c r="G85" s="1642"/>
      <c r="H85" s="1642"/>
      <c r="I85" s="1642"/>
      <c r="J85" s="1642"/>
      <c r="K85" s="1642"/>
      <c r="L85" s="1642"/>
      <c r="M85" s="1642"/>
      <c r="N85" s="1643"/>
      <c r="O85" s="1643"/>
      <c r="P85" s="1642"/>
    </row>
    <row r="86" spans="2:16">
      <c r="B86" s="1642"/>
      <c r="C86" s="1642"/>
      <c r="D86" s="1642"/>
      <c r="E86" s="1642"/>
      <c r="F86" s="1642"/>
      <c r="G86" s="1642"/>
      <c r="H86" s="1642"/>
      <c r="I86" s="1642"/>
      <c r="J86" s="1642"/>
      <c r="K86" s="1642"/>
      <c r="L86" s="1642"/>
      <c r="M86" s="1642"/>
      <c r="N86" s="1643"/>
      <c r="O86" s="1643"/>
      <c r="P86" s="1642"/>
    </row>
    <row r="87" spans="2:16">
      <c r="B87" s="1642"/>
      <c r="C87" s="1642"/>
      <c r="D87" s="1642"/>
      <c r="E87" s="1642"/>
      <c r="F87" s="1642"/>
      <c r="G87" s="1642"/>
      <c r="H87" s="1642"/>
      <c r="I87" s="1642"/>
      <c r="J87" s="1642"/>
      <c r="K87" s="1642"/>
      <c r="L87" s="1642"/>
      <c r="M87" s="1642"/>
      <c r="N87" s="1643"/>
      <c r="O87" s="1643"/>
      <c r="P87" s="1642"/>
    </row>
    <row r="88" spans="2:16">
      <c r="B88" s="1642"/>
      <c r="C88" s="1642"/>
      <c r="D88" s="1642"/>
      <c r="E88" s="1642"/>
      <c r="F88" s="1642"/>
      <c r="G88" s="1642"/>
      <c r="H88" s="1642"/>
      <c r="I88" s="1642"/>
      <c r="J88" s="1642"/>
      <c r="K88" s="1642"/>
      <c r="L88" s="1642"/>
      <c r="M88" s="1642"/>
      <c r="N88" s="1643"/>
      <c r="O88" s="1643"/>
      <c r="P88" s="1642"/>
    </row>
    <row r="89" spans="2:16">
      <c r="B89" s="1642"/>
      <c r="C89" s="1642"/>
      <c r="D89" s="1642"/>
      <c r="E89" s="1642"/>
      <c r="F89" s="1642"/>
      <c r="G89" s="1642"/>
      <c r="H89" s="1642"/>
      <c r="I89" s="1642"/>
      <c r="J89" s="1642"/>
      <c r="K89" s="1642"/>
      <c r="L89" s="1642"/>
      <c r="M89" s="1642"/>
      <c r="N89" s="1643"/>
      <c r="O89" s="1643"/>
      <c r="P89" s="1642"/>
    </row>
    <row r="90" spans="2:16">
      <c r="B90" s="1642"/>
      <c r="C90" s="1642"/>
      <c r="D90" s="1642"/>
      <c r="E90" s="1642"/>
      <c r="F90" s="1642"/>
      <c r="G90" s="1642"/>
      <c r="H90" s="1642"/>
      <c r="I90" s="1642"/>
      <c r="J90" s="1642"/>
      <c r="K90" s="1642"/>
      <c r="L90" s="1642"/>
      <c r="M90" s="1642"/>
      <c r="N90" s="1643"/>
      <c r="O90" s="1643"/>
      <c r="P90" s="1642"/>
    </row>
    <row r="91" spans="2:16">
      <c r="B91" s="1642"/>
      <c r="C91" s="1642"/>
      <c r="D91" s="1642"/>
      <c r="E91" s="1642"/>
      <c r="F91" s="1642"/>
      <c r="G91" s="1642"/>
      <c r="H91" s="1642"/>
      <c r="I91" s="1642"/>
      <c r="J91" s="1642"/>
      <c r="K91" s="1642"/>
      <c r="L91" s="1642"/>
      <c r="M91" s="1642"/>
      <c r="N91" s="1643"/>
      <c r="O91" s="1643"/>
      <c r="P91" s="1642"/>
    </row>
    <row r="92" spans="2:16">
      <c r="B92" s="1642"/>
      <c r="C92" s="1642"/>
      <c r="D92" s="1642"/>
      <c r="E92" s="1642"/>
      <c r="F92" s="1642"/>
      <c r="G92" s="1642"/>
      <c r="H92" s="1642"/>
      <c r="I92" s="1642"/>
      <c r="J92" s="1642"/>
      <c r="K92" s="1642"/>
      <c r="L92" s="1642"/>
      <c r="M92" s="1642"/>
      <c r="N92" s="1643"/>
      <c r="O92" s="1643"/>
      <c r="P92" s="1642"/>
    </row>
    <row r="93" spans="2:16">
      <c r="B93" s="1642"/>
      <c r="C93" s="1642"/>
      <c r="D93" s="1642"/>
      <c r="E93" s="1642"/>
      <c r="F93" s="1642"/>
      <c r="G93" s="1642"/>
      <c r="H93" s="1642"/>
      <c r="I93" s="1642"/>
      <c r="J93" s="1642"/>
      <c r="K93" s="1642"/>
      <c r="L93" s="1642"/>
      <c r="M93" s="1642"/>
      <c r="N93" s="1643"/>
      <c r="O93" s="1643"/>
      <c r="P93" s="1642"/>
    </row>
    <row r="94" spans="2:16">
      <c r="B94" s="1642"/>
      <c r="C94" s="1642"/>
      <c r="D94" s="1642"/>
      <c r="E94" s="1642"/>
      <c r="F94" s="1642"/>
      <c r="G94" s="1642"/>
      <c r="H94" s="1642"/>
      <c r="I94" s="1642"/>
      <c r="J94" s="1642"/>
      <c r="K94" s="1642"/>
      <c r="L94" s="1642"/>
      <c r="M94" s="1642"/>
      <c r="N94" s="1643"/>
      <c r="O94" s="1643"/>
      <c r="P94" s="1642"/>
    </row>
    <row r="95" spans="2:16">
      <c r="B95" s="1642"/>
      <c r="C95" s="1642"/>
      <c r="D95" s="1642"/>
      <c r="E95" s="1642"/>
      <c r="F95" s="1642"/>
      <c r="G95" s="1642"/>
      <c r="H95" s="1642"/>
      <c r="I95" s="1642"/>
      <c r="J95" s="1642"/>
      <c r="K95" s="1642"/>
      <c r="L95" s="1642"/>
      <c r="M95" s="1642"/>
      <c r="N95" s="1643"/>
      <c r="O95" s="1643"/>
      <c r="P95" s="1642"/>
    </row>
    <row r="96" spans="2:16">
      <c r="B96" s="1642"/>
      <c r="C96" s="1642"/>
      <c r="D96" s="1642"/>
      <c r="E96" s="1642"/>
      <c r="F96" s="1642"/>
      <c r="G96" s="1642"/>
      <c r="H96" s="1642"/>
      <c r="I96" s="1642"/>
      <c r="J96" s="1642"/>
      <c r="K96" s="1642"/>
      <c r="L96" s="1642"/>
      <c r="M96" s="1642"/>
      <c r="N96" s="1643"/>
      <c r="O96" s="1643"/>
      <c r="P96" s="1642"/>
    </row>
    <row r="97" spans="2:16">
      <c r="B97" s="1642"/>
      <c r="C97" s="1642"/>
      <c r="D97" s="1642"/>
      <c r="E97" s="1642"/>
      <c r="F97" s="1642"/>
      <c r="G97" s="1642"/>
      <c r="H97" s="1642"/>
      <c r="I97" s="1642"/>
      <c r="J97" s="1642"/>
      <c r="K97" s="1642"/>
      <c r="L97" s="1642"/>
      <c r="M97" s="1642"/>
      <c r="N97" s="1643"/>
      <c r="O97" s="1643"/>
      <c r="P97" s="1642"/>
    </row>
    <row r="98" spans="2:16">
      <c r="B98" s="1642"/>
      <c r="C98" s="1642"/>
      <c r="D98" s="1642"/>
      <c r="E98" s="1642"/>
      <c r="F98" s="1642"/>
      <c r="G98" s="1642"/>
      <c r="H98" s="1642"/>
      <c r="I98" s="1642"/>
      <c r="J98" s="1642"/>
      <c r="K98" s="1642"/>
      <c r="L98" s="1642"/>
      <c r="M98" s="1642"/>
      <c r="N98" s="1643"/>
      <c r="O98" s="1643"/>
      <c r="P98" s="1642"/>
    </row>
    <row r="99" spans="2:16">
      <c r="B99" s="1642"/>
      <c r="C99" s="1642"/>
      <c r="D99" s="1642"/>
      <c r="E99" s="1642"/>
      <c r="F99" s="1642"/>
      <c r="G99" s="1642"/>
      <c r="H99" s="1642"/>
      <c r="I99" s="1642"/>
      <c r="J99" s="1642"/>
      <c r="K99" s="1642"/>
      <c r="L99" s="1642"/>
      <c r="M99" s="1642"/>
      <c r="N99" s="1643"/>
      <c r="O99" s="1643"/>
      <c r="P99" s="1642"/>
    </row>
    <row r="100" spans="2:16">
      <c r="B100" s="1642"/>
      <c r="C100" s="1642"/>
      <c r="D100" s="1642"/>
      <c r="E100" s="1642"/>
      <c r="F100" s="1642"/>
      <c r="G100" s="1642"/>
      <c r="H100" s="1642"/>
      <c r="I100" s="1642"/>
      <c r="J100" s="1642"/>
      <c r="K100" s="1642"/>
      <c r="L100" s="1642"/>
      <c r="M100" s="1642"/>
      <c r="N100" s="1643"/>
      <c r="O100" s="1643"/>
      <c r="P100" s="1642"/>
    </row>
    <row r="101" spans="2:16">
      <c r="B101" s="1642"/>
      <c r="C101" s="1642"/>
      <c r="D101" s="1642"/>
      <c r="E101" s="1642"/>
      <c r="F101" s="1642"/>
      <c r="G101" s="1642"/>
      <c r="H101" s="1642"/>
      <c r="I101" s="1642"/>
      <c r="J101" s="1642"/>
      <c r="K101" s="1642"/>
      <c r="L101" s="1642"/>
      <c r="M101" s="1642"/>
      <c r="N101" s="1643"/>
      <c r="O101" s="1643"/>
      <c r="P101" s="1642"/>
    </row>
    <row r="102" spans="2:16">
      <c r="B102" s="1642"/>
      <c r="C102" s="1642"/>
      <c r="D102" s="1642"/>
      <c r="E102" s="1642"/>
      <c r="F102" s="1642"/>
      <c r="G102" s="1642"/>
      <c r="H102" s="1642"/>
      <c r="I102" s="1642"/>
      <c r="J102" s="1642"/>
      <c r="K102" s="1642"/>
      <c r="L102" s="1642"/>
      <c r="M102" s="1642"/>
      <c r="N102" s="1643"/>
      <c r="O102" s="1643"/>
      <c r="P102" s="1642"/>
    </row>
    <row r="103" spans="2:16">
      <c r="B103" s="1642"/>
      <c r="C103" s="1642"/>
      <c r="D103" s="1642"/>
      <c r="E103" s="1642"/>
      <c r="F103" s="1642"/>
      <c r="G103" s="1642"/>
      <c r="H103" s="1642"/>
      <c r="I103" s="1642"/>
      <c r="J103" s="1642"/>
      <c r="K103" s="1642"/>
      <c r="L103" s="1642"/>
      <c r="M103" s="1642"/>
      <c r="N103" s="1643"/>
      <c r="O103" s="1643"/>
      <c r="P103" s="1642"/>
    </row>
    <row r="104" spans="2:16">
      <c r="B104" s="1642"/>
      <c r="C104" s="1642"/>
      <c r="D104" s="1642"/>
      <c r="E104" s="1642"/>
      <c r="F104" s="1642"/>
      <c r="G104" s="1642"/>
      <c r="H104" s="1642"/>
      <c r="I104" s="1642"/>
      <c r="J104" s="1642"/>
      <c r="K104" s="1642"/>
      <c r="L104" s="1642"/>
      <c r="M104" s="1642"/>
      <c r="N104" s="1643"/>
      <c r="O104" s="1643"/>
      <c r="P104" s="1642"/>
    </row>
    <row r="105" spans="2:16">
      <c r="B105" s="1642"/>
      <c r="C105" s="1642"/>
      <c r="D105" s="1642"/>
      <c r="E105" s="1642"/>
      <c r="F105" s="1642"/>
      <c r="G105" s="1642"/>
      <c r="H105" s="1642"/>
      <c r="I105" s="1642"/>
      <c r="J105" s="1642"/>
      <c r="K105" s="1642"/>
      <c r="L105" s="1642"/>
      <c r="M105" s="1642"/>
      <c r="N105" s="1643"/>
      <c r="O105" s="1643"/>
      <c r="P105" s="1642"/>
    </row>
    <row r="106" spans="2:16">
      <c r="B106" s="1642"/>
      <c r="C106" s="1642"/>
      <c r="D106" s="1642"/>
      <c r="E106" s="1642"/>
      <c r="F106" s="1642"/>
      <c r="G106" s="1642"/>
      <c r="H106" s="1642"/>
      <c r="I106" s="1642"/>
      <c r="J106" s="1642"/>
      <c r="K106" s="1642"/>
      <c r="L106" s="1642"/>
      <c r="M106" s="1642"/>
      <c r="N106" s="1643"/>
      <c r="O106" s="1643"/>
      <c r="P106" s="1642"/>
    </row>
    <row r="107" spans="2:16">
      <c r="B107" s="1642"/>
      <c r="C107" s="1642"/>
      <c r="D107" s="1642"/>
      <c r="E107" s="1642"/>
      <c r="F107" s="1642"/>
      <c r="G107" s="1642"/>
      <c r="H107" s="1642"/>
      <c r="I107" s="1642"/>
      <c r="J107" s="1642"/>
      <c r="K107" s="1642"/>
      <c r="L107" s="1642"/>
      <c r="M107" s="1642"/>
      <c r="N107" s="1643"/>
      <c r="O107" s="1643"/>
      <c r="P107" s="1642"/>
    </row>
    <row r="108" spans="2:16">
      <c r="B108" s="1642"/>
      <c r="C108" s="1642"/>
      <c r="D108" s="1642"/>
      <c r="E108" s="1642"/>
      <c r="F108" s="1642"/>
      <c r="G108" s="1642"/>
      <c r="H108" s="1642"/>
      <c r="I108" s="1642"/>
      <c r="J108" s="1642"/>
      <c r="K108" s="1642"/>
      <c r="L108" s="1642"/>
      <c r="M108" s="1642"/>
      <c r="N108" s="1643"/>
      <c r="O108" s="1643"/>
      <c r="P108" s="1642"/>
    </row>
    <row r="109" spans="2:16">
      <c r="B109" s="1642"/>
      <c r="C109" s="1642"/>
      <c r="D109" s="1642"/>
      <c r="E109" s="1642"/>
      <c r="F109" s="1642"/>
      <c r="G109" s="1642"/>
      <c r="H109" s="1642"/>
      <c r="I109" s="1642"/>
      <c r="J109" s="1642"/>
      <c r="K109" s="1642"/>
      <c r="L109" s="1642"/>
      <c r="M109" s="1642"/>
      <c r="N109" s="1643"/>
      <c r="O109" s="1643"/>
      <c r="P109" s="1642"/>
    </row>
    <row r="110" spans="2:16">
      <c r="B110" s="1642"/>
      <c r="C110" s="1642"/>
      <c r="D110" s="1642"/>
      <c r="E110" s="1642"/>
      <c r="F110" s="1642"/>
      <c r="G110" s="1642"/>
      <c r="H110" s="1642"/>
      <c r="I110" s="1642"/>
      <c r="J110" s="1642"/>
      <c r="K110" s="1642"/>
      <c r="L110" s="1642"/>
      <c r="M110" s="1642"/>
      <c r="N110" s="1643"/>
      <c r="O110" s="1643"/>
      <c r="P110" s="1642"/>
    </row>
    <row r="111" spans="2:16">
      <c r="B111" s="1642"/>
      <c r="C111" s="1642"/>
      <c r="D111" s="1642"/>
      <c r="E111" s="1642"/>
      <c r="F111" s="1642"/>
      <c r="G111" s="1642"/>
      <c r="H111" s="1642"/>
      <c r="I111" s="1642"/>
      <c r="J111" s="1642"/>
      <c r="K111" s="1642"/>
      <c r="L111" s="1642"/>
      <c r="M111" s="1642"/>
      <c r="N111" s="1643"/>
      <c r="O111" s="1643"/>
      <c r="P111" s="1642"/>
    </row>
    <row r="112" spans="2:16">
      <c r="B112" s="1642"/>
      <c r="C112" s="1642"/>
      <c r="D112" s="1642"/>
      <c r="E112" s="1642"/>
      <c r="F112" s="1642"/>
      <c r="G112" s="1642"/>
      <c r="H112" s="1642"/>
      <c r="I112" s="1642"/>
      <c r="J112" s="1642"/>
      <c r="K112" s="1642"/>
      <c r="L112" s="1642"/>
      <c r="M112" s="1642"/>
      <c r="N112" s="1643"/>
      <c r="O112" s="1643"/>
      <c r="P112" s="1642"/>
    </row>
    <row r="113" spans="2:16">
      <c r="B113" s="1642"/>
      <c r="C113" s="1642"/>
      <c r="D113" s="1642"/>
      <c r="E113" s="1642"/>
      <c r="F113" s="1642"/>
      <c r="G113" s="1642"/>
      <c r="H113" s="1642"/>
      <c r="I113" s="1642"/>
      <c r="J113" s="1642"/>
      <c r="K113" s="1642"/>
      <c r="L113" s="1642"/>
      <c r="M113" s="1642"/>
      <c r="N113" s="1643"/>
      <c r="O113" s="1643"/>
      <c r="P113" s="1642"/>
    </row>
    <row r="114" spans="2:16">
      <c r="B114" s="1642"/>
      <c r="C114" s="1642"/>
      <c r="D114" s="1642"/>
      <c r="E114" s="1642"/>
      <c r="F114" s="1642"/>
      <c r="G114" s="1642"/>
      <c r="H114" s="1642"/>
      <c r="I114" s="1642"/>
      <c r="J114" s="1642"/>
      <c r="K114" s="1642"/>
      <c r="L114" s="1642"/>
      <c r="M114" s="1642"/>
      <c r="N114" s="1643"/>
      <c r="O114" s="1643"/>
      <c r="P114" s="1642"/>
    </row>
    <row r="115" spans="2:16">
      <c r="B115" s="1642"/>
      <c r="C115" s="1642"/>
      <c r="D115" s="1642"/>
      <c r="E115" s="1642"/>
      <c r="F115" s="1642"/>
      <c r="G115" s="1642"/>
      <c r="H115" s="1642"/>
      <c r="I115" s="1642"/>
      <c r="J115" s="1642"/>
      <c r="K115" s="1642"/>
      <c r="L115" s="1642"/>
      <c r="M115" s="1642"/>
      <c r="N115" s="1643"/>
      <c r="O115" s="1643"/>
      <c r="P115" s="1642"/>
    </row>
    <row r="116" spans="2:16">
      <c r="B116" s="1642"/>
      <c r="C116" s="1642"/>
      <c r="D116" s="1642"/>
      <c r="E116" s="1642"/>
      <c r="F116" s="1642"/>
      <c r="G116" s="1642"/>
      <c r="H116" s="1642"/>
      <c r="I116" s="1642"/>
      <c r="J116" s="1642"/>
      <c r="K116" s="1642"/>
      <c r="L116" s="1642"/>
      <c r="M116" s="1642"/>
      <c r="N116" s="1643"/>
      <c r="O116" s="1643"/>
      <c r="P116" s="1642"/>
    </row>
    <row r="117" spans="2:16">
      <c r="B117" s="1642"/>
      <c r="C117" s="1642"/>
      <c r="D117" s="1642"/>
      <c r="E117" s="1642"/>
      <c r="F117" s="1642"/>
      <c r="G117" s="1642"/>
      <c r="H117" s="1642"/>
      <c r="I117" s="1642"/>
      <c r="J117" s="1642"/>
      <c r="K117" s="1642"/>
      <c r="L117" s="1642"/>
      <c r="M117" s="1642"/>
      <c r="N117" s="1643"/>
      <c r="O117" s="1643"/>
      <c r="P117" s="1642"/>
    </row>
    <row r="118" spans="2:16">
      <c r="B118" s="1642"/>
      <c r="C118" s="1642"/>
      <c r="D118" s="1642"/>
      <c r="E118" s="1642"/>
      <c r="F118" s="1642"/>
      <c r="G118" s="1642"/>
      <c r="H118" s="1642"/>
      <c r="I118" s="1642"/>
      <c r="J118" s="1642"/>
      <c r="K118" s="1642"/>
      <c r="L118" s="1642"/>
      <c r="M118" s="1642"/>
      <c r="N118" s="1643"/>
      <c r="O118" s="1643"/>
      <c r="P118" s="1642"/>
    </row>
    <row r="119" spans="2:16">
      <c r="B119" s="1642"/>
      <c r="C119" s="1642"/>
      <c r="D119" s="1642"/>
      <c r="E119" s="1642"/>
      <c r="F119" s="1642"/>
      <c r="G119" s="1642"/>
      <c r="H119" s="1642"/>
      <c r="I119" s="1642"/>
      <c r="J119" s="1642"/>
      <c r="K119" s="1642"/>
      <c r="L119" s="1642"/>
      <c r="M119" s="1642"/>
      <c r="N119" s="1643"/>
      <c r="O119" s="1643"/>
      <c r="P119" s="1642"/>
    </row>
    <row r="120" spans="2:16">
      <c r="B120" s="1642"/>
      <c r="C120" s="1642"/>
      <c r="D120" s="1642"/>
      <c r="E120" s="1642"/>
      <c r="F120" s="1642"/>
      <c r="G120" s="1642"/>
      <c r="H120" s="1642"/>
      <c r="I120" s="1642"/>
      <c r="J120" s="1642"/>
      <c r="K120" s="1642"/>
      <c r="L120" s="1642"/>
      <c r="M120" s="1642"/>
      <c r="N120" s="1643"/>
      <c r="O120" s="1643"/>
      <c r="P120" s="1642"/>
    </row>
    <row r="121" spans="2:16">
      <c r="B121" s="1642"/>
      <c r="C121" s="1642"/>
      <c r="D121" s="1642"/>
      <c r="E121" s="1642"/>
      <c r="F121" s="1642"/>
      <c r="G121" s="1642"/>
      <c r="H121" s="1642"/>
      <c r="I121" s="1642"/>
      <c r="J121" s="1642"/>
      <c r="K121" s="1642"/>
      <c r="L121" s="1642"/>
      <c r="M121" s="1642"/>
      <c r="N121" s="1643"/>
      <c r="O121" s="1643"/>
      <c r="P121" s="1642"/>
    </row>
    <row r="122" spans="2:16">
      <c r="B122" s="1642"/>
      <c r="C122" s="1642"/>
      <c r="D122" s="1642"/>
      <c r="E122" s="1642"/>
      <c r="F122" s="1642"/>
      <c r="G122" s="1642"/>
      <c r="H122" s="1642"/>
      <c r="I122" s="1642"/>
      <c r="J122" s="1642"/>
      <c r="K122" s="1642"/>
      <c r="L122" s="1642"/>
      <c r="M122" s="1642"/>
      <c r="N122" s="1643"/>
      <c r="O122" s="1643"/>
      <c r="P122" s="1642"/>
    </row>
    <row r="123" spans="2:16">
      <c r="B123" s="1642"/>
      <c r="C123" s="1642"/>
      <c r="D123" s="1642"/>
      <c r="E123" s="1642"/>
      <c r="F123" s="1642"/>
      <c r="G123" s="1642"/>
      <c r="H123" s="1642"/>
      <c r="I123" s="1642"/>
      <c r="J123" s="1642"/>
      <c r="K123" s="1642"/>
      <c r="L123" s="1642"/>
      <c r="M123" s="1642"/>
      <c r="N123" s="1643"/>
      <c r="O123" s="1643"/>
      <c r="P123" s="1642"/>
    </row>
    <row r="124" spans="2:16">
      <c r="B124" s="1642"/>
      <c r="C124" s="1642"/>
      <c r="D124" s="1642"/>
      <c r="E124" s="1642"/>
      <c r="F124" s="1642"/>
      <c r="G124" s="1642"/>
      <c r="H124" s="1642"/>
      <c r="I124" s="1642"/>
      <c r="J124" s="1642"/>
      <c r="K124" s="1642"/>
      <c r="L124" s="1642"/>
      <c r="M124" s="1642"/>
      <c r="N124" s="1643"/>
      <c r="O124" s="1643"/>
      <c r="P124" s="1642"/>
    </row>
    <row r="125" spans="2:16">
      <c r="B125" s="1642"/>
      <c r="C125" s="1642"/>
      <c r="D125" s="1642"/>
      <c r="E125" s="1642"/>
      <c r="F125" s="1642"/>
      <c r="G125" s="1642"/>
      <c r="H125" s="1642"/>
      <c r="I125" s="1642"/>
      <c r="J125" s="1642"/>
      <c r="K125" s="1642"/>
      <c r="L125" s="1642"/>
      <c r="M125" s="1642"/>
      <c r="N125" s="1643"/>
      <c r="O125" s="1643"/>
      <c r="P125" s="1642"/>
    </row>
    <row r="126" spans="2:16">
      <c r="B126" s="1642"/>
      <c r="C126" s="1642"/>
      <c r="D126" s="1642"/>
      <c r="E126" s="1642"/>
      <c r="F126" s="1642"/>
      <c r="G126" s="1642"/>
      <c r="H126" s="1642"/>
      <c r="I126" s="1642"/>
      <c r="J126" s="1642"/>
      <c r="K126" s="1642"/>
      <c r="L126" s="1642"/>
      <c r="M126" s="1642"/>
      <c r="N126" s="1643"/>
      <c r="O126" s="1643"/>
      <c r="P126" s="1642"/>
    </row>
    <row r="127" spans="2:16">
      <c r="B127" s="1642"/>
      <c r="C127" s="1642"/>
      <c r="D127" s="1642"/>
      <c r="E127" s="1642"/>
      <c r="F127" s="1642"/>
      <c r="G127" s="1642"/>
      <c r="H127" s="1642"/>
      <c r="I127" s="1642"/>
      <c r="J127" s="1642"/>
      <c r="K127" s="1642"/>
      <c r="L127" s="1642"/>
      <c r="M127" s="1642"/>
      <c r="N127" s="1643"/>
      <c r="O127" s="1643"/>
      <c r="P127" s="1642"/>
    </row>
    <row r="128" spans="2:16">
      <c r="B128" s="1642"/>
      <c r="C128" s="1642"/>
      <c r="D128" s="1642"/>
      <c r="E128" s="1642"/>
      <c r="F128" s="1642"/>
      <c r="G128" s="1642"/>
      <c r="H128" s="1642"/>
      <c r="I128" s="1642"/>
      <c r="J128" s="1642"/>
      <c r="K128" s="1642"/>
      <c r="L128" s="1642"/>
      <c r="M128" s="1642"/>
      <c r="N128" s="1643"/>
      <c r="O128" s="1643"/>
      <c r="P128" s="1642"/>
    </row>
    <row r="129" spans="2:16">
      <c r="B129" s="1642"/>
      <c r="C129" s="1642"/>
      <c r="D129" s="1642"/>
      <c r="E129" s="1642"/>
      <c r="F129" s="1642"/>
      <c r="G129" s="1642"/>
      <c r="H129" s="1642"/>
      <c r="I129" s="1642"/>
      <c r="J129" s="1642"/>
      <c r="K129" s="1642"/>
      <c r="L129" s="1642"/>
      <c r="M129" s="1642"/>
      <c r="N129" s="1643"/>
      <c r="O129" s="1643"/>
      <c r="P129" s="1642"/>
    </row>
    <row r="130" spans="2:16">
      <c r="B130" s="1642"/>
      <c r="C130" s="1642"/>
      <c r="D130" s="1642"/>
      <c r="E130" s="1642"/>
      <c r="F130" s="1642"/>
      <c r="G130" s="1642"/>
      <c r="H130" s="1642"/>
      <c r="I130" s="1642"/>
      <c r="J130" s="1642"/>
      <c r="K130" s="1642"/>
      <c r="L130" s="1642"/>
      <c r="M130" s="1642"/>
      <c r="N130" s="1643"/>
      <c r="O130" s="1643"/>
      <c r="P130" s="1642"/>
    </row>
    <row r="131" spans="2:16">
      <c r="B131" s="1642"/>
      <c r="C131" s="1642"/>
      <c r="D131" s="1642"/>
      <c r="E131" s="1642"/>
      <c r="F131" s="1642"/>
      <c r="G131" s="1642"/>
      <c r="H131" s="1642"/>
      <c r="I131" s="1642"/>
      <c r="J131" s="1642"/>
      <c r="K131" s="1642"/>
      <c r="L131" s="1642"/>
      <c r="M131" s="1642"/>
      <c r="N131" s="1643"/>
      <c r="O131" s="1643"/>
      <c r="P131" s="1642"/>
    </row>
    <row r="132" spans="2:16">
      <c r="B132" s="1642"/>
      <c r="C132" s="1642"/>
      <c r="D132" s="1642"/>
      <c r="E132" s="1642"/>
      <c r="F132" s="1642"/>
      <c r="G132" s="1642"/>
      <c r="H132" s="1642"/>
      <c r="I132" s="1642"/>
      <c r="J132" s="1642"/>
      <c r="K132" s="1642"/>
      <c r="L132" s="1642"/>
      <c r="M132" s="1642"/>
      <c r="N132" s="1643"/>
      <c r="O132" s="1643"/>
      <c r="P132" s="1642"/>
    </row>
    <row r="133" spans="2:16">
      <c r="B133" s="1642"/>
      <c r="C133" s="1642"/>
      <c r="D133" s="1642"/>
      <c r="E133" s="1642"/>
      <c r="F133" s="1642"/>
      <c r="G133" s="1642"/>
      <c r="H133" s="1642"/>
      <c r="I133" s="1642"/>
      <c r="J133" s="1642"/>
      <c r="K133" s="1642"/>
      <c r="L133" s="1642"/>
      <c r="M133" s="1642"/>
      <c r="N133" s="1643"/>
      <c r="O133" s="1643"/>
      <c r="P133" s="1642"/>
    </row>
    <row r="134" spans="2:16">
      <c r="B134" s="1642"/>
      <c r="C134" s="1642"/>
      <c r="D134" s="1642"/>
      <c r="E134" s="1642"/>
      <c r="F134" s="1642"/>
      <c r="G134" s="1642"/>
      <c r="H134" s="1642"/>
      <c r="I134" s="1642"/>
      <c r="J134" s="1642"/>
      <c r="K134" s="1642"/>
      <c r="L134" s="1642"/>
      <c r="M134" s="1642"/>
      <c r="N134" s="1643"/>
      <c r="O134" s="1643"/>
      <c r="P134" s="1642"/>
    </row>
    <row r="135" spans="2:16">
      <c r="B135" s="1642"/>
      <c r="C135" s="1642"/>
      <c r="D135" s="1642"/>
      <c r="E135" s="1642"/>
      <c r="F135" s="1642"/>
      <c r="G135" s="1642"/>
      <c r="H135" s="1642"/>
      <c r="I135" s="1642"/>
      <c r="J135" s="1642"/>
      <c r="K135" s="1642"/>
      <c r="L135" s="1642"/>
      <c r="M135" s="1642"/>
      <c r="N135" s="1643"/>
      <c r="O135" s="1643"/>
      <c r="P135" s="1642"/>
    </row>
    <row r="136" spans="2:16">
      <c r="B136" s="1642"/>
      <c r="C136" s="1642"/>
      <c r="D136" s="1642"/>
      <c r="E136" s="1642"/>
      <c r="F136" s="1642"/>
      <c r="G136" s="1642"/>
      <c r="H136" s="1642"/>
      <c r="I136" s="1642"/>
      <c r="J136" s="1642"/>
      <c r="K136" s="1642"/>
      <c r="L136" s="1642"/>
      <c r="M136" s="1642"/>
      <c r="N136" s="1643"/>
      <c r="O136" s="1643"/>
      <c r="P136" s="1642"/>
    </row>
    <row r="137" spans="2:16">
      <c r="B137" s="1642"/>
      <c r="C137" s="1642"/>
      <c r="D137" s="1642"/>
      <c r="E137" s="1642"/>
      <c r="F137" s="1642"/>
      <c r="G137" s="1642"/>
      <c r="H137" s="1642"/>
      <c r="I137" s="1642"/>
      <c r="J137" s="1642"/>
      <c r="K137" s="1642"/>
      <c r="L137" s="1642"/>
      <c r="M137" s="1642"/>
      <c r="N137" s="1643"/>
      <c r="O137" s="1643"/>
      <c r="P137" s="1642"/>
    </row>
    <row r="138" spans="2:16">
      <c r="B138" s="1642"/>
      <c r="C138" s="1642"/>
      <c r="D138" s="1642"/>
      <c r="E138" s="1642"/>
      <c r="F138" s="1642"/>
      <c r="G138" s="1642"/>
      <c r="H138" s="1642"/>
      <c r="I138" s="1642"/>
      <c r="J138" s="1642"/>
      <c r="K138" s="1642"/>
      <c r="L138" s="1642"/>
      <c r="M138" s="1642"/>
      <c r="N138" s="1643"/>
      <c r="O138" s="1643"/>
      <c r="P138" s="1642"/>
    </row>
    <row r="139" spans="2:16">
      <c r="B139" s="1642"/>
      <c r="C139" s="1642"/>
      <c r="D139" s="1642"/>
      <c r="E139" s="1642"/>
      <c r="F139" s="1642"/>
      <c r="G139" s="1642"/>
      <c r="H139" s="1642"/>
      <c r="I139" s="1642"/>
      <c r="J139" s="1642"/>
      <c r="K139" s="1642"/>
      <c r="L139" s="1642"/>
      <c r="M139" s="1642"/>
      <c r="N139" s="1643"/>
      <c r="O139" s="1643"/>
      <c r="P139" s="1642"/>
    </row>
    <row r="140" spans="2:16">
      <c r="B140" s="1642"/>
      <c r="C140" s="1642"/>
      <c r="D140" s="1642"/>
      <c r="E140" s="1642"/>
      <c r="F140" s="1642"/>
      <c r="G140" s="1642"/>
      <c r="H140" s="1642"/>
      <c r="I140" s="1642"/>
      <c r="J140" s="1642"/>
      <c r="K140" s="1642"/>
      <c r="L140" s="1642"/>
      <c r="M140" s="1642"/>
      <c r="N140" s="1643"/>
      <c r="O140" s="1643"/>
      <c r="P140" s="1642"/>
    </row>
    <row r="141" spans="2:16">
      <c r="B141" s="1642"/>
      <c r="C141" s="1642"/>
      <c r="D141" s="1642"/>
      <c r="E141" s="1642"/>
      <c r="F141" s="1642"/>
      <c r="G141" s="1642"/>
      <c r="H141" s="1642"/>
      <c r="I141" s="1642"/>
      <c r="J141" s="1642"/>
      <c r="K141" s="1642"/>
      <c r="L141" s="1642"/>
      <c r="M141" s="1642"/>
      <c r="N141" s="1643"/>
      <c r="O141" s="1643"/>
      <c r="P141" s="1642"/>
    </row>
    <row r="142" spans="2:16">
      <c r="B142" s="1642"/>
      <c r="C142" s="1642"/>
      <c r="D142" s="1642"/>
      <c r="E142" s="1642"/>
      <c r="F142" s="1642"/>
      <c r="G142" s="1642"/>
      <c r="H142" s="1642"/>
      <c r="I142" s="1642"/>
      <c r="J142" s="1642"/>
      <c r="K142" s="1642"/>
      <c r="L142" s="1642"/>
      <c r="M142" s="1642"/>
      <c r="N142" s="1643"/>
      <c r="O142" s="1643"/>
      <c r="P142" s="1642"/>
    </row>
    <row r="143" spans="2:16">
      <c r="B143" s="1642"/>
      <c r="C143" s="1642"/>
      <c r="D143" s="1642"/>
      <c r="E143" s="1642"/>
      <c r="F143" s="1642"/>
      <c r="G143" s="1642"/>
      <c r="H143" s="1642"/>
      <c r="I143" s="1642"/>
      <c r="J143" s="1642"/>
      <c r="K143" s="1642"/>
      <c r="L143" s="1642"/>
      <c r="M143" s="1642"/>
      <c r="N143" s="1643"/>
      <c r="O143" s="1643"/>
      <c r="P143" s="1642"/>
    </row>
    <row r="144" spans="2:16">
      <c r="B144" s="1642"/>
      <c r="C144" s="1642"/>
      <c r="D144" s="1642"/>
      <c r="E144" s="1642"/>
      <c r="F144" s="1642"/>
      <c r="G144" s="1642"/>
      <c r="H144" s="1642"/>
      <c r="I144" s="1642"/>
      <c r="J144" s="1642"/>
      <c r="K144" s="1642"/>
      <c r="L144" s="1642"/>
      <c r="M144" s="1642"/>
      <c r="N144" s="1643"/>
      <c r="O144" s="1643"/>
      <c r="P144" s="1642"/>
    </row>
    <row r="145" spans="2:16">
      <c r="B145" s="1642"/>
      <c r="C145" s="1642"/>
      <c r="D145" s="1642"/>
      <c r="E145" s="1642"/>
      <c r="F145" s="1642"/>
      <c r="G145" s="1642"/>
      <c r="H145" s="1642"/>
      <c r="I145" s="1642"/>
      <c r="J145" s="1642"/>
      <c r="K145" s="1642"/>
      <c r="L145" s="1642"/>
      <c r="M145" s="1642"/>
      <c r="N145" s="1643"/>
      <c r="O145" s="1643"/>
      <c r="P145" s="1642"/>
    </row>
    <row r="146" spans="2:16">
      <c r="B146" s="1642"/>
      <c r="C146" s="1642"/>
      <c r="D146" s="1642"/>
      <c r="E146" s="1642"/>
      <c r="F146" s="1642"/>
      <c r="G146" s="1642"/>
      <c r="H146" s="1642"/>
      <c r="I146" s="1642"/>
      <c r="J146" s="1642"/>
      <c r="K146" s="1642"/>
      <c r="L146" s="1642"/>
      <c r="M146" s="1642"/>
      <c r="N146" s="1643"/>
      <c r="O146" s="1643"/>
      <c r="P146" s="1642"/>
    </row>
    <row r="147" spans="2:16">
      <c r="B147" s="1642"/>
      <c r="C147" s="1642"/>
      <c r="D147" s="1642"/>
      <c r="E147" s="1642"/>
      <c r="F147" s="1642"/>
      <c r="G147" s="1642"/>
      <c r="H147" s="1642"/>
      <c r="I147" s="1642"/>
      <c r="J147" s="1642"/>
      <c r="K147" s="1642"/>
      <c r="L147" s="1642"/>
      <c r="M147" s="1642"/>
      <c r="N147" s="1643"/>
      <c r="O147" s="1643"/>
      <c r="P147" s="1642"/>
    </row>
    <row r="148" spans="2:16">
      <c r="B148" s="1642"/>
      <c r="C148" s="1642"/>
      <c r="D148" s="1642"/>
      <c r="E148" s="1642"/>
      <c r="F148" s="1642"/>
      <c r="G148" s="1642"/>
      <c r="H148" s="1642"/>
      <c r="I148" s="1642"/>
      <c r="J148" s="1642"/>
      <c r="K148" s="1642"/>
      <c r="L148" s="1642"/>
      <c r="M148" s="1642"/>
      <c r="N148" s="1643"/>
      <c r="O148" s="1643"/>
      <c r="P148" s="1642"/>
    </row>
    <row r="149" spans="2:16">
      <c r="B149" s="1642"/>
      <c r="C149" s="1642"/>
      <c r="D149" s="1642"/>
      <c r="E149" s="1642"/>
      <c r="F149" s="1642"/>
      <c r="G149" s="1642"/>
      <c r="H149" s="1642"/>
      <c r="I149" s="1642"/>
      <c r="J149" s="1642"/>
      <c r="K149" s="1642"/>
      <c r="L149" s="1642"/>
      <c r="M149" s="1642"/>
      <c r="N149" s="1643"/>
      <c r="O149" s="1643"/>
      <c r="P149" s="1642"/>
    </row>
    <row r="150" spans="2:16">
      <c r="B150" s="1642"/>
      <c r="C150" s="1642"/>
      <c r="D150" s="1642"/>
      <c r="E150" s="1642"/>
      <c r="F150" s="1642"/>
      <c r="G150" s="1642"/>
      <c r="H150" s="1642"/>
      <c r="I150" s="1642"/>
      <c r="J150" s="1642"/>
      <c r="K150" s="1642"/>
      <c r="L150" s="1642"/>
      <c r="M150" s="1642"/>
      <c r="N150" s="1643"/>
      <c r="O150" s="1643"/>
      <c r="P150" s="1642"/>
    </row>
    <row r="151" spans="2:16">
      <c r="B151" s="1642"/>
      <c r="C151" s="1642"/>
      <c r="D151" s="1642"/>
      <c r="E151" s="1642"/>
      <c r="F151" s="1642"/>
      <c r="G151" s="1642"/>
      <c r="H151" s="1642"/>
      <c r="I151" s="1642"/>
      <c r="J151" s="1642"/>
      <c r="K151" s="1642"/>
      <c r="L151" s="1642"/>
      <c r="M151" s="1642"/>
      <c r="N151" s="1643"/>
      <c r="O151" s="1643"/>
      <c r="P151" s="1642"/>
    </row>
    <row r="152" spans="2:16">
      <c r="B152" s="1642"/>
      <c r="C152" s="1642"/>
      <c r="D152" s="1642"/>
      <c r="E152" s="1642"/>
      <c r="F152" s="1642"/>
      <c r="G152" s="1642"/>
      <c r="H152" s="1642"/>
      <c r="I152" s="1642"/>
      <c r="J152" s="1642"/>
      <c r="K152" s="1642"/>
      <c r="L152" s="1642"/>
      <c r="M152" s="1642"/>
      <c r="N152" s="1643"/>
      <c r="O152" s="1643"/>
      <c r="P152" s="1642"/>
    </row>
    <row r="153" spans="2:16">
      <c r="B153" s="1642"/>
      <c r="C153" s="1642"/>
      <c r="D153" s="1642"/>
      <c r="E153" s="1642"/>
      <c r="F153" s="1642"/>
      <c r="G153" s="1642"/>
      <c r="H153" s="1642"/>
      <c r="I153" s="1642"/>
      <c r="J153" s="1642"/>
      <c r="K153" s="1642"/>
      <c r="L153" s="1642"/>
      <c r="M153" s="1642"/>
      <c r="N153" s="1643"/>
      <c r="O153" s="1643"/>
      <c r="P153" s="1642"/>
    </row>
    <row r="154" spans="2:16">
      <c r="B154" s="1642"/>
      <c r="C154" s="1642"/>
      <c r="D154" s="1642"/>
      <c r="E154" s="1642"/>
      <c r="F154" s="1642"/>
      <c r="G154" s="1642"/>
      <c r="H154" s="1642"/>
      <c r="I154" s="1642"/>
      <c r="J154" s="1642"/>
      <c r="K154" s="1642"/>
      <c r="L154" s="1642"/>
      <c r="M154" s="1642"/>
      <c r="N154" s="1643"/>
      <c r="O154" s="1643"/>
      <c r="P154" s="1642"/>
    </row>
    <row r="155" spans="2:16">
      <c r="B155" s="1642"/>
      <c r="C155" s="1642"/>
      <c r="D155" s="1642"/>
      <c r="E155" s="1642"/>
      <c r="F155" s="1642"/>
      <c r="G155" s="1642"/>
      <c r="H155" s="1642"/>
      <c r="I155" s="1642"/>
      <c r="J155" s="1642"/>
      <c r="K155" s="1642"/>
      <c r="L155" s="1642"/>
      <c r="M155" s="1642"/>
      <c r="N155" s="1643"/>
      <c r="O155" s="1643"/>
      <c r="P155" s="1642"/>
    </row>
    <row r="156" spans="2:16">
      <c r="B156" s="1642"/>
      <c r="C156" s="1642"/>
      <c r="D156" s="1642"/>
      <c r="E156" s="1642"/>
      <c r="F156" s="1642"/>
      <c r="G156" s="1642"/>
      <c r="H156" s="1642"/>
      <c r="I156" s="1642"/>
      <c r="J156" s="1642"/>
      <c r="K156" s="1642"/>
      <c r="L156" s="1642"/>
      <c r="M156" s="1642"/>
      <c r="N156" s="1643"/>
      <c r="O156" s="1643"/>
      <c r="P156" s="1642"/>
    </row>
    <row r="157" spans="2:16">
      <c r="B157" s="1642"/>
      <c r="C157" s="1642"/>
      <c r="D157" s="1642"/>
      <c r="E157" s="1642"/>
      <c r="F157" s="1642"/>
      <c r="G157" s="1642"/>
      <c r="H157" s="1642"/>
      <c r="I157" s="1642"/>
      <c r="J157" s="1642"/>
      <c r="K157" s="1642"/>
      <c r="L157" s="1642"/>
      <c r="M157" s="1642"/>
      <c r="N157" s="1643"/>
      <c r="O157" s="1643"/>
      <c r="P157" s="1642"/>
    </row>
    <row r="158" spans="2:16">
      <c r="B158" s="1642"/>
      <c r="C158" s="1642"/>
      <c r="D158" s="1642"/>
      <c r="E158" s="1642"/>
      <c r="F158" s="1642"/>
      <c r="G158" s="1642"/>
      <c r="H158" s="1642"/>
      <c r="I158" s="1642"/>
      <c r="J158" s="1642"/>
      <c r="K158" s="1642"/>
      <c r="L158" s="1642"/>
      <c r="M158" s="1642"/>
      <c r="N158" s="1643"/>
      <c r="O158" s="1643"/>
      <c r="P158" s="1642"/>
    </row>
    <row r="159" spans="2:16">
      <c r="B159" s="1642"/>
      <c r="C159" s="1642"/>
      <c r="D159" s="1642"/>
      <c r="E159" s="1642"/>
      <c r="F159" s="1642"/>
      <c r="G159" s="1642"/>
      <c r="H159" s="1642"/>
      <c r="I159" s="1642"/>
      <c r="J159" s="1642"/>
      <c r="K159" s="1642"/>
      <c r="L159" s="1642"/>
      <c r="M159" s="1642"/>
      <c r="N159" s="1643"/>
      <c r="O159" s="1643"/>
      <c r="P159" s="1642"/>
    </row>
    <row r="160" spans="2:16">
      <c r="B160" s="1642"/>
      <c r="C160" s="1642"/>
      <c r="D160" s="1642"/>
      <c r="E160" s="1642"/>
      <c r="F160" s="1642"/>
      <c r="G160" s="1642"/>
      <c r="H160" s="1642"/>
      <c r="I160" s="1642"/>
      <c r="J160" s="1642"/>
      <c r="K160" s="1642"/>
      <c r="L160" s="1642"/>
      <c r="M160" s="1642"/>
      <c r="N160" s="1643"/>
      <c r="O160" s="1643"/>
      <c r="P160" s="1642"/>
    </row>
    <row r="161" spans="2:16">
      <c r="B161" s="1642"/>
      <c r="C161" s="1642"/>
      <c r="D161" s="1642"/>
      <c r="E161" s="1642"/>
      <c r="F161" s="1642"/>
      <c r="G161" s="1642"/>
      <c r="H161" s="1642"/>
      <c r="I161" s="1642"/>
      <c r="J161" s="1642"/>
      <c r="K161" s="1642"/>
      <c r="L161" s="1642"/>
      <c r="M161" s="1642"/>
      <c r="N161" s="1643"/>
      <c r="O161" s="1643"/>
      <c r="P161" s="1642"/>
    </row>
    <row r="162" spans="2:16">
      <c r="B162" s="1642"/>
      <c r="C162" s="1642"/>
      <c r="D162" s="1642"/>
      <c r="E162" s="1642"/>
      <c r="F162" s="1642"/>
      <c r="G162" s="1642"/>
      <c r="H162" s="1642"/>
      <c r="I162" s="1642"/>
      <c r="J162" s="1642"/>
      <c r="K162" s="1642"/>
      <c r="L162" s="1642"/>
      <c r="M162" s="1642"/>
      <c r="N162" s="1643"/>
      <c r="O162" s="1643"/>
      <c r="P162" s="1642"/>
    </row>
    <row r="163" spans="2:16">
      <c r="B163" s="1642"/>
      <c r="C163" s="1642"/>
      <c r="D163" s="1642"/>
      <c r="E163" s="1642"/>
      <c r="F163" s="1642"/>
      <c r="G163" s="1642"/>
      <c r="H163" s="1642"/>
      <c r="I163" s="1642"/>
      <c r="J163" s="1642"/>
      <c r="K163" s="1642"/>
      <c r="L163" s="1642"/>
      <c r="M163" s="1642"/>
      <c r="N163" s="1643"/>
      <c r="O163" s="1643"/>
      <c r="P163" s="1642"/>
    </row>
    <row r="164" spans="2:16">
      <c r="B164" s="1642"/>
      <c r="C164" s="1642"/>
      <c r="D164" s="1642"/>
      <c r="E164" s="1642"/>
      <c r="F164" s="1642"/>
      <c r="G164" s="1642"/>
      <c r="H164" s="1642"/>
      <c r="I164" s="1642"/>
      <c r="J164" s="1642"/>
      <c r="K164" s="1642"/>
      <c r="L164" s="1642"/>
      <c r="M164" s="1642"/>
      <c r="N164" s="1643"/>
      <c r="O164" s="1643"/>
      <c r="P164" s="1642"/>
    </row>
    <row r="165" spans="2:16">
      <c r="B165" s="1642"/>
      <c r="C165" s="1642"/>
      <c r="D165" s="1642"/>
      <c r="E165" s="1642"/>
      <c r="F165" s="1642"/>
      <c r="G165" s="1642"/>
      <c r="H165" s="1642"/>
      <c r="I165" s="1642"/>
      <c r="J165" s="1642"/>
      <c r="K165" s="1642"/>
      <c r="L165" s="1642"/>
      <c r="M165" s="1642"/>
      <c r="N165" s="1643"/>
      <c r="O165" s="1643"/>
      <c r="P165" s="1642"/>
    </row>
    <row r="166" spans="2:16">
      <c r="B166" s="1642"/>
      <c r="C166" s="1642"/>
      <c r="D166" s="1642"/>
      <c r="E166" s="1642"/>
      <c r="F166" s="1642"/>
      <c r="G166" s="1642"/>
      <c r="H166" s="1642"/>
      <c r="I166" s="1642"/>
      <c r="J166" s="1642"/>
      <c r="K166" s="1642"/>
      <c r="L166" s="1642"/>
      <c r="M166" s="1642"/>
      <c r="N166" s="1643"/>
      <c r="O166" s="1643"/>
      <c r="P166" s="1642"/>
    </row>
    <row r="167" spans="2:16">
      <c r="B167" s="1642"/>
      <c r="C167" s="1642"/>
      <c r="D167" s="1642"/>
      <c r="E167" s="1642"/>
      <c r="F167" s="1642"/>
      <c r="G167" s="1642"/>
      <c r="H167" s="1642"/>
      <c r="I167" s="1642"/>
      <c r="J167" s="1642"/>
      <c r="K167" s="1642"/>
      <c r="L167" s="1642"/>
      <c r="M167" s="1642"/>
      <c r="N167" s="1643"/>
      <c r="O167" s="1643"/>
      <c r="P167" s="1642"/>
    </row>
    <row r="168" spans="2:16">
      <c r="B168" s="1642"/>
      <c r="C168" s="1642"/>
      <c r="D168" s="1642"/>
      <c r="E168" s="1642"/>
      <c r="F168" s="1642"/>
      <c r="G168" s="1642"/>
      <c r="H168" s="1642"/>
      <c r="I168" s="1642"/>
      <c r="J168" s="1642"/>
      <c r="K168" s="1642"/>
      <c r="L168" s="1642"/>
      <c r="M168" s="1642"/>
      <c r="N168" s="1643"/>
      <c r="O168" s="1643"/>
      <c r="P168" s="1642"/>
    </row>
    <row r="169" spans="2:16">
      <c r="B169" s="1642"/>
      <c r="C169" s="1642"/>
      <c r="D169" s="1642"/>
      <c r="E169" s="1642"/>
      <c r="F169" s="1642"/>
      <c r="G169" s="1642"/>
      <c r="H169" s="1642"/>
      <c r="I169" s="1642"/>
      <c r="J169" s="1642"/>
      <c r="K169" s="1642"/>
      <c r="L169" s="1642"/>
      <c r="M169" s="1642"/>
      <c r="N169" s="1643"/>
      <c r="O169" s="1643"/>
      <c r="P169" s="1642"/>
    </row>
    <row r="170" spans="2:16">
      <c r="B170" s="1642"/>
      <c r="C170" s="1642"/>
      <c r="D170" s="1642"/>
      <c r="E170" s="1642"/>
      <c r="F170" s="1642"/>
      <c r="G170" s="1642"/>
      <c r="H170" s="1642"/>
      <c r="I170" s="1642"/>
      <c r="J170" s="1642"/>
      <c r="K170" s="1642"/>
      <c r="L170" s="1642"/>
      <c r="M170" s="1642"/>
      <c r="N170" s="1643"/>
      <c r="O170" s="1643"/>
      <c r="P170" s="1642"/>
    </row>
    <row r="171" spans="2:16">
      <c r="B171" s="1642"/>
      <c r="C171" s="1642"/>
      <c r="D171" s="1642"/>
      <c r="E171" s="1642"/>
      <c r="F171" s="1642"/>
      <c r="G171" s="1642"/>
      <c r="H171" s="1642"/>
      <c r="I171" s="1642"/>
      <c r="J171" s="1642"/>
      <c r="K171" s="1642"/>
      <c r="L171" s="1642"/>
      <c r="M171" s="1642"/>
      <c r="N171" s="1643"/>
      <c r="O171" s="1643"/>
      <c r="P171" s="1642"/>
    </row>
    <row r="172" spans="2:16">
      <c r="B172" s="1642"/>
      <c r="C172" s="1642"/>
      <c r="D172" s="1642"/>
      <c r="E172" s="1642"/>
      <c r="F172" s="1642"/>
      <c r="G172" s="1642"/>
      <c r="H172" s="1642"/>
      <c r="I172" s="1642"/>
      <c r="J172" s="1642"/>
      <c r="K172" s="1642"/>
      <c r="L172" s="1642"/>
      <c r="M172" s="1642"/>
      <c r="N172" s="1643"/>
      <c r="O172" s="1643"/>
      <c r="P172" s="1642"/>
    </row>
    <row r="173" spans="2:16">
      <c r="B173" s="1642"/>
      <c r="C173" s="1642"/>
      <c r="D173" s="1642"/>
      <c r="E173" s="1642"/>
      <c r="F173" s="1642"/>
      <c r="G173" s="1642"/>
      <c r="H173" s="1642"/>
      <c r="I173" s="1642"/>
      <c r="J173" s="1642"/>
      <c r="K173" s="1642"/>
      <c r="L173" s="1642"/>
      <c r="M173" s="1642"/>
      <c r="N173" s="1643"/>
      <c r="O173" s="1643"/>
      <c r="P173" s="1642"/>
    </row>
    <row r="174" spans="2:16">
      <c r="B174" s="1642"/>
      <c r="C174" s="1642"/>
      <c r="D174" s="1642"/>
      <c r="E174" s="1642"/>
      <c r="F174" s="1642"/>
      <c r="G174" s="1642"/>
      <c r="H174" s="1642"/>
      <c r="I174" s="1642"/>
      <c r="J174" s="1642"/>
      <c r="K174" s="1642"/>
      <c r="L174" s="1642"/>
      <c r="M174" s="1642"/>
      <c r="N174" s="1643"/>
      <c r="O174" s="1643"/>
      <c r="P174" s="1642"/>
    </row>
    <row r="175" spans="2:16">
      <c r="B175" s="1642"/>
      <c r="C175" s="1642"/>
      <c r="D175" s="1642"/>
      <c r="E175" s="1642"/>
      <c r="F175" s="1642"/>
      <c r="G175" s="1642"/>
      <c r="H175" s="1642"/>
      <c r="I175" s="1642"/>
      <c r="J175" s="1642"/>
      <c r="K175" s="1642"/>
      <c r="L175" s="1642"/>
      <c r="M175" s="1642"/>
      <c r="N175" s="1643"/>
      <c r="O175" s="1643"/>
      <c r="P175" s="1642"/>
    </row>
    <row r="176" spans="2:16">
      <c r="B176" s="1642"/>
      <c r="C176" s="1642"/>
      <c r="D176" s="1642"/>
      <c r="E176" s="1642"/>
      <c r="F176" s="1642"/>
      <c r="G176" s="1642"/>
      <c r="H176" s="1642"/>
      <c r="I176" s="1642"/>
      <c r="J176" s="1642"/>
      <c r="K176" s="1642"/>
      <c r="L176" s="1642"/>
      <c r="M176" s="1642"/>
      <c r="N176" s="1643"/>
      <c r="O176" s="1643"/>
      <c r="P176" s="1642"/>
    </row>
    <row r="177" spans="1:16">
      <c r="B177" s="1642"/>
      <c r="C177" s="1642"/>
      <c r="D177" s="1642"/>
      <c r="E177" s="1642"/>
      <c r="F177" s="1642"/>
      <c r="G177" s="1642"/>
      <c r="H177" s="1642"/>
      <c r="I177" s="1642"/>
      <c r="J177" s="1642"/>
      <c r="K177" s="1642"/>
      <c r="L177" s="1642"/>
      <c r="M177" s="1642"/>
      <c r="N177" s="1643"/>
      <c r="O177" s="1643"/>
      <c r="P177" s="1642"/>
    </row>
    <row r="178" spans="1:16">
      <c r="A178" s="1644"/>
      <c r="B178" s="1642"/>
      <c r="C178" s="1642"/>
      <c r="D178" s="1642"/>
      <c r="E178" s="1642"/>
      <c r="F178" s="1642"/>
      <c r="G178" s="1642"/>
      <c r="H178" s="1642"/>
      <c r="I178" s="1642"/>
      <c r="J178" s="1642"/>
      <c r="K178" s="1642"/>
      <c r="L178" s="1642"/>
      <c r="M178" s="1642"/>
      <c r="N178" s="1642"/>
      <c r="O178" s="1642"/>
      <c r="P178" s="1642"/>
    </row>
    <row r="179" spans="1:16">
      <c r="A179" s="1644"/>
      <c r="B179" s="1642"/>
      <c r="C179" s="1642"/>
      <c r="D179" s="1642"/>
      <c r="E179" s="1642"/>
      <c r="F179" s="1642"/>
      <c r="G179" s="1642"/>
      <c r="H179" s="1642"/>
      <c r="I179" s="1642"/>
      <c r="J179" s="1642"/>
      <c r="K179" s="1642"/>
      <c r="L179" s="1642"/>
      <c r="M179" s="1642"/>
      <c r="N179" s="1642"/>
      <c r="O179" s="1642"/>
      <c r="P179" s="1642"/>
    </row>
    <row r="180" spans="1:16">
      <c r="A180" s="1644"/>
      <c r="B180" s="1645"/>
      <c r="C180" s="1645"/>
      <c r="D180" s="1645"/>
      <c r="E180" s="1645"/>
      <c r="F180" s="1645"/>
      <c r="G180" s="1645"/>
      <c r="H180" s="1645"/>
      <c r="I180" s="1645"/>
      <c r="J180" s="1645"/>
      <c r="K180" s="1645"/>
      <c r="L180" s="1645"/>
      <c r="M180" s="1645"/>
      <c r="N180" s="1642"/>
      <c r="O180" s="1642"/>
      <c r="P180" s="1642"/>
    </row>
    <row r="181" spans="1:16">
      <c r="A181" s="1644"/>
      <c r="B181" s="1642"/>
      <c r="C181" s="1642"/>
      <c r="D181" s="1642"/>
      <c r="E181" s="1642"/>
      <c r="F181" s="1642"/>
      <c r="G181" s="1642"/>
      <c r="H181" s="1642"/>
      <c r="I181" s="1642"/>
      <c r="J181" s="1642"/>
      <c r="K181" s="1642"/>
      <c r="L181" s="1642"/>
      <c r="M181" s="1642"/>
      <c r="N181" s="1642"/>
      <c r="O181" s="1642"/>
      <c r="P181" s="1642"/>
    </row>
    <row r="182" spans="1:16">
      <c r="A182" s="1644"/>
      <c r="B182" s="1642"/>
      <c r="C182" s="1642"/>
      <c r="D182" s="1642"/>
      <c r="E182" s="1642"/>
      <c r="F182" s="1642"/>
      <c r="G182" s="1642"/>
      <c r="H182" s="1642"/>
      <c r="I182" s="1642"/>
      <c r="J182" s="1642"/>
      <c r="K182" s="1642"/>
      <c r="L182" s="1642"/>
      <c r="M182" s="1642"/>
      <c r="N182" s="1642"/>
      <c r="O182" s="1642"/>
      <c r="P182" s="1642"/>
    </row>
    <row r="183" spans="1:16">
      <c r="A183" s="1644"/>
      <c r="B183" s="1642"/>
      <c r="C183" s="1642"/>
      <c r="D183" s="1642"/>
      <c r="E183" s="1642"/>
      <c r="F183" s="1642"/>
      <c r="G183" s="1642"/>
      <c r="H183" s="1642"/>
      <c r="I183" s="1642"/>
      <c r="J183" s="1642"/>
      <c r="K183" s="1642"/>
      <c r="L183" s="1642"/>
      <c r="M183" s="1642"/>
      <c r="N183" s="1642"/>
      <c r="O183" s="1642"/>
      <c r="P183" s="1642"/>
    </row>
    <row r="184" spans="1:16">
      <c r="A184" s="1644"/>
      <c r="B184" s="1642"/>
      <c r="C184" s="1642"/>
      <c r="D184" s="1642"/>
      <c r="E184" s="1642"/>
      <c r="F184" s="1642"/>
      <c r="G184" s="1642"/>
      <c r="H184" s="1642"/>
      <c r="I184" s="1642"/>
      <c r="J184" s="1642"/>
      <c r="K184" s="1642"/>
      <c r="L184" s="1642"/>
      <c r="M184" s="1642"/>
      <c r="N184" s="1642"/>
      <c r="O184" s="1642"/>
      <c r="P184" s="1642"/>
    </row>
    <row r="185" spans="1:16">
      <c r="A185" s="1644"/>
      <c r="B185" s="1642"/>
      <c r="C185" s="1642"/>
      <c r="D185" s="1642"/>
      <c r="E185" s="1642"/>
      <c r="F185" s="1642"/>
      <c r="G185" s="1642"/>
      <c r="H185" s="1642"/>
      <c r="I185" s="1642"/>
      <c r="J185" s="1642"/>
      <c r="K185" s="1642"/>
      <c r="L185" s="1642"/>
      <c r="M185" s="1642"/>
      <c r="N185" s="1642"/>
      <c r="O185" s="1642"/>
      <c r="P185" s="1642"/>
    </row>
    <row r="186" spans="1:16">
      <c r="A186" s="1644"/>
      <c r="B186" s="1642"/>
      <c r="C186" s="1642"/>
      <c r="D186" s="1642"/>
      <c r="E186" s="1642"/>
      <c r="F186" s="1642"/>
      <c r="G186" s="1642"/>
      <c r="H186" s="1642"/>
      <c r="I186" s="1642"/>
      <c r="J186" s="1642"/>
      <c r="K186" s="1642"/>
      <c r="L186" s="1642"/>
      <c r="M186" s="1642"/>
      <c r="N186" s="1642"/>
      <c r="O186" s="1642"/>
      <c r="P186" s="1642"/>
    </row>
    <row r="187" spans="1:16">
      <c r="A187" s="1644"/>
      <c r="B187" s="1642"/>
      <c r="C187" s="1642"/>
      <c r="D187" s="1642"/>
      <c r="E187" s="1642"/>
      <c r="F187" s="1642"/>
      <c r="G187" s="1642"/>
      <c r="H187" s="1642"/>
      <c r="I187" s="1642"/>
      <c r="J187" s="1642"/>
      <c r="K187" s="1642"/>
      <c r="L187" s="1642"/>
      <c r="M187" s="1642"/>
      <c r="N187" s="1642"/>
      <c r="O187" s="1642"/>
      <c r="P187" s="1642"/>
    </row>
    <row r="188" spans="1:16">
      <c r="A188" s="1644"/>
      <c r="B188" s="1642"/>
      <c r="C188" s="1642"/>
      <c r="D188" s="1642"/>
      <c r="E188" s="1642"/>
      <c r="F188" s="1642"/>
      <c r="G188" s="1642"/>
      <c r="H188" s="1642"/>
      <c r="I188" s="1642"/>
      <c r="J188" s="1642"/>
      <c r="K188" s="1642"/>
      <c r="L188" s="1642"/>
      <c r="M188" s="1642"/>
      <c r="N188" s="1642"/>
      <c r="O188" s="1642"/>
      <c r="P188" s="1642"/>
    </row>
    <row r="189" spans="1:16">
      <c r="A189" s="1644"/>
      <c r="B189" s="1642"/>
      <c r="C189" s="1642"/>
      <c r="D189" s="1642"/>
      <c r="E189" s="1642"/>
      <c r="F189" s="1642"/>
      <c r="G189" s="1642"/>
      <c r="H189" s="1642"/>
      <c r="I189" s="1642"/>
      <c r="J189" s="1642"/>
      <c r="K189" s="1642"/>
      <c r="L189" s="1642"/>
      <c r="M189" s="1642"/>
      <c r="N189" s="1642"/>
      <c r="O189" s="1642"/>
      <c r="P189" s="1642"/>
    </row>
    <row r="190" spans="1:16">
      <c r="A190" s="1644"/>
      <c r="B190" s="1642"/>
      <c r="C190" s="1642"/>
      <c r="D190" s="1642"/>
      <c r="E190" s="1642"/>
      <c r="F190" s="1642"/>
      <c r="G190" s="1642"/>
      <c r="H190" s="1642"/>
      <c r="I190" s="1642"/>
      <c r="J190" s="1642"/>
      <c r="K190" s="1642"/>
      <c r="L190" s="1642"/>
      <c r="M190" s="1642"/>
      <c r="N190" s="1642"/>
      <c r="O190" s="1642"/>
      <c r="P190" s="1642"/>
    </row>
    <row r="191" spans="1:16">
      <c r="A191" s="1644"/>
      <c r="B191" s="1642"/>
      <c r="C191" s="1642"/>
      <c r="D191" s="1642"/>
      <c r="E191" s="1642"/>
      <c r="F191" s="1642"/>
      <c r="G191" s="1642"/>
      <c r="H191" s="1642"/>
      <c r="I191" s="1642"/>
      <c r="J191" s="1642"/>
      <c r="K191" s="1642"/>
      <c r="L191" s="1642"/>
      <c r="M191" s="1642"/>
      <c r="N191" s="1642"/>
      <c r="O191" s="1642"/>
      <c r="P191" s="1642"/>
    </row>
    <row r="192" spans="1:16">
      <c r="A192" s="1644"/>
      <c r="B192" s="1642"/>
      <c r="C192" s="1642"/>
      <c r="D192" s="1642"/>
      <c r="E192" s="1642"/>
      <c r="F192" s="1642"/>
      <c r="G192" s="1642"/>
      <c r="H192" s="1642"/>
      <c r="I192" s="1642"/>
      <c r="J192" s="1642"/>
      <c r="K192" s="1642"/>
      <c r="L192" s="1642"/>
      <c r="M192" s="1642"/>
      <c r="N192" s="1642"/>
      <c r="O192" s="1642"/>
      <c r="P192" s="1642"/>
    </row>
    <row r="193" spans="1:16">
      <c r="A193" s="1644"/>
      <c r="B193" s="1642"/>
      <c r="C193" s="1642"/>
      <c r="D193" s="1642"/>
      <c r="E193" s="1642"/>
      <c r="F193" s="1642"/>
      <c r="G193" s="1642"/>
      <c r="H193" s="1642"/>
      <c r="I193" s="1642"/>
      <c r="J193" s="1642"/>
      <c r="K193" s="1642"/>
      <c r="L193" s="1642"/>
      <c r="M193" s="1642"/>
      <c r="N193" s="1642"/>
      <c r="O193" s="1642"/>
      <c r="P193" s="1642"/>
    </row>
    <row r="194" spans="1:16">
      <c r="A194" s="1644"/>
      <c r="B194" s="1642"/>
      <c r="C194" s="1642"/>
      <c r="D194" s="1642"/>
      <c r="E194" s="1642"/>
      <c r="F194" s="1642"/>
      <c r="G194" s="1642"/>
      <c r="H194" s="1642"/>
      <c r="I194" s="1642"/>
      <c r="J194" s="1642"/>
      <c r="K194" s="1642"/>
      <c r="L194" s="1642"/>
      <c r="M194" s="1642"/>
      <c r="N194" s="1642"/>
      <c r="O194" s="1642"/>
      <c r="P194" s="1642"/>
    </row>
    <row r="195" spans="1:16">
      <c r="A195" s="1644"/>
      <c r="B195" s="1642"/>
      <c r="C195" s="1642"/>
      <c r="D195" s="1642"/>
      <c r="E195" s="1642"/>
      <c r="F195" s="1642"/>
      <c r="G195" s="1642"/>
      <c r="H195" s="1642"/>
      <c r="I195" s="1642"/>
      <c r="J195" s="1642"/>
      <c r="K195" s="1642"/>
      <c r="L195" s="1642"/>
      <c r="M195" s="1642"/>
      <c r="N195" s="1642"/>
      <c r="O195" s="1642"/>
      <c r="P195" s="1642"/>
    </row>
    <row r="196" spans="1:16">
      <c r="A196" s="1644"/>
      <c r="B196" s="1642"/>
      <c r="C196" s="1642"/>
      <c r="D196" s="1642"/>
      <c r="E196" s="1642"/>
      <c r="F196" s="1642"/>
      <c r="G196" s="1642"/>
      <c r="H196" s="1642"/>
      <c r="I196" s="1642"/>
      <c r="J196" s="1642"/>
      <c r="K196" s="1642"/>
      <c r="L196" s="1642"/>
      <c r="M196" s="1642"/>
      <c r="N196" s="1642"/>
      <c r="O196" s="1642"/>
      <c r="P196" s="1642"/>
    </row>
    <row r="197" spans="1:16">
      <c r="A197" s="1644"/>
      <c r="B197" s="1642"/>
      <c r="C197" s="1642"/>
      <c r="D197" s="1642"/>
      <c r="E197" s="1642"/>
      <c r="F197" s="1642"/>
      <c r="G197" s="1642"/>
      <c r="H197" s="1642"/>
      <c r="I197" s="1642"/>
      <c r="J197" s="1642"/>
      <c r="K197" s="1642"/>
      <c r="L197" s="1642"/>
      <c r="M197" s="1642"/>
      <c r="N197" s="1642"/>
      <c r="O197" s="1642"/>
      <c r="P197" s="1642"/>
    </row>
    <row r="198" spans="1:16">
      <c r="A198" s="1644"/>
      <c r="B198" s="1642"/>
      <c r="C198" s="1642"/>
      <c r="D198" s="1642"/>
      <c r="E198" s="1642"/>
      <c r="F198" s="1642"/>
      <c r="G198" s="1642"/>
      <c r="H198" s="1642"/>
      <c r="I198" s="1642"/>
      <c r="J198" s="1642"/>
      <c r="K198" s="1642"/>
      <c r="L198" s="1642"/>
      <c r="M198" s="1642"/>
      <c r="N198" s="1642"/>
      <c r="O198" s="1642"/>
      <c r="P198" s="1642"/>
    </row>
    <row r="199" spans="1:16">
      <c r="A199" s="1644"/>
      <c r="B199" s="1642"/>
      <c r="C199" s="1642"/>
      <c r="D199" s="1642"/>
      <c r="E199" s="1642"/>
      <c r="F199" s="1642"/>
      <c r="G199" s="1642"/>
      <c r="H199" s="1642"/>
      <c r="I199" s="1642"/>
      <c r="J199" s="1642"/>
      <c r="K199" s="1642"/>
      <c r="L199" s="1642"/>
      <c r="M199" s="1642"/>
      <c r="N199" s="1642"/>
      <c r="O199" s="1642"/>
      <c r="P199" s="1642"/>
    </row>
    <row r="200" spans="1:16">
      <c r="A200" s="1644"/>
      <c r="B200" s="1642"/>
      <c r="C200" s="1642"/>
      <c r="D200" s="1642"/>
      <c r="E200" s="1642"/>
      <c r="F200" s="1642"/>
      <c r="G200" s="1642"/>
      <c r="H200" s="1642"/>
      <c r="I200" s="1642"/>
      <c r="J200" s="1642"/>
      <c r="K200" s="1642"/>
      <c r="L200" s="1642"/>
      <c r="M200" s="1642"/>
      <c r="N200" s="1642"/>
      <c r="O200" s="1642"/>
      <c r="P200" s="1642"/>
    </row>
    <row r="201" spans="1:16">
      <c r="A201" s="1644"/>
      <c r="B201" s="1642"/>
      <c r="C201" s="1642"/>
      <c r="D201" s="1642"/>
      <c r="E201" s="1642"/>
      <c r="F201" s="1642"/>
      <c r="G201" s="1642"/>
      <c r="H201" s="1642"/>
      <c r="I201" s="1642"/>
      <c r="J201" s="1642"/>
      <c r="K201" s="1642"/>
      <c r="L201" s="1642"/>
      <c r="M201" s="1642"/>
      <c r="N201" s="1642"/>
      <c r="O201" s="1642"/>
      <c r="P201" s="1642"/>
    </row>
    <row r="202" spans="1:16">
      <c r="A202" s="1644"/>
      <c r="B202" s="1642"/>
      <c r="C202" s="1642"/>
      <c r="D202" s="1642"/>
      <c r="E202" s="1642"/>
      <c r="F202" s="1642"/>
      <c r="G202" s="1642"/>
      <c r="H202" s="1642"/>
      <c r="I202" s="1642"/>
      <c r="J202" s="1642"/>
      <c r="K202" s="1642"/>
      <c r="L202" s="1642"/>
      <c r="M202" s="1642"/>
      <c r="N202" s="1642"/>
      <c r="O202" s="1642"/>
      <c r="P202" s="1642"/>
    </row>
    <row r="203" spans="1:16">
      <c r="A203" s="1644"/>
      <c r="B203" s="1642"/>
      <c r="C203" s="1642"/>
      <c r="D203" s="1642"/>
      <c r="E203" s="1642"/>
      <c r="F203" s="1642"/>
      <c r="G203" s="1642"/>
      <c r="H203" s="1642"/>
      <c r="I203" s="1642"/>
      <c r="J203" s="1642"/>
      <c r="K203" s="1642"/>
      <c r="L203" s="1642"/>
      <c r="M203" s="1642"/>
      <c r="N203" s="1642"/>
      <c r="O203" s="1642"/>
      <c r="P203" s="1642"/>
    </row>
    <row r="204" spans="1:16">
      <c r="A204" s="1644"/>
      <c r="B204" s="1642"/>
      <c r="C204" s="1642"/>
      <c r="D204" s="1642"/>
      <c r="E204" s="1642"/>
      <c r="F204" s="1642"/>
      <c r="G204" s="1642"/>
      <c r="H204" s="1642"/>
      <c r="I204" s="1642"/>
      <c r="J204" s="1642"/>
      <c r="K204" s="1642"/>
      <c r="L204" s="1642"/>
      <c r="M204" s="1642"/>
      <c r="N204" s="1642"/>
      <c r="O204" s="1642"/>
      <c r="P204" s="1642"/>
    </row>
    <row r="205" spans="1:16">
      <c r="A205" s="1644"/>
      <c r="B205" s="1642"/>
      <c r="C205" s="1642"/>
      <c r="D205" s="1642"/>
      <c r="E205" s="1642"/>
      <c r="F205" s="1642"/>
      <c r="G205" s="1642"/>
      <c r="H205" s="1642"/>
      <c r="I205" s="1642"/>
      <c r="J205" s="1642"/>
      <c r="K205" s="1642"/>
      <c r="L205" s="1642"/>
      <c r="M205" s="1642"/>
      <c r="N205" s="1642"/>
      <c r="O205" s="1642"/>
      <c r="P205" s="1642"/>
    </row>
    <row r="206" spans="1:16">
      <c r="A206" s="1644"/>
      <c r="B206" s="1642"/>
      <c r="C206" s="1642"/>
      <c r="D206" s="1642"/>
      <c r="E206" s="1642"/>
      <c r="F206" s="1642"/>
      <c r="G206" s="1642"/>
      <c r="H206" s="1642"/>
      <c r="I206" s="1642"/>
      <c r="J206" s="1642"/>
      <c r="K206" s="1642"/>
      <c r="L206" s="1642"/>
      <c r="M206" s="1642"/>
      <c r="N206" s="1642"/>
      <c r="O206" s="1642"/>
      <c r="P206" s="1642"/>
    </row>
    <row r="207" spans="1:16">
      <c r="A207" s="201"/>
      <c r="B207" s="1646"/>
      <c r="C207" s="1646"/>
      <c r="D207" s="1646"/>
      <c r="E207" s="1646"/>
      <c r="F207" s="1646"/>
      <c r="G207" s="1646"/>
      <c r="H207" s="1646"/>
      <c r="I207" s="1646"/>
      <c r="J207" s="1646"/>
      <c r="K207" s="1646"/>
      <c r="L207" s="1646"/>
      <c r="M207" s="1646"/>
      <c r="N207" s="1646"/>
      <c r="O207" s="1646"/>
      <c r="P207" s="1646"/>
    </row>
    <row r="208" spans="1:16">
      <c r="A208" s="1644"/>
      <c r="B208" s="1642"/>
      <c r="C208" s="1642"/>
      <c r="D208" s="1642"/>
      <c r="E208" s="1642"/>
      <c r="F208" s="1642"/>
      <c r="G208" s="1642"/>
      <c r="H208" s="1642"/>
      <c r="I208" s="1642"/>
      <c r="J208" s="1642"/>
      <c r="K208" s="1642"/>
      <c r="L208" s="1642"/>
      <c r="M208" s="1642"/>
      <c r="N208" s="1642"/>
      <c r="O208" s="1642"/>
      <c r="P208" s="1642"/>
    </row>
  </sheetData>
  <mergeCells count="1">
    <mergeCell ref="A1:H1"/>
  </mergeCells>
  <printOptions horizontalCentered="1"/>
  <pageMargins left="0.5" right="0.5" top="1" bottom="0.5" header="0.5" footer="0.5"/>
  <pageSetup scale="49" fitToHeight="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76862-0D73-42FD-94A4-FE83F663C637}">
  <sheetPr>
    <pageSetUpPr fitToPage="1"/>
  </sheetPr>
  <dimension ref="A1:P176"/>
  <sheetViews>
    <sheetView showGridLines="0" zoomScaleNormal="100" zoomScaleSheetLayoutView="99" workbookViewId="0">
      <selection activeCell="K36" sqref="K36"/>
    </sheetView>
  </sheetViews>
  <sheetFormatPr defaultColWidth="9.1796875" defaultRowHeight="12.5"/>
  <cols>
    <col min="1" max="1" width="32.7265625" style="1058" customWidth="1"/>
    <col min="2" max="2" width="16" style="1058" bestFit="1" customWidth="1"/>
    <col min="3" max="3" width="5.1796875" style="1058" customWidth="1"/>
    <col min="4" max="4" width="16" style="1058" bestFit="1" customWidth="1"/>
    <col min="5" max="5" width="4.7265625" style="1058" customWidth="1"/>
    <col min="6" max="6" width="17" style="1058" bestFit="1" customWidth="1"/>
    <col min="7" max="7" width="3.26953125" style="1058" customWidth="1"/>
    <col min="8" max="8" width="17" style="1058" bestFit="1" customWidth="1"/>
    <col min="9" max="9" width="4.453125" style="1058" customWidth="1"/>
    <col min="10" max="10" width="17" style="1058" bestFit="1" customWidth="1"/>
    <col min="11" max="11" width="3.7265625" style="1058" customWidth="1"/>
    <col min="12" max="12" width="17" style="1058" bestFit="1" customWidth="1"/>
    <col min="13" max="13" width="4.1796875" style="1058" customWidth="1"/>
    <col min="14" max="14" width="17" style="1058" bestFit="1" customWidth="1"/>
    <col min="15" max="15" width="3.54296875" style="1058" customWidth="1"/>
    <col min="16" max="16" width="18.7265625" style="1058" bestFit="1" customWidth="1"/>
    <col min="17" max="16384" width="9.1796875" style="1058"/>
  </cols>
  <sheetData>
    <row r="1" spans="1:16" ht="18">
      <c r="A1" s="1877" t="s">
        <v>1542</v>
      </c>
      <c r="B1" s="1878"/>
      <c r="C1" s="1878"/>
      <c r="D1" s="1878"/>
      <c r="E1" s="1878"/>
      <c r="F1" s="1878"/>
      <c r="G1" s="1878"/>
    </row>
    <row r="2" spans="1:16" ht="13">
      <c r="H2" s="1634"/>
      <c r="I2" s="1635"/>
      <c r="J2" s="201"/>
    </row>
    <row r="3" spans="1:16" ht="13">
      <c r="A3" s="1636" t="s">
        <v>1066</v>
      </c>
      <c r="H3" s="1634"/>
      <c r="I3" s="1635"/>
      <c r="J3" s="201"/>
    </row>
    <row r="4" spans="1:16" ht="13">
      <c r="A4" s="1635"/>
      <c r="B4" s="1635"/>
      <c r="C4" s="1635"/>
      <c r="D4" s="1635"/>
      <c r="E4" s="1635"/>
      <c r="F4" s="1635"/>
      <c r="G4" s="1635"/>
      <c r="H4" s="1635"/>
      <c r="I4" s="1635"/>
      <c r="J4" s="201"/>
    </row>
    <row r="5" spans="1:16" ht="14.5">
      <c r="A5" s="1150"/>
      <c r="B5" s="571" t="s">
        <v>492</v>
      </c>
      <c r="C5" s="571"/>
      <c r="D5" s="571" t="s">
        <v>493</v>
      </c>
      <c r="E5" s="571"/>
      <c r="F5" s="571"/>
      <c r="G5" s="571"/>
      <c r="H5" s="571"/>
      <c r="I5" s="571"/>
      <c r="J5" s="571"/>
      <c r="K5" s="571"/>
      <c r="L5" s="571"/>
      <c r="M5" s="571"/>
      <c r="N5" s="571"/>
      <c r="O5" s="571"/>
      <c r="P5" s="571"/>
    </row>
    <row r="6" spans="1:16" ht="14.5">
      <c r="A6" s="1150"/>
      <c r="B6" s="571" t="s">
        <v>494</v>
      </c>
      <c r="C6" s="571"/>
      <c r="D6" s="571" t="s">
        <v>495</v>
      </c>
      <c r="E6" s="571"/>
      <c r="F6" s="571" t="s">
        <v>141</v>
      </c>
      <c r="G6" s="571"/>
      <c r="H6" s="571" t="s">
        <v>1067</v>
      </c>
      <c r="J6" s="571" t="s">
        <v>1068</v>
      </c>
      <c r="L6" s="571" t="s">
        <v>1069</v>
      </c>
      <c r="M6" s="571"/>
      <c r="N6" s="571" t="s">
        <v>496</v>
      </c>
      <c r="O6" s="571"/>
      <c r="P6" s="571" t="s">
        <v>44</v>
      </c>
    </row>
    <row r="7" spans="1:16" s="943" customFormat="1" ht="14.5">
      <c r="A7" s="1150"/>
      <c r="B7" s="1637"/>
      <c r="C7" s="1637"/>
      <c r="D7" s="1637"/>
      <c r="E7" s="1637"/>
      <c r="F7" s="1637"/>
      <c r="G7" s="1637"/>
      <c r="H7" s="1637"/>
      <c r="I7" s="1637"/>
      <c r="J7" s="1637"/>
      <c r="K7" s="1637"/>
      <c r="L7" s="1637"/>
      <c r="M7" s="1637"/>
      <c r="N7" s="1637"/>
      <c r="O7" s="1081"/>
      <c r="P7" s="1638"/>
    </row>
    <row r="8" spans="1:16">
      <c r="A8" s="1639" t="s">
        <v>1596</v>
      </c>
      <c r="B8" s="1639">
        <v>16933.16</v>
      </c>
      <c r="C8" s="1639"/>
      <c r="D8" s="1639">
        <v>14542.02</v>
      </c>
      <c r="E8" s="1639"/>
      <c r="F8" s="1639">
        <v>28010.480000000025</v>
      </c>
      <c r="G8" s="1639"/>
      <c r="H8" s="1639">
        <v>82798.970000000016</v>
      </c>
      <c r="I8" s="1639"/>
      <c r="J8" s="1639">
        <v>291193.51</v>
      </c>
      <c r="K8" s="1639"/>
      <c r="L8" s="1639">
        <v>43772.47</v>
      </c>
      <c r="M8" s="1639"/>
      <c r="N8" s="1639">
        <v>4323032.4100000011</v>
      </c>
      <c r="O8" s="1640"/>
      <c r="P8" s="1638">
        <f t="shared" ref="P8:P28" si="0">SUM(B8:O8)</f>
        <v>4800283.0200000014</v>
      </c>
    </row>
    <row r="9" spans="1:16">
      <c r="A9" s="1639" t="s">
        <v>1597</v>
      </c>
      <c r="B9" s="1639">
        <v>784129.01</v>
      </c>
      <c r="C9" s="1639"/>
      <c r="D9" s="1639">
        <v>674982.7</v>
      </c>
      <c r="E9" s="1639"/>
      <c r="F9" s="1639">
        <v>1299466.6000000017</v>
      </c>
      <c r="G9" s="1639"/>
      <c r="H9" s="1639">
        <v>2063303.2400000002</v>
      </c>
      <c r="I9" s="1639"/>
      <c r="J9" s="1639">
        <v>5115518.8100000005</v>
      </c>
      <c r="K9" s="1639"/>
      <c r="L9" s="1639">
        <v>2029885.5299999984</v>
      </c>
      <c r="M9" s="1639"/>
      <c r="N9" s="1639">
        <v>14452138.189999988</v>
      </c>
      <c r="O9" s="1640"/>
      <c r="P9" s="1638">
        <f t="shared" si="0"/>
        <v>26419424.079999991</v>
      </c>
    </row>
    <row r="10" spans="1:16">
      <c r="A10" s="1639" t="s">
        <v>1598</v>
      </c>
      <c r="B10" s="1639">
        <v>238669.39</v>
      </c>
      <c r="C10" s="1639"/>
      <c r="D10" s="1639">
        <v>252019.14</v>
      </c>
      <c r="E10" s="1639"/>
      <c r="F10" s="1639">
        <v>393734.12999999995</v>
      </c>
      <c r="G10" s="1639"/>
      <c r="H10" s="1639">
        <v>626137.53</v>
      </c>
      <c r="I10" s="1639"/>
      <c r="J10" s="1639">
        <v>1471527.9699999995</v>
      </c>
      <c r="K10" s="1639"/>
      <c r="L10" s="1639">
        <v>615593.38999999966</v>
      </c>
      <c r="M10" s="1639"/>
      <c r="N10" s="1639">
        <v>45111188.870000005</v>
      </c>
      <c r="O10" s="1640"/>
      <c r="P10" s="1638">
        <f t="shared" si="0"/>
        <v>48708870.420000002</v>
      </c>
    </row>
    <row r="11" spans="1:16">
      <c r="A11" s="1639" t="s">
        <v>1599</v>
      </c>
      <c r="B11" s="1639">
        <v>410535.73</v>
      </c>
      <c r="C11" s="1639"/>
      <c r="D11" s="1639">
        <v>356630.35</v>
      </c>
      <c r="E11" s="1639"/>
      <c r="F11" s="1639">
        <v>673735.02</v>
      </c>
      <c r="G11" s="1639"/>
      <c r="H11" s="1639">
        <v>1171708.5000000002</v>
      </c>
      <c r="I11" s="1639"/>
      <c r="J11" s="1639">
        <v>2380882.3299999991</v>
      </c>
      <c r="K11" s="1639"/>
      <c r="L11" s="1639">
        <v>1153136.0999999996</v>
      </c>
      <c r="M11" s="1639"/>
      <c r="N11" s="1639">
        <v>5074255.8399999971</v>
      </c>
      <c r="O11" s="1640"/>
      <c r="P11" s="1638">
        <f t="shared" si="0"/>
        <v>11220883.869999997</v>
      </c>
    </row>
    <row r="12" spans="1:16">
      <c r="A12" s="1639" t="s">
        <v>1600</v>
      </c>
      <c r="B12" s="1639">
        <v>675297.55</v>
      </c>
      <c r="C12" s="1639"/>
      <c r="D12" s="1639">
        <v>581273.84</v>
      </c>
      <c r="E12" s="1639"/>
      <c r="F12" s="1639">
        <v>1118913.1199999996</v>
      </c>
      <c r="G12" s="1639"/>
      <c r="H12" s="1639">
        <v>1776675.3900000004</v>
      </c>
      <c r="I12" s="1639"/>
      <c r="J12" s="1639">
        <v>4172905.4700000021</v>
      </c>
      <c r="K12" s="1639"/>
      <c r="L12" s="1639">
        <v>1747844.2799999996</v>
      </c>
      <c r="M12" s="1639"/>
      <c r="N12" s="1639">
        <v>9421867.090000011</v>
      </c>
      <c r="O12" s="1640"/>
      <c r="P12" s="1638">
        <f t="shared" si="0"/>
        <v>19494776.740000013</v>
      </c>
    </row>
    <row r="13" spans="1:16">
      <c r="A13" s="1639" t="s">
        <v>1601</v>
      </c>
      <c r="B13" s="1639">
        <v>460673.01</v>
      </c>
      <c r="C13" s="1639"/>
      <c r="D13" s="1639">
        <v>395621.22</v>
      </c>
      <c r="E13" s="1639"/>
      <c r="F13" s="1639">
        <v>762035.42999999993</v>
      </c>
      <c r="G13" s="1639"/>
      <c r="H13" s="1639">
        <v>1210760.5100000002</v>
      </c>
      <c r="I13" s="1639"/>
      <c r="J13" s="1639">
        <v>2845020.2599999993</v>
      </c>
      <c r="K13" s="1639"/>
      <c r="L13" s="1639">
        <v>1190846.4199999992</v>
      </c>
      <c r="M13" s="1639"/>
      <c r="N13" s="1639">
        <v>6410918.9299999969</v>
      </c>
      <c r="O13" s="1640"/>
      <c r="P13" s="1638">
        <f t="shared" si="0"/>
        <v>13275875.779999996</v>
      </c>
    </row>
    <row r="14" spans="1:16">
      <c r="A14" s="1639" t="s">
        <v>1602</v>
      </c>
      <c r="B14" s="1639">
        <v>2570348.11</v>
      </c>
      <c r="C14" s="1639"/>
      <c r="D14" s="1639">
        <v>2207643.71</v>
      </c>
      <c r="E14" s="1639"/>
      <c r="F14" s="1639">
        <v>4252243.8599999975</v>
      </c>
      <c r="G14" s="1639"/>
      <c r="H14" s="1639">
        <v>6761202.0899999989</v>
      </c>
      <c r="I14" s="1639"/>
      <c r="J14" s="1639">
        <v>15874782.059999995</v>
      </c>
      <c r="K14" s="1639"/>
      <c r="L14" s="1639">
        <v>6645877.9799999967</v>
      </c>
      <c r="M14" s="1639"/>
      <c r="N14" s="1639">
        <v>36399702.039999977</v>
      </c>
      <c r="O14" s="1640"/>
      <c r="P14" s="1638">
        <f t="shared" si="0"/>
        <v>74711799.849999964</v>
      </c>
    </row>
    <row r="15" spans="1:16">
      <c r="A15" s="1639" t="s">
        <v>1603</v>
      </c>
      <c r="B15" s="1639">
        <v>5282835.3900000099</v>
      </c>
      <c r="C15" s="1639"/>
      <c r="D15" s="1639">
        <v>3956630.6300000101</v>
      </c>
      <c r="E15" s="1639"/>
      <c r="F15" s="1639">
        <v>7147974.2600000063</v>
      </c>
      <c r="G15" s="1639"/>
      <c r="H15" s="1639">
        <v>12303248.71999998</v>
      </c>
      <c r="I15" s="1639"/>
      <c r="J15" s="1639">
        <v>29329065.23</v>
      </c>
      <c r="K15" s="1639"/>
      <c r="L15" s="1639">
        <v>12622210.770000001</v>
      </c>
      <c r="M15" s="1639"/>
      <c r="N15" s="1639">
        <v>70173.39</v>
      </c>
      <c r="O15" s="1640"/>
      <c r="P15" s="1638">
        <f t="shared" si="0"/>
        <v>70712138.390000001</v>
      </c>
    </row>
    <row r="16" spans="1:16">
      <c r="A16" s="1639" t="s">
        <v>1604</v>
      </c>
      <c r="B16" s="1639">
        <v>0</v>
      </c>
      <c r="C16" s="1639"/>
      <c r="D16" s="1639">
        <v>0</v>
      </c>
      <c r="E16" s="1639"/>
      <c r="F16" s="1639">
        <v>0</v>
      </c>
      <c r="G16" s="1639"/>
      <c r="H16" s="1639">
        <v>0</v>
      </c>
      <c r="I16" s="1639"/>
      <c r="J16" s="1639">
        <v>0</v>
      </c>
      <c r="K16" s="1639"/>
      <c r="L16" s="1639">
        <v>0</v>
      </c>
      <c r="M16" s="1639"/>
      <c r="N16" s="1639">
        <v>19498184.969999973</v>
      </c>
      <c r="O16" s="1640"/>
      <c r="P16" s="1638">
        <f t="shared" si="0"/>
        <v>19498184.969999973</v>
      </c>
    </row>
    <row r="17" spans="1:16">
      <c r="A17" s="1639" t="s">
        <v>1605</v>
      </c>
      <c r="B17" s="1639">
        <v>7021275.3800000101</v>
      </c>
      <c r="C17" s="1639"/>
      <c r="D17" s="1639">
        <v>6081649.4399999902</v>
      </c>
      <c r="E17" s="1639"/>
      <c r="F17" s="1639">
        <v>12025514.249999983</v>
      </c>
      <c r="G17" s="1639"/>
      <c r="H17" s="1639">
        <v>16983822.440000009</v>
      </c>
      <c r="I17" s="1639"/>
      <c r="J17" s="1639">
        <v>31957719.750000007</v>
      </c>
      <c r="K17" s="1639"/>
      <c r="L17" s="1639">
        <v>15208786.079999998</v>
      </c>
      <c r="M17" s="1639"/>
      <c r="N17" s="1639">
        <v>89968105.05000034</v>
      </c>
      <c r="O17" s="1640"/>
      <c r="P17" s="1638">
        <f t="shared" si="0"/>
        <v>179246872.39000034</v>
      </c>
    </row>
    <row r="18" spans="1:16">
      <c r="A18" s="1639" t="s">
        <v>1606</v>
      </c>
      <c r="B18" s="1639">
        <v>1474316.93</v>
      </c>
      <c r="C18" s="1639"/>
      <c r="D18" s="1639">
        <v>1230691.3400000001</v>
      </c>
      <c r="E18" s="1639"/>
      <c r="F18" s="1639">
        <v>2190930.4699999997</v>
      </c>
      <c r="G18" s="1639"/>
      <c r="H18" s="1639">
        <v>3993908.71</v>
      </c>
      <c r="I18" s="1639"/>
      <c r="J18" s="1639">
        <v>7934744.4299999988</v>
      </c>
      <c r="K18" s="1639"/>
      <c r="L18" s="1639">
        <v>3680426.2500000005</v>
      </c>
      <c r="M18" s="1639"/>
      <c r="N18" s="1639">
        <v>10619385.200000003</v>
      </c>
      <c r="O18" s="1640"/>
      <c r="P18" s="1638">
        <f t="shared" si="0"/>
        <v>31124403.330000002</v>
      </c>
    </row>
    <row r="19" spans="1:16">
      <c r="A19" s="1639" t="s">
        <v>1607</v>
      </c>
      <c r="B19" s="1639">
        <v>1226886.45</v>
      </c>
      <c r="C19" s="1639"/>
      <c r="D19" s="1639">
        <v>1053402.1299999999</v>
      </c>
      <c r="E19" s="1639"/>
      <c r="F19" s="1639">
        <v>2029074.4600000007</v>
      </c>
      <c r="G19" s="1639"/>
      <c r="H19" s="1639">
        <v>3231166.1200000024</v>
      </c>
      <c r="I19" s="1639"/>
      <c r="J19" s="1639">
        <v>16231449.299999997</v>
      </c>
      <c r="K19" s="1639"/>
      <c r="L19" s="1639">
        <v>3178042.4</v>
      </c>
      <c r="M19" s="1639"/>
      <c r="N19" s="1639">
        <v>22891227.73</v>
      </c>
      <c r="O19" s="1640"/>
      <c r="P19" s="1638">
        <f t="shared" si="0"/>
        <v>49841248.590000004</v>
      </c>
    </row>
    <row r="20" spans="1:16">
      <c r="A20" s="1639" t="s">
        <v>1608</v>
      </c>
      <c r="B20" s="1639">
        <v>2571588.3199999998</v>
      </c>
      <c r="C20" s="1639"/>
      <c r="D20" s="1639">
        <v>1747694.56</v>
      </c>
      <c r="E20" s="1639"/>
      <c r="F20" s="1639">
        <v>4005462.9500000011</v>
      </c>
      <c r="G20" s="1639"/>
      <c r="H20" s="1639">
        <v>8283021.8500000015</v>
      </c>
      <c r="I20" s="1639"/>
      <c r="J20" s="1639">
        <v>17025919.620000001</v>
      </c>
      <c r="K20" s="1639"/>
      <c r="L20" s="1639">
        <v>7407212.8999999911</v>
      </c>
      <c r="M20" s="1639"/>
      <c r="N20" s="1639">
        <v>33738140.040000074</v>
      </c>
      <c r="O20" s="1640"/>
      <c r="P20" s="1638">
        <f t="shared" si="0"/>
        <v>74779040.240000069</v>
      </c>
    </row>
    <row r="21" spans="1:16">
      <c r="A21" s="1639" t="s">
        <v>1609</v>
      </c>
      <c r="B21" s="1639">
        <v>76877929.280000001</v>
      </c>
      <c r="C21" s="1639"/>
      <c r="D21" s="1639">
        <v>63587167.709999897</v>
      </c>
      <c r="E21" s="1639"/>
      <c r="F21" s="1639">
        <v>103004503.66999964</v>
      </c>
      <c r="G21" s="1639"/>
      <c r="H21" s="1639">
        <v>212299013.69999883</v>
      </c>
      <c r="I21" s="1639"/>
      <c r="J21" s="1639">
        <v>351082542.87000155</v>
      </c>
      <c r="K21" s="1639"/>
      <c r="L21" s="1639">
        <v>183721348.39000016</v>
      </c>
      <c r="M21" s="1639"/>
      <c r="N21" s="1639">
        <v>418930135.75000221</v>
      </c>
      <c r="O21" s="1640"/>
      <c r="P21" s="1638">
        <f t="shared" si="0"/>
        <v>1409502641.3700023</v>
      </c>
    </row>
    <row r="22" spans="1:16">
      <c r="A22" s="1639" t="s">
        <v>1610</v>
      </c>
      <c r="B22" s="1639">
        <v>121799.34</v>
      </c>
      <c r="C22" s="1639"/>
      <c r="D22" s="1639">
        <v>104844.62</v>
      </c>
      <c r="E22" s="1639"/>
      <c r="F22" s="1639">
        <v>201907.98999999993</v>
      </c>
      <c r="G22" s="1639"/>
      <c r="H22" s="1639">
        <v>320578.58</v>
      </c>
      <c r="I22" s="1639"/>
      <c r="J22" s="1639">
        <v>753188.37999999989</v>
      </c>
      <c r="K22" s="1639"/>
      <c r="L22" s="1639">
        <v>315404.94</v>
      </c>
      <c r="M22" s="1639"/>
      <c r="N22" s="1639">
        <v>1837577.0599999994</v>
      </c>
      <c r="O22" s="1640"/>
      <c r="P22" s="1638">
        <f t="shared" si="0"/>
        <v>3655300.9099999992</v>
      </c>
    </row>
    <row r="23" spans="1:16">
      <c r="A23" s="1639" t="s">
        <v>1611</v>
      </c>
      <c r="B23" s="1639">
        <v>1362590.42</v>
      </c>
      <c r="C23" s="1639"/>
      <c r="D23" s="1639">
        <v>1272101.42</v>
      </c>
      <c r="E23" s="1639"/>
      <c r="F23" s="1639">
        <v>2059810.4199999981</v>
      </c>
      <c r="G23" s="1639"/>
      <c r="H23" s="1639">
        <v>2773724.91</v>
      </c>
      <c r="I23" s="1639"/>
      <c r="J23" s="1639">
        <v>5305663.080000001</v>
      </c>
      <c r="K23" s="1639"/>
      <c r="L23" s="1639">
        <v>3177600.0700000012</v>
      </c>
      <c r="M23" s="1639"/>
      <c r="N23" s="1639">
        <v>15684601.36999999</v>
      </c>
      <c r="O23" s="1640"/>
      <c r="P23" s="1638">
        <f t="shared" si="0"/>
        <v>31636091.68999999</v>
      </c>
    </row>
    <row r="24" spans="1:16">
      <c r="A24" s="1639" t="s">
        <v>1612</v>
      </c>
      <c r="B24" s="1639">
        <v>424357.38</v>
      </c>
      <c r="C24" s="1639"/>
      <c r="D24" s="1639">
        <v>241849.86</v>
      </c>
      <c r="E24" s="1639"/>
      <c r="F24" s="1639">
        <v>365330.86000000004</v>
      </c>
      <c r="G24" s="1639"/>
      <c r="H24" s="1639">
        <v>777109.90999999992</v>
      </c>
      <c r="I24" s="1639"/>
      <c r="J24" s="1639">
        <v>1786536.6500000013</v>
      </c>
      <c r="K24" s="1639"/>
      <c r="L24" s="1639">
        <v>769008.0199999999</v>
      </c>
      <c r="M24" s="1639"/>
      <c r="N24" s="1639">
        <v>4036102.1</v>
      </c>
      <c r="O24" s="1640"/>
      <c r="P24" s="1638">
        <f t="shared" si="0"/>
        <v>8400294.7800000012</v>
      </c>
    </row>
    <row r="25" spans="1:16">
      <c r="A25" s="1639" t="s">
        <v>1613</v>
      </c>
      <c r="B25" s="1639">
        <v>709181.73</v>
      </c>
      <c r="C25" s="1639"/>
      <c r="D25" s="1639">
        <v>609113.11</v>
      </c>
      <c r="E25" s="1639"/>
      <c r="F25" s="1639">
        <v>1173245.2300000002</v>
      </c>
      <c r="G25" s="1639"/>
      <c r="H25" s="1639">
        <v>1866542.04</v>
      </c>
      <c r="I25" s="1639"/>
      <c r="J25" s="1639">
        <v>4380059.4899999984</v>
      </c>
      <c r="K25" s="1639"/>
      <c r="L25" s="1639">
        <v>1833413.8800000001</v>
      </c>
      <c r="M25" s="1639"/>
      <c r="N25" s="1639">
        <v>10158802.839999992</v>
      </c>
      <c r="O25" s="1640"/>
      <c r="P25" s="1638">
        <f t="shared" si="0"/>
        <v>20730358.319999993</v>
      </c>
    </row>
    <row r="26" spans="1:16">
      <c r="A26" s="1639" t="s">
        <v>1614</v>
      </c>
      <c r="B26" s="1639">
        <v>1787165.55</v>
      </c>
      <c r="C26" s="1639"/>
      <c r="D26" s="1639">
        <v>1581642.28</v>
      </c>
      <c r="E26" s="1639"/>
      <c r="F26" s="1639">
        <v>3662580.1200000062</v>
      </c>
      <c r="G26" s="1639"/>
      <c r="H26" s="1639">
        <v>4830056.4200000092</v>
      </c>
      <c r="I26" s="1639"/>
      <c r="J26" s="1639">
        <v>12408573.369999999</v>
      </c>
      <c r="K26" s="1639"/>
      <c r="L26" s="1639">
        <v>5647449.749999987</v>
      </c>
      <c r="M26" s="1639"/>
      <c r="N26" s="1639">
        <v>68924587.669999599</v>
      </c>
      <c r="O26" s="1640"/>
      <c r="P26" s="1638">
        <f t="shared" si="0"/>
        <v>98842055.159999609</v>
      </c>
    </row>
    <row r="27" spans="1:16">
      <c r="A27" s="1639" t="s">
        <v>1615</v>
      </c>
      <c r="B27" s="1639">
        <v>106.06</v>
      </c>
      <c r="C27" s="1639"/>
      <c r="D27" s="1639">
        <v>94.05</v>
      </c>
      <c r="E27" s="1639"/>
      <c r="F27" s="1639">
        <v>179.57</v>
      </c>
      <c r="G27" s="1639"/>
      <c r="H27" s="1639">
        <v>282.83</v>
      </c>
      <c r="I27" s="1639"/>
      <c r="J27" s="1639">
        <v>141446.87999999995</v>
      </c>
      <c r="K27" s="1639"/>
      <c r="L27" s="1639">
        <v>279.05</v>
      </c>
      <c r="M27" s="1639"/>
      <c r="N27" s="1639">
        <v>44.42</v>
      </c>
      <c r="O27" s="1640"/>
      <c r="P27" s="1638">
        <f t="shared" si="0"/>
        <v>142432.85999999996</v>
      </c>
    </row>
    <row r="28" spans="1:16" ht="14">
      <c r="A28" s="861"/>
      <c r="B28" s="1637"/>
      <c r="C28" s="1637"/>
      <c r="D28" s="1637"/>
      <c r="E28" s="1637"/>
      <c r="F28" s="1637"/>
      <c r="G28" s="1637"/>
      <c r="H28" s="1637"/>
      <c r="I28" s="1637"/>
      <c r="J28" s="1637"/>
      <c r="K28" s="1637"/>
      <c r="L28" s="1637"/>
      <c r="M28" s="1637"/>
      <c r="N28" s="1637"/>
      <c r="O28" s="1640"/>
      <c r="P28" s="1638">
        <f t="shared" si="0"/>
        <v>0</v>
      </c>
    </row>
    <row r="29" spans="1:16" ht="14.5" thickBot="1">
      <c r="A29" s="1641" t="s">
        <v>44</v>
      </c>
      <c r="B29" s="576">
        <f>SUM(B7:B28)</f>
        <v>104016618.19000003</v>
      </c>
      <c r="C29" s="576"/>
      <c r="D29" s="576">
        <f t="shared" ref="D29:P29" si="1">SUM(D7:D28)</f>
        <v>85949594.129999906</v>
      </c>
      <c r="E29" s="576"/>
      <c r="F29" s="576">
        <f t="shared" si="1"/>
        <v>146394652.88999963</v>
      </c>
      <c r="G29" s="576"/>
      <c r="H29" s="576">
        <f t="shared" si="1"/>
        <v>281355062.45999885</v>
      </c>
      <c r="I29" s="576"/>
      <c r="J29" s="576">
        <f t="shared" si="1"/>
        <v>510488739.46000153</v>
      </c>
      <c r="K29" s="576"/>
      <c r="L29" s="576">
        <f t="shared" si="1"/>
        <v>250988138.67000017</v>
      </c>
      <c r="M29" s="576"/>
      <c r="N29" s="576">
        <f t="shared" si="1"/>
        <v>817550170.96000218</v>
      </c>
      <c r="O29" s="576"/>
      <c r="P29" s="576">
        <f t="shared" si="1"/>
        <v>2196742976.7600026</v>
      </c>
    </row>
    <row r="30" spans="1:16" ht="13" thickTop="1">
      <c r="B30" s="1642"/>
      <c r="C30" s="1642"/>
      <c r="D30" s="1642"/>
      <c r="E30" s="1642"/>
      <c r="F30" s="1642"/>
      <c r="G30" s="1642"/>
      <c r="H30" s="1643"/>
      <c r="I30" s="1643"/>
      <c r="J30" s="1642"/>
    </row>
    <row r="31" spans="1:16">
      <c r="B31" s="1642"/>
      <c r="C31" s="1642"/>
      <c r="D31" s="1642"/>
      <c r="E31" s="1642"/>
      <c r="F31" s="1642"/>
      <c r="G31" s="1642"/>
      <c r="H31" s="1643"/>
      <c r="I31" s="1643"/>
      <c r="J31" s="1642"/>
    </row>
    <row r="32" spans="1:16">
      <c r="B32" s="1642"/>
      <c r="C32" s="1642"/>
      <c r="D32" s="1642"/>
      <c r="E32" s="1642"/>
      <c r="F32" s="1642"/>
      <c r="G32" s="1642"/>
      <c r="H32" s="1643"/>
      <c r="I32" s="1643"/>
      <c r="J32" s="1642"/>
    </row>
    <row r="33" spans="2:10">
      <c r="B33" s="1642"/>
      <c r="C33" s="1642"/>
      <c r="D33" s="1642"/>
      <c r="E33" s="1642"/>
      <c r="F33" s="1642"/>
      <c r="G33" s="1642"/>
      <c r="H33" s="1643"/>
      <c r="I33" s="1643"/>
      <c r="J33" s="1642"/>
    </row>
    <row r="34" spans="2:10">
      <c r="B34" s="1642"/>
      <c r="C34" s="1642"/>
      <c r="D34" s="1642"/>
      <c r="E34" s="1642"/>
      <c r="F34" s="1642"/>
      <c r="G34" s="1642"/>
      <c r="H34" s="1643"/>
      <c r="I34" s="1643"/>
      <c r="J34" s="1642"/>
    </row>
    <row r="35" spans="2:10">
      <c r="B35" s="1642"/>
      <c r="C35" s="1642"/>
      <c r="D35" s="1642"/>
      <c r="E35" s="1642"/>
      <c r="F35" s="1642"/>
      <c r="G35" s="1642"/>
      <c r="H35" s="1643"/>
      <c r="I35" s="1643"/>
      <c r="J35" s="1642"/>
    </row>
    <row r="36" spans="2:10">
      <c r="B36" s="1642"/>
      <c r="C36" s="1642"/>
      <c r="D36" s="1642"/>
      <c r="E36" s="1642"/>
      <c r="F36" s="1642"/>
      <c r="G36" s="1642"/>
      <c r="H36" s="1643"/>
      <c r="I36" s="1643"/>
      <c r="J36" s="1642"/>
    </row>
    <row r="37" spans="2:10">
      <c r="B37" s="1642"/>
      <c r="C37" s="1642"/>
      <c r="D37" s="1642"/>
      <c r="E37" s="1642"/>
      <c r="F37" s="1642"/>
      <c r="G37" s="1642"/>
      <c r="H37" s="1643"/>
      <c r="I37" s="1643"/>
      <c r="J37" s="1642"/>
    </row>
    <row r="38" spans="2:10">
      <c r="B38" s="1642"/>
      <c r="C38" s="1642"/>
      <c r="D38" s="1642"/>
      <c r="E38" s="1642"/>
      <c r="F38" s="1642"/>
      <c r="G38" s="1642"/>
      <c r="H38" s="1643"/>
      <c r="I38" s="1643"/>
      <c r="J38" s="1642"/>
    </row>
    <row r="39" spans="2:10">
      <c r="B39" s="1642"/>
      <c r="C39" s="1642"/>
      <c r="D39" s="1642"/>
      <c r="E39" s="1642"/>
      <c r="F39" s="1642"/>
      <c r="G39" s="1642"/>
      <c r="H39" s="1643"/>
      <c r="I39" s="1643"/>
      <c r="J39" s="1642"/>
    </row>
    <row r="40" spans="2:10">
      <c r="B40" s="1642"/>
      <c r="C40" s="1642"/>
      <c r="D40" s="1642"/>
      <c r="E40" s="1642"/>
      <c r="F40" s="1642"/>
      <c r="G40" s="1642"/>
      <c r="H40" s="1643"/>
      <c r="I40" s="1643"/>
      <c r="J40" s="1642"/>
    </row>
    <row r="41" spans="2:10">
      <c r="B41" s="1642"/>
      <c r="C41" s="1642"/>
      <c r="D41" s="1642"/>
      <c r="E41" s="1642"/>
      <c r="F41" s="1642"/>
      <c r="G41" s="1642"/>
      <c r="H41" s="1643"/>
      <c r="I41" s="1643"/>
      <c r="J41" s="1642"/>
    </row>
    <row r="42" spans="2:10">
      <c r="B42" s="1642"/>
      <c r="C42" s="1642"/>
      <c r="D42" s="1642"/>
      <c r="E42" s="1642"/>
      <c r="F42" s="1642"/>
      <c r="G42" s="1642"/>
      <c r="H42" s="1643"/>
      <c r="I42" s="1643"/>
      <c r="J42" s="1642"/>
    </row>
    <row r="43" spans="2:10">
      <c r="B43" s="1642"/>
      <c r="C43" s="1642"/>
      <c r="D43" s="1642"/>
      <c r="E43" s="1642"/>
      <c r="F43" s="1642"/>
      <c r="G43" s="1642"/>
      <c r="H43" s="1643"/>
      <c r="I43" s="1643"/>
      <c r="J43" s="1642"/>
    </row>
    <row r="44" spans="2:10">
      <c r="B44" s="1642"/>
      <c r="C44" s="1642"/>
      <c r="D44" s="1642"/>
      <c r="E44" s="1642"/>
      <c r="F44" s="1642"/>
      <c r="G44" s="1642"/>
      <c r="H44" s="1643"/>
      <c r="I44" s="1643"/>
      <c r="J44" s="1642"/>
    </row>
    <row r="45" spans="2:10">
      <c r="B45" s="1642"/>
      <c r="C45" s="1642"/>
      <c r="D45" s="1642"/>
      <c r="E45" s="1642"/>
      <c r="F45" s="1642"/>
      <c r="G45" s="1642"/>
      <c r="H45" s="1643"/>
      <c r="I45" s="1643"/>
      <c r="J45" s="1642"/>
    </row>
    <row r="46" spans="2:10">
      <c r="B46" s="1642"/>
      <c r="C46" s="1642"/>
      <c r="D46" s="1642"/>
      <c r="E46" s="1642"/>
      <c r="F46" s="1642"/>
      <c r="G46" s="1642"/>
      <c r="H46" s="1643"/>
      <c r="I46" s="1643"/>
      <c r="J46" s="1642"/>
    </row>
    <row r="47" spans="2:10">
      <c r="B47" s="1642"/>
      <c r="C47" s="1642"/>
      <c r="D47" s="1642"/>
      <c r="E47" s="1642"/>
      <c r="F47" s="1642"/>
      <c r="G47" s="1642"/>
      <c r="H47" s="1643"/>
      <c r="I47" s="1643"/>
      <c r="J47" s="1642"/>
    </row>
    <row r="48" spans="2:10">
      <c r="B48" s="1642"/>
      <c r="C48" s="1642"/>
      <c r="D48" s="1642"/>
      <c r="E48" s="1642"/>
      <c r="F48" s="1642"/>
      <c r="G48" s="1642"/>
      <c r="H48" s="1643"/>
      <c r="I48" s="1643"/>
      <c r="J48" s="1642"/>
    </row>
    <row r="49" spans="2:10">
      <c r="B49" s="1642"/>
      <c r="C49" s="1642"/>
      <c r="D49" s="1642"/>
      <c r="E49" s="1642"/>
      <c r="F49" s="1642"/>
      <c r="G49" s="1642"/>
      <c r="H49" s="1643"/>
      <c r="I49" s="1643"/>
      <c r="J49" s="1642"/>
    </row>
    <row r="50" spans="2:10">
      <c r="B50" s="1642"/>
      <c r="C50" s="1642"/>
      <c r="D50" s="1642"/>
      <c r="E50" s="1642"/>
      <c r="F50" s="1642"/>
      <c r="G50" s="1642"/>
      <c r="H50" s="1643"/>
      <c r="I50" s="1643"/>
      <c r="J50" s="1642"/>
    </row>
    <row r="51" spans="2:10">
      <c r="B51" s="1642"/>
      <c r="C51" s="1642"/>
      <c r="D51" s="1642"/>
      <c r="E51" s="1642"/>
      <c r="F51" s="1642"/>
      <c r="G51" s="1642"/>
      <c r="H51" s="1643"/>
      <c r="I51" s="1643"/>
      <c r="J51" s="1642"/>
    </row>
    <row r="52" spans="2:10">
      <c r="B52" s="1642"/>
      <c r="C52" s="1642"/>
      <c r="D52" s="1642"/>
      <c r="E52" s="1642"/>
      <c r="F52" s="1642"/>
      <c r="G52" s="1642"/>
      <c r="H52" s="1643"/>
      <c r="I52" s="1643"/>
      <c r="J52" s="1642"/>
    </row>
    <row r="53" spans="2:10">
      <c r="B53" s="1642"/>
      <c r="C53" s="1642"/>
      <c r="D53" s="1642"/>
      <c r="E53" s="1642"/>
      <c r="F53" s="1642"/>
      <c r="G53" s="1642"/>
      <c r="H53" s="1643"/>
      <c r="I53" s="1643"/>
      <c r="J53" s="1642"/>
    </row>
    <row r="54" spans="2:10">
      <c r="B54" s="1642"/>
      <c r="C54" s="1642"/>
      <c r="D54" s="1642"/>
      <c r="E54" s="1642"/>
      <c r="F54" s="1642"/>
      <c r="G54" s="1642"/>
      <c r="H54" s="1643"/>
      <c r="I54" s="1643"/>
      <c r="J54" s="1642"/>
    </row>
    <row r="55" spans="2:10">
      <c r="B55" s="1642"/>
      <c r="C55" s="1642"/>
      <c r="D55" s="1642"/>
      <c r="E55" s="1642"/>
      <c r="F55" s="1642"/>
      <c r="G55" s="1642"/>
      <c r="H55" s="1643"/>
      <c r="I55" s="1643"/>
      <c r="J55" s="1642"/>
    </row>
    <row r="56" spans="2:10">
      <c r="B56" s="1642"/>
      <c r="C56" s="1642"/>
      <c r="D56" s="1642"/>
      <c r="E56" s="1642"/>
      <c r="F56" s="1642"/>
      <c r="G56" s="1642"/>
      <c r="H56" s="1643"/>
      <c r="I56" s="1643"/>
      <c r="J56" s="1642"/>
    </row>
    <row r="57" spans="2:10">
      <c r="B57" s="1642"/>
      <c r="C57" s="1642"/>
      <c r="D57" s="1642"/>
      <c r="E57" s="1642"/>
      <c r="F57" s="1642"/>
      <c r="G57" s="1642"/>
      <c r="H57" s="1643"/>
      <c r="I57" s="1643"/>
      <c r="J57" s="1642"/>
    </row>
    <row r="58" spans="2:10">
      <c r="B58" s="1642"/>
      <c r="C58" s="1642"/>
      <c r="D58" s="1642"/>
      <c r="E58" s="1642"/>
      <c r="F58" s="1642"/>
      <c r="G58" s="1642"/>
      <c r="H58" s="1643"/>
      <c r="I58" s="1643"/>
      <c r="J58" s="1642"/>
    </row>
    <row r="59" spans="2:10">
      <c r="B59" s="1642"/>
      <c r="C59" s="1642"/>
      <c r="D59" s="1642"/>
      <c r="E59" s="1642"/>
      <c r="F59" s="1642"/>
      <c r="G59" s="1642"/>
      <c r="H59" s="1643"/>
      <c r="I59" s="1643"/>
      <c r="J59" s="1642"/>
    </row>
    <row r="60" spans="2:10">
      <c r="B60" s="1642"/>
      <c r="C60" s="1642"/>
      <c r="D60" s="1642"/>
      <c r="E60" s="1642"/>
      <c r="F60" s="1642"/>
      <c r="G60" s="1642"/>
      <c r="H60" s="1643"/>
      <c r="I60" s="1643"/>
      <c r="J60" s="1642"/>
    </row>
    <row r="61" spans="2:10">
      <c r="B61" s="1642"/>
      <c r="C61" s="1642"/>
      <c r="D61" s="1642"/>
      <c r="E61" s="1642"/>
      <c r="F61" s="1642"/>
      <c r="G61" s="1642"/>
      <c r="H61" s="1643"/>
      <c r="I61" s="1643"/>
      <c r="J61" s="1642"/>
    </row>
    <row r="62" spans="2:10">
      <c r="B62" s="1642"/>
      <c r="C62" s="1642"/>
      <c r="D62" s="1642"/>
      <c r="E62" s="1642"/>
      <c r="F62" s="1642"/>
      <c r="G62" s="1642"/>
      <c r="H62" s="1643"/>
      <c r="I62" s="1643"/>
      <c r="J62" s="1642"/>
    </row>
    <row r="63" spans="2:10">
      <c r="B63" s="1642"/>
      <c r="C63" s="1642"/>
      <c r="D63" s="1642"/>
      <c r="E63" s="1642"/>
      <c r="F63" s="1642"/>
      <c r="G63" s="1642"/>
      <c r="H63" s="1643"/>
      <c r="I63" s="1643"/>
      <c r="J63" s="1642"/>
    </row>
    <row r="64" spans="2:10">
      <c r="B64" s="1642"/>
      <c r="C64" s="1642"/>
      <c r="D64" s="1642"/>
      <c r="E64" s="1642"/>
      <c r="F64" s="1642"/>
      <c r="G64" s="1642"/>
      <c r="H64" s="1643"/>
      <c r="I64" s="1643"/>
      <c r="J64" s="1642"/>
    </row>
    <row r="65" spans="2:10">
      <c r="B65" s="1642"/>
      <c r="C65" s="1642"/>
      <c r="D65" s="1642"/>
      <c r="E65" s="1642"/>
      <c r="F65" s="1642"/>
      <c r="G65" s="1642"/>
      <c r="H65" s="1643"/>
      <c r="I65" s="1643"/>
      <c r="J65" s="1642"/>
    </row>
    <row r="66" spans="2:10">
      <c r="B66" s="1642"/>
      <c r="C66" s="1642"/>
      <c r="D66" s="1642"/>
      <c r="E66" s="1642"/>
      <c r="F66" s="1642"/>
      <c r="G66" s="1642"/>
      <c r="H66" s="1643"/>
      <c r="I66" s="1643"/>
      <c r="J66" s="1642"/>
    </row>
    <row r="67" spans="2:10">
      <c r="B67" s="1642"/>
      <c r="C67" s="1642"/>
      <c r="D67" s="1642"/>
      <c r="E67" s="1642"/>
      <c r="F67" s="1642"/>
      <c r="G67" s="1642"/>
      <c r="H67" s="1643"/>
      <c r="I67" s="1643"/>
      <c r="J67" s="1642"/>
    </row>
    <row r="68" spans="2:10">
      <c r="B68" s="1642"/>
      <c r="C68" s="1642"/>
      <c r="D68" s="1642"/>
      <c r="E68" s="1642"/>
      <c r="F68" s="1642"/>
      <c r="G68" s="1642"/>
      <c r="H68" s="1643"/>
      <c r="I68" s="1643"/>
      <c r="J68" s="1642"/>
    </row>
    <row r="69" spans="2:10">
      <c r="B69" s="1642"/>
      <c r="C69" s="1642"/>
      <c r="D69" s="1642"/>
      <c r="E69" s="1642"/>
      <c r="F69" s="1642"/>
      <c r="G69" s="1642"/>
      <c r="H69" s="1643"/>
      <c r="I69" s="1643"/>
      <c r="J69" s="1642"/>
    </row>
    <row r="70" spans="2:10">
      <c r="B70" s="1642"/>
      <c r="C70" s="1642"/>
      <c r="D70" s="1642"/>
      <c r="E70" s="1642"/>
      <c r="F70" s="1642"/>
      <c r="G70" s="1642"/>
      <c r="H70" s="1643"/>
      <c r="I70" s="1643"/>
      <c r="J70" s="1642"/>
    </row>
    <row r="71" spans="2:10">
      <c r="B71" s="1642"/>
      <c r="C71" s="1642"/>
      <c r="D71" s="1642"/>
      <c r="E71" s="1642"/>
      <c r="F71" s="1642"/>
      <c r="G71" s="1642"/>
      <c r="H71" s="1643"/>
      <c r="I71" s="1643"/>
      <c r="J71" s="1642"/>
    </row>
    <row r="72" spans="2:10">
      <c r="B72" s="1642"/>
      <c r="C72" s="1642"/>
      <c r="D72" s="1642"/>
      <c r="E72" s="1642"/>
      <c r="F72" s="1642"/>
      <c r="G72" s="1642"/>
      <c r="H72" s="1643"/>
      <c r="I72" s="1643"/>
      <c r="J72" s="1642"/>
    </row>
    <row r="73" spans="2:10">
      <c r="B73" s="1642"/>
      <c r="C73" s="1642"/>
      <c r="D73" s="1642"/>
      <c r="E73" s="1642"/>
      <c r="F73" s="1642"/>
      <c r="G73" s="1642"/>
      <c r="H73" s="1643"/>
      <c r="I73" s="1643"/>
      <c r="J73" s="1642"/>
    </row>
    <row r="74" spans="2:10">
      <c r="B74" s="1642"/>
      <c r="C74" s="1642"/>
      <c r="D74" s="1642"/>
      <c r="E74" s="1642"/>
      <c r="F74" s="1642"/>
      <c r="G74" s="1642"/>
      <c r="H74" s="1643"/>
      <c r="I74" s="1643"/>
      <c r="J74" s="1642"/>
    </row>
    <row r="75" spans="2:10">
      <c r="B75" s="1642"/>
      <c r="C75" s="1642"/>
      <c r="D75" s="1642"/>
      <c r="E75" s="1642"/>
      <c r="F75" s="1642"/>
      <c r="G75" s="1642"/>
      <c r="H75" s="1643"/>
      <c r="I75" s="1643"/>
      <c r="J75" s="1642"/>
    </row>
    <row r="76" spans="2:10">
      <c r="B76" s="1642"/>
      <c r="C76" s="1642"/>
      <c r="D76" s="1642"/>
      <c r="E76" s="1642"/>
      <c r="F76" s="1642"/>
      <c r="G76" s="1642"/>
      <c r="H76" s="1643"/>
      <c r="I76" s="1643"/>
      <c r="J76" s="1642"/>
    </row>
    <row r="77" spans="2:10">
      <c r="B77" s="1642"/>
      <c r="C77" s="1642"/>
      <c r="D77" s="1642"/>
      <c r="E77" s="1642"/>
      <c r="F77" s="1642"/>
      <c r="G77" s="1642"/>
      <c r="H77" s="1643"/>
      <c r="I77" s="1643"/>
      <c r="J77" s="1642"/>
    </row>
    <row r="78" spans="2:10">
      <c r="B78" s="1642"/>
      <c r="C78" s="1642"/>
      <c r="D78" s="1642"/>
      <c r="E78" s="1642"/>
      <c r="F78" s="1642"/>
      <c r="G78" s="1642"/>
      <c r="H78" s="1643"/>
      <c r="I78" s="1643"/>
      <c r="J78" s="1642"/>
    </row>
    <row r="79" spans="2:10">
      <c r="B79" s="1642"/>
      <c r="C79" s="1642"/>
      <c r="D79" s="1642"/>
      <c r="E79" s="1642"/>
      <c r="F79" s="1642"/>
      <c r="G79" s="1642"/>
      <c r="H79" s="1643"/>
      <c r="I79" s="1643"/>
      <c r="J79" s="1642"/>
    </row>
    <row r="80" spans="2:10">
      <c r="B80" s="1642"/>
      <c r="C80" s="1642"/>
      <c r="D80" s="1642"/>
      <c r="E80" s="1642"/>
      <c r="F80" s="1642"/>
      <c r="G80" s="1642"/>
      <c r="H80" s="1643"/>
      <c r="I80" s="1643"/>
      <c r="J80" s="1642"/>
    </row>
    <row r="81" spans="2:10">
      <c r="B81" s="1642"/>
      <c r="C81" s="1642"/>
      <c r="D81" s="1642"/>
      <c r="E81" s="1642"/>
      <c r="F81" s="1642"/>
      <c r="G81" s="1642"/>
      <c r="H81" s="1643"/>
      <c r="I81" s="1643"/>
      <c r="J81" s="1642"/>
    </row>
    <row r="82" spans="2:10">
      <c r="B82" s="1642"/>
      <c r="C82" s="1642"/>
      <c r="D82" s="1642"/>
      <c r="E82" s="1642"/>
      <c r="F82" s="1642"/>
      <c r="G82" s="1642"/>
      <c r="H82" s="1643"/>
      <c r="I82" s="1643"/>
      <c r="J82" s="1642"/>
    </row>
    <row r="83" spans="2:10">
      <c r="B83" s="1642"/>
      <c r="C83" s="1642"/>
      <c r="D83" s="1642"/>
      <c r="E83" s="1642"/>
      <c r="F83" s="1642"/>
      <c r="G83" s="1642"/>
      <c r="H83" s="1643"/>
      <c r="I83" s="1643"/>
      <c r="J83" s="1642"/>
    </row>
    <row r="84" spans="2:10">
      <c r="B84" s="1642"/>
      <c r="C84" s="1642"/>
      <c r="D84" s="1642"/>
      <c r="E84" s="1642"/>
      <c r="F84" s="1642"/>
      <c r="G84" s="1642"/>
      <c r="H84" s="1643"/>
      <c r="I84" s="1643"/>
      <c r="J84" s="1642"/>
    </row>
    <row r="85" spans="2:10">
      <c r="B85" s="1642"/>
      <c r="C85" s="1642"/>
      <c r="D85" s="1642"/>
      <c r="E85" s="1642"/>
      <c r="F85" s="1642"/>
      <c r="G85" s="1642"/>
      <c r="H85" s="1643"/>
      <c r="I85" s="1643"/>
      <c r="J85" s="1642"/>
    </row>
    <row r="86" spans="2:10">
      <c r="B86" s="1642"/>
      <c r="C86" s="1642"/>
      <c r="D86" s="1642"/>
      <c r="E86" s="1642"/>
      <c r="F86" s="1642"/>
      <c r="G86" s="1642"/>
      <c r="H86" s="1643"/>
      <c r="I86" s="1643"/>
      <c r="J86" s="1642"/>
    </row>
    <row r="87" spans="2:10">
      <c r="B87" s="1642"/>
      <c r="C87" s="1642"/>
      <c r="D87" s="1642"/>
      <c r="E87" s="1642"/>
      <c r="F87" s="1642"/>
      <c r="G87" s="1642"/>
      <c r="H87" s="1643"/>
      <c r="I87" s="1643"/>
      <c r="J87" s="1642"/>
    </row>
    <row r="88" spans="2:10">
      <c r="B88" s="1642"/>
      <c r="C88" s="1642"/>
      <c r="D88" s="1642"/>
      <c r="E88" s="1642"/>
      <c r="F88" s="1642"/>
      <c r="G88" s="1642"/>
      <c r="H88" s="1643"/>
      <c r="I88" s="1643"/>
      <c r="J88" s="1642"/>
    </row>
    <row r="89" spans="2:10">
      <c r="B89" s="1642"/>
      <c r="C89" s="1642"/>
      <c r="D89" s="1642"/>
      <c r="E89" s="1642"/>
      <c r="F89" s="1642"/>
      <c r="G89" s="1642"/>
      <c r="H89" s="1643"/>
      <c r="I89" s="1643"/>
      <c r="J89" s="1642"/>
    </row>
    <row r="90" spans="2:10">
      <c r="B90" s="1642"/>
      <c r="C90" s="1642"/>
      <c r="D90" s="1642"/>
      <c r="E90" s="1642"/>
      <c r="F90" s="1642"/>
      <c r="G90" s="1642"/>
      <c r="H90" s="1643"/>
      <c r="I90" s="1643"/>
      <c r="J90" s="1642"/>
    </row>
    <row r="91" spans="2:10">
      <c r="B91" s="1642"/>
      <c r="C91" s="1642"/>
      <c r="D91" s="1642"/>
      <c r="E91" s="1642"/>
      <c r="F91" s="1642"/>
      <c r="G91" s="1642"/>
      <c r="H91" s="1643"/>
      <c r="I91" s="1643"/>
      <c r="J91" s="1642"/>
    </row>
    <row r="92" spans="2:10">
      <c r="B92" s="1642"/>
      <c r="C92" s="1642"/>
      <c r="D92" s="1642"/>
      <c r="E92" s="1642"/>
      <c r="F92" s="1642"/>
      <c r="G92" s="1642"/>
      <c r="H92" s="1643"/>
      <c r="I92" s="1643"/>
      <c r="J92" s="1642"/>
    </row>
    <row r="93" spans="2:10">
      <c r="B93" s="1642"/>
      <c r="C93" s="1642"/>
      <c r="D93" s="1642"/>
      <c r="E93" s="1642"/>
      <c r="F93" s="1642"/>
      <c r="G93" s="1642"/>
      <c r="H93" s="1643"/>
      <c r="I93" s="1643"/>
      <c r="J93" s="1642"/>
    </row>
    <row r="94" spans="2:10">
      <c r="B94" s="1642"/>
      <c r="C94" s="1642"/>
      <c r="D94" s="1642"/>
      <c r="E94" s="1642"/>
      <c r="F94" s="1642"/>
      <c r="G94" s="1642"/>
      <c r="H94" s="1643"/>
      <c r="I94" s="1643"/>
      <c r="J94" s="1642"/>
    </row>
    <row r="95" spans="2:10">
      <c r="B95" s="1642"/>
      <c r="C95" s="1642"/>
      <c r="D95" s="1642"/>
      <c r="E95" s="1642"/>
      <c r="F95" s="1642"/>
      <c r="G95" s="1642"/>
      <c r="H95" s="1643"/>
      <c r="I95" s="1643"/>
      <c r="J95" s="1642"/>
    </row>
    <row r="96" spans="2:10">
      <c r="B96" s="1642"/>
      <c r="C96" s="1642"/>
      <c r="D96" s="1642"/>
      <c r="E96" s="1642"/>
      <c r="F96" s="1642"/>
      <c r="G96" s="1642"/>
      <c r="H96" s="1643"/>
      <c r="I96" s="1643"/>
      <c r="J96" s="1642"/>
    </row>
    <row r="97" spans="2:10">
      <c r="B97" s="1642"/>
      <c r="C97" s="1642"/>
      <c r="D97" s="1642"/>
      <c r="E97" s="1642"/>
      <c r="F97" s="1642"/>
      <c r="G97" s="1642"/>
      <c r="H97" s="1643"/>
      <c r="I97" s="1643"/>
      <c r="J97" s="1642"/>
    </row>
    <row r="98" spans="2:10">
      <c r="B98" s="1642"/>
      <c r="C98" s="1642"/>
      <c r="D98" s="1642"/>
      <c r="E98" s="1642"/>
      <c r="F98" s="1642"/>
      <c r="G98" s="1642"/>
      <c r="H98" s="1643"/>
      <c r="I98" s="1643"/>
      <c r="J98" s="1642"/>
    </row>
    <row r="99" spans="2:10">
      <c r="B99" s="1642"/>
      <c r="C99" s="1642"/>
      <c r="D99" s="1642"/>
      <c r="E99" s="1642"/>
      <c r="F99" s="1642"/>
      <c r="G99" s="1642"/>
      <c r="H99" s="1643"/>
      <c r="I99" s="1643"/>
      <c r="J99" s="1642"/>
    </row>
    <row r="100" spans="2:10">
      <c r="B100" s="1642"/>
      <c r="C100" s="1642"/>
      <c r="D100" s="1642"/>
      <c r="E100" s="1642"/>
      <c r="F100" s="1642"/>
      <c r="G100" s="1642"/>
      <c r="H100" s="1643"/>
      <c r="I100" s="1643"/>
      <c r="J100" s="1642"/>
    </row>
    <row r="101" spans="2:10">
      <c r="B101" s="1642"/>
      <c r="C101" s="1642"/>
      <c r="D101" s="1642"/>
      <c r="E101" s="1642"/>
      <c r="F101" s="1642"/>
      <c r="G101" s="1642"/>
      <c r="H101" s="1643"/>
      <c r="I101" s="1643"/>
      <c r="J101" s="1642"/>
    </row>
    <row r="102" spans="2:10">
      <c r="B102" s="1642"/>
      <c r="C102" s="1642"/>
      <c r="D102" s="1642"/>
      <c r="E102" s="1642"/>
      <c r="F102" s="1642"/>
      <c r="G102" s="1642"/>
      <c r="H102" s="1643"/>
      <c r="I102" s="1643"/>
      <c r="J102" s="1642"/>
    </row>
    <row r="103" spans="2:10">
      <c r="B103" s="1642"/>
      <c r="C103" s="1642"/>
      <c r="D103" s="1642"/>
      <c r="E103" s="1642"/>
      <c r="F103" s="1642"/>
      <c r="G103" s="1642"/>
      <c r="H103" s="1643"/>
      <c r="I103" s="1643"/>
      <c r="J103" s="1642"/>
    </row>
    <row r="104" spans="2:10">
      <c r="B104" s="1642"/>
      <c r="C104" s="1642"/>
      <c r="D104" s="1642"/>
      <c r="E104" s="1642"/>
      <c r="F104" s="1642"/>
      <c r="G104" s="1642"/>
      <c r="H104" s="1643"/>
      <c r="I104" s="1643"/>
      <c r="J104" s="1642"/>
    </row>
    <row r="105" spans="2:10">
      <c r="B105" s="1642"/>
      <c r="C105" s="1642"/>
      <c r="D105" s="1642"/>
      <c r="E105" s="1642"/>
      <c r="F105" s="1642"/>
      <c r="G105" s="1642"/>
      <c r="H105" s="1643"/>
      <c r="I105" s="1643"/>
      <c r="J105" s="1642"/>
    </row>
    <row r="106" spans="2:10">
      <c r="B106" s="1642"/>
      <c r="C106" s="1642"/>
      <c r="D106" s="1642"/>
      <c r="E106" s="1642"/>
      <c r="F106" s="1642"/>
      <c r="G106" s="1642"/>
      <c r="H106" s="1643"/>
      <c r="I106" s="1643"/>
      <c r="J106" s="1642"/>
    </row>
    <row r="107" spans="2:10">
      <c r="B107" s="1642"/>
      <c r="C107" s="1642"/>
      <c r="D107" s="1642"/>
      <c r="E107" s="1642"/>
      <c r="F107" s="1642"/>
      <c r="G107" s="1642"/>
      <c r="H107" s="1643"/>
      <c r="I107" s="1643"/>
      <c r="J107" s="1642"/>
    </row>
    <row r="108" spans="2:10">
      <c r="B108" s="1642"/>
      <c r="C108" s="1642"/>
      <c r="D108" s="1642"/>
      <c r="E108" s="1642"/>
      <c r="F108" s="1642"/>
      <c r="G108" s="1642"/>
      <c r="H108" s="1643"/>
      <c r="I108" s="1643"/>
      <c r="J108" s="1642"/>
    </row>
    <row r="109" spans="2:10">
      <c r="B109" s="1642"/>
      <c r="C109" s="1642"/>
      <c r="D109" s="1642"/>
      <c r="E109" s="1642"/>
      <c r="F109" s="1642"/>
      <c r="G109" s="1642"/>
      <c r="H109" s="1643"/>
      <c r="I109" s="1643"/>
      <c r="J109" s="1642"/>
    </row>
    <row r="110" spans="2:10">
      <c r="B110" s="1642"/>
      <c r="C110" s="1642"/>
      <c r="D110" s="1642"/>
      <c r="E110" s="1642"/>
      <c r="F110" s="1642"/>
      <c r="G110" s="1642"/>
      <c r="H110" s="1643"/>
      <c r="I110" s="1643"/>
      <c r="J110" s="1642"/>
    </row>
    <row r="111" spans="2:10">
      <c r="B111" s="1642"/>
      <c r="C111" s="1642"/>
      <c r="D111" s="1642"/>
      <c r="E111" s="1642"/>
      <c r="F111" s="1642"/>
      <c r="G111" s="1642"/>
      <c r="H111" s="1643"/>
      <c r="I111" s="1643"/>
      <c r="J111" s="1642"/>
    </row>
    <row r="112" spans="2:10">
      <c r="B112" s="1642"/>
      <c r="C112" s="1642"/>
      <c r="D112" s="1642"/>
      <c r="E112" s="1642"/>
      <c r="F112" s="1642"/>
      <c r="G112" s="1642"/>
      <c r="H112" s="1643"/>
      <c r="I112" s="1643"/>
      <c r="J112" s="1642"/>
    </row>
    <row r="113" spans="2:10">
      <c r="B113" s="1642"/>
      <c r="C113" s="1642"/>
      <c r="D113" s="1642"/>
      <c r="E113" s="1642"/>
      <c r="F113" s="1642"/>
      <c r="G113" s="1642"/>
      <c r="H113" s="1643"/>
      <c r="I113" s="1643"/>
      <c r="J113" s="1642"/>
    </row>
    <row r="114" spans="2:10">
      <c r="B114" s="1642"/>
      <c r="C114" s="1642"/>
      <c r="D114" s="1642"/>
      <c r="E114" s="1642"/>
      <c r="F114" s="1642"/>
      <c r="G114" s="1642"/>
      <c r="H114" s="1643"/>
      <c r="I114" s="1643"/>
      <c r="J114" s="1642"/>
    </row>
    <row r="115" spans="2:10">
      <c r="B115" s="1642"/>
      <c r="C115" s="1642"/>
      <c r="D115" s="1642"/>
      <c r="E115" s="1642"/>
      <c r="F115" s="1642"/>
      <c r="G115" s="1642"/>
      <c r="H115" s="1643"/>
      <c r="I115" s="1643"/>
      <c r="J115" s="1642"/>
    </row>
    <row r="116" spans="2:10">
      <c r="B116" s="1642"/>
      <c r="C116" s="1642"/>
      <c r="D116" s="1642"/>
      <c r="E116" s="1642"/>
      <c r="F116" s="1642"/>
      <c r="G116" s="1642"/>
      <c r="H116" s="1643"/>
      <c r="I116" s="1643"/>
      <c r="J116" s="1642"/>
    </row>
    <row r="117" spans="2:10">
      <c r="B117" s="1642"/>
      <c r="C117" s="1642"/>
      <c r="D117" s="1642"/>
      <c r="E117" s="1642"/>
      <c r="F117" s="1642"/>
      <c r="G117" s="1642"/>
      <c r="H117" s="1643"/>
      <c r="I117" s="1643"/>
      <c r="J117" s="1642"/>
    </row>
    <row r="118" spans="2:10">
      <c r="B118" s="1642"/>
      <c r="C118" s="1642"/>
      <c r="D118" s="1642"/>
      <c r="E118" s="1642"/>
      <c r="F118" s="1642"/>
      <c r="G118" s="1642"/>
      <c r="H118" s="1643"/>
      <c r="I118" s="1643"/>
      <c r="J118" s="1642"/>
    </row>
    <row r="119" spans="2:10">
      <c r="B119" s="1642"/>
      <c r="C119" s="1642"/>
      <c r="D119" s="1642"/>
      <c r="E119" s="1642"/>
      <c r="F119" s="1642"/>
      <c r="G119" s="1642"/>
      <c r="H119" s="1643"/>
      <c r="I119" s="1643"/>
      <c r="J119" s="1642"/>
    </row>
    <row r="120" spans="2:10">
      <c r="B120" s="1642"/>
      <c r="C120" s="1642"/>
      <c r="D120" s="1642"/>
      <c r="E120" s="1642"/>
      <c r="F120" s="1642"/>
      <c r="G120" s="1642"/>
      <c r="H120" s="1643"/>
      <c r="I120" s="1643"/>
      <c r="J120" s="1642"/>
    </row>
    <row r="121" spans="2:10">
      <c r="B121" s="1642"/>
      <c r="C121" s="1642"/>
      <c r="D121" s="1642"/>
      <c r="E121" s="1642"/>
      <c r="F121" s="1642"/>
      <c r="G121" s="1642"/>
      <c r="H121" s="1643"/>
      <c r="I121" s="1643"/>
      <c r="J121" s="1642"/>
    </row>
    <row r="122" spans="2:10">
      <c r="B122" s="1642"/>
      <c r="C122" s="1642"/>
      <c r="D122" s="1642"/>
      <c r="E122" s="1642"/>
      <c r="F122" s="1642"/>
      <c r="G122" s="1642"/>
      <c r="H122" s="1643"/>
      <c r="I122" s="1643"/>
      <c r="J122" s="1642"/>
    </row>
    <row r="123" spans="2:10">
      <c r="B123" s="1642"/>
      <c r="C123" s="1642"/>
      <c r="D123" s="1642"/>
      <c r="E123" s="1642"/>
      <c r="F123" s="1642"/>
      <c r="G123" s="1642"/>
      <c r="H123" s="1643"/>
      <c r="I123" s="1643"/>
      <c r="J123" s="1642"/>
    </row>
    <row r="124" spans="2:10">
      <c r="B124" s="1642"/>
      <c r="C124" s="1642"/>
      <c r="D124" s="1642"/>
      <c r="E124" s="1642"/>
      <c r="F124" s="1642"/>
      <c r="G124" s="1642"/>
      <c r="H124" s="1643"/>
      <c r="I124" s="1643"/>
      <c r="J124" s="1642"/>
    </row>
    <row r="125" spans="2:10">
      <c r="B125" s="1642"/>
      <c r="C125" s="1642"/>
      <c r="D125" s="1642"/>
      <c r="E125" s="1642"/>
      <c r="F125" s="1642"/>
      <c r="G125" s="1642"/>
      <c r="H125" s="1643"/>
      <c r="I125" s="1643"/>
      <c r="J125" s="1642"/>
    </row>
    <row r="126" spans="2:10">
      <c r="B126" s="1642"/>
      <c r="C126" s="1642"/>
      <c r="D126" s="1642"/>
      <c r="E126" s="1642"/>
      <c r="F126" s="1642"/>
      <c r="G126" s="1642"/>
      <c r="H126" s="1643"/>
      <c r="I126" s="1643"/>
      <c r="J126" s="1642"/>
    </row>
    <row r="127" spans="2:10">
      <c r="B127" s="1642"/>
      <c r="C127" s="1642"/>
      <c r="D127" s="1642"/>
      <c r="E127" s="1642"/>
      <c r="F127" s="1642"/>
      <c r="G127" s="1642"/>
      <c r="H127" s="1643"/>
      <c r="I127" s="1643"/>
      <c r="J127" s="1642"/>
    </row>
    <row r="128" spans="2:10">
      <c r="B128" s="1642"/>
      <c r="C128" s="1642"/>
      <c r="D128" s="1642"/>
      <c r="E128" s="1642"/>
      <c r="F128" s="1642"/>
      <c r="G128" s="1642"/>
      <c r="H128" s="1643"/>
      <c r="I128" s="1643"/>
      <c r="J128" s="1642"/>
    </row>
    <row r="129" spans="2:10">
      <c r="B129" s="1642"/>
      <c r="C129" s="1642"/>
      <c r="D129" s="1642"/>
      <c r="E129" s="1642"/>
      <c r="F129" s="1642"/>
      <c r="G129" s="1642"/>
      <c r="H129" s="1643"/>
      <c r="I129" s="1643"/>
      <c r="J129" s="1642"/>
    </row>
    <row r="130" spans="2:10">
      <c r="B130" s="1642"/>
      <c r="C130" s="1642"/>
      <c r="D130" s="1642"/>
      <c r="E130" s="1642"/>
      <c r="F130" s="1642"/>
      <c r="G130" s="1642"/>
      <c r="H130" s="1643"/>
      <c r="I130" s="1643"/>
      <c r="J130" s="1642"/>
    </row>
    <row r="131" spans="2:10">
      <c r="B131" s="1642"/>
      <c r="C131" s="1642"/>
      <c r="D131" s="1642"/>
      <c r="E131" s="1642"/>
      <c r="F131" s="1642"/>
      <c r="G131" s="1642"/>
      <c r="H131" s="1643"/>
      <c r="I131" s="1643"/>
      <c r="J131" s="1642"/>
    </row>
    <row r="132" spans="2:10">
      <c r="B132" s="1642"/>
      <c r="C132" s="1642"/>
      <c r="D132" s="1642"/>
      <c r="E132" s="1642"/>
      <c r="F132" s="1642"/>
      <c r="G132" s="1642"/>
      <c r="H132" s="1643"/>
      <c r="I132" s="1643"/>
      <c r="J132" s="1642"/>
    </row>
    <row r="133" spans="2:10">
      <c r="B133" s="1642"/>
      <c r="C133" s="1642"/>
      <c r="D133" s="1642"/>
      <c r="E133" s="1642"/>
      <c r="F133" s="1642"/>
      <c r="G133" s="1642"/>
      <c r="H133" s="1643"/>
      <c r="I133" s="1643"/>
      <c r="J133" s="1642"/>
    </row>
    <row r="134" spans="2:10">
      <c r="B134" s="1642"/>
      <c r="C134" s="1642"/>
      <c r="D134" s="1642"/>
      <c r="E134" s="1642"/>
      <c r="F134" s="1642"/>
      <c r="G134" s="1642"/>
      <c r="H134" s="1643"/>
      <c r="I134" s="1643"/>
      <c r="J134" s="1642"/>
    </row>
    <row r="135" spans="2:10">
      <c r="B135" s="1642"/>
      <c r="C135" s="1642"/>
      <c r="D135" s="1642"/>
      <c r="E135" s="1642"/>
      <c r="F135" s="1642"/>
      <c r="G135" s="1642"/>
      <c r="H135" s="1643"/>
      <c r="I135" s="1643"/>
      <c r="J135" s="1642"/>
    </row>
    <row r="136" spans="2:10">
      <c r="B136" s="1642"/>
      <c r="C136" s="1642"/>
      <c r="D136" s="1642"/>
      <c r="E136" s="1642"/>
      <c r="F136" s="1642"/>
      <c r="G136" s="1642"/>
      <c r="H136" s="1643"/>
      <c r="I136" s="1643"/>
      <c r="J136" s="1642"/>
    </row>
    <row r="137" spans="2:10">
      <c r="B137" s="1642"/>
      <c r="C137" s="1642"/>
      <c r="D137" s="1642"/>
      <c r="E137" s="1642"/>
      <c r="F137" s="1642"/>
      <c r="G137" s="1642"/>
      <c r="H137" s="1643"/>
      <c r="I137" s="1643"/>
      <c r="J137" s="1642"/>
    </row>
    <row r="138" spans="2:10">
      <c r="B138" s="1642"/>
      <c r="C138" s="1642"/>
      <c r="D138" s="1642"/>
      <c r="E138" s="1642"/>
      <c r="F138" s="1642"/>
      <c r="G138" s="1642"/>
      <c r="H138" s="1643"/>
      <c r="I138" s="1643"/>
      <c r="J138" s="1642"/>
    </row>
    <row r="139" spans="2:10">
      <c r="B139" s="1642"/>
      <c r="C139" s="1642"/>
      <c r="D139" s="1642"/>
      <c r="E139" s="1642"/>
      <c r="F139" s="1642"/>
      <c r="G139" s="1642"/>
      <c r="H139" s="1643"/>
      <c r="I139" s="1643"/>
      <c r="J139" s="1642"/>
    </row>
    <row r="140" spans="2:10">
      <c r="B140" s="1642"/>
      <c r="C140" s="1642"/>
      <c r="D140" s="1642"/>
      <c r="E140" s="1642"/>
      <c r="F140" s="1642"/>
      <c r="G140" s="1642"/>
      <c r="H140" s="1643"/>
      <c r="I140" s="1643"/>
      <c r="J140" s="1642"/>
    </row>
    <row r="141" spans="2:10">
      <c r="B141" s="1642"/>
      <c r="C141" s="1642"/>
      <c r="D141" s="1642"/>
      <c r="E141" s="1642"/>
      <c r="F141" s="1642"/>
      <c r="G141" s="1642"/>
      <c r="H141" s="1643"/>
      <c r="I141" s="1643"/>
      <c r="J141" s="1642"/>
    </row>
    <row r="142" spans="2:10">
      <c r="B142" s="1642"/>
      <c r="C142" s="1642"/>
      <c r="D142" s="1642"/>
      <c r="E142" s="1642"/>
      <c r="F142" s="1642"/>
      <c r="G142" s="1642"/>
      <c r="H142" s="1643"/>
      <c r="I142" s="1643"/>
      <c r="J142" s="1642"/>
    </row>
    <row r="143" spans="2:10">
      <c r="B143" s="1642"/>
      <c r="C143" s="1642"/>
      <c r="D143" s="1642"/>
      <c r="E143" s="1642"/>
      <c r="F143" s="1642"/>
      <c r="G143" s="1642"/>
      <c r="H143" s="1643"/>
      <c r="I143" s="1643"/>
      <c r="J143" s="1642"/>
    </row>
    <row r="144" spans="2:10">
      <c r="B144" s="1642"/>
      <c r="C144" s="1642"/>
      <c r="D144" s="1642"/>
      <c r="E144" s="1642"/>
      <c r="F144" s="1642"/>
      <c r="G144" s="1642"/>
      <c r="H144" s="1643"/>
      <c r="I144" s="1643"/>
      <c r="J144" s="1642"/>
    </row>
    <row r="145" spans="1:10">
      <c r="B145" s="1642"/>
      <c r="C145" s="1642"/>
      <c r="D145" s="1642"/>
      <c r="E145" s="1642"/>
      <c r="F145" s="1642"/>
      <c r="G145" s="1642"/>
      <c r="H145" s="1643"/>
      <c r="I145" s="1643"/>
      <c r="J145" s="1642"/>
    </row>
    <row r="146" spans="1:10">
      <c r="A146" s="1644"/>
      <c r="B146" s="1642"/>
      <c r="C146" s="1642"/>
      <c r="D146" s="1642"/>
      <c r="E146" s="1642"/>
      <c r="F146" s="1642"/>
      <c r="G146" s="1642"/>
      <c r="H146" s="1642"/>
      <c r="I146" s="1642"/>
      <c r="J146" s="1642"/>
    </row>
    <row r="147" spans="1:10">
      <c r="A147" s="1644"/>
      <c r="B147" s="1642"/>
      <c r="C147" s="1642"/>
      <c r="D147" s="1642"/>
      <c r="E147" s="1642"/>
      <c r="F147" s="1642"/>
      <c r="G147" s="1642"/>
      <c r="H147" s="1642"/>
      <c r="I147" s="1642"/>
      <c r="J147" s="1642"/>
    </row>
    <row r="148" spans="1:10">
      <c r="A148" s="1644"/>
      <c r="B148" s="1645"/>
      <c r="C148" s="1645"/>
      <c r="D148" s="1645"/>
      <c r="E148" s="1645"/>
      <c r="F148" s="1645"/>
      <c r="G148" s="1645"/>
      <c r="H148" s="1642"/>
      <c r="I148" s="1642"/>
      <c r="J148" s="1642"/>
    </row>
    <row r="149" spans="1:10">
      <c r="A149" s="1644"/>
      <c r="B149" s="1642"/>
      <c r="C149" s="1642"/>
      <c r="D149" s="1642"/>
      <c r="E149" s="1642"/>
      <c r="F149" s="1642"/>
      <c r="G149" s="1642"/>
      <c r="H149" s="1642"/>
      <c r="I149" s="1642"/>
      <c r="J149" s="1642"/>
    </row>
    <row r="150" spans="1:10">
      <c r="A150" s="1644"/>
      <c r="B150" s="1642"/>
      <c r="C150" s="1642"/>
      <c r="D150" s="1642"/>
      <c r="E150" s="1642"/>
      <c r="F150" s="1642"/>
      <c r="G150" s="1642"/>
      <c r="H150" s="1642"/>
      <c r="I150" s="1642"/>
      <c r="J150" s="1642"/>
    </row>
    <row r="151" spans="1:10">
      <c r="A151" s="1644"/>
      <c r="B151" s="1642"/>
      <c r="C151" s="1642"/>
      <c r="D151" s="1642"/>
      <c r="E151" s="1642"/>
      <c r="F151" s="1642"/>
      <c r="G151" s="1642"/>
      <c r="H151" s="1642"/>
      <c r="I151" s="1642"/>
      <c r="J151" s="1642"/>
    </row>
    <row r="152" spans="1:10">
      <c r="A152" s="1644"/>
      <c r="B152" s="1642"/>
      <c r="C152" s="1642"/>
      <c r="D152" s="1642"/>
      <c r="E152" s="1642"/>
      <c r="F152" s="1642"/>
      <c r="G152" s="1642"/>
      <c r="H152" s="1642"/>
      <c r="I152" s="1642"/>
      <c r="J152" s="1642"/>
    </row>
    <row r="153" spans="1:10">
      <c r="A153" s="1644"/>
      <c r="B153" s="1642"/>
      <c r="C153" s="1642"/>
      <c r="D153" s="1642"/>
      <c r="E153" s="1642"/>
      <c r="F153" s="1642"/>
      <c r="G153" s="1642"/>
      <c r="H153" s="1642"/>
      <c r="I153" s="1642"/>
      <c r="J153" s="1642"/>
    </row>
    <row r="154" spans="1:10">
      <c r="A154" s="1644"/>
      <c r="B154" s="1642"/>
      <c r="C154" s="1642"/>
      <c r="D154" s="1642"/>
      <c r="E154" s="1642"/>
      <c r="F154" s="1642"/>
      <c r="G154" s="1642"/>
      <c r="H154" s="1642"/>
      <c r="I154" s="1642"/>
      <c r="J154" s="1642"/>
    </row>
    <row r="155" spans="1:10">
      <c r="A155" s="1644"/>
      <c r="B155" s="1642"/>
      <c r="C155" s="1642"/>
      <c r="D155" s="1642"/>
      <c r="E155" s="1642"/>
      <c r="F155" s="1642"/>
      <c r="G155" s="1642"/>
      <c r="H155" s="1642"/>
      <c r="I155" s="1642"/>
      <c r="J155" s="1642"/>
    </row>
    <row r="156" spans="1:10">
      <c r="A156" s="1644"/>
      <c r="B156" s="1642"/>
      <c r="C156" s="1642"/>
      <c r="D156" s="1642"/>
      <c r="E156" s="1642"/>
      <c r="F156" s="1642"/>
      <c r="G156" s="1642"/>
      <c r="H156" s="1642"/>
      <c r="I156" s="1642"/>
      <c r="J156" s="1642"/>
    </row>
    <row r="157" spans="1:10">
      <c r="A157" s="1644"/>
      <c r="B157" s="1642"/>
      <c r="C157" s="1642"/>
      <c r="D157" s="1642"/>
      <c r="E157" s="1642"/>
      <c r="F157" s="1642"/>
      <c r="G157" s="1642"/>
      <c r="H157" s="1642"/>
      <c r="I157" s="1642"/>
      <c r="J157" s="1642"/>
    </row>
    <row r="158" spans="1:10">
      <c r="A158" s="1644"/>
      <c r="B158" s="1642"/>
      <c r="C158" s="1642"/>
      <c r="D158" s="1642"/>
      <c r="E158" s="1642"/>
      <c r="F158" s="1642"/>
      <c r="G158" s="1642"/>
      <c r="H158" s="1642"/>
      <c r="I158" s="1642"/>
      <c r="J158" s="1642"/>
    </row>
    <row r="159" spans="1:10">
      <c r="A159" s="1644"/>
      <c r="B159" s="1642"/>
      <c r="C159" s="1642"/>
      <c r="D159" s="1642"/>
      <c r="E159" s="1642"/>
      <c r="F159" s="1642"/>
      <c r="G159" s="1642"/>
      <c r="H159" s="1642"/>
      <c r="I159" s="1642"/>
      <c r="J159" s="1642"/>
    </row>
    <row r="160" spans="1:10">
      <c r="A160" s="1644"/>
      <c r="B160" s="1642"/>
      <c r="C160" s="1642"/>
      <c r="D160" s="1642"/>
      <c r="E160" s="1642"/>
      <c r="F160" s="1642"/>
      <c r="G160" s="1642"/>
      <c r="H160" s="1642"/>
      <c r="I160" s="1642"/>
      <c r="J160" s="1642"/>
    </row>
    <row r="161" spans="1:10">
      <c r="A161" s="1644"/>
      <c r="B161" s="1642"/>
      <c r="C161" s="1642"/>
      <c r="D161" s="1642"/>
      <c r="E161" s="1642"/>
      <c r="F161" s="1642"/>
      <c r="G161" s="1642"/>
      <c r="H161" s="1642"/>
      <c r="I161" s="1642"/>
      <c r="J161" s="1642"/>
    </row>
    <row r="162" spans="1:10">
      <c r="A162" s="1644"/>
      <c r="B162" s="1642"/>
      <c r="C162" s="1642"/>
      <c r="D162" s="1642"/>
      <c r="E162" s="1642"/>
      <c r="F162" s="1642"/>
      <c r="G162" s="1642"/>
      <c r="H162" s="1642"/>
      <c r="I162" s="1642"/>
      <c r="J162" s="1642"/>
    </row>
    <row r="163" spans="1:10">
      <c r="A163" s="1644"/>
      <c r="B163" s="1642"/>
      <c r="C163" s="1642"/>
      <c r="D163" s="1642"/>
      <c r="E163" s="1642"/>
      <c r="F163" s="1642"/>
      <c r="G163" s="1642"/>
      <c r="H163" s="1642"/>
      <c r="I163" s="1642"/>
      <c r="J163" s="1642"/>
    </row>
    <row r="164" spans="1:10">
      <c r="A164" s="1644"/>
      <c r="B164" s="1642"/>
      <c r="C164" s="1642"/>
      <c r="D164" s="1642"/>
      <c r="E164" s="1642"/>
      <c r="F164" s="1642"/>
      <c r="G164" s="1642"/>
      <c r="H164" s="1642"/>
      <c r="I164" s="1642"/>
      <c r="J164" s="1642"/>
    </row>
    <row r="165" spans="1:10">
      <c r="A165" s="1644"/>
      <c r="B165" s="1642"/>
      <c r="C165" s="1642"/>
      <c r="D165" s="1642"/>
      <c r="E165" s="1642"/>
      <c r="F165" s="1642"/>
      <c r="G165" s="1642"/>
      <c r="H165" s="1642"/>
      <c r="I165" s="1642"/>
      <c r="J165" s="1642"/>
    </row>
    <row r="166" spans="1:10">
      <c r="A166" s="1644"/>
      <c r="B166" s="1642"/>
      <c r="C166" s="1642"/>
      <c r="D166" s="1642"/>
      <c r="E166" s="1642"/>
      <c r="F166" s="1642"/>
      <c r="G166" s="1642"/>
      <c r="H166" s="1642"/>
      <c r="I166" s="1642"/>
      <c r="J166" s="1642"/>
    </row>
    <row r="167" spans="1:10">
      <c r="A167" s="1644"/>
      <c r="B167" s="1642"/>
      <c r="C167" s="1642"/>
      <c r="D167" s="1642"/>
      <c r="E167" s="1642"/>
      <c r="F167" s="1642"/>
      <c r="G167" s="1642"/>
      <c r="H167" s="1642"/>
      <c r="I167" s="1642"/>
      <c r="J167" s="1642"/>
    </row>
    <row r="168" spans="1:10">
      <c r="A168" s="1644"/>
      <c r="B168" s="1642"/>
      <c r="C168" s="1642"/>
      <c r="D168" s="1642"/>
      <c r="E168" s="1642"/>
      <c r="F168" s="1642"/>
      <c r="G168" s="1642"/>
      <c r="H168" s="1642"/>
      <c r="I168" s="1642"/>
      <c r="J168" s="1642"/>
    </row>
    <row r="169" spans="1:10">
      <c r="A169" s="1644"/>
      <c r="B169" s="1642"/>
      <c r="C169" s="1642"/>
      <c r="D169" s="1642"/>
      <c r="E169" s="1642"/>
      <c r="F169" s="1642"/>
      <c r="G169" s="1642"/>
      <c r="H169" s="1642"/>
      <c r="I169" s="1642"/>
      <c r="J169" s="1642"/>
    </row>
    <row r="170" spans="1:10">
      <c r="A170" s="1644"/>
      <c r="B170" s="1642"/>
      <c r="C170" s="1642"/>
      <c r="D170" s="1642"/>
      <c r="E170" s="1642"/>
      <c r="F170" s="1642"/>
      <c r="G170" s="1642"/>
      <c r="H170" s="1642"/>
      <c r="I170" s="1642"/>
      <c r="J170" s="1642"/>
    </row>
    <row r="171" spans="1:10">
      <c r="A171" s="1644"/>
      <c r="B171" s="1642"/>
      <c r="C171" s="1642"/>
      <c r="D171" s="1642"/>
      <c r="E171" s="1642"/>
      <c r="F171" s="1642"/>
      <c r="G171" s="1642"/>
      <c r="H171" s="1642"/>
      <c r="I171" s="1642"/>
      <c r="J171" s="1642"/>
    </row>
    <row r="172" spans="1:10">
      <c r="A172" s="1644"/>
      <c r="B172" s="1642"/>
      <c r="C172" s="1642"/>
      <c r="D172" s="1642"/>
      <c r="E172" s="1642"/>
      <c r="F172" s="1642"/>
      <c r="G172" s="1642"/>
      <c r="H172" s="1642"/>
      <c r="I172" s="1642"/>
      <c r="J172" s="1642"/>
    </row>
    <row r="173" spans="1:10">
      <c r="A173" s="1644"/>
      <c r="B173" s="1642"/>
      <c r="C173" s="1642"/>
      <c r="D173" s="1642"/>
      <c r="E173" s="1642"/>
      <c r="F173" s="1642"/>
      <c r="G173" s="1642"/>
      <c r="H173" s="1642"/>
      <c r="I173" s="1642"/>
      <c r="J173" s="1642"/>
    </row>
    <row r="174" spans="1:10">
      <c r="A174" s="1644"/>
      <c r="B174" s="1642"/>
      <c r="C174" s="1642"/>
      <c r="D174" s="1642"/>
      <c r="E174" s="1642"/>
      <c r="F174" s="1642"/>
      <c r="G174" s="1642"/>
      <c r="H174" s="1642"/>
      <c r="I174" s="1642"/>
      <c r="J174" s="1642"/>
    </row>
    <row r="175" spans="1:10">
      <c r="A175" s="201"/>
      <c r="B175" s="1646"/>
      <c r="C175" s="1646"/>
      <c r="D175" s="1646"/>
      <c r="E175" s="1646"/>
      <c r="F175" s="1646"/>
      <c r="G175" s="1646"/>
      <c r="H175" s="1646"/>
      <c r="I175" s="1646"/>
      <c r="J175" s="1646"/>
    </row>
    <row r="176" spans="1:10">
      <c r="A176" s="1644"/>
      <c r="B176" s="1642"/>
      <c r="C176" s="1642"/>
      <c r="D176" s="1642"/>
      <c r="E176" s="1642"/>
      <c r="F176" s="1642"/>
      <c r="G176" s="1642"/>
      <c r="H176" s="1642"/>
      <c r="I176" s="1642"/>
      <c r="J176" s="1642"/>
    </row>
  </sheetData>
  <mergeCells count="1">
    <mergeCell ref="A1:G1"/>
  </mergeCells>
  <printOptions horizontalCentered="1"/>
  <pageMargins left="0.5" right="0.5" top="1" bottom="0.5" header="0.5" footer="0.5"/>
  <pageSetup scale="52" fitToHeight="3" orientation="portrait" r:id="rId1"/>
  <headerFooter alignWithMargins="0"/>
  <rowBreaks count="2" manualBreakCount="2">
    <brk id="20" max="16383" man="1"/>
    <brk id="7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62A3D-30CB-4BC3-AB15-71856D4ED459}">
  <sheetPr>
    <pageSetUpPr fitToPage="1"/>
  </sheetPr>
  <dimension ref="A1:U116"/>
  <sheetViews>
    <sheetView topLeftCell="A51" zoomScale="65" zoomScaleNormal="65" zoomScaleSheetLayoutView="50" workbookViewId="0">
      <selection activeCell="K36" sqref="K36"/>
    </sheetView>
  </sheetViews>
  <sheetFormatPr defaultColWidth="11.453125" defaultRowHeight="13"/>
  <cols>
    <col min="1" max="1" width="7.7265625" style="636" customWidth="1"/>
    <col min="2" max="2" width="1.81640625" style="636" customWidth="1"/>
    <col min="3" max="3" width="55" style="636" customWidth="1"/>
    <col min="4" max="4" width="17.7265625" style="636" customWidth="1"/>
    <col min="5" max="5" width="22.54296875" style="636" customWidth="1"/>
    <col min="6" max="6" width="16.81640625" style="636" customWidth="1"/>
    <col min="7" max="7" width="18.54296875" style="636" customWidth="1"/>
    <col min="8" max="8" width="21" style="636" customWidth="1"/>
    <col min="9" max="9" width="17.7265625" style="636" customWidth="1"/>
    <col min="10" max="10" width="18.54296875" style="636" customWidth="1"/>
    <col min="11" max="11" width="17.453125" style="636" customWidth="1"/>
    <col min="12" max="12" width="17.7265625" style="636" customWidth="1"/>
    <col min="13" max="13" width="15.453125" style="636" customWidth="1"/>
    <col min="14" max="14" width="16.26953125" style="636" customWidth="1"/>
    <col min="15" max="15" width="18.54296875" style="636" customWidth="1"/>
    <col min="16" max="16" width="15.26953125" style="636" customWidth="1"/>
    <col min="17" max="17" width="16.7265625" style="636" customWidth="1"/>
    <col min="18" max="18" width="16" style="636" customWidth="1"/>
    <col min="19" max="19" width="16.7265625" style="636" customWidth="1"/>
    <col min="20" max="20" width="14.54296875" style="638" bestFit="1" customWidth="1"/>
    <col min="21" max="16384" width="11.453125" style="636"/>
  </cols>
  <sheetData>
    <row r="1" spans="1:21">
      <c r="Q1" s="637"/>
    </row>
    <row r="2" spans="1:21">
      <c r="Q2" s="637"/>
    </row>
    <row r="4" spans="1:21">
      <c r="Q4" s="637"/>
    </row>
    <row r="5" spans="1:21">
      <c r="D5" s="639"/>
      <c r="E5" s="639"/>
      <c r="F5" s="639"/>
      <c r="G5" s="580" t="s">
        <v>301</v>
      </c>
      <c r="H5" s="639"/>
      <c r="I5" s="639"/>
      <c r="J5" s="639"/>
      <c r="K5" s="640"/>
      <c r="L5" s="641"/>
      <c r="M5" s="642"/>
      <c r="N5" s="642"/>
      <c r="O5" s="642"/>
      <c r="P5" s="642"/>
      <c r="Q5" s="642"/>
      <c r="R5" s="643"/>
      <c r="S5" s="643"/>
      <c r="T5" s="644"/>
      <c r="U5" s="643"/>
    </row>
    <row r="6" spans="1:21">
      <c r="D6" s="639"/>
      <c r="E6" s="645" t="s">
        <v>86</v>
      </c>
      <c r="F6" s="645"/>
      <c r="G6" s="1157" t="s">
        <v>1250</v>
      </c>
      <c r="H6" s="645"/>
      <c r="I6" s="645"/>
      <c r="J6" s="645"/>
      <c r="K6" s="640"/>
      <c r="P6" s="643"/>
      <c r="Q6" s="640"/>
      <c r="R6" s="643"/>
      <c r="S6" s="646"/>
      <c r="T6" s="644"/>
      <c r="U6" s="643"/>
    </row>
    <row r="7" spans="1:21">
      <c r="C7" s="643"/>
      <c r="D7" s="643"/>
      <c r="E7" s="643"/>
      <c r="F7" s="643"/>
      <c r="G7" s="585" t="s">
        <v>1542</v>
      </c>
      <c r="H7" s="643"/>
      <c r="I7" s="643"/>
      <c r="J7" s="643"/>
      <c r="K7" s="643"/>
      <c r="P7" s="643"/>
      <c r="Q7" s="643"/>
      <c r="R7" s="643"/>
      <c r="S7" s="647"/>
      <c r="T7" s="644"/>
      <c r="U7" s="643"/>
    </row>
    <row r="8" spans="1:21">
      <c r="A8" s="580"/>
      <c r="C8" s="643"/>
      <c r="D8" s="643"/>
      <c r="E8" s="643"/>
      <c r="F8" s="643"/>
      <c r="H8" s="643"/>
      <c r="I8" s="643"/>
      <c r="J8" s="643"/>
      <c r="K8" s="643"/>
      <c r="L8" s="643"/>
      <c r="M8" s="643"/>
      <c r="N8" s="643"/>
      <c r="O8" s="643"/>
      <c r="P8" s="643"/>
      <c r="Q8" s="643"/>
      <c r="R8" s="643"/>
      <c r="S8" s="647"/>
      <c r="T8" s="644"/>
      <c r="U8" s="643"/>
    </row>
    <row r="9" spans="1:21">
      <c r="A9" s="580"/>
      <c r="C9" s="643"/>
      <c r="D9" s="643"/>
      <c r="E9" s="643"/>
      <c r="F9" s="643"/>
      <c r="G9" s="648"/>
      <c r="H9" s="643"/>
      <c r="I9" s="643"/>
      <c r="J9" s="643"/>
      <c r="K9" s="643"/>
      <c r="L9" s="643"/>
      <c r="M9" s="643"/>
      <c r="N9" s="643"/>
      <c r="O9" s="643"/>
      <c r="P9" s="643"/>
      <c r="Q9" s="643"/>
      <c r="R9" s="643"/>
      <c r="S9" s="647"/>
      <c r="T9" s="644"/>
      <c r="U9" s="643"/>
    </row>
    <row r="10" spans="1:21">
      <c r="A10" s="580"/>
      <c r="C10" s="643" t="s">
        <v>1751</v>
      </c>
      <c r="D10" s="643"/>
      <c r="E10" s="643"/>
      <c r="F10" s="643"/>
      <c r="G10" s="648"/>
      <c r="H10" s="643"/>
      <c r="I10" s="643"/>
      <c r="J10" s="643"/>
      <c r="K10" s="643"/>
      <c r="L10" s="643"/>
      <c r="M10" s="643"/>
      <c r="N10" s="643"/>
      <c r="O10" s="643"/>
      <c r="P10" s="643"/>
      <c r="Q10" s="643"/>
      <c r="R10" s="643"/>
      <c r="S10" s="647"/>
      <c r="T10" s="644"/>
      <c r="U10" s="643"/>
    </row>
    <row r="11" spans="1:21">
      <c r="A11" s="580"/>
      <c r="C11" s="643"/>
      <c r="D11" s="643"/>
      <c r="E11" s="643"/>
      <c r="F11" s="643"/>
      <c r="G11" s="648"/>
      <c r="L11" s="643"/>
      <c r="M11" s="643"/>
      <c r="N11" s="643"/>
      <c r="O11" s="643"/>
      <c r="P11" s="643"/>
      <c r="Q11" s="643"/>
      <c r="R11" s="643"/>
      <c r="S11" s="643"/>
      <c r="T11" s="615"/>
      <c r="U11" s="643"/>
    </row>
    <row r="12" spans="1:21">
      <c r="A12" s="580"/>
      <c r="C12" s="643"/>
      <c r="D12" s="643"/>
      <c r="E12" s="643"/>
      <c r="F12" s="643"/>
      <c r="G12" s="643"/>
      <c r="L12" s="649"/>
      <c r="M12" s="649"/>
      <c r="N12" s="649"/>
      <c r="O12" s="649"/>
      <c r="P12" s="643"/>
      <c r="Q12" s="643"/>
      <c r="R12" s="643"/>
      <c r="S12" s="643"/>
      <c r="T12" s="615"/>
      <c r="U12" s="643"/>
    </row>
    <row r="13" spans="1:21">
      <c r="C13" s="650" t="s">
        <v>569</v>
      </c>
      <c r="D13" s="650"/>
      <c r="E13" s="650" t="s">
        <v>570</v>
      </c>
      <c r="F13" s="650"/>
      <c r="I13" s="650" t="s">
        <v>571</v>
      </c>
      <c r="L13" s="651" t="s">
        <v>572</v>
      </c>
      <c r="M13" s="651"/>
      <c r="N13" s="651"/>
      <c r="O13" s="651"/>
      <c r="P13" s="645"/>
      <c r="Q13" s="651"/>
      <c r="R13" s="645"/>
      <c r="S13" s="651"/>
      <c r="U13" s="652"/>
    </row>
    <row r="14" spans="1:21">
      <c r="C14" s="652"/>
      <c r="D14" s="652"/>
      <c r="E14" s="653" t="s">
        <v>1752</v>
      </c>
      <c r="F14" s="653"/>
      <c r="I14" s="645"/>
      <c r="P14" s="645"/>
      <c r="R14" s="645"/>
      <c r="S14" s="650"/>
      <c r="T14" s="616"/>
      <c r="U14" s="652"/>
    </row>
    <row r="15" spans="1:21">
      <c r="A15" s="580" t="s">
        <v>573</v>
      </c>
      <c r="C15" s="652"/>
      <c r="D15" s="652"/>
      <c r="E15" s="654" t="s">
        <v>574</v>
      </c>
      <c r="F15" s="654"/>
      <c r="I15" s="624" t="s">
        <v>228</v>
      </c>
      <c r="L15" s="624" t="s">
        <v>236</v>
      </c>
      <c r="M15" s="624"/>
      <c r="N15" s="624"/>
      <c r="O15" s="624"/>
      <c r="P15" s="645"/>
      <c r="R15" s="643"/>
      <c r="S15" s="655"/>
      <c r="T15" s="616"/>
      <c r="U15" s="652"/>
    </row>
    <row r="16" spans="1:21">
      <c r="A16" s="580" t="s">
        <v>575</v>
      </c>
      <c r="C16" s="656"/>
      <c r="D16" s="656"/>
      <c r="E16" s="645"/>
      <c r="F16" s="645"/>
      <c r="I16" s="645"/>
      <c r="L16" s="645"/>
      <c r="M16" s="645"/>
      <c r="N16" s="645"/>
      <c r="O16" s="645"/>
      <c r="P16" s="645"/>
      <c r="Q16" s="645"/>
      <c r="R16" s="643"/>
      <c r="S16" s="645"/>
      <c r="U16" s="652"/>
    </row>
    <row r="17" spans="1:21">
      <c r="A17" s="657"/>
      <c r="C17" s="652"/>
      <c r="D17" s="652"/>
      <c r="E17" s="645"/>
      <c r="F17" s="645"/>
      <c r="I17" s="645"/>
      <c r="L17" s="645"/>
      <c r="M17" s="645"/>
      <c r="N17" s="645"/>
      <c r="O17" s="645"/>
      <c r="P17" s="645"/>
      <c r="Q17" s="645"/>
      <c r="R17" s="643"/>
      <c r="S17" s="645"/>
      <c r="U17" s="652"/>
    </row>
    <row r="18" spans="1:21">
      <c r="A18" s="658">
        <v>1</v>
      </c>
      <c r="C18" s="652" t="s">
        <v>576</v>
      </c>
      <c r="D18" s="652"/>
      <c r="E18" s="659" t="s">
        <v>794</v>
      </c>
      <c r="F18" s="658"/>
      <c r="I18" s="638">
        <f>+'9 - Rate Base'!C26</f>
        <v>1877377040.5563006</v>
      </c>
      <c r="P18" s="645"/>
      <c r="Q18" s="645"/>
      <c r="R18" s="643"/>
      <c r="S18" s="645"/>
      <c r="U18" s="652"/>
    </row>
    <row r="19" spans="1:21">
      <c r="A19" s="658">
        <v>2</v>
      </c>
      <c r="C19" s="652" t="s">
        <v>577</v>
      </c>
      <c r="D19" s="652"/>
      <c r="E19" s="659" t="s">
        <v>795</v>
      </c>
      <c r="F19" s="658"/>
      <c r="I19" s="638">
        <f>+'9 - Rate Base'!K26</f>
        <v>1545900716.3329699</v>
      </c>
      <c r="P19" s="645"/>
      <c r="Q19" s="645"/>
      <c r="R19" s="643"/>
      <c r="S19" s="645"/>
      <c r="U19" s="652"/>
    </row>
    <row r="20" spans="1:21">
      <c r="A20" s="658"/>
      <c r="E20" s="659"/>
      <c r="F20" s="658"/>
      <c r="P20" s="645"/>
      <c r="Q20" s="645"/>
      <c r="R20" s="643"/>
      <c r="S20" s="645"/>
      <c r="U20" s="652"/>
    </row>
    <row r="21" spans="1:21">
      <c r="A21" s="658"/>
      <c r="C21" s="652" t="s">
        <v>578</v>
      </c>
      <c r="D21" s="652"/>
      <c r="E21" s="659"/>
      <c r="F21" s="658"/>
      <c r="I21" s="645"/>
      <c r="L21" s="645"/>
      <c r="M21" s="645"/>
      <c r="N21" s="645"/>
      <c r="O21" s="645"/>
      <c r="P21" s="645"/>
      <c r="Q21" s="645"/>
      <c r="R21" s="645"/>
      <c r="S21" s="645"/>
      <c r="U21" s="652"/>
    </row>
    <row r="22" spans="1:21">
      <c r="A22" s="658">
        <v>3</v>
      </c>
      <c r="C22" s="652" t="s">
        <v>579</v>
      </c>
      <c r="D22" s="652"/>
      <c r="E22" s="659" t="s">
        <v>1753</v>
      </c>
      <c r="F22" s="658"/>
      <c r="I22" s="638">
        <f>+'ATT H-1A'!H167</f>
        <v>42739181.721803516</v>
      </c>
      <c r="P22" s="645"/>
      <c r="Q22" s="645"/>
      <c r="R22" s="645"/>
      <c r="S22" s="645"/>
      <c r="U22" s="652"/>
    </row>
    <row r="23" spans="1:21">
      <c r="A23" s="658">
        <v>4</v>
      </c>
      <c r="C23" s="652" t="s">
        <v>580</v>
      </c>
      <c r="D23" s="652"/>
      <c r="E23" s="659" t="s">
        <v>581</v>
      </c>
      <c r="F23" s="658"/>
      <c r="I23" s="660">
        <f>IF(I$18=0,0,I22/I$18)</f>
        <v>2.2765369341652929E-2</v>
      </c>
      <c r="L23" s="661">
        <f>I23</f>
        <v>2.2765369341652929E-2</v>
      </c>
      <c r="M23" s="662"/>
      <c r="N23" s="662"/>
      <c r="O23" s="662"/>
      <c r="P23" s="645"/>
      <c r="Q23" s="663"/>
      <c r="R23" s="664"/>
      <c r="S23" s="665"/>
      <c r="U23" s="652"/>
    </row>
    <row r="24" spans="1:21">
      <c r="A24" s="658"/>
      <c r="C24" s="652"/>
      <c r="D24" s="652"/>
      <c r="E24" s="659"/>
      <c r="F24" s="658"/>
      <c r="I24" s="666"/>
      <c r="L24" s="661"/>
      <c r="M24" s="662"/>
      <c r="N24" s="662"/>
      <c r="O24" s="662"/>
      <c r="P24" s="645"/>
      <c r="Q24" s="663"/>
      <c r="R24" s="664"/>
      <c r="S24" s="665"/>
      <c r="U24" s="652"/>
    </row>
    <row r="25" spans="1:21">
      <c r="A25" s="651"/>
      <c r="C25" s="652" t="s">
        <v>582</v>
      </c>
      <c r="D25" s="652"/>
      <c r="E25" s="667"/>
      <c r="F25" s="668"/>
      <c r="I25" s="645"/>
      <c r="L25" s="660"/>
      <c r="M25" s="645"/>
      <c r="N25" s="645"/>
      <c r="O25" s="645"/>
      <c r="P25" s="645"/>
      <c r="Q25" s="663"/>
      <c r="R25" s="664"/>
      <c r="S25" s="665"/>
      <c r="U25" s="652"/>
    </row>
    <row r="26" spans="1:21">
      <c r="A26" s="651" t="s">
        <v>583</v>
      </c>
      <c r="C26" s="652" t="s">
        <v>584</v>
      </c>
      <c r="D26" s="652"/>
      <c r="E26" s="659" t="s">
        <v>1754</v>
      </c>
      <c r="F26" s="658"/>
      <c r="I26" s="638">
        <f>+'ATT H-1A'!H181+'ATT H-1A'!H187</f>
        <v>5240743.566093334</v>
      </c>
      <c r="L26" s="660"/>
      <c r="P26" s="645"/>
      <c r="Q26" s="663"/>
      <c r="R26" s="664"/>
      <c r="S26" s="665"/>
      <c r="U26" s="652"/>
    </row>
    <row r="27" spans="1:21">
      <c r="A27" s="651" t="s">
        <v>585</v>
      </c>
      <c r="C27" s="652" t="s">
        <v>586</v>
      </c>
      <c r="D27" s="652"/>
      <c r="E27" s="659" t="s">
        <v>587</v>
      </c>
      <c r="F27" s="658"/>
      <c r="I27" s="669">
        <f>IF(I26=0,0,I26/I18)</f>
        <v>2.7915242665055746E-3</v>
      </c>
      <c r="J27" s="669"/>
      <c r="K27" s="669"/>
      <c r="L27" s="661">
        <f>I27</f>
        <v>2.7915242665055746E-3</v>
      </c>
      <c r="M27" s="662"/>
      <c r="N27" s="662"/>
      <c r="O27" s="662"/>
      <c r="P27" s="645"/>
      <c r="Q27" s="663"/>
      <c r="R27" s="664"/>
      <c r="S27" s="665"/>
      <c r="U27" s="652"/>
    </row>
    <row r="28" spans="1:21">
      <c r="A28" s="658"/>
      <c r="C28" s="652"/>
      <c r="D28" s="652"/>
      <c r="E28" s="659"/>
      <c r="F28" s="658"/>
      <c r="I28" s="669"/>
      <c r="J28" s="669"/>
      <c r="K28" s="669"/>
      <c r="L28" s="661"/>
      <c r="M28" s="662"/>
      <c r="N28" s="662"/>
      <c r="O28" s="662"/>
      <c r="P28" s="645"/>
      <c r="Q28" s="663"/>
      <c r="R28" s="664"/>
      <c r="S28" s="665"/>
      <c r="U28" s="652"/>
    </row>
    <row r="29" spans="1:21">
      <c r="A29" s="651"/>
      <c r="C29" s="652" t="s">
        <v>588</v>
      </c>
      <c r="D29" s="652"/>
      <c r="E29" s="667"/>
      <c r="F29" s="668"/>
      <c r="I29" s="669"/>
      <c r="J29" s="669"/>
      <c r="K29" s="669"/>
      <c r="L29" s="660"/>
      <c r="M29" s="645"/>
      <c r="N29" s="645"/>
      <c r="O29" s="645"/>
      <c r="P29" s="645"/>
      <c r="Q29" s="645"/>
      <c r="R29" s="645"/>
      <c r="S29" s="645"/>
      <c r="U29" s="652"/>
    </row>
    <row r="30" spans="1:21">
      <c r="A30" s="651" t="s">
        <v>589</v>
      </c>
      <c r="C30" s="652" t="s">
        <v>590</v>
      </c>
      <c r="D30" s="652"/>
      <c r="E30" s="659" t="s">
        <v>1755</v>
      </c>
      <c r="F30" s="658"/>
      <c r="I30" s="638">
        <f>+'ATT H-1A'!H196</f>
        <v>1308557.7253354082</v>
      </c>
      <c r="J30" s="669"/>
      <c r="K30" s="669"/>
      <c r="L30" s="660"/>
      <c r="P30" s="645"/>
      <c r="Q30" s="655"/>
      <c r="R30" s="645"/>
      <c r="S30" s="658"/>
      <c r="T30" s="616"/>
      <c r="U30" s="652"/>
    </row>
    <row r="31" spans="1:21">
      <c r="A31" s="651" t="s">
        <v>591</v>
      </c>
      <c r="C31" s="652" t="s">
        <v>592</v>
      </c>
      <c r="D31" s="652"/>
      <c r="E31" s="659" t="s">
        <v>593</v>
      </c>
      <c r="F31" s="658"/>
      <c r="I31" s="669">
        <f>IF(I30=0,0,I30/I18)</f>
        <v>6.970138107940529E-4</v>
      </c>
      <c r="J31" s="669"/>
      <c r="K31" s="669"/>
      <c r="L31" s="661">
        <f>I31</f>
        <v>6.970138107940529E-4</v>
      </c>
      <c r="M31" s="662"/>
      <c r="N31" s="662"/>
      <c r="O31" s="662"/>
      <c r="P31" s="645"/>
      <c r="Q31" s="663"/>
      <c r="R31" s="645"/>
      <c r="S31" s="665"/>
      <c r="T31" s="616"/>
      <c r="U31" s="652"/>
    </row>
    <row r="32" spans="1:21">
      <c r="A32" s="651"/>
      <c r="C32" s="652"/>
      <c r="D32" s="652"/>
      <c r="E32" s="659"/>
      <c r="F32" s="658"/>
      <c r="I32" s="645"/>
      <c r="L32" s="660"/>
      <c r="M32" s="645"/>
      <c r="N32" s="645"/>
      <c r="O32" s="645"/>
      <c r="P32" s="645"/>
      <c r="U32" s="652"/>
    </row>
    <row r="33" spans="1:21">
      <c r="A33" s="651" t="s">
        <v>594</v>
      </c>
      <c r="C33" s="652" t="s">
        <v>772</v>
      </c>
      <c r="D33" s="652"/>
      <c r="E33" s="659" t="s">
        <v>1756</v>
      </c>
      <c r="F33" s="658"/>
      <c r="I33" s="638">
        <f>-'ATT H-1A'!H292</f>
        <v>-4392861.5987431994</v>
      </c>
      <c r="L33" s="660"/>
      <c r="M33" s="645"/>
      <c r="N33" s="645"/>
      <c r="O33" s="645"/>
      <c r="P33" s="645"/>
      <c r="U33" s="652"/>
    </row>
    <row r="34" spans="1:21">
      <c r="A34" s="651" t="s">
        <v>595</v>
      </c>
      <c r="C34" s="652" t="s">
        <v>596</v>
      </c>
      <c r="D34" s="652"/>
      <c r="E34" s="659" t="s">
        <v>597</v>
      </c>
      <c r="F34" s="658"/>
      <c r="I34" s="660">
        <f>IF(I$18=0,0,I33/I$18)</f>
        <v>-2.3398931082280177E-3</v>
      </c>
      <c r="L34" s="660">
        <f>+I34</f>
        <v>-2.3398931082280177E-3</v>
      </c>
      <c r="M34" s="645"/>
      <c r="N34" s="645"/>
      <c r="O34" s="645"/>
      <c r="P34" s="645"/>
      <c r="U34" s="652"/>
    </row>
    <row r="35" spans="1:21">
      <c r="A35" s="651"/>
      <c r="C35" s="652"/>
      <c r="D35" s="652"/>
      <c r="E35" s="659"/>
      <c r="F35" s="658"/>
      <c r="I35" s="645"/>
      <c r="L35" s="660"/>
      <c r="M35" s="645"/>
      <c r="N35" s="645"/>
      <c r="O35" s="645"/>
      <c r="P35" s="645"/>
      <c r="U35" s="652"/>
    </row>
    <row r="36" spans="1:21">
      <c r="A36" s="670" t="s">
        <v>598</v>
      </c>
      <c r="B36" s="671"/>
      <c r="C36" s="656" t="s">
        <v>599</v>
      </c>
      <c r="D36" s="656"/>
      <c r="E36" s="672" t="s">
        <v>600</v>
      </c>
      <c r="F36" s="653"/>
      <c r="I36" s="664"/>
      <c r="L36" s="673">
        <f>L23+L27+L31+L34</f>
        <v>2.3914014310724541E-2</v>
      </c>
      <c r="M36" s="674"/>
      <c r="N36" s="674"/>
      <c r="O36" s="674"/>
      <c r="P36" s="645"/>
      <c r="U36" s="652"/>
    </row>
    <row r="37" spans="1:21">
      <c r="A37" s="651"/>
      <c r="C37" s="652"/>
      <c r="D37" s="652"/>
      <c r="E37" s="659"/>
      <c r="F37" s="658"/>
      <c r="I37" s="645"/>
      <c r="L37" s="660"/>
      <c r="M37" s="645"/>
      <c r="N37" s="645"/>
      <c r="O37" s="645"/>
      <c r="P37" s="645"/>
      <c r="Q37" s="645"/>
      <c r="R37" s="645"/>
      <c r="S37" s="675"/>
      <c r="U37" s="652"/>
    </row>
    <row r="38" spans="1:21">
      <c r="A38" s="651"/>
      <c r="B38" s="676"/>
      <c r="C38" s="645" t="s">
        <v>568</v>
      </c>
      <c r="D38" s="645"/>
      <c r="E38" s="659"/>
      <c r="F38" s="658"/>
      <c r="I38" s="645"/>
      <c r="L38" s="660"/>
      <c r="M38" s="645"/>
      <c r="N38" s="645"/>
      <c r="O38" s="645"/>
      <c r="P38" s="677"/>
      <c r="Q38" s="676"/>
      <c r="T38" s="616"/>
      <c r="U38" s="645" t="s">
        <v>86</v>
      </c>
    </row>
    <row r="39" spans="1:21">
      <c r="A39" s="651" t="s">
        <v>601</v>
      </c>
      <c r="B39" s="676"/>
      <c r="C39" s="645" t="s">
        <v>197</v>
      </c>
      <c r="D39" s="645"/>
      <c r="E39" s="659" t="s">
        <v>1757</v>
      </c>
      <c r="F39" s="658"/>
      <c r="I39" s="638">
        <f>+'ATT H-1A'!H279</f>
        <v>9750840.6662006173</v>
      </c>
      <c r="L39" s="660"/>
      <c r="M39" s="645"/>
      <c r="N39" s="645"/>
      <c r="O39" s="645"/>
      <c r="P39" s="677"/>
      <c r="Q39" s="676"/>
      <c r="T39" s="616"/>
      <c r="U39" s="645"/>
    </row>
    <row r="40" spans="1:21">
      <c r="A40" s="651" t="s">
        <v>602</v>
      </c>
      <c r="B40" s="676"/>
      <c r="C40" s="645" t="s">
        <v>603</v>
      </c>
      <c r="D40" s="645"/>
      <c r="E40" s="659" t="s">
        <v>604</v>
      </c>
      <c r="F40" s="658"/>
      <c r="I40" s="669">
        <f>IF(I19=0,0,I39/I19)</f>
        <v>6.3075465087632406E-3</v>
      </c>
      <c r="L40" s="661">
        <f>I40</f>
        <v>6.3075465087632406E-3</v>
      </c>
      <c r="M40" s="662"/>
      <c r="N40" s="662"/>
      <c r="O40" s="662"/>
      <c r="P40" s="677"/>
      <c r="Q40" s="676"/>
      <c r="R40" s="645"/>
      <c r="S40" s="645"/>
      <c r="T40" s="616"/>
      <c r="U40" s="645"/>
    </row>
    <row r="41" spans="1:21">
      <c r="A41" s="651"/>
      <c r="C41" s="645"/>
      <c r="D41" s="645"/>
      <c r="E41" s="659"/>
      <c r="F41" s="658"/>
      <c r="I41" s="645"/>
      <c r="L41" s="660"/>
      <c r="M41" s="645"/>
      <c r="N41" s="645"/>
      <c r="O41" s="645"/>
      <c r="P41" s="645"/>
      <c r="R41" s="643"/>
      <c r="S41" s="645"/>
      <c r="T41" s="615"/>
      <c r="U41" s="652"/>
    </row>
    <row r="42" spans="1:21">
      <c r="A42" s="651"/>
      <c r="C42" s="652" t="s">
        <v>605</v>
      </c>
      <c r="D42" s="652"/>
      <c r="E42" s="678"/>
      <c r="F42" s="679"/>
      <c r="L42" s="660"/>
      <c r="P42" s="645"/>
      <c r="R42" s="645"/>
      <c r="S42" s="645"/>
      <c r="U42" s="652"/>
    </row>
    <row r="43" spans="1:21">
      <c r="A43" s="651" t="s">
        <v>606</v>
      </c>
      <c r="C43" s="652" t="s">
        <v>607</v>
      </c>
      <c r="D43" s="652"/>
      <c r="E43" s="659" t="s">
        <v>1758</v>
      </c>
      <c r="F43" s="658"/>
      <c r="I43" s="638">
        <f>+'ATT H-1A'!H278</f>
        <v>90052455.672030717</v>
      </c>
      <c r="L43" s="660"/>
      <c r="M43" s="645"/>
      <c r="N43" s="645"/>
      <c r="O43" s="645"/>
      <c r="P43" s="645"/>
      <c r="R43" s="645"/>
      <c r="S43" s="645"/>
      <c r="U43" s="652"/>
    </row>
    <row r="44" spans="1:21">
      <c r="A44" s="651" t="s">
        <v>608</v>
      </c>
      <c r="B44" s="676"/>
      <c r="C44" s="645" t="s">
        <v>609</v>
      </c>
      <c r="D44" s="645"/>
      <c r="E44" s="659" t="s">
        <v>610</v>
      </c>
      <c r="F44" s="658"/>
      <c r="I44" s="669">
        <f>IF(I19=0,0,I43/I19)</f>
        <v>5.8252418619511408E-2</v>
      </c>
      <c r="L44" s="661">
        <f>I44</f>
        <v>5.8252418619511408E-2</v>
      </c>
      <c r="M44" s="662"/>
      <c r="N44" s="662"/>
      <c r="O44" s="662"/>
      <c r="P44" s="645"/>
      <c r="S44" s="680"/>
      <c r="T44" s="616"/>
      <c r="U44" s="645"/>
    </row>
    <row r="45" spans="1:21">
      <c r="A45" s="651"/>
      <c r="C45" s="652"/>
      <c r="D45" s="652"/>
      <c r="E45" s="659"/>
      <c r="F45" s="658"/>
      <c r="I45" s="645"/>
      <c r="L45" s="660"/>
      <c r="M45" s="645"/>
      <c r="N45" s="645"/>
      <c r="O45" s="645"/>
      <c r="P45" s="645"/>
      <c r="Q45" s="679"/>
      <c r="R45" s="645"/>
      <c r="S45" s="645"/>
      <c r="U45" s="652"/>
    </row>
    <row r="46" spans="1:21">
      <c r="A46" s="670" t="s">
        <v>611</v>
      </c>
      <c r="B46" s="671"/>
      <c r="C46" s="656" t="s">
        <v>612</v>
      </c>
      <c r="D46" s="656"/>
      <c r="E46" s="672" t="s">
        <v>613</v>
      </c>
      <c r="F46" s="653"/>
      <c r="I46" s="669">
        <f>+I44+I40</f>
        <v>6.4559965128274652E-2</v>
      </c>
      <c r="L46" s="673">
        <f>L40+L44</f>
        <v>6.4559965128274652E-2</v>
      </c>
      <c r="M46" s="674"/>
      <c r="N46" s="674"/>
      <c r="O46" s="674"/>
      <c r="P46" s="645"/>
      <c r="Q46" s="679"/>
      <c r="R46" s="645"/>
      <c r="S46" s="645"/>
      <c r="U46" s="652"/>
    </row>
    <row r="47" spans="1:21">
      <c r="P47" s="681"/>
      <c r="Q47" s="681"/>
      <c r="R47" s="645"/>
      <c r="S47" s="645"/>
      <c r="U47" s="652"/>
    </row>
    <row r="48" spans="1:21">
      <c r="P48" s="681"/>
      <c r="Q48" s="681"/>
      <c r="R48" s="645"/>
      <c r="S48" s="645"/>
      <c r="U48" s="652"/>
    </row>
    <row r="49" spans="1:21">
      <c r="A49" s="682"/>
      <c r="C49" s="651"/>
      <c r="D49" s="651"/>
      <c r="E49" s="668"/>
      <c r="F49" s="668"/>
      <c r="G49" s="645"/>
      <c r="J49" s="666"/>
      <c r="P49" s="645"/>
      <c r="Q49" s="663"/>
      <c r="R49" s="683"/>
      <c r="S49" s="645"/>
      <c r="T49" s="616"/>
      <c r="U49" s="645"/>
    </row>
    <row r="50" spans="1:21">
      <c r="A50" s="580"/>
      <c r="G50" s="645"/>
      <c r="P50" s="645"/>
      <c r="Q50" s="645"/>
      <c r="R50" s="645"/>
      <c r="S50" s="645"/>
      <c r="T50" s="616"/>
      <c r="U50" s="645" t="s">
        <v>86</v>
      </c>
    </row>
    <row r="51" spans="1:21">
      <c r="Q51" s="637"/>
    </row>
    <row r="52" spans="1:21">
      <c r="Q52" s="637"/>
    </row>
    <row r="54" spans="1:21">
      <c r="A54" s="580"/>
      <c r="G54" s="645"/>
      <c r="P54" s="645"/>
      <c r="Q54" s="637"/>
      <c r="R54" s="645"/>
      <c r="S54" s="643"/>
      <c r="U54" s="652"/>
    </row>
    <row r="55" spans="1:21">
      <c r="A55" s="580"/>
      <c r="C55" s="652"/>
      <c r="D55" s="652"/>
      <c r="G55" s="668" t="s">
        <v>301</v>
      </c>
      <c r="H55" s="668"/>
      <c r="P55" s="645"/>
      <c r="Q55" s="637"/>
      <c r="R55" s="645"/>
      <c r="U55" s="652"/>
    </row>
    <row r="56" spans="1:21">
      <c r="A56" s="580"/>
      <c r="C56" s="652"/>
      <c r="D56" s="652"/>
      <c r="G56" s="1157" t="s">
        <v>1250</v>
      </c>
      <c r="H56" s="668"/>
      <c r="L56" s="645"/>
      <c r="M56" s="645"/>
      <c r="N56" s="645"/>
      <c r="O56" s="645"/>
      <c r="P56" s="645"/>
      <c r="R56" s="645"/>
      <c r="S56" s="643"/>
      <c r="U56" s="652"/>
    </row>
    <row r="57" spans="1:21" ht="14.25" customHeight="1">
      <c r="A57" s="580"/>
      <c r="G57" s="585" t="s">
        <v>1542</v>
      </c>
      <c r="P57" s="645"/>
      <c r="R57" s="645"/>
      <c r="S57" s="643"/>
      <c r="U57" s="652"/>
    </row>
    <row r="58" spans="1:21">
      <c r="A58" s="580"/>
      <c r="H58" s="668"/>
      <c r="P58" s="645"/>
      <c r="Q58" s="645"/>
      <c r="R58" s="645"/>
      <c r="S58" s="643"/>
      <c r="U58" s="652"/>
    </row>
    <row r="59" spans="1:21">
      <c r="A59" s="580"/>
      <c r="E59" s="652"/>
      <c r="F59" s="652"/>
      <c r="G59" s="652"/>
      <c r="H59" s="652"/>
      <c r="I59" s="652"/>
      <c r="J59" s="652"/>
      <c r="K59" s="652"/>
      <c r="L59" s="652"/>
      <c r="M59" s="652"/>
      <c r="N59" s="652"/>
      <c r="O59" s="652"/>
      <c r="P59" s="652"/>
      <c r="Q59" s="652"/>
      <c r="R59" s="645"/>
      <c r="S59" s="643"/>
      <c r="U59" s="652"/>
    </row>
    <row r="60" spans="1:21">
      <c r="A60" s="580"/>
      <c r="E60" s="656"/>
      <c r="F60" s="656"/>
      <c r="H60" s="652"/>
      <c r="I60" s="643"/>
      <c r="J60" s="643"/>
      <c r="K60" s="643"/>
      <c r="L60" s="643"/>
      <c r="M60" s="643"/>
      <c r="N60" s="643"/>
      <c r="O60" s="643"/>
      <c r="P60" s="645"/>
      <c r="Q60" s="645"/>
      <c r="R60" s="645"/>
      <c r="S60" s="643"/>
      <c r="U60" s="652"/>
    </row>
    <row r="61" spans="1:21">
      <c r="A61" s="580"/>
      <c r="E61" s="656"/>
      <c r="F61" s="656"/>
      <c r="G61" s="656"/>
      <c r="H61" s="652"/>
      <c r="I61" s="643"/>
      <c r="J61" s="643"/>
      <c r="K61" s="643"/>
      <c r="L61" s="643"/>
      <c r="M61" s="643"/>
      <c r="N61" s="643"/>
      <c r="O61" s="643"/>
      <c r="P61" s="645"/>
      <c r="Q61" s="645"/>
      <c r="R61" s="645"/>
      <c r="S61" s="643"/>
      <c r="U61" s="652"/>
    </row>
    <row r="62" spans="1:21">
      <c r="A62" s="580"/>
      <c r="C62" s="684">
        <v>-1</v>
      </c>
      <c r="D62" s="684">
        <v>-2</v>
      </c>
      <c r="E62" s="684">
        <v>-3</v>
      </c>
      <c r="F62" s="684">
        <v>-4</v>
      </c>
      <c r="G62" s="684">
        <v>-5</v>
      </c>
      <c r="H62" s="684">
        <v>-6</v>
      </c>
      <c r="I62" s="684">
        <v>-7</v>
      </c>
      <c r="J62" s="684">
        <v>-8</v>
      </c>
      <c r="K62" s="684">
        <v>-9</v>
      </c>
      <c r="L62" s="684">
        <v>-10</v>
      </c>
      <c r="M62" s="684">
        <v>-11</v>
      </c>
      <c r="N62" s="684">
        <v>-12</v>
      </c>
      <c r="O62" s="684">
        <v>-13</v>
      </c>
      <c r="P62" s="685" t="s">
        <v>614</v>
      </c>
      <c r="Q62" s="685" t="s">
        <v>615</v>
      </c>
      <c r="U62" s="652"/>
    </row>
    <row r="63" spans="1:21" ht="53.25" customHeight="1">
      <c r="A63" s="686" t="s">
        <v>616</v>
      </c>
      <c r="B63" s="687"/>
      <c r="C63" s="1158" t="s">
        <v>1251</v>
      </c>
      <c r="D63" s="1159" t="s">
        <v>1252</v>
      </c>
      <c r="E63" s="688" t="s">
        <v>619</v>
      </c>
      <c r="F63" s="688" t="s">
        <v>599</v>
      </c>
      <c r="G63" s="689" t="s">
        <v>620</v>
      </c>
      <c r="H63" s="688" t="s">
        <v>621</v>
      </c>
      <c r="I63" s="688" t="s">
        <v>612</v>
      </c>
      <c r="J63" s="689" t="s">
        <v>622</v>
      </c>
      <c r="K63" s="688" t="s">
        <v>623</v>
      </c>
      <c r="L63" s="690" t="s">
        <v>624</v>
      </c>
      <c r="M63" s="690" t="s">
        <v>625</v>
      </c>
      <c r="N63" s="690" t="s">
        <v>626</v>
      </c>
      <c r="O63" s="690" t="s">
        <v>627</v>
      </c>
      <c r="P63" s="690" t="s">
        <v>628</v>
      </c>
      <c r="Q63" s="690" t="s">
        <v>629</v>
      </c>
      <c r="U63" s="652"/>
    </row>
    <row r="64" spans="1:21" ht="46.5" customHeight="1">
      <c r="A64" s="691"/>
      <c r="B64" s="692"/>
      <c r="C64" s="692"/>
      <c r="D64" s="692"/>
      <c r="E64" s="693" t="s">
        <v>67</v>
      </c>
      <c r="F64" s="693" t="s">
        <v>630</v>
      </c>
      <c r="G64" s="694" t="s">
        <v>631</v>
      </c>
      <c r="H64" s="693" t="s">
        <v>632</v>
      </c>
      <c r="I64" s="693" t="s">
        <v>633</v>
      </c>
      <c r="J64" s="694" t="s">
        <v>634</v>
      </c>
      <c r="K64" s="693" t="s">
        <v>635</v>
      </c>
      <c r="L64" s="694" t="s">
        <v>636</v>
      </c>
      <c r="M64" s="693" t="s">
        <v>637</v>
      </c>
      <c r="N64" s="695" t="s">
        <v>1538</v>
      </c>
      <c r="O64" s="696" t="s">
        <v>638</v>
      </c>
      <c r="P64" s="697" t="s">
        <v>639</v>
      </c>
      <c r="Q64" s="696" t="s">
        <v>744</v>
      </c>
      <c r="U64" s="652"/>
    </row>
    <row r="65" spans="1:21">
      <c r="A65" s="698"/>
      <c r="B65" s="643"/>
      <c r="C65" s="643"/>
      <c r="D65" s="643"/>
      <c r="E65" s="643"/>
      <c r="F65" s="643"/>
      <c r="G65" s="699"/>
      <c r="H65" s="643"/>
      <c r="I65" s="643"/>
      <c r="J65" s="699"/>
      <c r="K65" s="643"/>
      <c r="L65" s="699"/>
      <c r="M65" s="700"/>
      <c r="N65" s="699"/>
      <c r="O65" s="699"/>
      <c r="P65" s="645"/>
      <c r="Q65" s="701"/>
      <c r="U65" s="652"/>
    </row>
    <row r="66" spans="1:21">
      <c r="A66" s="702" t="s">
        <v>216</v>
      </c>
      <c r="B66" s="703"/>
      <c r="C66" s="703" t="s">
        <v>640</v>
      </c>
      <c r="D66" s="1164" t="s">
        <v>641</v>
      </c>
      <c r="E66" s="708">
        <f>+'9 - Rate Base'!C26-SUM('6-Project Rev Req'!E67:E83)</f>
        <v>1754409976.5563006</v>
      </c>
      <c r="F66" s="669">
        <f t="shared" ref="F66:F77" si="0">$L$36</f>
        <v>2.3914014310724541E-2</v>
      </c>
      <c r="G66" s="705">
        <f t="shared" ref="G66:G77" si="1">E66*F66</f>
        <v>41954985.286245279</v>
      </c>
      <c r="H66" s="708">
        <f>+'9 - Rate Base'!K26-SUM(H67:H82)</f>
        <v>1461553631.4011366</v>
      </c>
      <c r="I66" s="669">
        <f>$L$46</f>
        <v>6.4559965128274652E-2</v>
      </c>
      <c r="J66" s="705">
        <f>H66*I66</f>
        <v>94357851.476360559</v>
      </c>
      <c r="K66" s="709">
        <f>+'ATT H-1A'!H173-SUM('6-Project Rev Req'!K67:K82)</f>
        <v>44122658.101900861</v>
      </c>
      <c r="L66" s="705">
        <f>G66+J66+K66</f>
        <v>180435494.86450672</v>
      </c>
      <c r="M66" s="710">
        <v>0</v>
      </c>
      <c r="N66" s="705">
        <v>0</v>
      </c>
      <c r="O66" s="705">
        <f>+L66+N66</f>
        <v>180435494.86450672</v>
      </c>
      <c r="P66" s="710">
        <f>+'6A-Project True-up'!K18</f>
        <v>17142259.762696113</v>
      </c>
      <c r="Q66" s="705">
        <f t="shared" ref="Q66:Q77" si="2">+O66+P66</f>
        <v>197577754.62720284</v>
      </c>
    </row>
    <row r="67" spans="1:21">
      <c r="A67" s="702" t="s">
        <v>160</v>
      </c>
      <c r="B67" s="703"/>
      <c r="C67" s="1436" t="s">
        <v>1553</v>
      </c>
      <c r="D67" s="707" t="s">
        <v>1554</v>
      </c>
      <c r="E67" s="708">
        <f>+'7 - Cap Add WS'!E31</f>
        <v>4854660</v>
      </c>
      <c r="F67" s="669">
        <f t="shared" si="0"/>
        <v>2.3914014310724541E-2</v>
      </c>
      <c r="G67" s="705">
        <f t="shared" si="1"/>
        <v>116094.408713702</v>
      </c>
      <c r="H67" s="708">
        <f>AVERAGE('7 - Cap Add WS'!G63,'7 - Cap Add WS'!G65)</f>
        <v>3051500.5714285709</v>
      </c>
      <c r="I67" s="669">
        <f t="shared" ref="I67:I77" si="3">$L$46</f>
        <v>6.4559965128274652E-2</v>
      </c>
      <c r="J67" s="705">
        <f t="shared" ref="J67:J77" si="4">H67*I67</f>
        <v>197004.77048033872</v>
      </c>
      <c r="K67" s="709">
        <f>+'7 - Cap Add WS'!F65</f>
        <v>138704.57142857142</v>
      </c>
      <c r="L67" s="705">
        <f t="shared" ref="L67" si="5">G67+J67+K67</f>
        <v>451803.75062261213</v>
      </c>
      <c r="M67" s="710">
        <f>+'7 - Cap Add WS'!E28</f>
        <v>150</v>
      </c>
      <c r="N67" s="705">
        <f>+'7 - Cap Add WS'!H63-'7 - Cap Add WS'!H62</f>
        <v>26400.385946617171</v>
      </c>
      <c r="O67" s="705">
        <f>+L67+N67</f>
        <v>478204.1365692293</v>
      </c>
      <c r="P67" s="710">
        <f>+'6A-Project True-up'!K19</f>
        <v>50379.264218382246</v>
      </c>
      <c r="Q67" s="705">
        <f t="shared" si="2"/>
        <v>528583.40078761149</v>
      </c>
    </row>
    <row r="68" spans="1:21">
      <c r="A68" s="702" t="s">
        <v>218</v>
      </c>
      <c r="B68" s="703"/>
      <c r="C68" s="1436" t="s">
        <v>1555</v>
      </c>
      <c r="D68" s="707" t="s">
        <v>1556</v>
      </c>
      <c r="E68" s="708">
        <f>+'7 - Cap Add WS'!I31</f>
        <v>7878071</v>
      </c>
      <c r="F68" s="669">
        <f t="shared" si="0"/>
        <v>2.3914014310724541E-2</v>
      </c>
      <c r="G68" s="705">
        <f t="shared" si="1"/>
        <v>188396.30263490399</v>
      </c>
      <c r="H68" s="708">
        <f>AVERAGE('7 - Cap Add WS'!K63,'7 - Cap Add WS'!K65)</f>
        <v>4951930.3428571373</v>
      </c>
      <c r="I68" s="669">
        <f t="shared" si="3"/>
        <v>6.4559965128274652E-2</v>
      </c>
      <c r="J68" s="705">
        <f t="shared" si="4"/>
        <v>319696.45025250193</v>
      </c>
      <c r="K68" s="709">
        <f>+'7 - Cap Add WS'!J65</f>
        <v>225087.74285714285</v>
      </c>
      <c r="L68" s="705">
        <f>G68+J68+K68</f>
        <v>733180.49574454874</v>
      </c>
      <c r="M68" s="710">
        <f>+'7 - Cap Add WS'!I28</f>
        <v>0</v>
      </c>
      <c r="N68" s="705">
        <v>0</v>
      </c>
      <c r="O68" s="705">
        <f t="shared" ref="O68:O77" si="6">+L68+N68</f>
        <v>733180.49574454874</v>
      </c>
      <c r="P68" s="710">
        <f>+'6A-Project True-up'!K20</f>
        <v>77327.963346669698</v>
      </c>
      <c r="Q68" s="705">
        <f t="shared" si="2"/>
        <v>810508.45909121842</v>
      </c>
    </row>
    <row r="69" spans="1:21">
      <c r="A69" s="702" t="s">
        <v>219</v>
      </c>
      <c r="B69" s="703"/>
      <c r="C69" s="1436" t="s">
        <v>1557</v>
      </c>
      <c r="D69" s="707" t="s">
        <v>1558</v>
      </c>
      <c r="E69" s="708">
        <f>+'7 - Cap Add WS'!M31</f>
        <v>13722120</v>
      </c>
      <c r="F69" s="669">
        <f t="shared" si="0"/>
        <v>2.3914014310724541E-2</v>
      </c>
      <c r="G69" s="705">
        <f t="shared" si="1"/>
        <v>328150.97405347944</v>
      </c>
      <c r="H69" s="708">
        <f>AVERAGE('7 - Cap Add WS'!O63,'7 - Cap Add WS'!O65)</f>
        <v>8331287.1428571492</v>
      </c>
      <c r="I69" s="669">
        <f t="shared" si="3"/>
        <v>6.4559965128274652E-2</v>
      </c>
      <c r="J69" s="705">
        <f t="shared" si="4"/>
        <v>537867.60741650045</v>
      </c>
      <c r="K69" s="709">
        <f>+'7 - Cap Add WS'!N65</f>
        <v>392060.57142857142</v>
      </c>
      <c r="L69" s="705">
        <f>G69+J69+K69</f>
        <v>1258079.1528985512</v>
      </c>
      <c r="M69" s="710">
        <f>+'7 - Cap Add WS'!M28</f>
        <v>0</v>
      </c>
      <c r="N69" s="705">
        <v>0</v>
      </c>
      <c r="O69" s="705">
        <f t="shared" si="6"/>
        <v>1258079.1528985512</v>
      </c>
      <c r="P69" s="710">
        <f>+'6A-Project True-up'!K21</f>
        <v>132810.51967864294</v>
      </c>
      <c r="Q69" s="705">
        <f t="shared" si="2"/>
        <v>1390889.6725771942</v>
      </c>
    </row>
    <row r="70" spans="1:21">
      <c r="A70" s="702" t="s">
        <v>220</v>
      </c>
      <c r="B70" s="703"/>
      <c r="C70" s="1436" t="s">
        <v>1559</v>
      </c>
      <c r="D70" s="707" t="s">
        <v>1560</v>
      </c>
      <c r="E70" s="708">
        <f>+'7 - Cap Add WS'!Q31</f>
        <v>26046638</v>
      </c>
      <c r="F70" s="669">
        <f t="shared" si="0"/>
        <v>2.3914014310724541E-2</v>
      </c>
      <c r="G70" s="705">
        <f t="shared" si="1"/>
        <v>622879.67387826159</v>
      </c>
      <c r="H70" s="708">
        <f>AVERAGE('7 - Cap Add WS'!S63,'7 - Cap Add WS'!S65)</f>
        <v>15689998.604761928</v>
      </c>
      <c r="I70" s="669">
        <f t="shared" si="3"/>
        <v>6.4559965128274652E-2</v>
      </c>
      <c r="J70" s="705">
        <f t="shared" si="4"/>
        <v>1012945.7627861081</v>
      </c>
      <c r="K70" s="709">
        <f>+'7 - Cap Add WS'!R65</f>
        <v>744189.65714285709</v>
      </c>
      <c r="L70" s="705">
        <f t="shared" ref="L70:L77" si="7">G70+J70+K70</f>
        <v>2380015.093807227</v>
      </c>
      <c r="M70" s="710">
        <f>+'7 - Cap Add WS'!Q28</f>
        <v>150</v>
      </c>
      <c r="N70" s="705">
        <f>+'7 - Cap Add WS'!T63-'7 - Cap Add WS'!T62</f>
        <v>135874.86663464177</v>
      </c>
      <c r="O70" s="705">
        <f t="shared" si="6"/>
        <v>2515889.9604418688</v>
      </c>
      <c r="P70" s="710">
        <f>+'6A-Project True-up'!K22</f>
        <v>265340.72194372735</v>
      </c>
      <c r="Q70" s="705">
        <f t="shared" si="2"/>
        <v>2781230.682385596</v>
      </c>
    </row>
    <row r="71" spans="1:21">
      <c r="A71" s="702" t="s">
        <v>222</v>
      </c>
      <c r="B71" s="703"/>
      <c r="C71" s="1436" t="s">
        <v>1561</v>
      </c>
      <c r="D71" s="707" t="s">
        <v>1562</v>
      </c>
      <c r="E71" s="708">
        <f>+'7 - Cap Add WS'!U31</f>
        <v>18572212</v>
      </c>
      <c r="F71" s="669">
        <f t="shared" si="0"/>
        <v>2.3914014310724541E-2</v>
      </c>
      <c r="G71" s="705">
        <f t="shared" si="1"/>
        <v>444136.14354981005</v>
      </c>
      <c r="H71" s="708">
        <f>AVERAGE('7 - Cap Add WS'!W63,'7 - Cap Add WS'!W65)</f>
        <v>11187546.752380956</v>
      </c>
      <c r="I71" s="669">
        <f t="shared" si="3"/>
        <v>6.4559965128274652E-2</v>
      </c>
      <c r="J71" s="705">
        <f t="shared" si="4"/>
        <v>722267.62820465688</v>
      </c>
      <c r="K71" s="709">
        <f>+'7 - Cap Add WS'!V65</f>
        <v>530634.62857142859</v>
      </c>
      <c r="L71" s="705">
        <f t="shared" si="7"/>
        <v>1697038.4003258955</v>
      </c>
      <c r="M71" s="710">
        <f>+'7 - Cap Add WS'!U28</f>
        <v>150</v>
      </c>
      <c r="N71" s="705">
        <f>+'7 - Cap Add WS'!X63-'7 - Cap Add WS'!X62</f>
        <v>96883.783181932522</v>
      </c>
      <c r="O71" s="705">
        <f t="shared" si="6"/>
        <v>1793922.183507828</v>
      </c>
      <c r="P71" s="710">
        <f>+'6A-Project True-up'!K23</f>
        <v>189197.70529202101</v>
      </c>
      <c r="Q71" s="705">
        <f t="shared" si="2"/>
        <v>1983119.888799849</v>
      </c>
    </row>
    <row r="72" spans="1:21">
      <c r="A72" s="702" t="s">
        <v>223</v>
      </c>
      <c r="B72" s="703"/>
      <c r="C72" s="1436" t="s">
        <v>1563</v>
      </c>
      <c r="D72" s="707" t="s">
        <v>1564</v>
      </c>
      <c r="E72" s="708">
        <f>+'7 - Cap Add WS'!Y31</f>
        <v>6759777</v>
      </c>
      <c r="F72" s="669">
        <f t="shared" si="0"/>
        <v>2.3914014310724541E-2</v>
      </c>
      <c r="G72" s="705">
        <f t="shared" si="1"/>
        <v>161653.40391530661</v>
      </c>
      <c r="H72" s="708">
        <f>AVERAGE('7 - Cap Add WS'!AA63,'7 - Cap Add WS'!AA65)</f>
        <v>4377760.3428571429</v>
      </c>
      <c r="I72" s="669">
        <f t="shared" si="3"/>
        <v>6.4559965128274652E-2</v>
      </c>
      <c r="J72" s="705">
        <f t="shared" si="4"/>
        <v>282628.05507480085</v>
      </c>
      <c r="K72" s="709">
        <f>+'7 - Cap Add WS'!Z65</f>
        <v>193136.48571428572</v>
      </c>
      <c r="L72" s="705">
        <f t="shared" si="7"/>
        <v>637417.94470439316</v>
      </c>
      <c r="M72" s="710">
        <f>+'7 - Cap Add WS'!Y28</f>
        <v>150</v>
      </c>
      <c r="N72" s="705">
        <f>+'7 - Cap Add WS'!AB63-'7 - Cap Add WS'!AB62</f>
        <v>37849.910560340039</v>
      </c>
      <c r="O72" s="705">
        <f t="shared" si="6"/>
        <v>675267.8552647332</v>
      </c>
      <c r="P72" s="710">
        <f>+'6A-Project True-up'!K24</f>
        <v>70468.0071384373</v>
      </c>
      <c r="Q72" s="705">
        <f t="shared" si="2"/>
        <v>745735.86240317044</v>
      </c>
    </row>
    <row r="73" spans="1:21">
      <c r="A73" s="702" t="s">
        <v>642</v>
      </c>
      <c r="B73" s="703"/>
      <c r="C73" s="1436" t="s">
        <v>1565</v>
      </c>
      <c r="D73" s="707" t="s">
        <v>1566</v>
      </c>
      <c r="E73" s="708">
        <f>+'7 - Cap Add WS'!AC31</f>
        <v>4045398</v>
      </c>
      <c r="F73" s="669">
        <f t="shared" si="0"/>
        <v>2.3914014310724541E-2</v>
      </c>
      <c r="G73" s="705">
        <f t="shared" si="1"/>
        <v>96741.705664576439</v>
      </c>
      <c r="H73" s="708">
        <f>AVERAGE('7 - Cap Add WS'!AE63,'7 - Cap Add WS'!AE65)</f>
        <v>3307031.2151666675</v>
      </c>
      <c r="I73" s="669">
        <f t="shared" si="3"/>
        <v>6.4559965128274652E-2</v>
      </c>
      <c r="J73" s="705">
        <f t="shared" si="4"/>
        <v>213501.81992927581</v>
      </c>
      <c r="K73" s="709">
        <f>+'7 - Cap Add WS'!AD65</f>
        <v>115582.8</v>
      </c>
      <c r="L73" s="705">
        <f t="shared" si="7"/>
        <v>425826.32559385226</v>
      </c>
      <c r="M73" s="710">
        <f>+'7 - Cap Add WS'!AC28</f>
        <v>0</v>
      </c>
      <c r="N73" s="705">
        <v>0</v>
      </c>
      <c r="O73" s="705">
        <f t="shared" si="6"/>
        <v>425826.32559385226</v>
      </c>
      <c r="P73" s="710">
        <f>+'6A-Project True-up'!K25</f>
        <v>44594.718452869951</v>
      </c>
      <c r="Q73" s="705">
        <f t="shared" si="2"/>
        <v>470421.04404672224</v>
      </c>
    </row>
    <row r="74" spans="1:21">
      <c r="A74" s="702" t="s">
        <v>643</v>
      </c>
      <c r="B74" s="703"/>
      <c r="C74" s="1436" t="s">
        <v>1567</v>
      </c>
      <c r="D74" s="707" t="s">
        <v>1568</v>
      </c>
      <c r="E74" s="708">
        <f>+'7 - Cap Add WS'!AG31</f>
        <v>13176210</v>
      </c>
      <c r="F74" s="669">
        <f t="shared" si="0"/>
        <v>2.3914014310724541E-2</v>
      </c>
      <c r="G74" s="705">
        <f t="shared" si="1"/>
        <v>315096.07450111181</v>
      </c>
      <c r="H74" s="708">
        <f>AVERAGE('7 - Cap Add WS'!AI63,'7 - Cap Add WS'!AI65)</f>
        <v>10134307.888095234</v>
      </c>
      <c r="I74" s="669">
        <f t="shared" si="3"/>
        <v>6.4559965128274652E-2</v>
      </c>
      <c r="J74" s="705">
        <f t="shared" si="4"/>
        <v>654270.56385462696</v>
      </c>
      <c r="K74" s="709">
        <f>+'7 - Cap Add WS'!AH65</f>
        <v>376463.14285714284</v>
      </c>
      <c r="L74" s="705">
        <f t="shared" si="7"/>
        <v>1345829.7812128817</v>
      </c>
      <c r="M74" s="710">
        <f>+'7 - Cap Add WS'!AG28</f>
        <v>0</v>
      </c>
      <c r="N74" s="705">
        <v>0</v>
      </c>
      <c r="O74" s="705">
        <f t="shared" si="6"/>
        <v>1345829.7812128817</v>
      </c>
      <c r="P74" s="710">
        <f>+'6A-Project True-up'!K26</f>
        <v>141175.69802858104</v>
      </c>
      <c r="Q74" s="705">
        <f t="shared" si="2"/>
        <v>1487005.4792414627</v>
      </c>
    </row>
    <row r="75" spans="1:21">
      <c r="A75" s="702" t="s">
        <v>644</v>
      </c>
      <c r="B75" s="703"/>
      <c r="C75" s="1436" t="s">
        <v>1569</v>
      </c>
      <c r="D75" s="707" t="s">
        <v>1570</v>
      </c>
      <c r="E75" s="708">
        <f>+'7 - Cap Add WS'!AK31</f>
        <v>14841978</v>
      </c>
      <c r="F75" s="669">
        <f t="shared" si="0"/>
        <v>2.3914014310724541E-2</v>
      </c>
      <c r="G75" s="705">
        <f t="shared" si="1"/>
        <v>354931.27429145877</v>
      </c>
      <c r="H75" s="708">
        <f>AVERAGE('7 - Cap Add WS'!AM63,'7 - Cap Add WS'!AM65)</f>
        <v>12315079.214285718</v>
      </c>
      <c r="I75" s="669">
        <f t="shared" si="3"/>
        <v>6.4559965128274652E-2</v>
      </c>
      <c r="J75" s="705">
        <f t="shared" si="4"/>
        <v>795061.08462622599</v>
      </c>
      <c r="K75" s="709">
        <f>+'7 - Cap Add WS'!AL65</f>
        <v>424056.51428571431</v>
      </c>
      <c r="L75" s="705">
        <f t="shared" si="7"/>
        <v>1574048.8732033991</v>
      </c>
      <c r="M75" s="710">
        <f>+'7 - Cap Add WS'!AK28</f>
        <v>0</v>
      </c>
      <c r="N75" s="705">
        <v>0</v>
      </c>
      <c r="O75" s="705">
        <f t="shared" si="6"/>
        <v>1574048.8732033991</v>
      </c>
      <c r="P75" s="710">
        <f>+'6A-Project True-up'!K27</f>
        <v>164775.73912473081</v>
      </c>
      <c r="Q75" s="705">
        <f t="shared" si="2"/>
        <v>1738824.6123281298</v>
      </c>
    </row>
    <row r="76" spans="1:21">
      <c r="A76" s="702" t="s">
        <v>645</v>
      </c>
      <c r="B76" s="703"/>
      <c r="C76" s="1711" t="s">
        <v>1785</v>
      </c>
      <c r="D76" s="1705" t="s">
        <v>1810</v>
      </c>
      <c r="E76" s="708">
        <f>+'7 - Cap Add WS'!AO31</f>
        <v>13000000</v>
      </c>
      <c r="F76" s="669">
        <f t="shared" si="0"/>
        <v>2.3914014310724541E-2</v>
      </c>
      <c r="G76" s="705">
        <f t="shared" si="1"/>
        <v>310882.18603941903</v>
      </c>
      <c r="H76" s="708">
        <f>AVERAGE('7 - Cap Add WS'!AQ63,'7 - Cap Add WS'!AQ65)</f>
        <v>10957142.85714286</v>
      </c>
      <c r="I76" s="669">
        <f t="shared" si="3"/>
        <v>6.4559965128274652E-2</v>
      </c>
      <c r="J76" s="705">
        <f t="shared" si="4"/>
        <v>707392.7607626667</v>
      </c>
      <c r="K76" s="709">
        <f>+'7 - Cap Add WS'!AP65</f>
        <v>371428.57142857142</v>
      </c>
      <c r="L76" s="705">
        <f t="shared" si="7"/>
        <v>1389703.5182306571</v>
      </c>
      <c r="M76" s="710">
        <f>+'7 - Cap Add WS'!AO28</f>
        <v>0</v>
      </c>
      <c r="N76" s="705">
        <v>0</v>
      </c>
      <c r="O76" s="705">
        <f t="shared" si="6"/>
        <v>1389703.5182306571</v>
      </c>
      <c r="P76" s="710">
        <f>+'6A-Project True-up'!K28</f>
        <v>145415.95269520974</v>
      </c>
      <c r="Q76" s="705">
        <f t="shared" si="2"/>
        <v>1535119.4709258669</v>
      </c>
    </row>
    <row r="77" spans="1:21">
      <c r="A77" s="702" t="s">
        <v>646</v>
      </c>
      <c r="B77" s="703"/>
      <c r="C77" s="1711" t="s">
        <v>1786</v>
      </c>
      <c r="D77" s="1705" t="s">
        <v>1811</v>
      </c>
      <c r="E77" s="708">
        <f>+'7 - Cap Add WS'!AS31</f>
        <v>70000</v>
      </c>
      <c r="F77" s="669">
        <f t="shared" si="0"/>
        <v>2.3914014310724541E-2</v>
      </c>
      <c r="G77" s="705">
        <f t="shared" si="1"/>
        <v>1673.981001750718</v>
      </c>
      <c r="H77" s="708">
        <f>AVERAGE('7 - Cap Add WS'!AU63,'7 - Cap Add WS'!AU65)</f>
        <v>43500</v>
      </c>
      <c r="I77" s="669">
        <f t="shared" si="3"/>
        <v>6.4559965128274652E-2</v>
      </c>
      <c r="J77" s="705">
        <f t="shared" si="4"/>
        <v>2808.3584830799473</v>
      </c>
      <c r="K77" s="709">
        <f>+'7 - Cap Add WS'!AT65</f>
        <v>2000</v>
      </c>
      <c r="L77" s="705">
        <f t="shared" si="7"/>
        <v>6482.3394848306652</v>
      </c>
      <c r="M77" s="710">
        <f>+'7 - Cap Add WS'!AS28</f>
        <v>0</v>
      </c>
      <c r="N77" s="705">
        <v>0</v>
      </c>
      <c r="O77" s="705">
        <f t="shared" si="6"/>
        <v>6482.3394848306652</v>
      </c>
      <c r="P77" s="710">
        <f>+'6A-Project True-up'!K29</f>
        <v>683.89448870290369</v>
      </c>
      <c r="Q77" s="705">
        <f t="shared" si="2"/>
        <v>7166.233973533569</v>
      </c>
    </row>
    <row r="78" spans="1:21">
      <c r="A78" s="702" t="s">
        <v>647</v>
      </c>
      <c r="B78" s="703"/>
      <c r="C78" s="706"/>
      <c r="D78" s="707"/>
      <c r="E78" s="708"/>
      <c r="F78" s="669"/>
      <c r="G78" s="705"/>
      <c r="H78" s="708"/>
      <c r="I78" s="669"/>
      <c r="J78" s="705"/>
      <c r="K78" s="709"/>
      <c r="L78" s="705"/>
      <c r="M78" s="710"/>
      <c r="N78" s="705"/>
      <c r="O78" s="705"/>
      <c r="P78" s="710"/>
      <c r="Q78" s="705"/>
    </row>
    <row r="79" spans="1:21">
      <c r="A79" s="636" t="s">
        <v>648</v>
      </c>
      <c r="B79" s="703"/>
      <c r="C79" s="706"/>
      <c r="D79" s="707"/>
      <c r="E79" s="708"/>
      <c r="F79" s="669"/>
      <c r="G79" s="705"/>
      <c r="H79" s="708"/>
      <c r="I79" s="669"/>
      <c r="J79" s="705"/>
      <c r="K79" s="709"/>
      <c r="L79" s="705"/>
      <c r="M79" s="710"/>
      <c r="N79" s="705"/>
      <c r="O79" s="705"/>
      <c r="P79" s="710"/>
      <c r="Q79" s="705"/>
    </row>
    <row r="80" spans="1:21">
      <c r="A80" s="702" t="s">
        <v>649</v>
      </c>
      <c r="B80" s="703"/>
      <c r="C80" s="706"/>
      <c r="D80" s="707"/>
      <c r="E80" s="708"/>
      <c r="F80" s="669"/>
      <c r="G80" s="705"/>
      <c r="H80" s="708"/>
      <c r="I80" s="669"/>
      <c r="J80" s="705"/>
      <c r="K80" s="709"/>
      <c r="L80" s="705"/>
      <c r="M80" s="710"/>
      <c r="N80" s="705"/>
      <c r="O80" s="705"/>
      <c r="P80" s="710"/>
      <c r="Q80" s="705"/>
    </row>
    <row r="81" spans="1:17">
      <c r="A81" s="702" t="s">
        <v>650</v>
      </c>
      <c r="B81" s="703"/>
      <c r="C81" s="706"/>
      <c r="D81" s="707"/>
      <c r="E81" s="708"/>
      <c r="F81" s="669"/>
      <c r="G81" s="705"/>
      <c r="H81" s="708"/>
      <c r="I81" s="669"/>
      <c r="J81" s="705"/>
      <c r="K81" s="709"/>
      <c r="L81" s="705"/>
      <c r="M81" s="710"/>
      <c r="N81" s="705"/>
      <c r="O81" s="705"/>
      <c r="P81" s="710"/>
      <c r="Q81" s="705"/>
    </row>
    <row r="82" spans="1:17">
      <c r="A82" s="702" t="s">
        <v>651</v>
      </c>
      <c r="B82" s="703"/>
      <c r="C82" s="706"/>
      <c r="D82" s="707"/>
      <c r="E82" s="708"/>
      <c r="F82" s="669"/>
      <c r="G82" s="705"/>
      <c r="H82" s="708"/>
      <c r="I82" s="669"/>
      <c r="J82" s="705"/>
      <c r="K82" s="709"/>
      <c r="L82" s="705"/>
      <c r="M82" s="710"/>
      <c r="N82" s="705"/>
      <c r="O82" s="705"/>
      <c r="P82" s="710"/>
      <c r="Q82" s="705"/>
    </row>
    <row r="83" spans="1:17">
      <c r="A83" s="702" t="s">
        <v>652</v>
      </c>
      <c r="B83" s="703"/>
      <c r="C83" s="706"/>
      <c r="D83" s="707"/>
      <c r="E83" s="708"/>
      <c r="F83" s="669"/>
      <c r="G83" s="705"/>
      <c r="H83" s="708"/>
      <c r="I83" s="669"/>
      <c r="J83" s="705"/>
      <c r="K83" s="709"/>
      <c r="L83" s="705"/>
      <c r="M83" s="710"/>
      <c r="N83" s="705"/>
      <c r="O83" s="705"/>
      <c r="P83" s="710"/>
      <c r="Q83" s="705"/>
    </row>
    <row r="84" spans="1:17">
      <c r="A84" s="702" t="s">
        <v>653</v>
      </c>
      <c r="B84" s="703"/>
      <c r="C84" s="706"/>
      <c r="D84" s="707"/>
      <c r="E84" s="708"/>
      <c r="F84" s="669"/>
      <c r="G84" s="704"/>
      <c r="H84" s="708"/>
      <c r="I84" s="669"/>
      <c r="J84" s="705"/>
      <c r="K84" s="709"/>
      <c r="L84" s="705"/>
      <c r="M84" s="710"/>
      <c r="N84" s="705"/>
      <c r="O84" s="705"/>
      <c r="P84" s="709"/>
      <c r="Q84" s="705"/>
    </row>
    <row r="85" spans="1:17">
      <c r="A85" s="636" t="s">
        <v>654</v>
      </c>
      <c r="B85" s="703"/>
      <c r="C85" s="715"/>
      <c r="D85" s="707"/>
      <c r="E85" s="708"/>
      <c r="F85" s="669"/>
      <c r="G85" s="704"/>
      <c r="H85" s="708"/>
      <c r="I85" s="669"/>
      <c r="J85" s="705"/>
      <c r="K85" s="709"/>
      <c r="L85" s="705"/>
      <c r="M85" s="710"/>
      <c r="N85" s="705"/>
      <c r="O85" s="705"/>
      <c r="P85" s="709"/>
      <c r="Q85" s="705"/>
    </row>
    <row r="86" spans="1:17">
      <c r="A86" s="702" t="s">
        <v>655</v>
      </c>
      <c r="B86" s="703"/>
      <c r="C86" s="706"/>
      <c r="D86" s="707"/>
      <c r="E86" s="708"/>
      <c r="F86" s="669"/>
      <c r="G86" s="704"/>
      <c r="H86" s="708"/>
      <c r="I86" s="669"/>
      <c r="J86" s="705"/>
      <c r="K86" s="709"/>
      <c r="L86" s="705"/>
      <c r="M86" s="710"/>
      <c r="N86" s="705"/>
      <c r="O86" s="705"/>
      <c r="P86" s="709"/>
      <c r="Q86" s="705"/>
    </row>
    <row r="87" spans="1:17">
      <c r="A87" s="702" t="s">
        <v>656</v>
      </c>
      <c r="B87" s="703"/>
      <c r="C87" s="706"/>
      <c r="D87" s="707"/>
      <c r="E87" s="708"/>
      <c r="F87" s="669"/>
      <c r="G87" s="704"/>
      <c r="H87" s="708"/>
      <c r="I87" s="669"/>
      <c r="J87" s="705"/>
      <c r="K87" s="709"/>
      <c r="L87" s="705"/>
      <c r="M87" s="710"/>
      <c r="N87" s="705"/>
      <c r="O87" s="705"/>
      <c r="P87" s="709"/>
      <c r="Q87" s="705"/>
    </row>
    <row r="88" spans="1:17">
      <c r="A88" s="702" t="s">
        <v>657</v>
      </c>
      <c r="C88" s="706"/>
      <c r="D88" s="707"/>
      <c r="E88" s="708"/>
      <c r="F88" s="669"/>
      <c r="G88" s="704"/>
      <c r="H88" s="708"/>
      <c r="I88" s="669"/>
      <c r="J88" s="705"/>
      <c r="K88" s="709"/>
      <c r="L88" s="705"/>
      <c r="M88" s="710"/>
      <c r="N88" s="705"/>
      <c r="O88" s="705"/>
      <c r="P88" s="709"/>
      <c r="Q88" s="705"/>
    </row>
    <row r="89" spans="1:17">
      <c r="A89" s="702" t="s">
        <v>658</v>
      </c>
      <c r="C89" s="715"/>
      <c r="D89" s="711"/>
      <c r="E89" s="708"/>
      <c r="F89" s="669"/>
      <c r="G89" s="704"/>
      <c r="H89" s="712"/>
      <c r="I89" s="669"/>
      <c r="J89" s="705"/>
      <c r="K89" s="713"/>
      <c r="L89" s="705"/>
      <c r="M89" s="710"/>
      <c r="N89" s="705"/>
      <c r="O89" s="705"/>
      <c r="P89" s="709"/>
      <c r="Q89" s="705"/>
    </row>
    <row r="90" spans="1:17">
      <c r="A90" s="702" t="s">
        <v>659</v>
      </c>
      <c r="C90" s="715"/>
      <c r="D90" s="715"/>
      <c r="E90" s="708"/>
      <c r="F90" s="669"/>
      <c r="G90" s="704"/>
      <c r="H90" s="708"/>
      <c r="I90" s="669"/>
      <c r="J90" s="705"/>
      <c r="K90" s="709"/>
      <c r="L90" s="705"/>
      <c r="M90" s="710"/>
      <c r="N90" s="705"/>
      <c r="O90" s="705"/>
      <c r="P90" s="709"/>
      <c r="Q90" s="705"/>
    </row>
    <row r="91" spans="1:17">
      <c r="A91" s="714"/>
      <c r="C91" s="715"/>
      <c r="D91" s="715"/>
      <c r="E91" s="708"/>
      <c r="F91" s="669"/>
      <c r="G91" s="704"/>
      <c r="H91" s="708"/>
      <c r="I91" s="669"/>
      <c r="J91" s="705"/>
      <c r="K91" s="709"/>
      <c r="L91" s="705"/>
      <c r="M91" s="710"/>
      <c r="N91" s="705"/>
      <c r="O91" s="705"/>
      <c r="P91" s="709"/>
      <c r="Q91" s="705"/>
    </row>
    <row r="92" spans="1:17">
      <c r="A92" s="716"/>
      <c r="B92" s="717"/>
      <c r="C92" s="718"/>
      <c r="D92" s="718"/>
      <c r="E92" s="718"/>
      <c r="F92" s="717"/>
      <c r="G92" s="719"/>
      <c r="H92" s="718"/>
      <c r="I92" s="717"/>
      <c r="J92" s="720"/>
      <c r="K92" s="721"/>
      <c r="L92" s="720"/>
      <c r="M92" s="722"/>
      <c r="N92" s="723"/>
      <c r="O92" s="723"/>
      <c r="P92" s="721"/>
      <c r="Q92" s="720"/>
    </row>
    <row r="93" spans="1:17">
      <c r="A93" s="670" t="s">
        <v>660</v>
      </c>
      <c r="B93" s="676"/>
      <c r="C93" s="652" t="s">
        <v>661</v>
      </c>
      <c r="D93" s="652"/>
      <c r="E93" s="638">
        <f>SUM(E66:E92)</f>
        <v>1877377040.5563006</v>
      </c>
      <c r="F93" s="638"/>
      <c r="G93" s="638">
        <f>SUM(G66:G92)</f>
        <v>44895621.414489046</v>
      </c>
      <c r="H93" s="638">
        <f>SUM(H66:H92)</f>
        <v>1545900716.3329694</v>
      </c>
      <c r="I93" s="645"/>
      <c r="J93" s="638">
        <f t="shared" ref="J93:O93" si="8">SUM(J66:J92)</f>
        <v>99803296.33823131</v>
      </c>
      <c r="K93" s="638">
        <f t="shared" si="8"/>
        <v>47636002.78761515</v>
      </c>
      <c r="L93" s="638">
        <f t="shared" si="8"/>
        <v>192334920.54033557</v>
      </c>
      <c r="M93" s="638"/>
      <c r="N93" s="638">
        <f t="shared" si="8"/>
        <v>297008.94632353151</v>
      </c>
      <c r="O93" s="638">
        <f t="shared" si="8"/>
        <v>192631929.48665911</v>
      </c>
      <c r="P93" s="638">
        <f>SUM(P66:P92)</f>
        <v>18424429.947104089</v>
      </c>
      <c r="Q93" s="638">
        <f>SUM(Q66:Q92)</f>
        <v>211056359.43376324</v>
      </c>
    </row>
    <row r="94" spans="1:17">
      <c r="E94" s="638"/>
      <c r="F94" s="638"/>
      <c r="G94" s="638"/>
      <c r="H94" s="638"/>
      <c r="I94" s="638"/>
      <c r="J94" s="638"/>
      <c r="K94" s="638"/>
      <c r="L94" s="669"/>
    </row>
    <row r="95" spans="1:17">
      <c r="A95" s="724"/>
      <c r="E95" s="638"/>
      <c r="F95" s="638"/>
      <c r="G95" s="638"/>
      <c r="H95" s="638"/>
      <c r="I95" s="638"/>
      <c r="J95" s="638"/>
      <c r="K95" s="638"/>
      <c r="L95" s="669"/>
      <c r="M95" s="680"/>
      <c r="N95" s="680"/>
      <c r="O95" s="680"/>
    </row>
    <row r="96" spans="1:17">
      <c r="K96" s="676"/>
      <c r="L96" s="676"/>
      <c r="M96" s="676"/>
      <c r="N96" s="676"/>
      <c r="O96" s="676"/>
    </row>
    <row r="97" spans="1:17">
      <c r="K97" s="676"/>
      <c r="L97" s="676"/>
      <c r="M97" s="676"/>
      <c r="N97" s="676"/>
      <c r="O97" s="676"/>
    </row>
    <row r="98" spans="1:17">
      <c r="A98" s="636" t="s">
        <v>662</v>
      </c>
    </row>
    <row r="99" spans="1:17" ht="13.5" thickBot="1">
      <c r="A99" s="725" t="s">
        <v>663</v>
      </c>
    </row>
    <row r="100" spans="1:17">
      <c r="A100" s="726" t="s">
        <v>9</v>
      </c>
      <c r="C100" s="1881" t="s">
        <v>664</v>
      </c>
      <c r="D100" s="1881"/>
      <c r="E100" s="1881"/>
      <c r="F100" s="1881"/>
      <c r="G100" s="1881"/>
      <c r="H100" s="1881"/>
      <c r="I100" s="1881"/>
      <c r="J100" s="1881"/>
      <c r="K100" s="1881"/>
      <c r="L100" s="1881"/>
      <c r="M100" s="1881"/>
      <c r="N100" s="1881"/>
      <c r="O100" s="1881"/>
      <c r="P100" s="1881"/>
      <c r="Q100" s="1881"/>
    </row>
    <row r="101" spans="1:17">
      <c r="A101" s="726" t="s">
        <v>10</v>
      </c>
      <c r="C101" s="1881" t="s">
        <v>665</v>
      </c>
      <c r="D101" s="1881"/>
      <c r="E101" s="1881"/>
      <c r="F101" s="1881"/>
      <c r="G101" s="1881"/>
      <c r="H101" s="1881"/>
      <c r="I101" s="1881"/>
      <c r="J101" s="1881"/>
      <c r="K101" s="1881"/>
      <c r="L101" s="1881"/>
      <c r="M101" s="1881"/>
      <c r="N101" s="1881"/>
      <c r="O101" s="1881"/>
      <c r="P101" s="1881"/>
      <c r="Q101" s="1881"/>
    </row>
    <row r="102" spans="1:17">
      <c r="A102" s="726" t="s">
        <v>11</v>
      </c>
      <c r="C102" s="1882" t="s">
        <v>666</v>
      </c>
      <c r="D102" s="1882"/>
      <c r="E102" s="1882"/>
      <c r="F102" s="1882"/>
      <c r="G102" s="1882"/>
      <c r="H102" s="1882"/>
      <c r="I102" s="1882"/>
      <c r="J102" s="1882"/>
      <c r="K102" s="1882"/>
      <c r="L102" s="1882"/>
      <c r="M102" s="1882"/>
      <c r="N102" s="1882"/>
      <c r="O102" s="1882"/>
      <c r="P102" s="1882"/>
      <c r="Q102" s="1882"/>
    </row>
    <row r="103" spans="1:17">
      <c r="C103" s="636" t="s">
        <v>667</v>
      </c>
    </row>
    <row r="104" spans="1:17">
      <c r="A104" s="726" t="s">
        <v>14</v>
      </c>
      <c r="C104" s="1882" t="s">
        <v>668</v>
      </c>
      <c r="D104" s="1882"/>
      <c r="E104" s="1882"/>
      <c r="F104" s="1882"/>
      <c r="G104" s="1882"/>
      <c r="H104" s="1882"/>
      <c r="I104" s="1882"/>
      <c r="J104" s="1882"/>
      <c r="K104" s="1882"/>
      <c r="L104" s="1882"/>
      <c r="M104" s="1882"/>
      <c r="N104" s="1882"/>
      <c r="O104" s="1882"/>
      <c r="P104" s="1882"/>
      <c r="Q104" s="1882"/>
    </row>
    <row r="105" spans="1:17">
      <c r="A105" s="668" t="s">
        <v>138</v>
      </c>
      <c r="C105" s="1879" t="s">
        <v>669</v>
      </c>
      <c r="D105" s="1879"/>
      <c r="E105" s="1879"/>
      <c r="F105" s="1879"/>
      <c r="G105" s="1879"/>
      <c r="H105" s="1879"/>
      <c r="I105" s="1879"/>
      <c r="J105" s="1879"/>
      <c r="K105" s="1879"/>
      <c r="L105" s="1879"/>
      <c r="M105" s="1879"/>
      <c r="N105" s="1879"/>
      <c r="O105" s="1879"/>
      <c r="P105" s="1879"/>
      <c r="Q105" s="1879"/>
    </row>
    <row r="106" spans="1:17">
      <c r="A106" s="668" t="s">
        <v>139</v>
      </c>
      <c r="C106" s="1879" t="s">
        <v>670</v>
      </c>
      <c r="D106" s="1879"/>
      <c r="E106" s="1879"/>
      <c r="F106" s="1879"/>
      <c r="G106" s="1879"/>
      <c r="H106" s="1879"/>
      <c r="I106" s="1879"/>
      <c r="J106" s="1879"/>
      <c r="K106" s="1879"/>
      <c r="L106" s="1879"/>
      <c r="M106" s="1879"/>
      <c r="N106" s="1879"/>
      <c r="O106" s="1879"/>
      <c r="P106" s="1879"/>
      <c r="Q106" s="1879"/>
    </row>
    <row r="107" spans="1:17">
      <c r="A107" s="668" t="s">
        <v>140</v>
      </c>
      <c r="C107" s="1879" t="s">
        <v>671</v>
      </c>
      <c r="D107" s="1879"/>
      <c r="E107" s="1879"/>
      <c r="F107" s="1879"/>
      <c r="G107" s="1879"/>
      <c r="H107" s="1879"/>
      <c r="I107" s="1879"/>
      <c r="J107" s="1879"/>
      <c r="K107" s="1879"/>
      <c r="L107" s="1879"/>
      <c r="M107" s="1879"/>
      <c r="N107" s="1879"/>
      <c r="O107" s="1879"/>
      <c r="P107" s="1879"/>
      <c r="Q107" s="1879"/>
    </row>
    <row r="108" spans="1:17">
      <c r="A108" s="668" t="s">
        <v>541</v>
      </c>
      <c r="C108" s="1879" t="s">
        <v>672</v>
      </c>
      <c r="D108" s="1879"/>
      <c r="E108" s="1879"/>
      <c r="F108" s="1879"/>
      <c r="G108" s="1879"/>
      <c r="H108" s="1879"/>
      <c r="I108" s="1879"/>
      <c r="J108" s="1879"/>
      <c r="K108" s="1879"/>
      <c r="L108" s="1879"/>
      <c r="M108" s="1879"/>
      <c r="N108" s="1879"/>
      <c r="O108" s="1879"/>
      <c r="P108" s="1879"/>
      <c r="Q108" s="1879"/>
    </row>
    <row r="109" spans="1:17">
      <c r="A109" s="668" t="s">
        <v>469</v>
      </c>
      <c r="C109" s="636" t="s">
        <v>673</v>
      </c>
    </row>
    <row r="110" spans="1:17">
      <c r="A110" s="651" t="s">
        <v>470</v>
      </c>
      <c r="C110" s="636" t="s">
        <v>674</v>
      </c>
      <c r="P110" s="645"/>
      <c r="Q110" s="683"/>
    </row>
    <row r="111" spans="1:17">
      <c r="A111" s="651" t="s">
        <v>471</v>
      </c>
      <c r="C111" s="636" t="s">
        <v>675</v>
      </c>
      <c r="D111" s="651"/>
      <c r="E111" s="668"/>
      <c r="F111" s="668"/>
      <c r="G111" s="645"/>
      <c r="J111" s="666"/>
      <c r="P111" s="645"/>
      <c r="Q111" s="663"/>
    </row>
    <row r="112" spans="1:17">
      <c r="A112" s="668" t="s">
        <v>475</v>
      </c>
      <c r="C112" s="727" t="s">
        <v>1759</v>
      </c>
      <c r="G112" s="728"/>
    </row>
    <row r="113" spans="1:11">
      <c r="A113" s="668" t="s">
        <v>477</v>
      </c>
      <c r="C113" s="636" t="s">
        <v>676</v>
      </c>
      <c r="K113" s="728"/>
    </row>
    <row r="114" spans="1:11">
      <c r="A114" s="668" t="s">
        <v>480</v>
      </c>
      <c r="C114" s="636" t="s">
        <v>677</v>
      </c>
    </row>
    <row r="115" spans="1:11">
      <c r="C115" s="636" t="s">
        <v>678</v>
      </c>
    </row>
    <row r="116" spans="1:11" ht="12.75" customHeight="1">
      <c r="A116" s="668" t="s">
        <v>481</v>
      </c>
      <c r="C116" s="1880" t="s">
        <v>1539</v>
      </c>
      <c r="D116" s="1880"/>
      <c r="E116" s="1880"/>
      <c r="F116" s="1880"/>
      <c r="G116" s="1880"/>
    </row>
  </sheetData>
  <customSheetViews>
    <customSheetView guid="{E6D9E970-926F-4F3B-8D36-41EB74ECFD6A}" scale="110" showPageBreaks="1" fitToPage="1" printArea="1" view="pageBreakPreview" topLeftCell="A19">
      <selection activeCell="F31" sqref="F31"/>
      <rowBreaks count="1" manualBreakCount="1">
        <brk id="51" max="16" man="1"/>
      </rowBreaks>
      <pageMargins left="0.25" right="0.25" top="0.75" bottom="0.75" header="0.3" footer="0.3"/>
      <pageSetup scale="32" orientation="portrait" r:id="rId1"/>
    </customSheetView>
  </customSheetViews>
  <mergeCells count="9">
    <mergeCell ref="C107:Q107"/>
    <mergeCell ref="C108:Q108"/>
    <mergeCell ref="C116:G116"/>
    <mergeCell ref="C100:Q100"/>
    <mergeCell ref="C101:Q101"/>
    <mergeCell ref="C102:Q102"/>
    <mergeCell ref="C104:Q104"/>
    <mergeCell ref="C105:Q105"/>
    <mergeCell ref="C106:Q106"/>
  </mergeCells>
  <pageMargins left="0.25" right="0.25" top="0.75" bottom="0.75" header="0.3" footer="0.3"/>
  <pageSetup scale="32" orientation="portrait" r:id="rId2"/>
  <rowBreaks count="1" manualBreakCount="1">
    <brk id="51" max="1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1370D-8C98-4818-B28C-5C8958C590A3}">
  <sheetPr>
    <pageSetUpPr fitToPage="1"/>
  </sheetPr>
  <dimension ref="A1:M90"/>
  <sheetViews>
    <sheetView zoomScale="77" zoomScaleNormal="77" zoomScaleSheetLayoutView="51" workbookViewId="0">
      <selection activeCell="K36" sqref="K36"/>
    </sheetView>
  </sheetViews>
  <sheetFormatPr defaultColWidth="11.453125" defaultRowHeight="13"/>
  <cols>
    <col min="1" max="1" width="7.7265625" style="636" customWidth="1"/>
    <col min="2" max="2" width="54.1796875" style="636" customWidth="1"/>
    <col min="3" max="3" width="21.81640625" style="636" customWidth="1"/>
    <col min="4" max="4" width="24" style="636" customWidth="1"/>
    <col min="5" max="5" width="28.54296875" style="636" customWidth="1"/>
    <col min="6" max="6" width="24" style="636" customWidth="1"/>
    <col min="7" max="7" width="23.54296875" style="636" customWidth="1"/>
    <col min="8" max="8" width="18.54296875" style="636" customWidth="1"/>
    <col min="9" max="9" width="23.81640625" style="636" customWidth="1"/>
    <col min="10" max="10" width="17.7265625" style="636" customWidth="1"/>
    <col min="11" max="11" width="18.54296875" style="636" customWidth="1"/>
    <col min="12" max="12" width="17.453125" style="636" customWidth="1"/>
    <col min="13" max="16384" width="11.453125" style="636"/>
  </cols>
  <sheetData>
    <row r="1" spans="1:13">
      <c r="J1" s="639"/>
    </row>
    <row r="5" spans="1:13">
      <c r="A5" s="729"/>
      <c r="D5" s="639"/>
      <c r="E5" s="580" t="s">
        <v>739</v>
      </c>
      <c r="F5" s="639"/>
      <c r="G5" s="639"/>
      <c r="I5" s="639"/>
      <c r="J5" s="639"/>
      <c r="K5" s="639"/>
      <c r="L5" s="640"/>
    </row>
    <row r="6" spans="1:13">
      <c r="A6" s="729"/>
      <c r="D6" s="639"/>
      <c r="E6" s="1160" t="s">
        <v>1253</v>
      </c>
      <c r="F6" s="645"/>
      <c r="G6" s="645"/>
      <c r="I6" s="645"/>
      <c r="J6" s="645"/>
      <c r="K6" s="645"/>
      <c r="L6" s="640"/>
    </row>
    <row r="7" spans="1:13">
      <c r="A7" s="729"/>
      <c r="C7" s="643"/>
      <c r="D7" s="643"/>
      <c r="E7" s="585" t="s">
        <v>1542</v>
      </c>
      <c r="F7" s="643"/>
      <c r="G7" s="643"/>
      <c r="I7" s="643"/>
      <c r="J7" s="643"/>
      <c r="K7" s="643"/>
      <c r="L7" s="643"/>
    </row>
    <row r="8" spans="1:13" s="731" customFormat="1">
      <c r="A8" s="730"/>
      <c r="B8" s="636"/>
      <c r="C8" s="636"/>
      <c r="D8" s="636"/>
      <c r="E8" s="656"/>
      <c r="F8" s="656"/>
      <c r="G8" s="656"/>
      <c r="H8" s="636"/>
      <c r="I8" s="643"/>
      <c r="J8" s="643"/>
      <c r="K8" s="643"/>
      <c r="L8" s="643"/>
    </row>
    <row r="9" spans="1:13" s="731" customFormat="1">
      <c r="A9" s="732"/>
      <c r="B9" s="733"/>
      <c r="C9" s="733"/>
      <c r="D9" s="733"/>
      <c r="E9" s="733"/>
      <c r="F9" s="733"/>
      <c r="G9" s="733"/>
      <c r="H9" s="733"/>
      <c r="I9" s="733"/>
      <c r="J9" s="733"/>
      <c r="K9" s="734"/>
      <c r="L9" s="733"/>
    </row>
    <row r="10" spans="1:13" s="731" customFormat="1">
      <c r="A10" s="732"/>
      <c r="B10" s="733"/>
      <c r="C10" s="733"/>
      <c r="D10" s="1884" t="s">
        <v>679</v>
      </c>
      <c r="E10" s="1885"/>
      <c r="F10" s="735"/>
      <c r="G10" s="736" t="s">
        <v>680</v>
      </c>
      <c r="H10" s="735"/>
      <c r="I10" s="737"/>
      <c r="J10" s="737"/>
      <c r="K10" s="738"/>
    </row>
    <row r="11" spans="1:13" s="731" customFormat="1" ht="15.5">
      <c r="A11" s="732">
        <v>1</v>
      </c>
      <c r="B11" s="733" t="s">
        <v>681</v>
      </c>
      <c r="C11" s="733"/>
      <c r="D11" s="1886" t="s">
        <v>682</v>
      </c>
      <c r="E11" s="1887"/>
      <c r="F11" s="739" t="s">
        <v>683</v>
      </c>
      <c r="G11" s="740" t="s">
        <v>684</v>
      </c>
      <c r="H11" s="739" t="s">
        <v>685</v>
      </c>
      <c r="I11" s="741"/>
      <c r="J11" s="741"/>
      <c r="K11" s="742"/>
    </row>
    <row r="12" spans="1:13" s="731" customFormat="1">
      <c r="A12" s="732">
        <v>2</v>
      </c>
      <c r="B12" s="733"/>
      <c r="C12" s="733"/>
      <c r="D12" s="743"/>
      <c r="E12" s="743"/>
      <c r="F12" s="613">
        <f>+E77</f>
        <v>158321781.13</v>
      </c>
      <c r="G12" s="744"/>
      <c r="H12" s="743"/>
      <c r="I12" s="743"/>
      <c r="J12" s="743"/>
      <c r="K12" s="743"/>
    </row>
    <row r="13" spans="1:13" s="731" customFormat="1">
      <c r="B13" s="745" t="s">
        <v>9</v>
      </c>
      <c r="C13" s="745" t="s">
        <v>10</v>
      </c>
      <c r="D13" s="740" t="s">
        <v>11</v>
      </c>
      <c r="E13" s="740" t="s">
        <v>14</v>
      </c>
      <c r="F13" s="736" t="s">
        <v>138</v>
      </c>
      <c r="G13" s="745" t="s">
        <v>139</v>
      </c>
      <c r="H13" s="746" t="s">
        <v>140</v>
      </c>
      <c r="I13" s="746" t="s">
        <v>541</v>
      </c>
      <c r="J13" s="746" t="s">
        <v>469</v>
      </c>
      <c r="K13" s="740" t="s">
        <v>470</v>
      </c>
      <c r="M13" s="748"/>
    </row>
    <row r="14" spans="1:13" s="731" customFormat="1">
      <c r="A14" s="732"/>
      <c r="B14" s="743"/>
      <c r="C14" s="736"/>
      <c r="D14" s="736"/>
      <c r="E14" s="849" t="s">
        <v>686</v>
      </c>
      <c r="F14" s="736"/>
      <c r="G14" s="736"/>
      <c r="H14" s="743"/>
      <c r="I14" s="736"/>
      <c r="J14" s="743"/>
      <c r="K14" s="743"/>
    </row>
    <row r="15" spans="1:13" s="731" customFormat="1">
      <c r="A15" s="732"/>
      <c r="B15" s="743"/>
      <c r="C15" s="736"/>
      <c r="D15" s="746" t="s">
        <v>687</v>
      </c>
      <c r="E15" s="747" t="s">
        <v>44</v>
      </c>
      <c r="F15" s="746" t="s">
        <v>688</v>
      </c>
      <c r="G15" s="746" t="s">
        <v>689</v>
      </c>
      <c r="H15" s="746" t="s">
        <v>690</v>
      </c>
      <c r="I15" s="746"/>
      <c r="J15" s="746" t="s">
        <v>177</v>
      </c>
      <c r="K15" s="746"/>
    </row>
    <row r="16" spans="1:13" s="731" customFormat="1" ht="25.5" customHeight="1">
      <c r="A16" s="732"/>
      <c r="B16" s="1888" t="s">
        <v>1251</v>
      </c>
      <c r="C16" s="1890" t="s">
        <v>1252</v>
      </c>
      <c r="D16" s="746" t="s">
        <v>691</v>
      </c>
      <c r="E16" s="747" t="s">
        <v>43</v>
      </c>
      <c r="F16" s="746" t="s">
        <v>692</v>
      </c>
      <c r="G16" s="746" t="s">
        <v>691</v>
      </c>
      <c r="H16" s="746" t="s">
        <v>693</v>
      </c>
      <c r="I16" s="736" t="s">
        <v>694</v>
      </c>
      <c r="J16" s="746" t="s">
        <v>695</v>
      </c>
      <c r="K16" s="746" t="s">
        <v>696</v>
      </c>
    </row>
    <row r="17" spans="1:12" s="731" customFormat="1" ht="15.5">
      <c r="A17" s="732"/>
      <c r="B17" s="1889"/>
      <c r="C17" s="1891"/>
      <c r="D17" s="740" t="s">
        <v>697</v>
      </c>
      <c r="E17" s="747" t="s">
        <v>684</v>
      </c>
      <c r="F17" s="749" t="s">
        <v>698</v>
      </c>
      <c r="G17" s="746" t="s">
        <v>699</v>
      </c>
      <c r="H17" s="740" t="s">
        <v>700</v>
      </c>
      <c r="I17" s="746" t="s">
        <v>701</v>
      </c>
      <c r="J17" s="740" t="s">
        <v>702</v>
      </c>
      <c r="K17" s="740" t="s">
        <v>703</v>
      </c>
    </row>
    <row r="18" spans="1:12" s="731" customFormat="1">
      <c r="A18" s="732">
        <v>3</v>
      </c>
      <c r="B18" s="743" t="s">
        <v>641</v>
      </c>
      <c r="C18" s="836" t="s">
        <v>641</v>
      </c>
      <c r="D18" s="1595">
        <v>163684610.73892996</v>
      </c>
      <c r="E18" s="1161">
        <f t="shared" ref="E18:E27" si="0">IF(D$46=0,0,D18/D$46)</f>
        <v>0.93040923447352009</v>
      </c>
      <c r="F18" s="613">
        <f>IF(F$12=0,0,E18*F$12)</f>
        <v>147304047.18164748</v>
      </c>
      <c r="G18" s="1162">
        <f t="shared" ref="G18:G27" si="1">+$E$81*E18</f>
        <v>163684610.73892996</v>
      </c>
      <c r="H18" s="750">
        <f>+G18-F18</f>
        <v>16380563.557282478</v>
      </c>
      <c r="I18" s="1162">
        <v>0</v>
      </c>
      <c r="J18" s="1162">
        <f>+'6B - True-Up Interest '!G41</f>
        <v>761696.20541363512</v>
      </c>
      <c r="K18" s="751">
        <f>+H18+J18+I18</f>
        <v>17142259.762696113</v>
      </c>
    </row>
    <row r="19" spans="1:12" s="731" customFormat="1">
      <c r="A19" s="732" t="s">
        <v>704</v>
      </c>
      <c r="B19" s="1704" t="s">
        <v>1553</v>
      </c>
      <c r="C19" s="1705" t="s">
        <v>1554</v>
      </c>
      <c r="D19" s="1595">
        <v>481051.52803976875</v>
      </c>
      <c r="E19" s="756">
        <f t="shared" si="0"/>
        <v>2.7343730233727421E-3</v>
      </c>
      <c r="F19" s="613">
        <f t="shared" ref="F19:F27" si="2">IF(F$12=0,0,E19*F$12)</f>
        <v>432910.80733419565</v>
      </c>
      <c r="G19" s="752">
        <f t="shared" si="1"/>
        <v>481051.52803976875</v>
      </c>
      <c r="H19" s="750">
        <f>+G19-F19</f>
        <v>48140.720705573098</v>
      </c>
      <c r="I19" s="752">
        <v>0</v>
      </c>
      <c r="J19" s="752">
        <f>+'6B - True-Up Interest '!G42</f>
        <v>2238.543512809149</v>
      </c>
      <c r="K19" s="751">
        <f t="shared" ref="K19:K29" si="3">+H19+J19+I19</f>
        <v>50379.264218382246</v>
      </c>
    </row>
    <row r="20" spans="1:12" s="731" customFormat="1">
      <c r="A20" s="732" t="s">
        <v>705</v>
      </c>
      <c r="B20" s="1704" t="s">
        <v>1555</v>
      </c>
      <c r="C20" s="1705" t="s">
        <v>1556</v>
      </c>
      <c r="D20" s="1595">
        <v>738373.92239138123</v>
      </c>
      <c r="E20" s="756">
        <f t="shared" si="0"/>
        <v>4.1970342403361014E-3</v>
      </c>
      <c r="F20" s="613">
        <f t="shared" si="2"/>
        <v>664481.93639360799</v>
      </c>
      <c r="G20" s="752">
        <f t="shared" si="1"/>
        <v>738373.92239138123</v>
      </c>
      <c r="H20" s="750">
        <f t="shared" ref="H20:H27" si="4">+G20-F20</f>
        <v>73891.985997773241</v>
      </c>
      <c r="I20" s="752">
        <v>0</v>
      </c>
      <c r="J20" s="752">
        <f>+'6B - True-Up Interest '!G43</f>
        <v>3435.9773488964556</v>
      </c>
      <c r="K20" s="751">
        <f t="shared" si="3"/>
        <v>77327.963346669698</v>
      </c>
    </row>
    <row r="21" spans="1:12" s="731" customFormat="1">
      <c r="A21" s="732" t="s">
        <v>706</v>
      </c>
      <c r="B21" s="1704" t="s">
        <v>1557</v>
      </c>
      <c r="C21" s="1705" t="s">
        <v>1558</v>
      </c>
      <c r="D21" s="1595">
        <v>1268154.754190621</v>
      </c>
      <c r="E21" s="756">
        <f t="shared" si="0"/>
        <v>7.2083923388640723E-3</v>
      </c>
      <c r="F21" s="613">
        <f t="shared" si="2"/>
        <v>1141245.5141728064</v>
      </c>
      <c r="G21" s="752">
        <f t="shared" si="1"/>
        <v>1268154.754190621</v>
      </c>
      <c r="H21" s="750">
        <f t="shared" si="4"/>
        <v>126909.24001781456</v>
      </c>
      <c r="I21" s="752">
        <v>0</v>
      </c>
      <c r="J21" s="752">
        <f>+'6B - True-Up Interest '!G44</f>
        <v>5901.279660828377</v>
      </c>
      <c r="K21" s="751">
        <f t="shared" si="3"/>
        <v>132810.51967864294</v>
      </c>
    </row>
    <row r="22" spans="1:12" s="731" customFormat="1">
      <c r="A22" s="732" t="s">
        <v>707</v>
      </c>
      <c r="B22" s="1704" t="s">
        <v>1559</v>
      </c>
      <c r="C22" s="1705" t="s">
        <v>1560</v>
      </c>
      <c r="D22" s="1595">
        <v>2533632.8690491584</v>
      </c>
      <c r="E22" s="756">
        <f t="shared" si="0"/>
        <v>1.4401570236121918E-2</v>
      </c>
      <c r="F22" s="613">
        <f t="shared" si="2"/>
        <v>2280082.2508516167</v>
      </c>
      <c r="G22" s="752">
        <f t="shared" si="1"/>
        <v>2533632.8690491584</v>
      </c>
      <c r="H22" s="750">
        <f t="shared" si="4"/>
        <v>253550.61819754168</v>
      </c>
      <c r="I22" s="752">
        <v>0</v>
      </c>
      <c r="J22" s="752">
        <f>+'6B - True-Up Interest '!G45</f>
        <v>11790.103746185689</v>
      </c>
      <c r="K22" s="751">
        <f t="shared" si="3"/>
        <v>265340.72194372735</v>
      </c>
    </row>
    <row r="23" spans="1:12">
      <c r="A23" s="732" t="s">
        <v>708</v>
      </c>
      <c r="B23" s="1704" t="s">
        <v>1561</v>
      </c>
      <c r="C23" s="1705" t="s">
        <v>1562</v>
      </c>
      <c r="D23" s="1595">
        <v>1806573.5306855796</v>
      </c>
      <c r="E23" s="756">
        <f t="shared" si="0"/>
        <v>1.026884988220538E-2</v>
      </c>
      <c r="F23" s="613">
        <f t="shared" si="2"/>
        <v>1625782.6035073465</v>
      </c>
      <c r="G23" s="752">
        <f t="shared" si="1"/>
        <v>1806573.5306855796</v>
      </c>
      <c r="H23" s="750">
        <f t="shared" si="4"/>
        <v>180790.92717823316</v>
      </c>
      <c r="I23" s="752">
        <v>0</v>
      </c>
      <c r="J23" s="752">
        <f>+'6B - True-Up Interest '!G46</f>
        <v>8406.778113787841</v>
      </c>
      <c r="K23" s="751">
        <f t="shared" si="3"/>
        <v>189197.70529202101</v>
      </c>
    </row>
    <row r="24" spans="1:12">
      <c r="A24" s="732" t="s">
        <v>709</v>
      </c>
      <c r="B24" s="1704" t="s">
        <v>1563</v>
      </c>
      <c r="C24" s="1705" t="s">
        <v>1564</v>
      </c>
      <c r="D24" s="1595">
        <v>672870.93286871992</v>
      </c>
      <c r="E24" s="756">
        <f t="shared" si="0"/>
        <v>3.8247048804629829E-3</v>
      </c>
      <c r="F24" s="613">
        <f t="shared" si="2"/>
        <v>605534.0889715032</v>
      </c>
      <c r="G24" s="752">
        <f t="shared" si="1"/>
        <v>672870.93286871992</v>
      </c>
      <c r="H24" s="750">
        <f t="shared" si="4"/>
        <v>67336.843897216721</v>
      </c>
      <c r="I24" s="752">
        <v>0</v>
      </c>
      <c r="J24" s="752">
        <f>+'6B - True-Up Interest '!G47</f>
        <v>3131.1632412205777</v>
      </c>
      <c r="K24" s="751">
        <f t="shared" si="3"/>
        <v>70468.0071384373</v>
      </c>
    </row>
    <row r="25" spans="1:12">
      <c r="A25" s="732" t="s">
        <v>710</v>
      </c>
      <c r="B25" s="1704" t="s">
        <v>1565</v>
      </c>
      <c r="C25" s="1705" t="s">
        <v>1566</v>
      </c>
      <c r="D25" s="1595">
        <v>425817.20450035628</v>
      </c>
      <c r="E25" s="756">
        <f t="shared" si="0"/>
        <v>2.4204123862122139E-3</v>
      </c>
      <c r="F25" s="613">
        <f t="shared" si="2"/>
        <v>383204.00005423115</v>
      </c>
      <c r="G25" s="752">
        <f t="shared" si="1"/>
        <v>425817.20450035628</v>
      </c>
      <c r="H25" s="750">
        <f t="shared" si="4"/>
        <v>42613.204446125135</v>
      </c>
      <c r="I25" s="752">
        <v>0</v>
      </c>
      <c r="J25" s="752">
        <f>+'6B - True-Up Interest '!G48</f>
        <v>1981.5140067448187</v>
      </c>
      <c r="K25" s="751">
        <f t="shared" si="3"/>
        <v>44594.718452869951</v>
      </c>
    </row>
    <row r="26" spans="1:12" ht="12.75" customHeight="1">
      <c r="A26" s="732" t="s">
        <v>711</v>
      </c>
      <c r="B26" s="1704" t="s">
        <v>1567</v>
      </c>
      <c r="C26" s="1705" t="s">
        <v>1568</v>
      </c>
      <c r="D26" s="1595">
        <v>1348030.5104168239</v>
      </c>
      <c r="E26" s="756">
        <f t="shared" si="0"/>
        <v>7.6624187795167479E-3</v>
      </c>
      <c r="F26" s="613">
        <f t="shared" si="2"/>
        <v>1213127.7889370522</v>
      </c>
      <c r="G26" s="752">
        <f t="shared" si="1"/>
        <v>1348030.5104168239</v>
      </c>
      <c r="H26" s="750">
        <f t="shared" si="4"/>
        <v>134902.72147977166</v>
      </c>
      <c r="I26" s="752">
        <v>0</v>
      </c>
      <c r="J26" s="752">
        <f>+'6B - True-Up Interest '!G49</f>
        <v>6272.9765488093826</v>
      </c>
      <c r="K26" s="751">
        <f t="shared" si="3"/>
        <v>141175.69802858104</v>
      </c>
    </row>
    <row r="27" spans="1:12">
      <c r="A27" s="732" t="s">
        <v>712</v>
      </c>
      <c r="B27" s="1704" t="s">
        <v>1569</v>
      </c>
      <c r="C27" s="1705" t="s">
        <v>1570</v>
      </c>
      <c r="D27" s="1595">
        <v>1573377.9029847714</v>
      </c>
      <c r="E27" s="756">
        <f t="shared" si="0"/>
        <v>8.9433290255273214E-3</v>
      </c>
      <c r="F27" s="613">
        <f t="shared" si="2"/>
        <v>1415923.7805531127</v>
      </c>
      <c r="G27" s="752">
        <f t="shared" si="1"/>
        <v>1573377.9029847714</v>
      </c>
      <c r="H27" s="750">
        <f t="shared" si="4"/>
        <v>157454.12243165867</v>
      </c>
      <c r="I27" s="752">
        <v>0</v>
      </c>
      <c r="J27" s="752">
        <f>+'6B - True-Up Interest '!G50</f>
        <v>7321.6166930721283</v>
      </c>
      <c r="K27" s="751">
        <f t="shared" si="3"/>
        <v>164775.73912473081</v>
      </c>
    </row>
    <row r="28" spans="1:12">
      <c r="A28" s="732" t="s">
        <v>713</v>
      </c>
      <c r="B28" s="1704" t="s">
        <v>1785</v>
      </c>
      <c r="C28" s="1705" t="s">
        <v>1810</v>
      </c>
      <c r="D28" s="752">
        <v>1388519.0133417081</v>
      </c>
      <c r="E28" s="756">
        <f t="shared" ref="E28:E29" si="5">IF(D$46=0,0,D28/D$46)</f>
        <v>7.8925618384229016E-3</v>
      </c>
      <c r="F28" s="613">
        <f t="shared" ref="F28:F29" si="6">IF(F$12=0,0,E28*F$12)</f>
        <v>1249564.447937781</v>
      </c>
      <c r="G28" s="752">
        <f t="shared" ref="G28:G29" si="7">+$E$81*E28</f>
        <v>1388519.0133417081</v>
      </c>
      <c r="H28" s="750">
        <f t="shared" ref="H28:H29" si="8">+G28-F28</f>
        <v>138954.56540392712</v>
      </c>
      <c r="I28" s="752">
        <v>0</v>
      </c>
      <c r="J28" s="752">
        <f>+'6B - True-Up Interest '!G51</f>
        <v>6461.3872912826109</v>
      </c>
      <c r="K28" s="751">
        <f t="shared" si="3"/>
        <v>145415.95269520974</v>
      </c>
      <c r="L28" s="1594"/>
    </row>
    <row r="29" spans="1:12">
      <c r="A29" s="732" t="s">
        <v>714</v>
      </c>
      <c r="B29" s="1704" t="s">
        <v>1786</v>
      </c>
      <c r="C29" s="1705" t="s">
        <v>1811</v>
      </c>
      <c r="D29" s="752">
        <v>6530.236078526681</v>
      </c>
      <c r="E29" s="756">
        <f t="shared" si="5"/>
        <v>3.7118895437543618E-5</v>
      </c>
      <c r="F29" s="613">
        <f t="shared" si="6"/>
        <v>5876.7296392501357</v>
      </c>
      <c r="G29" s="752">
        <f t="shared" si="7"/>
        <v>6530.2360785266801</v>
      </c>
      <c r="H29" s="750">
        <f t="shared" si="8"/>
        <v>653.50643927654437</v>
      </c>
      <c r="I29" s="752">
        <v>0</v>
      </c>
      <c r="J29" s="752">
        <f>+'6B - True-Up Interest '!G52</f>
        <v>30.388049426359316</v>
      </c>
      <c r="K29" s="751">
        <f t="shared" si="3"/>
        <v>683.89448870290369</v>
      </c>
      <c r="L29" s="1594"/>
    </row>
    <row r="30" spans="1:12">
      <c r="A30" s="732" t="s">
        <v>715</v>
      </c>
      <c r="B30" s="1704" t="s">
        <v>1812</v>
      </c>
      <c r="C30" s="1705"/>
      <c r="D30" s="752"/>
      <c r="E30" s="756"/>
      <c r="F30" s="613"/>
      <c r="G30" s="752"/>
      <c r="H30" s="750"/>
      <c r="I30" s="1706">
        <v>-850000</v>
      </c>
      <c r="J30" s="752">
        <f>+'6B - True-Up Interest '!G53</f>
        <v>-39525</v>
      </c>
      <c r="K30" s="751">
        <f t="shared" ref="K30" si="9">+H30+J30+I30</f>
        <v>-889525</v>
      </c>
      <c r="L30" s="1594"/>
    </row>
    <row r="31" spans="1:12">
      <c r="A31" s="732" t="s">
        <v>716</v>
      </c>
      <c r="B31" s="1704" t="s">
        <v>1813</v>
      </c>
      <c r="C31" s="1705"/>
      <c r="D31" s="752"/>
      <c r="E31" s="756"/>
      <c r="F31" s="613"/>
      <c r="G31" s="752"/>
      <c r="H31" s="750"/>
      <c r="I31" s="1707">
        <v>-174.65910712657922</v>
      </c>
      <c r="J31" s="752"/>
      <c r="K31" s="751">
        <f>I31</f>
        <v>-174.65910712657922</v>
      </c>
    </row>
    <row r="32" spans="1:12">
      <c r="A32" s="732" t="s">
        <v>717</v>
      </c>
      <c r="B32" s="1704"/>
      <c r="C32" s="1705"/>
      <c r="D32" s="752"/>
      <c r="E32" s="756"/>
      <c r="F32" s="613"/>
      <c r="G32" s="752"/>
      <c r="H32" s="750"/>
      <c r="I32" s="752"/>
      <c r="J32" s="752"/>
      <c r="K32" s="1707"/>
    </row>
    <row r="33" spans="1:11">
      <c r="A33" s="732" t="s">
        <v>718</v>
      </c>
      <c r="B33" s="1704"/>
      <c r="C33" s="1705"/>
      <c r="D33" s="752"/>
      <c r="E33" s="756"/>
      <c r="F33" s="613"/>
      <c r="G33" s="752"/>
      <c r="H33" s="750"/>
      <c r="I33" s="752"/>
      <c r="J33" s="752"/>
      <c r="K33" s="1707"/>
    </row>
    <row r="34" spans="1:11">
      <c r="A34" s="732" t="s">
        <v>719</v>
      </c>
      <c r="B34" s="837"/>
      <c r="C34" s="707"/>
      <c r="D34" s="752"/>
      <c r="E34" s="756"/>
      <c r="F34" s="613"/>
      <c r="G34" s="752"/>
      <c r="H34" s="750"/>
      <c r="I34" s="752"/>
      <c r="J34" s="752"/>
      <c r="K34" s="751"/>
    </row>
    <row r="35" spans="1:11">
      <c r="A35" s="732" t="s">
        <v>720</v>
      </c>
      <c r="B35" s="837"/>
      <c r="C35" s="707"/>
      <c r="D35" s="752"/>
      <c r="E35" s="756"/>
      <c r="F35" s="613"/>
      <c r="G35" s="752"/>
      <c r="H35" s="750"/>
      <c r="I35" s="752"/>
      <c r="J35" s="752"/>
      <c r="K35" s="751"/>
    </row>
    <row r="36" spans="1:11">
      <c r="A36" s="732" t="s">
        <v>721</v>
      </c>
      <c r="B36" s="837"/>
      <c r="C36" s="707"/>
      <c r="D36" s="752"/>
      <c r="E36" s="756"/>
      <c r="F36" s="613"/>
      <c r="G36" s="752"/>
      <c r="H36" s="750"/>
      <c r="I36" s="752"/>
      <c r="J36" s="752"/>
      <c r="K36" s="751"/>
    </row>
    <row r="37" spans="1:11">
      <c r="A37" s="732" t="s">
        <v>722</v>
      </c>
      <c r="B37" s="837"/>
      <c r="C37" s="707"/>
      <c r="D37" s="752"/>
      <c r="E37" s="756"/>
      <c r="F37" s="613"/>
      <c r="G37" s="752"/>
      <c r="H37" s="750"/>
      <c r="I37" s="752"/>
      <c r="J37" s="752"/>
      <c r="K37" s="751"/>
    </row>
    <row r="38" spans="1:11">
      <c r="A38" s="732" t="s">
        <v>723</v>
      </c>
      <c r="B38" s="837"/>
      <c r="C38" s="707"/>
      <c r="D38" s="752"/>
      <c r="E38" s="756"/>
      <c r="F38" s="613"/>
      <c r="G38" s="752"/>
      <c r="H38" s="750"/>
      <c r="I38" s="752"/>
      <c r="J38" s="752"/>
      <c r="K38" s="751"/>
    </row>
    <row r="39" spans="1:11">
      <c r="A39" s="732" t="s">
        <v>724</v>
      </c>
      <c r="B39" s="837"/>
      <c r="C39" s="707"/>
      <c r="D39" s="752"/>
      <c r="E39" s="756"/>
      <c r="F39" s="613"/>
      <c r="G39" s="752"/>
      <c r="H39" s="750"/>
      <c r="I39" s="752"/>
      <c r="J39" s="752"/>
      <c r="K39" s="751"/>
    </row>
    <row r="40" spans="1:11">
      <c r="A40" s="732" t="s">
        <v>725</v>
      </c>
      <c r="B40" s="837"/>
      <c r="C40" s="707"/>
      <c r="D40" s="753"/>
      <c r="E40" s="756"/>
      <c r="F40" s="613"/>
      <c r="G40" s="752"/>
      <c r="H40" s="750"/>
      <c r="I40" s="752"/>
      <c r="J40" s="752"/>
      <c r="K40" s="751"/>
    </row>
    <row r="41" spans="1:11">
      <c r="A41" s="732" t="s">
        <v>726</v>
      </c>
      <c r="B41" s="754"/>
      <c r="C41" s="838"/>
      <c r="D41" s="753"/>
      <c r="E41" s="756"/>
      <c r="F41" s="755"/>
      <c r="G41" s="752"/>
      <c r="H41" s="750"/>
      <c r="I41" s="752"/>
      <c r="J41" s="752"/>
      <c r="K41" s="751"/>
    </row>
    <row r="42" spans="1:11" ht="13.5" customHeight="1">
      <c r="A42" s="732" t="s">
        <v>727</v>
      </c>
      <c r="B42" s="754"/>
      <c r="C42" s="838"/>
      <c r="D42" s="753"/>
      <c r="E42" s="756"/>
      <c r="F42" s="755"/>
      <c r="G42" s="753"/>
      <c r="H42" s="756"/>
      <c r="I42" s="753"/>
      <c r="J42" s="753"/>
      <c r="K42" s="757"/>
    </row>
    <row r="43" spans="1:11" ht="13.5" customHeight="1">
      <c r="A43" s="732"/>
      <c r="B43" s="754"/>
      <c r="C43" s="838"/>
      <c r="D43" s="753"/>
      <c r="E43" s="756"/>
      <c r="F43" s="755"/>
      <c r="G43" s="753"/>
      <c r="H43" s="756"/>
      <c r="I43" s="753"/>
      <c r="J43" s="753"/>
      <c r="K43" s="757"/>
    </row>
    <row r="44" spans="1:11">
      <c r="A44" s="732"/>
      <c r="B44" s="754"/>
      <c r="C44" s="838"/>
      <c r="D44" s="753"/>
      <c r="E44" s="756"/>
      <c r="F44" s="755"/>
      <c r="G44" s="753"/>
      <c r="H44" s="756"/>
      <c r="I44" s="753"/>
      <c r="J44" s="753"/>
      <c r="K44" s="757"/>
    </row>
    <row r="45" spans="1:11">
      <c r="A45" s="732"/>
      <c r="B45" s="758"/>
      <c r="C45" s="759"/>
      <c r="D45" s="760"/>
      <c r="E45" s="839"/>
      <c r="F45" s="759"/>
      <c r="G45" s="760"/>
      <c r="H45" s="761"/>
      <c r="I45" s="758"/>
      <c r="J45" s="758"/>
      <c r="K45" s="758"/>
    </row>
    <row r="46" spans="1:11">
      <c r="A46" s="732">
        <v>4</v>
      </c>
      <c r="B46" s="733" t="s">
        <v>728</v>
      </c>
      <c r="C46" s="733"/>
      <c r="D46" s="762">
        <f t="shared" ref="D46:K46" si="10">SUM(D18:D45)</f>
        <v>175927543.14347738</v>
      </c>
      <c r="E46" s="840">
        <f t="shared" si="10"/>
        <v>1</v>
      </c>
      <c r="F46" s="762">
        <f t="shared" si="10"/>
        <v>158321781.13</v>
      </c>
      <c r="G46" s="762">
        <f t="shared" si="10"/>
        <v>175927543.14347738</v>
      </c>
      <c r="H46" s="762">
        <f t="shared" si="10"/>
        <v>17605762.013477389</v>
      </c>
      <c r="I46" s="762">
        <f t="shared" si="10"/>
        <v>-850174.65910712653</v>
      </c>
      <c r="J46" s="762">
        <f t="shared" si="10"/>
        <v>779142.93362669856</v>
      </c>
      <c r="K46" s="762">
        <f t="shared" si="10"/>
        <v>17534730.287996963</v>
      </c>
    </row>
    <row r="47" spans="1:11">
      <c r="A47" s="732"/>
      <c r="B47" s="733"/>
      <c r="C47" s="733"/>
      <c r="D47" s="763"/>
      <c r="E47" s="763"/>
      <c r="F47" s="763"/>
      <c r="G47" s="763"/>
      <c r="H47" s="763"/>
      <c r="I47" s="763"/>
      <c r="J47" s="763"/>
      <c r="K47" s="763"/>
    </row>
    <row r="48" spans="1:11">
      <c r="A48" s="732"/>
      <c r="B48" s="733"/>
      <c r="C48" s="733"/>
      <c r="D48" s="763"/>
      <c r="E48" s="763"/>
      <c r="F48" s="763"/>
      <c r="G48" s="763" t="s">
        <v>729</v>
      </c>
      <c r="H48" s="763"/>
      <c r="I48" s="763"/>
      <c r="J48" s="764">
        <f>'6B - True-Up Interest '!E26</f>
        <v>2.7352941176470589E-3</v>
      </c>
      <c r="K48" s="763"/>
    </row>
    <row r="49" spans="1:12">
      <c r="A49" s="732"/>
      <c r="B49" s="733"/>
      <c r="C49" s="733"/>
      <c r="D49" s="763"/>
      <c r="E49" s="763"/>
      <c r="F49" s="763"/>
      <c r="G49" s="763" t="s">
        <v>730</v>
      </c>
      <c r="H49" s="763"/>
      <c r="I49" s="763"/>
      <c r="J49" s="762">
        <f>+J46</f>
        <v>779142.93362669856</v>
      </c>
      <c r="K49" s="763"/>
    </row>
    <row r="50" spans="1:12">
      <c r="A50" s="732"/>
      <c r="B50" s="733" t="s">
        <v>537</v>
      </c>
      <c r="C50" s="733"/>
      <c r="D50" s="733"/>
      <c r="E50" s="733"/>
      <c r="F50" s="733"/>
      <c r="G50" s="733"/>
      <c r="H50" s="733"/>
      <c r="I50" s="733"/>
      <c r="J50" s="733"/>
      <c r="K50" s="733"/>
      <c r="L50" s="733"/>
    </row>
    <row r="51" spans="1:12">
      <c r="A51" s="732"/>
      <c r="B51" s="733" t="s">
        <v>853</v>
      </c>
      <c r="C51" s="733"/>
      <c r="D51" s="733"/>
      <c r="E51" s="733"/>
      <c r="F51" s="733"/>
      <c r="G51" s="733"/>
      <c r="H51" s="733"/>
      <c r="I51" s="733"/>
      <c r="J51" s="733"/>
      <c r="K51" s="733"/>
      <c r="L51" s="733"/>
    </row>
    <row r="52" spans="1:12">
      <c r="A52" s="732"/>
      <c r="B52" s="733" t="s">
        <v>854</v>
      </c>
      <c r="C52" s="733"/>
      <c r="D52" s="733"/>
      <c r="E52" s="733"/>
      <c r="F52" s="733"/>
      <c r="G52" s="733"/>
      <c r="H52" s="733"/>
      <c r="I52" s="733"/>
      <c r="J52" s="733"/>
      <c r="K52" s="733"/>
      <c r="L52" s="733"/>
    </row>
    <row r="53" spans="1:12">
      <c r="A53" s="732"/>
      <c r="B53" s="733" t="s">
        <v>731</v>
      </c>
      <c r="C53" s="733"/>
      <c r="D53" s="733"/>
      <c r="E53" s="733"/>
      <c r="F53" s="733"/>
      <c r="G53" s="733"/>
      <c r="H53" s="733"/>
      <c r="I53" s="733"/>
      <c r="J53" s="733"/>
      <c r="K53" s="733"/>
      <c r="L53" s="733"/>
    </row>
    <row r="54" spans="1:12">
      <c r="A54" s="732"/>
      <c r="B54" s="636" t="s">
        <v>732</v>
      </c>
      <c r="C54" s="733"/>
      <c r="D54" s="733"/>
      <c r="E54" s="733"/>
      <c r="F54" s="733"/>
      <c r="G54" s="733"/>
      <c r="H54" s="733"/>
      <c r="I54" s="733"/>
      <c r="J54" s="733"/>
      <c r="K54" s="733"/>
      <c r="L54" s="733"/>
    </row>
    <row r="55" spans="1:12">
      <c r="A55" s="732"/>
      <c r="B55" s="636" t="s">
        <v>733</v>
      </c>
      <c r="C55" s="733"/>
      <c r="D55" s="733"/>
      <c r="E55" s="733"/>
      <c r="F55" s="733"/>
      <c r="G55" s="733"/>
      <c r="H55" s="733"/>
      <c r="I55" s="733"/>
      <c r="J55" s="733"/>
      <c r="K55" s="733"/>
      <c r="L55" s="733"/>
    </row>
    <row r="56" spans="1:12">
      <c r="A56" s="732"/>
      <c r="B56" s="733" t="s">
        <v>734</v>
      </c>
      <c r="C56" s="733"/>
      <c r="D56" s="733"/>
      <c r="E56" s="733"/>
      <c r="F56" s="733"/>
      <c r="G56" s="733"/>
      <c r="H56" s="733"/>
      <c r="I56" s="733"/>
      <c r="J56" s="733"/>
      <c r="K56" s="733"/>
      <c r="L56" s="733"/>
    </row>
    <row r="57" spans="1:12">
      <c r="A57" s="732"/>
      <c r="B57" s="765" t="s">
        <v>735</v>
      </c>
      <c r="C57" s="733"/>
      <c r="D57" s="733"/>
      <c r="E57" s="733"/>
      <c r="F57" s="733"/>
      <c r="G57" s="733"/>
      <c r="H57" s="733"/>
      <c r="I57" s="733"/>
      <c r="J57" s="733"/>
      <c r="K57" s="733"/>
      <c r="L57" s="733"/>
    </row>
    <row r="58" spans="1:12">
      <c r="A58" s="732"/>
      <c r="J58" s="733"/>
      <c r="K58" s="733"/>
      <c r="L58" s="733"/>
    </row>
    <row r="59" spans="1:12">
      <c r="A59" s="732"/>
      <c r="C59" s="733"/>
      <c r="D59" s="733"/>
      <c r="E59" s="733"/>
      <c r="F59" s="733"/>
      <c r="G59" s="733"/>
      <c r="H59" s="733"/>
      <c r="I59" s="733"/>
      <c r="J59" s="733"/>
      <c r="K59" s="733"/>
      <c r="L59" s="733"/>
    </row>
    <row r="60" spans="1:12">
      <c r="A60" s="732"/>
      <c r="C60" s="733"/>
      <c r="D60" s="733"/>
      <c r="E60" s="733"/>
      <c r="F60" s="733"/>
      <c r="G60" s="733"/>
      <c r="H60" s="733"/>
      <c r="I60" s="733"/>
      <c r="J60" s="733"/>
      <c r="K60" s="733"/>
      <c r="L60" s="733"/>
    </row>
    <row r="61" spans="1:12">
      <c r="A61" s="732"/>
      <c r="B61" s="766"/>
      <c r="C61" s="766"/>
      <c r="D61" s="767"/>
      <c r="E61" s="767"/>
      <c r="F61" s="767"/>
      <c r="G61" s="767"/>
      <c r="H61" s="767"/>
      <c r="I61" s="766"/>
      <c r="J61" s="766"/>
    </row>
    <row r="62" spans="1:12">
      <c r="A62" s="768" t="s">
        <v>736</v>
      </c>
      <c r="C62" s="766"/>
      <c r="D62" s="767"/>
      <c r="E62" s="767"/>
      <c r="F62" s="767"/>
      <c r="G62" s="767"/>
      <c r="H62" s="767"/>
      <c r="I62" s="766"/>
      <c r="J62" s="766"/>
    </row>
    <row r="63" spans="1:12">
      <c r="A63" s="732"/>
      <c r="B63" s="668" t="s">
        <v>510</v>
      </c>
      <c r="C63" s="769" t="s">
        <v>511</v>
      </c>
      <c r="D63" s="770" t="s">
        <v>512</v>
      </c>
      <c r="E63" s="770" t="s">
        <v>513</v>
      </c>
      <c r="F63" s="668"/>
      <c r="J63" s="766"/>
    </row>
    <row r="64" spans="1:12">
      <c r="A64" s="732"/>
      <c r="B64" s="771" t="str">
        <f>+A62</f>
        <v>Prior Period Adjustments</v>
      </c>
      <c r="C64" s="772" t="s">
        <v>109</v>
      </c>
      <c r="D64" s="772" t="s">
        <v>177</v>
      </c>
      <c r="E64" s="772" t="s">
        <v>44</v>
      </c>
      <c r="J64" s="766"/>
    </row>
    <row r="65" spans="1:10">
      <c r="A65" s="732"/>
      <c r="B65" s="773" t="s">
        <v>321</v>
      </c>
      <c r="C65" s="774" t="s">
        <v>737</v>
      </c>
      <c r="D65" s="773" t="s">
        <v>321</v>
      </c>
      <c r="E65" s="774" t="s">
        <v>738</v>
      </c>
      <c r="J65" s="766"/>
    </row>
    <row r="66" spans="1:10">
      <c r="A66" s="732" t="s">
        <v>583</v>
      </c>
      <c r="B66" s="775" t="s">
        <v>1787</v>
      </c>
      <c r="C66" s="776">
        <f>I30+I31</f>
        <v>-850174.65910712653</v>
      </c>
      <c r="D66" s="776">
        <f>J30</f>
        <v>-39525</v>
      </c>
      <c r="E66" s="776">
        <f>+C66+D66</f>
        <v>-889699.65910712653</v>
      </c>
      <c r="J66" s="766"/>
    </row>
    <row r="67" spans="1:10">
      <c r="A67" s="732"/>
      <c r="B67" s="777"/>
      <c r="C67" s="719"/>
      <c r="D67" s="719"/>
      <c r="E67" s="720"/>
      <c r="J67" s="766"/>
    </row>
    <row r="68" spans="1:10">
      <c r="A68" s="732"/>
      <c r="B68" s="668"/>
      <c r="E68" s="638"/>
      <c r="J68" s="766"/>
    </row>
    <row r="69" spans="1:10">
      <c r="A69" s="732"/>
      <c r="B69" s="668"/>
      <c r="E69" s="638"/>
      <c r="J69" s="766"/>
    </row>
    <row r="70" spans="1:10">
      <c r="A70" s="732"/>
      <c r="C70" s="766"/>
      <c r="D70" s="766"/>
      <c r="E70" s="766"/>
      <c r="F70" s="766"/>
      <c r="G70" s="766"/>
      <c r="H70" s="778"/>
      <c r="J70" s="766"/>
    </row>
    <row r="71" spans="1:10">
      <c r="A71" s="732">
        <v>6</v>
      </c>
      <c r="B71" s="217" t="s">
        <v>1011</v>
      </c>
      <c r="C71" s="215"/>
      <c r="D71" s="215"/>
      <c r="E71" s="215"/>
      <c r="F71" s="215"/>
      <c r="G71" s="766"/>
      <c r="H71" s="778"/>
      <c r="J71" s="766"/>
    </row>
    <row r="72" spans="1:10">
      <c r="A72" s="732"/>
      <c r="B72" s="217"/>
      <c r="C72" s="215"/>
      <c r="D72" s="215"/>
      <c r="E72" s="215"/>
      <c r="F72" s="215"/>
      <c r="G72" s="766"/>
      <c r="H72" s="778"/>
      <c r="J72" s="766"/>
    </row>
    <row r="73" spans="1:10" ht="14.5">
      <c r="A73" s="732">
        <v>7</v>
      </c>
      <c r="B73" s="217"/>
      <c r="C73" s="214" t="s">
        <v>174</v>
      </c>
      <c r="D73" s="214" t="s">
        <v>175</v>
      </c>
      <c r="E73" s="214" t="s">
        <v>176</v>
      </c>
      <c r="F73"/>
      <c r="G73"/>
      <c r="H73" s="778"/>
      <c r="J73" s="766"/>
    </row>
    <row r="74" spans="1:10" ht="14.5">
      <c r="A74" s="732">
        <v>8</v>
      </c>
      <c r="B74" s="209"/>
      <c r="C74" s="1066" t="s">
        <v>1092</v>
      </c>
      <c r="D74" s="210" t="s">
        <v>567</v>
      </c>
      <c r="E74" s="210" t="s">
        <v>770</v>
      </c>
      <c r="F74"/>
      <c r="G74"/>
      <c r="H74"/>
      <c r="I74"/>
      <c r="J74"/>
    </row>
    <row r="75" spans="1:10" ht="14.5">
      <c r="A75" s="732">
        <v>9</v>
      </c>
      <c r="B75" s="212" t="s">
        <v>565</v>
      </c>
      <c r="C75" s="1728">
        <v>49800299.899999999</v>
      </c>
      <c r="D75" s="1728">
        <v>-7920574</v>
      </c>
      <c r="E75" s="1729">
        <f>+C75-D75</f>
        <v>57720873.899999999</v>
      </c>
      <c r="F75"/>
      <c r="G75"/>
      <c r="H75"/>
      <c r="I75"/>
      <c r="J75"/>
    </row>
    <row r="76" spans="1:10" ht="14.5">
      <c r="A76" s="732">
        <v>10</v>
      </c>
      <c r="B76" s="212" t="s">
        <v>566</v>
      </c>
      <c r="C76" s="1728">
        <v>103088889.23</v>
      </c>
      <c r="D76" s="1728">
        <v>2487982</v>
      </c>
      <c r="E76" s="1729">
        <f>+C76-D76</f>
        <v>100600907.23</v>
      </c>
      <c r="F76"/>
      <c r="G76"/>
      <c r="H76"/>
      <c r="I76"/>
      <c r="J76"/>
    </row>
    <row r="77" spans="1:10" ht="14.5">
      <c r="A77" s="732">
        <v>11</v>
      </c>
      <c r="B77" s="212"/>
      <c r="C77" s="215"/>
      <c r="D77" s="215"/>
      <c r="E77" s="1729">
        <f>SUM(E75:E76)</f>
        <v>158321781.13</v>
      </c>
      <c r="F77" s="211"/>
      <c r="G77"/>
      <c r="H77"/>
      <c r="I77"/>
      <c r="J77"/>
    </row>
    <row r="78" spans="1:10" ht="14.5">
      <c r="A78" s="732"/>
      <c r="B78" s="212"/>
      <c r="C78" s="215"/>
      <c r="D78" s="215"/>
      <c r="E78" s="1730"/>
      <c r="F78" s="211"/>
      <c r="G78"/>
      <c r="H78"/>
      <c r="I78"/>
      <c r="J78"/>
    </row>
    <row r="79" spans="1:10" ht="14.5">
      <c r="A79" s="732">
        <v>12</v>
      </c>
      <c r="B79" s="217" t="s">
        <v>1010</v>
      </c>
      <c r="C79" s="215"/>
      <c r="D79" s="215"/>
      <c r="E79" s="1730"/>
      <c r="F79" s="211"/>
      <c r="G79"/>
      <c r="H79"/>
      <c r="I79"/>
      <c r="J79"/>
    </row>
    <row r="80" spans="1:10" ht="14.5">
      <c r="A80" s="732"/>
      <c r="B80" s="213"/>
      <c r="C80" s="215"/>
      <c r="D80" s="215"/>
      <c r="E80" s="1730"/>
      <c r="F80" s="211"/>
      <c r="G80"/>
      <c r="H80"/>
      <c r="I80"/>
      <c r="J80"/>
    </row>
    <row r="81" spans="1:10" ht="14.5">
      <c r="A81" s="732">
        <v>13</v>
      </c>
      <c r="B81" s="212" t="s">
        <v>771</v>
      </c>
      <c r="C81" s="1728">
        <v>175927543.14347738</v>
      </c>
      <c r="D81" s="884"/>
      <c r="E81" s="1731">
        <f>+(C81-D81)</f>
        <v>175927543.14347738</v>
      </c>
      <c r="F81" s="766"/>
      <c r="G81"/>
      <c r="H81"/>
      <c r="I81"/>
      <c r="J81"/>
    </row>
    <row r="82" spans="1:10" ht="14.5">
      <c r="A82" s="732"/>
      <c r="C82" s="766"/>
      <c r="D82" s="766"/>
      <c r="E82" s="766"/>
      <c r="F82" s="766"/>
      <c r="G82"/>
      <c r="H82"/>
      <c r="I82"/>
      <c r="J82"/>
    </row>
    <row r="83" spans="1:10" ht="14.5">
      <c r="A83" s="732"/>
      <c r="C83" s="766"/>
      <c r="D83" s="766"/>
      <c r="E83" s="766"/>
      <c r="F83" s="766"/>
      <c r="G83"/>
      <c r="H83"/>
      <c r="I83"/>
      <c r="J83"/>
    </row>
    <row r="84" spans="1:10" ht="66" customHeight="1">
      <c r="A84" s="732"/>
      <c r="C84" s="727"/>
      <c r="D84" s="779"/>
      <c r="E84" s="779"/>
      <c r="F84" s="779"/>
      <c r="G84" s="900"/>
      <c r="H84" s="779"/>
      <c r="I84" s="779"/>
      <c r="J84" s="766"/>
    </row>
    <row r="85" spans="1:10" ht="56.25" customHeight="1">
      <c r="A85" s="780" t="s">
        <v>537</v>
      </c>
      <c r="B85" s="726" t="s">
        <v>9</v>
      </c>
      <c r="C85" s="1892" t="s">
        <v>1760</v>
      </c>
      <c r="D85" s="1892"/>
      <c r="E85" s="1892"/>
      <c r="F85" s="1892"/>
      <c r="G85" s="1892"/>
      <c r="H85" s="1892"/>
      <c r="I85" s="1892"/>
      <c r="J85" s="1892"/>
    </row>
    <row r="86" spans="1:10" ht="27" customHeight="1">
      <c r="A86" s="732"/>
      <c r="B86" s="781" t="s">
        <v>10</v>
      </c>
      <c r="C86" s="1883" t="s">
        <v>1257</v>
      </c>
      <c r="D86" s="1883"/>
      <c r="E86" s="1883"/>
      <c r="F86" s="1883"/>
      <c r="G86" s="1883"/>
      <c r="H86" s="1883"/>
      <c r="I86" s="1883"/>
      <c r="J86" s="1163"/>
    </row>
    <row r="90" spans="1:10" ht="24" customHeight="1"/>
  </sheetData>
  <customSheetViews>
    <customSheetView guid="{E6D9E970-926F-4F3B-8D36-41EB74ECFD6A}" showPageBreaks="1" fitToPage="1" view="pageBreakPreview" topLeftCell="A61">
      <selection activeCell="G83" sqref="G83"/>
      <pageMargins left="0.25" right="0.25" top="0.75" bottom="0.75" header="0.3" footer="0.3"/>
      <pageSetup scale="39" orientation="portrait" r:id="rId1"/>
    </customSheetView>
  </customSheetViews>
  <mergeCells count="6">
    <mergeCell ref="C86:I86"/>
    <mergeCell ref="D10:E10"/>
    <mergeCell ref="D11:E11"/>
    <mergeCell ref="B16:B17"/>
    <mergeCell ref="C16:C17"/>
    <mergeCell ref="C85:J85"/>
  </mergeCells>
  <pageMargins left="0.25" right="0.25" top="0.75" bottom="0.75" header="0.3" footer="0.3"/>
  <pageSetup scale="38"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C4D9F-3728-40DE-8B8C-02661F42F667}">
  <sheetPr>
    <pageSetUpPr fitToPage="1"/>
  </sheetPr>
  <dimension ref="A1:AA89"/>
  <sheetViews>
    <sheetView topLeftCell="A37" zoomScaleNormal="100" workbookViewId="0">
      <selection activeCell="K36" sqref="K36"/>
    </sheetView>
  </sheetViews>
  <sheetFormatPr defaultColWidth="11.453125" defaultRowHeight="13"/>
  <cols>
    <col min="1" max="1" width="5.1796875" style="782" customWidth="1"/>
    <col min="2" max="2" width="47.81640625" style="782" customWidth="1"/>
    <col min="3" max="3" width="24.26953125" style="782" customWidth="1"/>
    <col min="4" max="4" width="22.1796875" style="782" customWidth="1"/>
    <col min="5" max="5" width="12.1796875" style="782" customWidth="1"/>
    <col min="6" max="6" width="10" style="782" customWidth="1"/>
    <col min="7" max="7" width="16.54296875" style="782" customWidth="1"/>
    <col min="8" max="16" width="10" style="782" customWidth="1"/>
    <col min="17" max="17" width="13.7265625" style="782" bestFit="1" customWidth="1"/>
    <col min="18" max="16384" width="11.453125" style="782"/>
  </cols>
  <sheetData>
    <row r="1" spans="1:27">
      <c r="E1" s="580" t="s">
        <v>740</v>
      </c>
      <c r="I1" s="783"/>
      <c r="P1" s="905"/>
    </row>
    <row r="2" spans="1:27">
      <c r="E2" s="784" t="s">
        <v>745</v>
      </c>
      <c r="I2" s="905"/>
    </row>
    <row r="3" spans="1:27">
      <c r="E3" s="585" t="s">
        <v>1542</v>
      </c>
    </row>
    <row r="4" spans="1:27">
      <c r="I4" s="585"/>
    </row>
    <row r="5" spans="1:27">
      <c r="F5" s="785"/>
      <c r="G5" s="785"/>
      <c r="H5" s="785"/>
      <c r="I5" s="585"/>
    </row>
    <row r="6" spans="1:27" ht="15.5">
      <c r="E6" s="786" t="s">
        <v>746</v>
      </c>
      <c r="F6" s="787"/>
      <c r="G6" s="788"/>
      <c r="H6" s="787"/>
    </row>
    <row r="7" spans="1:27" ht="46.5" customHeight="1">
      <c r="A7" s="789"/>
      <c r="B7" s="790"/>
      <c r="C7" s="791" t="s">
        <v>747</v>
      </c>
      <c r="D7" s="791"/>
      <c r="E7" s="792" t="s">
        <v>748</v>
      </c>
      <c r="F7" s="793"/>
      <c r="G7" s="793"/>
      <c r="H7" s="793"/>
      <c r="S7" s="785"/>
      <c r="T7" s="785"/>
      <c r="U7" s="785"/>
      <c r="V7" s="785"/>
      <c r="W7" s="785"/>
      <c r="X7" s="785"/>
      <c r="Y7" s="785"/>
      <c r="Z7" s="785"/>
      <c r="AA7" s="785"/>
    </row>
    <row r="8" spans="1:27" ht="15.5">
      <c r="A8" s="1421">
        <v>1</v>
      </c>
      <c r="B8" s="1422"/>
      <c r="C8" s="782" t="s">
        <v>525</v>
      </c>
      <c r="D8" s="795"/>
      <c r="E8" s="796">
        <v>2.8E-3</v>
      </c>
      <c r="F8" s="1703">
        <v>2021</v>
      </c>
      <c r="G8" s="798"/>
      <c r="H8" s="798"/>
      <c r="S8" s="799"/>
      <c r="T8" s="799"/>
      <c r="U8" s="799"/>
      <c r="V8" s="800"/>
      <c r="W8" s="787"/>
      <c r="X8" s="788"/>
      <c r="Y8" s="787"/>
      <c r="Z8" s="799"/>
      <c r="AA8" s="785"/>
    </row>
    <row r="9" spans="1:27" ht="15.5">
      <c r="A9" s="1421">
        <v>2</v>
      </c>
      <c r="B9" s="1422"/>
      <c r="C9" s="782" t="s">
        <v>526</v>
      </c>
      <c r="D9" s="795"/>
      <c r="E9" s="796">
        <v>2.5000000000000001E-3</v>
      </c>
      <c r="F9" s="1703">
        <v>2021</v>
      </c>
      <c r="G9" s="798"/>
      <c r="H9" s="798"/>
      <c r="S9" s="799"/>
      <c r="T9" s="801"/>
      <c r="U9" s="801"/>
      <c r="V9" s="793"/>
      <c r="W9" s="793"/>
      <c r="X9" s="793"/>
      <c r="Y9" s="793"/>
      <c r="Z9" s="793"/>
      <c r="AA9" s="785"/>
    </row>
    <row r="10" spans="1:27" ht="15.5">
      <c r="A10" s="1421">
        <v>3</v>
      </c>
      <c r="B10" s="1422"/>
      <c r="C10" s="782" t="s">
        <v>545</v>
      </c>
      <c r="D10" s="795"/>
      <c r="E10" s="796">
        <v>2.8E-3</v>
      </c>
      <c r="F10" s="1703">
        <v>2021</v>
      </c>
      <c r="G10" s="798"/>
      <c r="H10" s="798"/>
      <c r="S10" s="799"/>
      <c r="T10" s="801"/>
      <c r="U10" s="801"/>
      <c r="V10" s="797"/>
      <c r="W10" s="797"/>
      <c r="X10" s="802"/>
      <c r="Y10" s="802"/>
      <c r="Z10" s="802"/>
      <c r="AA10" s="785"/>
    </row>
    <row r="11" spans="1:27" ht="15.5">
      <c r="A11" s="1421">
        <v>4</v>
      </c>
      <c r="B11" s="1422"/>
      <c r="C11" s="782" t="s">
        <v>171</v>
      </c>
      <c r="D11" s="795"/>
      <c r="E11" s="796">
        <v>2.7000000000000001E-3</v>
      </c>
      <c r="F11" s="1703">
        <v>2021</v>
      </c>
      <c r="G11" s="798"/>
      <c r="H11" s="798"/>
      <c r="S11" s="799"/>
      <c r="T11" s="801"/>
      <c r="U11" s="801"/>
      <c r="V11" s="797"/>
      <c r="W11" s="797"/>
      <c r="X11" s="802"/>
      <c r="Y11" s="802"/>
      <c r="Z11" s="802"/>
      <c r="AA11" s="785"/>
    </row>
    <row r="12" spans="1:27" ht="15.75" customHeight="1">
      <c r="A12" s="1421">
        <v>5</v>
      </c>
      <c r="B12" s="1422"/>
      <c r="C12" s="782" t="s">
        <v>172</v>
      </c>
      <c r="D12" s="795"/>
      <c r="E12" s="796">
        <v>2.8E-3</v>
      </c>
      <c r="F12" s="1703">
        <v>2021</v>
      </c>
      <c r="G12" s="798"/>
      <c r="H12" s="798"/>
      <c r="S12" s="799"/>
      <c r="T12" s="801"/>
      <c r="U12" s="801"/>
      <c r="V12" s="797"/>
      <c r="W12" s="797"/>
      <c r="X12" s="802"/>
      <c r="Y12" s="802"/>
      <c r="Z12" s="802"/>
      <c r="AA12" s="785"/>
    </row>
    <row r="13" spans="1:27" ht="15.5">
      <c r="A13" s="1421">
        <v>6</v>
      </c>
      <c r="B13" s="1422"/>
      <c r="C13" s="782" t="s">
        <v>173</v>
      </c>
      <c r="D13" s="795"/>
      <c r="E13" s="796">
        <v>2.7000000000000001E-3</v>
      </c>
      <c r="F13" s="1703">
        <v>2021</v>
      </c>
      <c r="G13" s="798"/>
      <c r="H13" s="798"/>
      <c r="S13" s="799"/>
      <c r="T13" s="801"/>
      <c r="U13" s="801"/>
      <c r="V13" s="797"/>
      <c r="W13" s="797"/>
      <c r="X13" s="802"/>
      <c r="Y13" s="802"/>
      <c r="Z13" s="802"/>
      <c r="AA13" s="785"/>
    </row>
    <row r="14" spans="1:27" ht="15.5">
      <c r="A14" s="1421">
        <v>7</v>
      </c>
      <c r="B14" s="1422"/>
      <c r="C14" s="782" t="s">
        <v>528</v>
      </c>
      <c r="D14" s="795"/>
      <c r="E14" s="796">
        <v>2.8E-3</v>
      </c>
      <c r="F14" s="1703">
        <v>2021</v>
      </c>
      <c r="G14" s="798"/>
      <c r="H14" s="798"/>
      <c r="S14" s="799"/>
      <c r="T14" s="799"/>
      <c r="U14" s="799"/>
      <c r="V14" s="799"/>
      <c r="W14" s="799"/>
      <c r="X14" s="799"/>
      <c r="Y14" s="799"/>
      <c r="Z14" s="799"/>
      <c r="AA14" s="785"/>
    </row>
    <row r="15" spans="1:27" ht="15.5">
      <c r="A15" s="1421">
        <v>8</v>
      </c>
      <c r="B15" s="1422"/>
      <c r="C15" s="782" t="s">
        <v>546</v>
      </c>
      <c r="D15" s="795"/>
      <c r="E15" s="796">
        <v>2.8E-3</v>
      </c>
      <c r="F15" s="1703">
        <v>2021</v>
      </c>
      <c r="G15" s="798"/>
      <c r="H15" s="798"/>
      <c r="S15" s="799"/>
      <c r="T15" s="799"/>
      <c r="U15" s="799"/>
      <c r="V15" s="799"/>
      <c r="W15" s="799"/>
      <c r="X15" s="799"/>
      <c r="Y15" s="799"/>
      <c r="Z15" s="799"/>
      <c r="AA15" s="785"/>
    </row>
    <row r="16" spans="1:27" ht="15.5">
      <c r="A16" s="1421">
        <v>9</v>
      </c>
      <c r="B16" s="1422"/>
      <c r="C16" s="782" t="s">
        <v>530</v>
      </c>
      <c r="D16" s="795"/>
      <c r="E16" s="796">
        <v>2.7000000000000001E-3</v>
      </c>
      <c r="F16" s="1703">
        <v>2021</v>
      </c>
      <c r="G16" s="798"/>
      <c r="H16" s="798"/>
      <c r="S16" s="799"/>
      <c r="T16" s="799"/>
      <c r="U16" s="799"/>
      <c r="V16" s="799"/>
      <c r="W16" s="799"/>
      <c r="X16" s="799"/>
      <c r="Y16" s="799"/>
      <c r="Z16" s="799"/>
      <c r="AA16" s="785"/>
    </row>
    <row r="17" spans="1:27" ht="15.5">
      <c r="A17" s="1421">
        <v>10</v>
      </c>
      <c r="B17" s="1422"/>
      <c r="C17" s="782" t="s">
        <v>531</v>
      </c>
      <c r="D17" s="795"/>
      <c r="E17" s="796">
        <v>2.8E-3</v>
      </c>
      <c r="F17" s="1703">
        <v>2021</v>
      </c>
      <c r="H17" s="798"/>
      <c r="S17" s="799"/>
      <c r="T17" s="799"/>
      <c r="U17" s="799"/>
      <c r="V17" s="799"/>
      <c r="W17" s="799"/>
      <c r="X17" s="799"/>
      <c r="Y17" s="799"/>
      <c r="Z17" s="799"/>
      <c r="AA17" s="785"/>
    </row>
    <row r="18" spans="1:27" ht="15.5">
      <c r="A18" s="1421">
        <v>11</v>
      </c>
      <c r="B18" s="1422"/>
      <c r="C18" s="782" t="s">
        <v>532</v>
      </c>
      <c r="D18" s="795"/>
      <c r="E18" s="796">
        <v>2.7000000000000001E-3</v>
      </c>
      <c r="F18" s="1703">
        <v>2021</v>
      </c>
      <c r="G18" s="798"/>
      <c r="H18" s="798"/>
      <c r="S18" s="799"/>
      <c r="T18" s="799"/>
      <c r="U18" s="799"/>
      <c r="V18" s="799"/>
      <c r="W18" s="799"/>
      <c r="X18" s="799"/>
      <c r="Y18" s="799"/>
      <c r="Z18" s="799"/>
      <c r="AA18" s="785"/>
    </row>
    <row r="19" spans="1:27" ht="15.5">
      <c r="A19" s="1421">
        <v>12</v>
      </c>
      <c r="B19" s="1422"/>
      <c r="C19" s="782" t="s">
        <v>749</v>
      </c>
      <c r="D19" s="795"/>
      <c r="E19" s="796">
        <v>2.8E-3</v>
      </c>
      <c r="F19" s="1703">
        <v>2021</v>
      </c>
      <c r="S19" s="799"/>
      <c r="T19" s="799"/>
      <c r="U19" s="799"/>
      <c r="V19" s="799"/>
      <c r="W19" s="799"/>
      <c r="X19" s="799"/>
      <c r="Y19" s="799"/>
      <c r="Z19" s="799"/>
      <c r="AA19" s="785"/>
    </row>
    <row r="20" spans="1:27" ht="15.5">
      <c r="A20" s="1421">
        <v>13</v>
      </c>
      <c r="B20" s="1422"/>
      <c r="C20" s="782" t="s">
        <v>525</v>
      </c>
      <c r="D20" s="795"/>
      <c r="E20" s="796">
        <v>2.8E-3</v>
      </c>
      <c r="F20" s="1703">
        <v>2022</v>
      </c>
      <c r="G20" s="798"/>
      <c r="S20" s="799"/>
      <c r="T20" s="799"/>
      <c r="U20" s="799"/>
      <c r="V20" s="799"/>
      <c r="W20" s="799"/>
      <c r="X20" s="799"/>
      <c r="Y20" s="799"/>
      <c r="Z20" s="799"/>
      <c r="AA20" s="785"/>
    </row>
    <row r="21" spans="1:27" ht="15.5">
      <c r="A21" s="1421">
        <v>14</v>
      </c>
      <c r="B21" s="1422"/>
      <c r="C21" s="782" t="s">
        <v>526</v>
      </c>
      <c r="D21" s="795"/>
      <c r="E21" s="796">
        <v>2.5000000000000001E-3</v>
      </c>
      <c r="F21" s="1703">
        <v>2022</v>
      </c>
      <c r="G21" s="798"/>
      <c r="H21" s="798"/>
      <c r="S21" s="799"/>
      <c r="T21" s="799"/>
      <c r="U21" s="799"/>
      <c r="V21" s="799"/>
      <c r="W21" s="799"/>
      <c r="X21" s="799"/>
      <c r="Y21" s="799"/>
      <c r="Z21" s="799"/>
      <c r="AA21" s="785"/>
    </row>
    <row r="22" spans="1:27" ht="15.5">
      <c r="A22" s="1421">
        <v>15</v>
      </c>
      <c r="B22" s="1422"/>
      <c r="C22" s="782" t="s">
        <v>545</v>
      </c>
      <c r="D22" s="795"/>
      <c r="E22" s="796">
        <v>2.8E-3</v>
      </c>
      <c r="F22" s="1703">
        <v>2022</v>
      </c>
      <c r="G22" s="798"/>
      <c r="H22" s="798"/>
      <c r="S22" s="799"/>
      <c r="T22" s="799"/>
      <c r="U22" s="799"/>
      <c r="V22" s="799"/>
      <c r="W22" s="799"/>
      <c r="X22" s="799"/>
      <c r="Y22" s="799"/>
      <c r="Z22" s="799"/>
      <c r="AA22" s="785"/>
    </row>
    <row r="23" spans="1:27" ht="15.5">
      <c r="A23" s="1421">
        <v>16</v>
      </c>
      <c r="B23" s="1422"/>
      <c r="C23" s="782" t="s">
        <v>171</v>
      </c>
      <c r="D23" s="795"/>
      <c r="E23" s="796">
        <v>2.7000000000000001E-3</v>
      </c>
      <c r="F23" s="1703">
        <v>2022</v>
      </c>
      <c r="G23" s="798"/>
      <c r="H23" s="798"/>
      <c r="S23" s="799"/>
      <c r="T23" s="799"/>
      <c r="U23" s="799"/>
      <c r="V23" s="799"/>
      <c r="W23" s="799"/>
      <c r="X23" s="799"/>
      <c r="Y23" s="799"/>
      <c r="Z23" s="799"/>
      <c r="AA23" s="785"/>
    </row>
    <row r="24" spans="1:27" ht="15.5">
      <c r="A24" s="1421">
        <v>17</v>
      </c>
      <c r="B24" s="1422"/>
      <c r="C24" s="782" t="s">
        <v>172</v>
      </c>
      <c r="D24" s="795"/>
      <c r="E24" s="796">
        <v>2.8E-3</v>
      </c>
      <c r="F24" s="1703">
        <v>2022</v>
      </c>
      <c r="G24" s="798"/>
      <c r="H24" s="798"/>
      <c r="S24" s="799"/>
      <c r="T24" s="799"/>
      <c r="U24" s="799"/>
      <c r="V24" s="799"/>
      <c r="W24" s="799"/>
      <c r="X24" s="799"/>
      <c r="Y24" s="799"/>
      <c r="Z24" s="799"/>
      <c r="AA24" s="785"/>
    </row>
    <row r="25" spans="1:27" ht="15.5">
      <c r="A25" s="1421"/>
      <c r="B25" s="1422"/>
      <c r="C25" s="803"/>
      <c r="D25" s="804"/>
      <c r="E25" s="804"/>
      <c r="F25" s="804"/>
      <c r="G25" s="804"/>
      <c r="H25" s="804"/>
      <c r="S25" s="799"/>
      <c r="T25" s="799"/>
      <c r="U25" s="799"/>
      <c r="V25" s="805"/>
      <c r="W25" s="802"/>
      <c r="X25" s="799"/>
      <c r="Y25" s="799"/>
      <c r="Z25" s="799"/>
      <c r="AA25" s="785"/>
    </row>
    <row r="26" spans="1:27" ht="15.5">
      <c r="A26" s="1421">
        <v>18</v>
      </c>
      <c r="B26" s="1423" t="s">
        <v>750</v>
      </c>
      <c r="C26" s="806"/>
      <c r="D26" s="804"/>
      <c r="E26" s="1424">
        <f>AVERAGE(E8:E24)</f>
        <v>2.7352941176470589E-3</v>
      </c>
      <c r="F26" s="804"/>
      <c r="G26" s="804"/>
      <c r="H26" s="804"/>
      <c r="S26" s="799"/>
      <c r="T26" s="799"/>
      <c r="U26" s="799"/>
      <c r="V26" s="805"/>
      <c r="W26" s="802"/>
      <c r="X26" s="799"/>
      <c r="Y26" s="799"/>
      <c r="Z26" s="799"/>
      <c r="AA26" s="785"/>
    </row>
    <row r="27" spans="1:27" ht="15.5">
      <c r="A27" s="1422"/>
      <c r="B27" s="1422"/>
      <c r="C27" s="806"/>
      <c r="D27" s="804"/>
      <c r="E27" s="804"/>
      <c r="F27" s="795"/>
      <c r="G27" s="795"/>
      <c r="H27" s="795"/>
      <c r="S27" s="799"/>
      <c r="T27" s="799"/>
      <c r="U27" s="799"/>
      <c r="V27" s="799"/>
      <c r="W27" s="799"/>
      <c r="X27" s="799"/>
      <c r="Y27" s="799"/>
      <c r="Z27" s="799"/>
      <c r="AA27" s="785"/>
    </row>
    <row r="28" spans="1:27" ht="15.5">
      <c r="A28" s="1422" t="s">
        <v>751</v>
      </c>
      <c r="B28" s="1422"/>
      <c r="C28" s="794"/>
      <c r="D28" s="794"/>
      <c r="E28" s="794"/>
      <c r="F28" s="794"/>
      <c r="G28" s="794"/>
      <c r="H28" s="794"/>
      <c r="S28" s="799"/>
      <c r="T28" s="799"/>
      <c r="U28" s="799"/>
      <c r="V28" s="799"/>
      <c r="W28" s="799"/>
      <c r="X28" s="799"/>
      <c r="Y28" s="799"/>
      <c r="Z28" s="799"/>
      <c r="AA28" s="785"/>
    </row>
    <row r="29" spans="1:27" ht="15.5">
      <c r="A29" s="794"/>
      <c r="B29" s="807" t="s">
        <v>752</v>
      </c>
      <c r="C29" s="794"/>
      <c r="D29" s="794"/>
      <c r="E29" s="794"/>
      <c r="F29" s="794"/>
      <c r="G29" s="794"/>
      <c r="H29" s="794"/>
      <c r="S29" s="801"/>
      <c r="T29" s="785"/>
      <c r="U29" s="799"/>
      <c r="V29" s="799"/>
      <c r="W29" s="799"/>
      <c r="X29" s="799"/>
      <c r="Y29" s="799"/>
      <c r="Z29" s="799"/>
      <c r="AA29" s="785"/>
    </row>
    <row r="30" spans="1:27" ht="15.5">
      <c r="A30" s="794"/>
      <c r="B30" s="807"/>
      <c r="C30" s="794"/>
      <c r="D30" s="794"/>
      <c r="E30" s="794"/>
      <c r="F30" s="794"/>
      <c r="G30" s="794"/>
      <c r="H30" s="794"/>
      <c r="S30" s="807"/>
      <c r="U30" s="807"/>
      <c r="V30" s="807"/>
      <c r="W30" s="807"/>
      <c r="X30" s="807"/>
      <c r="Y30" s="807"/>
      <c r="Z30" s="807"/>
    </row>
    <row r="31" spans="1:27" ht="15.5">
      <c r="A31" s="794"/>
      <c r="B31" s="807"/>
      <c r="C31" s="794"/>
      <c r="D31" s="794"/>
      <c r="E31" s="794"/>
      <c r="F31" s="794"/>
      <c r="G31" s="794"/>
      <c r="H31" s="794"/>
      <c r="S31" s="807"/>
      <c r="T31" s="807"/>
      <c r="U31" s="807"/>
      <c r="V31" s="807"/>
      <c r="W31" s="807"/>
      <c r="X31" s="807"/>
      <c r="Y31" s="807"/>
      <c r="Z31" s="807"/>
    </row>
    <row r="32" spans="1:27" ht="15.5">
      <c r="A32" s="794"/>
      <c r="B32" s="794"/>
      <c r="C32" s="794"/>
      <c r="D32" s="794"/>
      <c r="E32" s="794"/>
      <c r="F32" s="794"/>
      <c r="G32" s="794"/>
      <c r="H32" s="794"/>
    </row>
    <row r="33" spans="1:17">
      <c r="A33" s="732"/>
      <c r="B33" s="808"/>
      <c r="C33" s="808"/>
      <c r="D33" s="1893"/>
      <c r="E33" s="1893"/>
      <c r="F33" s="809"/>
      <c r="G33" s="809"/>
      <c r="H33" s="850"/>
      <c r="I33" s="809"/>
      <c r="J33" s="809"/>
      <c r="K33" s="809"/>
    </row>
    <row r="34" spans="1:17">
      <c r="A34" s="732">
        <v>19</v>
      </c>
      <c r="B34" s="808" t="s">
        <v>170</v>
      </c>
      <c r="C34" s="808"/>
      <c r="D34" s="1893"/>
      <c r="E34" s="1893"/>
      <c r="F34" s="1893"/>
      <c r="G34" s="1893"/>
      <c r="H34" s="850"/>
      <c r="I34" s="1893"/>
      <c r="J34" s="1893"/>
      <c r="K34" s="1893"/>
      <c r="L34" s="1893"/>
    </row>
    <row r="35" spans="1:17">
      <c r="A35" s="732">
        <v>20</v>
      </c>
      <c r="B35" s="808"/>
      <c r="C35" s="808"/>
      <c r="D35" s="809"/>
      <c r="E35" s="809"/>
      <c r="F35" s="810"/>
      <c r="G35" s="809"/>
      <c r="H35" s="809"/>
      <c r="I35" s="809"/>
      <c r="J35" s="809"/>
      <c r="K35" s="809"/>
      <c r="L35" s="809"/>
    </row>
    <row r="36" spans="1:17">
      <c r="A36" s="731"/>
      <c r="B36" s="811" t="s">
        <v>9</v>
      </c>
      <c r="C36" s="812" t="s">
        <v>10</v>
      </c>
      <c r="D36" s="812" t="s">
        <v>11</v>
      </c>
      <c r="E36" s="812" t="s">
        <v>14</v>
      </c>
      <c r="F36" s="812" t="s">
        <v>138</v>
      </c>
      <c r="G36" s="813" t="s">
        <v>139</v>
      </c>
      <c r="H36" s="850"/>
      <c r="I36" s="850"/>
      <c r="J36" s="850"/>
      <c r="K36" s="850"/>
      <c r="L36" s="850"/>
      <c r="M36" s="850"/>
      <c r="N36" s="850"/>
      <c r="O36" s="850"/>
      <c r="P36" s="850"/>
      <c r="Q36" s="850"/>
    </row>
    <row r="37" spans="1:17">
      <c r="A37" s="732"/>
      <c r="B37" s="814"/>
      <c r="C37" s="850"/>
      <c r="D37" s="850"/>
      <c r="E37" s="850"/>
      <c r="F37" s="850"/>
      <c r="G37" s="815"/>
      <c r="H37" s="850"/>
      <c r="I37" s="809"/>
      <c r="J37" s="850"/>
      <c r="K37" s="809"/>
      <c r="L37" s="809"/>
      <c r="M37" s="785"/>
      <c r="N37" s="785"/>
      <c r="O37" s="785"/>
      <c r="P37" s="785"/>
      <c r="Q37" s="785"/>
    </row>
    <row r="38" spans="1:17">
      <c r="A38" s="732"/>
      <c r="B38" s="816"/>
      <c r="C38" s="850"/>
      <c r="D38" s="850"/>
      <c r="E38" s="850"/>
      <c r="F38" s="850"/>
      <c r="G38" s="817"/>
      <c r="H38" s="850"/>
      <c r="I38" s="850"/>
      <c r="J38" s="850"/>
      <c r="K38" s="850"/>
      <c r="L38" s="850"/>
      <c r="M38" s="850"/>
      <c r="N38" s="850"/>
      <c r="O38" s="850"/>
      <c r="P38" s="850"/>
      <c r="Q38" s="850"/>
    </row>
    <row r="39" spans="1:17" ht="26">
      <c r="A39" s="732"/>
      <c r="B39" s="714" t="s">
        <v>617</v>
      </c>
      <c r="C39" s="818" t="s">
        <v>618</v>
      </c>
      <c r="D39" s="819" t="s">
        <v>109</v>
      </c>
      <c r="E39" s="850" t="s">
        <v>753</v>
      </c>
      <c r="F39" s="820" t="s">
        <v>729</v>
      </c>
      <c r="G39" s="821" t="s">
        <v>177</v>
      </c>
      <c r="H39" s="785"/>
      <c r="I39" s="785"/>
      <c r="J39" s="785"/>
      <c r="K39" s="785"/>
      <c r="L39" s="785"/>
      <c r="M39" s="785"/>
      <c r="N39" s="785"/>
      <c r="O39" s="785"/>
      <c r="P39" s="850"/>
      <c r="Q39" s="850"/>
    </row>
    <row r="40" spans="1:17" ht="30" customHeight="1">
      <c r="A40" s="732"/>
      <c r="B40" s="816"/>
      <c r="C40" s="850"/>
      <c r="D40" s="819" t="s">
        <v>793</v>
      </c>
      <c r="E40" s="850"/>
      <c r="F40" s="819" t="s">
        <v>754</v>
      </c>
      <c r="G40" s="822" t="s">
        <v>755</v>
      </c>
      <c r="H40" s="850"/>
      <c r="I40" s="850"/>
      <c r="J40" s="850"/>
      <c r="K40" s="850"/>
      <c r="L40" s="850"/>
      <c r="M40" s="850"/>
      <c r="N40" s="850"/>
      <c r="O40" s="850"/>
      <c r="P40" s="850"/>
      <c r="Q40" s="850"/>
    </row>
    <row r="41" spans="1:17">
      <c r="A41" s="732">
        <v>21</v>
      </c>
      <c r="B41" s="814" t="s">
        <v>44</v>
      </c>
      <c r="C41" s="809" t="s">
        <v>641</v>
      </c>
      <c r="D41" s="615">
        <f>+'6A-Project True-up'!H18+'6A-Project True-up'!I18</f>
        <v>16380563.557282478</v>
      </c>
      <c r="E41" s="615">
        <v>17</v>
      </c>
      <c r="F41" s="824">
        <f>+E26</f>
        <v>2.7352941176470589E-3</v>
      </c>
      <c r="G41" s="832">
        <f>+D41*E41*F41</f>
        <v>761696.20541363512</v>
      </c>
      <c r="H41" s="823"/>
      <c r="I41" s="614"/>
      <c r="J41" s="614"/>
      <c r="K41" s="614"/>
      <c r="L41" s="614"/>
      <c r="M41" s="785"/>
      <c r="N41" s="785"/>
      <c r="O41" s="785"/>
      <c r="P41" s="785"/>
      <c r="Q41" s="785"/>
    </row>
    <row r="42" spans="1:17">
      <c r="A42" s="732" t="s">
        <v>756</v>
      </c>
      <c r="B42" s="1704" t="s">
        <v>1553</v>
      </c>
      <c r="C42" s="1705" t="s">
        <v>1554</v>
      </c>
      <c r="D42" s="615">
        <f>+'6A-Project True-up'!H19+'6A-Project True-up'!I19</f>
        <v>48140.720705573098</v>
      </c>
      <c r="E42" s="615">
        <v>17</v>
      </c>
      <c r="F42" s="824">
        <f>+F41</f>
        <v>2.7352941176470589E-3</v>
      </c>
      <c r="G42" s="832">
        <f>+D42*E42*F42</f>
        <v>2238.543512809149</v>
      </c>
      <c r="H42" s="823"/>
      <c r="I42" s="809"/>
      <c r="J42" s="823"/>
      <c r="K42" s="614"/>
      <c r="L42" s="614"/>
      <c r="M42" s="785"/>
      <c r="N42" s="785"/>
      <c r="O42" s="785"/>
      <c r="P42" s="669"/>
      <c r="Q42" s="828"/>
    </row>
    <row r="43" spans="1:17">
      <c r="A43" s="732" t="s">
        <v>757</v>
      </c>
      <c r="B43" s="1704" t="s">
        <v>1555</v>
      </c>
      <c r="C43" s="1705" t="s">
        <v>1556</v>
      </c>
      <c r="D43" s="615">
        <f>+'6A-Project True-up'!H20+'6A-Project True-up'!I20</f>
        <v>73891.985997773241</v>
      </c>
      <c r="E43" s="615">
        <v>17</v>
      </c>
      <c r="F43" s="824">
        <f t="shared" ref="F43:F61" si="0">+F42</f>
        <v>2.7352941176470589E-3</v>
      </c>
      <c r="G43" s="832">
        <f t="shared" ref="G43:G50" si="1">+D43*E43*F43</f>
        <v>3435.9773488964556</v>
      </c>
      <c r="H43" s="823"/>
      <c r="I43" s="809"/>
      <c r="J43" s="823"/>
      <c r="K43" s="614"/>
      <c r="L43" s="614"/>
      <c r="M43" s="785"/>
      <c r="N43" s="785"/>
      <c r="O43" s="785"/>
      <c r="P43" s="669"/>
      <c r="Q43" s="828"/>
    </row>
    <row r="44" spans="1:17">
      <c r="A44" s="732" t="s">
        <v>758</v>
      </c>
      <c r="B44" s="1704" t="s">
        <v>1557</v>
      </c>
      <c r="C44" s="1705" t="s">
        <v>1558</v>
      </c>
      <c r="D44" s="615">
        <f>+'6A-Project True-up'!H21+'6A-Project True-up'!I21</f>
        <v>126909.24001781456</v>
      </c>
      <c r="E44" s="615">
        <v>17</v>
      </c>
      <c r="F44" s="824">
        <f t="shared" si="0"/>
        <v>2.7352941176470589E-3</v>
      </c>
      <c r="G44" s="832">
        <f t="shared" si="1"/>
        <v>5901.279660828377</v>
      </c>
      <c r="H44" s="823"/>
      <c r="I44" s="809"/>
      <c r="J44" s="823"/>
      <c r="K44" s="614"/>
      <c r="L44" s="614"/>
      <c r="M44" s="785"/>
      <c r="N44" s="785"/>
      <c r="O44" s="785"/>
      <c r="P44" s="669"/>
      <c r="Q44" s="828"/>
    </row>
    <row r="45" spans="1:17">
      <c r="A45" s="732" t="s">
        <v>773</v>
      </c>
      <c r="B45" s="1704" t="s">
        <v>1559</v>
      </c>
      <c r="C45" s="1705" t="s">
        <v>1560</v>
      </c>
      <c r="D45" s="615">
        <f>+'6A-Project True-up'!H22+'6A-Project True-up'!I22</f>
        <v>253550.61819754168</v>
      </c>
      <c r="E45" s="615">
        <v>17</v>
      </c>
      <c r="F45" s="824">
        <f t="shared" si="0"/>
        <v>2.7352941176470589E-3</v>
      </c>
      <c r="G45" s="832">
        <f t="shared" si="1"/>
        <v>11790.103746185689</v>
      </c>
      <c r="H45" s="823"/>
      <c r="I45" s="809"/>
      <c r="J45" s="823"/>
      <c r="K45" s="614"/>
      <c r="L45" s="614"/>
      <c r="M45" s="785"/>
      <c r="N45" s="785"/>
      <c r="O45" s="785"/>
      <c r="P45" s="669"/>
      <c r="Q45" s="828"/>
    </row>
    <row r="46" spans="1:17">
      <c r="A46" s="732" t="s">
        <v>774</v>
      </c>
      <c r="B46" s="1704" t="s">
        <v>1561</v>
      </c>
      <c r="C46" s="1705" t="s">
        <v>1562</v>
      </c>
      <c r="D46" s="615">
        <f>+'6A-Project True-up'!H23+'6A-Project True-up'!I23</f>
        <v>180790.92717823316</v>
      </c>
      <c r="E46" s="615">
        <v>17</v>
      </c>
      <c r="F46" s="824">
        <f t="shared" si="0"/>
        <v>2.7352941176470589E-3</v>
      </c>
      <c r="G46" s="832">
        <f t="shared" si="1"/>
        <v>8406.778113787841</v>
      </c>
      <c r="H46" s="823"/>
      <c r="I46" s="809"/>
      <c r="J46" s="823"/>
      <c r="K46" s="614"/>
      <c r="L46" s="614"/>
      <c r="M46" s="785"/>
      <c r="N46" s="785"/>
      <c r="O46" s="785"/>
      <c r="P46" s="669"/>
      <c r="Q46" s="828"/>
    </row>
    <row r="47" spans="1:17">
      <c r="A47" s="732" t="s">
        <v>775</v>
      </c>
      <c r="B47" s="1704" t="s">
        <v>1563</v>
      </c>
      <c r="C47" s="1705" t="s">
        <v>1564</v>
      </c>
      <c r="D47" s="615">
        <f>+'6A-Project True-up'!H24+'6A-Project True-up'!I24</f>
        <v>67336.843897216721</v>
      </c>
      <c r="E47" s="615">
        <v>17</v>
      </c>
      <c r="F47" s="824">
        <f t="shared" si="0"/>
        <v>2.7352941176470589E-3</v>
      </c>
      <c r="G47" s="832">
        <f t="shared" si="1"/>
        <v>3131.1632412205777</v>
      </c>
      <c r="H47" s="823"/>
      <c r="I47" s="809"/>
      <c r="J47" s="823"/>
      <c r="K47" s="614"/>
      <c r="L47" s="614"/>
      <c r="M47" s="785"/>
      <c r="N47" s="785"/>
      <c r="O47" s="785"/>
      <c r="P47" s="669"/>
      <c r="Q47" s="828"/>
    </row>
    <row r="48" spans="1:17">
      <c r="A48" s="732" t="s">
        <v>776</v>
      </c>
      <c r="B48" s="1704" t="s">
        <v>1565</v>
      </c>
      <c r="C48" s="1705" t="s">
        <v>1566</v>
      </c>
      <c r="D48" s="615">
        <f>+'6A-Project True-up'!H25+'6A-Project True-up'!I25</f>
        <v>42613.204446125135</v>
      </c>
      <c r="E48" s="615">
        <v>17</v>
      </c>
      <c r="F48" s="824">
        <f t="shared" si="0"/>
        <v>2.7352941176470589E-3</v>
      </c>
      <c r="G48" s="832">
        <f t="shared" si="1"/>
        <v>1981.5140067448187</v>
      </c>
      <c r="H48" s="823"/>
      <c r="I48" s="809"/>
      <c r="J48" s="823"/>
      <c r="K48" s="614"/>
      <c r="L48" s="614"/>
      <c r="M48" s="785"/>
      <c r="N48" s="785"/>
      <c r="O48" s="785"/>
      <c r="P48" s="669"/>
      <c r="Q48" s="828"/>
    </row>
    <row r="49" spans="1:17">
      <c r="A49" s="732" t="s">
        <v>777</v>
      </c>
      <c r="B49" s="1704" t="s">
        <v>1567</v>
      </c>
      <c r="C49" s="1705" t="s">
        <v>1568</v>
      </c>
      <c r="D49" s="615">
        <f>+'6A-Project True-up'!H26+'6A-Project True-up'!I26</f>
        <v>134902.72147977166</v>
      </c>
      <c r="E49" s="615">
        <v>17</v>
      </c>
      <c r="F49" s="824">
        <f t="shared" si="0"/>
        <v>2.7352941176470589E-3</v>
      </c>
      <c r="G49" s="832">
        <f t="shared" si="1"/>
        <v>6272.9765488093826</v>
      </c>
      <c r="H49" s="823"/>
      <c r="I49" s="809"/>
      <c r="J49" s="823"/>
      <c r="K49" s="614"/>
      <c r="L49" s="614"/>
      <c r="M49" s="785"/>
      <c r="N49" s="785"/>
      <c r="O49" s="785"/>
      <c r="P49" s="669"/>
      <c r="Q49" s="828"/>
    </row>
    <row r="50" spans="1:17">
      <c r="A50" s="732" t="s">
        <v>778</v>
      </c>
      <c r="B50" s="1704" t="s">
        <v>1569</v>
      </c>
      <c r="C50" s="1705" t="s">
        <v>1570</v>
      </c>
      <c r="D50" s="615">
        <f>+'6A-Project True-up'!H27+'6A-Project True-up'!I27</f>
        <v>157454.12243165867</v>
      </c>
      <c r="E50" s="615">
        <v>17</v>
      </c>
      <c r="F50" s="824">
        <f t="shared" si="0"/>
        <v>2.7352941176470589E-3</v>
      </c>
      <c r="G50" s="832">
        <f t="shared" si="1"/>
        <v>7321.6166930721283</v>
      </c>
      <c r="H50" s="823"/>
      <c r="I50" s="809"/>
      <c r="J50" s="823"/>
      <c r="K50" s="614"/>
      <c r="L50" s="614"/>
      <c r="M50" s="785"/>
      <c r="N50" s="785"/>
      <c r="O50" s="785"/>
      <c r="P50" s="669"/>
      <c r="Q50" s="828"/>
    </row>
    <row r="51" spans="1:17">
      <c r="A51" s="732" t="s">
        <v>779</v>
      </c>
      <c r="B51" s="1704" t="s">
        <v>1785</v>
      </c>
      <c r="C51" s="1705" t="s">
        <v>1810</v>
      </c>
      <c r="D51" s="615">
        <f>+'6A-Project True-up'!H28+'6A-Project True-up'!I28</f>
        <v>138954.56540392712</v>
      </c>
      <c r="E51" s="615">
        <v>17</v>
      </c>
      <c r="F51" s="824">
        <f t="shared" si="0"/>
        <v>2.7352941176470589E-3</v>
      </c>
      <c r="G51" s="832">
        <f t="shared" ref="G51:G58" si="2">+D51*E51*F51</f>
        <v>6461.3872912826109</v>
      </c>
      <c r="H51" s="823"/>
      <c r="I51" s="809"/>
      <c r="J51" s="823"/>
      <c r="K51" s="614"/>
      <c r="L51" s="614"/>
      <c r="M51" s="785"/>
      <c r="N51" s="785"/>
      <c r="O51" s="785"/>
      <c r="P51" s="669"/>
      <c r="Q51" s="828"/>
    </row>
    <row r="52" spans="1:17">
      <c r="A52" s="732" t="s">
        <v>780</v>
      </c>
      <c r="B52" s="1704" t="s">
        <v>1786</v>
      </c>
      <c r="C52" s="1705" t="s">
        <v>1811</v>
      </c>
      <c r="D52" s="615">
        <f>+'6A-Project True-up'!H29+'6A-Project True-up'!I29</f>
        <v>653.50643927654437</v>
      </c>
      <c r="E52" s="615">
        <v>17</v>
      </c>
      <c r="F52" s="824">
        <f t="shared" si="0"/>
        <v>2.7352941176470589E-3</v>
      </c>
      <c r="G52" s="832">
        <f t="shared" si="2"/>
        <v>30.388049426359316</v>
      </c>
      <c r="H52" s="823"/>
      <c r="I52" s="809"/>
      <c r="J52" s="823"/>
      <c r="K52" s="614"/>
      <c r="L52" s="614"/>
      <c r="M52" s="785"/>
      <c r="N52" s="785"/>
      <c r="O52" s="785"/>
      <c r="P52" s="669"/>
      <c r="Q52" s="828"/>
    </row>
    <row r="53" spans="1:17">
      <c r="A53" s="732" t="s">
        <v>781</v>
      </c>
      <c r="B53" s="1712" t="s">
        <v>1812</v>
      </c>
      <c r="C53" s="826"/>
      <c r="D53" s="615">
        <f>+'6A-Project True-up'!H30+'6A-Project True-up'!I30</f>
        <v>-850000</v>
      </c>
      <c r="E53" s="615">
        <v>17</v>
      </c>
      <c r="F53" s="824">
        <f t="shared" si="0"/>
        <v>2.7352941176470589E-3</v>
      </c>
      <c r="G53" s="832">
        <f t="shared" si="2"/>
        <v>-39525</v>
      </c>
      <c r="H53" s="823"/>
      <c r="I53" s="809"/>
      <c r="J53" s="823"/>
      <c r="K53" s="614"/>
      <c r="L53" s="614"/>
      <c r="M53" s="785"/>
      <c r="N53" s="785"/>
      <c r="O53" s="785"/>
      <c r="P53" s="669"/>
      <c r="Q53" s="828"/>
    </row>
    <row r="54" spans="1:17">
      <c r="A54" s="732" t="s">
        <v>782</v>
      </c>
      <c r="B54" s="826"/>
      <c r="C54" s="826"/>
      <c r="D54" s="615">
        <v>0</v>
      </c>
      <c r="E54" s="615">
        <v>17</v>
      </c>
      <c r="F54" s="824">
        <f t="shared" si="0"/>
        <v>2.7352941176470589E-3</v>
      </c>
      <c r="G54" s="832">
        <f t="shared" si="2"/>
        <v>0</v>
      </c>
      <c r="H54" s="823"/>
      <c r="I54" s="809"/>
      <c r="J54" s="823"/>
      <c r="K54" s="614"/>
      <c r="L54" s="614"/>
      <c r="M54" s="785"/>
      <c r="N54" s="785"/>
      <c r="O54" s="785"/>
      <c r="P54" s="669"/>
      <c r="Q54" s="828"/>
    </row>
    <row r="55" spans="1:17">
      <c r="A55" s="732" t="s">
        <v>783</v>
      </c>
      <c r="B55" s="826"/>
      <c r="C55" s="826"/>
      <c r="D55" s="615">
        <f>+'6A-Project True-up'!H32+'6A-Project True-up'!I32</f>
        <v>0</v>
      </c>
      <c r="E55" s="615">
        <v>17</v>
      </c>
      <c r="F55" s="824">
        <f t="shared" si="0"/>
        <v>2.7352941176470589E-3</v>
      </c>
      <c r="G55" s="832">
        <f t="shared" si="2"/>
        <v>0</v>
      </c>
      <c r="H55" s="823"/>
      <c r="I55" s="809"/>
      <c r="J55" s="823"/>
      <c r="K55" s="614"/>
      <c r="L55" s="614"/>
      <c r="M55" s="785"/>
      <c r="N55" s="785"/>
      <c r="O55" s="785"/>
      <c r="P55" s="669"/>
      <c r="Q55" s="828"/>
    </row>
    <row r="56" spans="1:17">
      <c r="A56" s="732" t="s">
        <v>784</v>
      </c>
      <c r="B56" s="826"/>
      <c r="C56" s="826"/>
      <c r="D56" s="615">
        <f>+'6A-Project True-up'!H33+'6A-Project True-up'!I33</f>
        <v>0</v>
      </c>
      <c r="E56" s="615">
        <v>17</v>
      </c>
      <c r="F56" s="824">
        <f t="shared" si="0"/>
        <v>2.7352941176470589E-3</v>
      </c>
      <c r="G56" s="832">
        <f t="shared" si="2"/>
        <v>0</v>
      </c>
      <c r="H56" s="823"/>
      <c r="I56" s="809"/>
      <c r="J56" s="823"/>
      <c r="K56" s="614"/>
      <c r="L56" s="614"/>
      <c r="M56" s="785"/>
      <c r="N56" s="785"/>
      <c r="O56" s="785"/>
      <c r="P56" s="669"/>
      <c r="Q56" s="828"/>
    </row>
    <row r="57" spans="1:17">
      <c r="A57" s="732" t="s">
        <v>785</v>
      </c>
      <c r="B57" s="826"/>
      <c r="C57" s="826"/>
      <c r="D57" s="615">
        <f>+'6A-Project True-up'!H34+'6A-Project True-up'!I34</f>
        <v>0</v>
      </c>
      <c r="E57" s="615">
        <v>17</v>
      </c>
      <c r="F57" s="824">
        <f t="shared" si="0"/>
        <v>2.7352941176470589E-3</v>
      </c>
      <c r="G57" s="832">
        <f t="shared" si="2"/>
        <v>0</v>
      </c>
      <c r="H57" s="823"/>
      <c r="I57" s="809"/>
      <c r="J57" s="823"/>
      <c r="K57" s="614"/>
      <c r="L57" s="614"/>
      <c r="M57" s="785"/>
      <c r="N57" s="785"/>
      <c r="O57" s="785"/>
      <c r="P57" s="669"/>
      <c r="Q57" s="828"/>
    </row>
    <row r="58" spans="1:17">
      <c r="A58" s="732" t="s">
        <v>1258</v>
      </c>
      <c r="B58" s="826"/>
      <c r="C58" s="826"/>
      <c r="D58" s="615">
        <f>+'6A-Project True-up'!H35+'6A-Project True-up'!I35</f>
        <v>0</v>
      </c>
      <c r="E58" s="615">
        <v>17</v>
      </c>
      <c r="F58" s="824">
        <f t="shared" si="0"/>
        <v>2.7352941176470589E-3</v>
      </c>
      <c r="G58" s="832">
        <f t="shared" si="2"/>
        <v>0</v>
      </c>
      <c r="H58" s="823"/>
      <c r="I58" s="785"/>
      <c r="J58" s="785"/>
      <c r="K58" s="614"/>
      <c r="L58" s="614"/>
      <c r="M58" s="785"/>
      <c r="N58" s="785"/>
      <c r="O58" s="785"/>
      <c r="P58" s="669"/>
      <c r="Q58" s="828"/>
    </row>
    <row r="59" spans="1:17">
      <c r="A59" s="732" t="s">
        <v>1287</v>
      </c>
      <c r="B59" s="826"/>
      <c r="C59" s="826"/>
      <c r="D59" s="615">
        <f>+'6A-Project True-up'!H36+'6A-Project True-up'!I36</f>
        <v>0</v>
      </c>
      <c r="E59" s="615">
        <v>17</v>
      </c>
      <c r="F59" s="824">
        <f t="shared" si="0"/>
        <v>2.7352941176470589E-3</v>
      </c>
      <c r="G59" s="832">
        <f t="shared" ref="G59" si="3">+D59*E59*F59</f>
        <v>0</v>
      </c>
      <c r="H59" s="823"/>
      <c r="I59" s="785"/>
      <c r="J59" s="785"/>
      <c r="K59" s="614"/>
      <c r="L59" s="614"/>
      <c r="M59" s="785"/>
      <c r="N59" s="785"/>
      <c r="O59" s="785"/>
      <c r="P59" s="669"/>
      <c r="Q59" s="828"/>
    </row>
    <row r="60" spans="1:17">
      <c r="A60" s="732" t="s">
        <v>1288</v>
      </c>
      <c r="B60" s="826"/>
      <c r="C60" s="826"/>
      <c r="D60" s="615">
        <f>+'6A-Project True-up'!H37+'6A-Project True-up'!I37</f>
        <v>0</v>
      </c>
      <c r="E60" s="615">
        <v>17</v>
      </c>
      <c r="F60" s="824">
        <f t="shared" si="0"/>
        <v>2.7352941176470589E-3</v>
      </c>
      <c r="G60" s="832">
        <f t="shared" ref="G60:G61" si="4">+D60*E60*F60</f>
        <v>0</v>
      </c>
      <c r="H60" s="823"/>
      <c r="I60" s="785"/>
      <c r="J60" s="785"/>
      <c r="K60" s="614"/>
      <c r="L60" s="614"/>
      <c r="M60" s="785"/>
      <c r="N60" s="785"/>
      <c r="O60" s="785"/>
      <c r="P60" s="669"/>
      <c r="Q60" s="828"/>
    </row>
    <row r="61" spans="1:17">
      <c r="A61" s="732" t="s">
        <v>1289</v>
      </c>
      <c r="B61" s="826"/>
      <c r="C61" s="826"/>
      <c r="D61" s="823">
        <f>+'6A-Project True-up'!I39</f>
        <v>0</v>
      </c>
      <c r="E61" s="615">
        <v>17</v>
      </c>
      <c r="F61" s="824">
        <f t="shared" si="0"/>
        <v>2.7352941176470589E-3</v>
      </c>
      <c r="G61" s="832">
        <f t="shared" si="4"/>
        <v>0</v>
      </c>
      <c r="H61" s="823"/>
      <c r="K61" s="614"/>
      <c r="L61" s="614"/>
      <c r="M61" s="785"/>
      <c r="N61" s="785"/>
      <c r="O61" s="785"/>
      <c r="P61" s="669"/>
      <c r="Q61" s="828"/>
    </row>
    <row r="62" spans="1:17">
      <c r="A62" s="732"/>
      <c r="B62" s="826"/>
      <c r="C62" s="826"/>
      <c r="D62" s="823"/>
      <c r="E62" s="615"/>
      <c r="F62" s="824"/>
      <c r="G62" s="825"/>
      <c r="H62" s="823"/>
      <c r="K62" s="614"/>
      <c r="L62" s="614"/>
      <c r="M62" s="785"/>
      <c r="N62" s="785"/>
      <c r="O62" s="785"/>
      <c r="P62" s="669"/>
      <c r="Q62" s="828"/>
    </row>
    <row r="63" spans="1:17">
      <c r="A63" s="732"/>
      <c r="B63" s="826"/>
      <c r="C63" s="826"/>
      <c r="D63" s="823"/>
      <c r="E63" s="615"/>
      <c r="F63" s="824"/>
      <c r="G63" s="825"/>
      <c r="H63" s="823"/>
      <c r="K63" s="614"/>
      <c r="L63" s="614"/>
      <c r="M63" s="785"/>
      <c r="N63" s="785"/>
      <c r="O63" s="785"/>
      <c r="P63" s="669"/>
      <c r="Q63" s="828"/>
    </row>
    <row r="64" spans="1:17">
      <c r="A64" s="732"/>
      <c r="B64" s="826"/>
      <c r="C64" s="826"/>
      <c r="D64" s="823"/>
      <c r="E64" s="615"/>
      <c r="F64" s="824"/>
      <c r="G64" s="825"/>
      <c r="H64" s="823"/>
      <c r="K64" s="614"/>
      <c r="L64" s="614"/>
      <c r="M64" s="785"/>
      <c r="N64" s="785"/>
      <c r="O64" s="785"/>
      <c r="P64" s="669"/>
      <c r="Q64" s="828"/>
    </row>
    <row r="65" spans="1:17">
      <c r="A65" s="732"/>
      <c r="B65" s="826"/>
      <c r="C65" s="826"/>
      <c r="D65" s="823"/>
      <c r="E65" s="615"/>
      <c r="F65" s="824"/>
      <c r="G65" s="825"/>
      <c r="H65" s="823"/>
      <c r="K65" s="614"/>
      <c r="L65" s="614"/>
      <c r="M65" s="785"/>
      <c r="N65" s="785"/>
      <c r="O65" s="785"/>
      <c r="P65" s="669"/>
      <c r="Q65" s="828"/>
    </row>
    <row r="66" spans="1:17">
      <c r="A66" s="732"/>
      <c r="B66" s="1167"/>
      <c r="C66" s="827"/>
      <c r="D66" s="823"/>
      <c r="E66" s="615"/>
      <c r="F66" s="824"/>
      <c r="G66" s="825"/>
      <c r="H66" s="823"/>
      <c r="K66" s="614"/>
      <c r="L66" s="614"/>
      <c r="M66" s="785"/>
      <c r="N66" s="785"/>
      <c r="O66" s="785"/>
      <c r="P66" s="669"/>
      <c r="Q66" s="828"/>
    </row>
    <row r="67" spans="1:17">
      <c r="A67" s="732"/>
      <c r="B67" s="1167"/>
      <c r="C67" s="707"/>
      <c r="D67" s="823"/>
      <c r="E67" s="615"/>
      <c r="F67" s="824"/>
      <c r="G67" s="825"/>
      <c r="H67" s="823"/>
      <c r="K67" s="614"/>
      <c r="L67" s="614"/>
      <c r="M67" s="785"/>
      <c r="N67" s="785"/>
      <c r="O67" s="785"/>
      <c r="P67" s="669"/>
      <c r="Q67" s="828"/>
    </row>
    <row r="68" spans="1:17">
      <c r="A68" s="732"/>
      <c r="B68" s="1167"/>
      <c r="C68" s="707"/>
      <c r="D68" s="823"/>
      <c r="E68" s="615"/>
      <c r="F68" s="824"/>
      <c r="G68" s="825"/>
      <c r="H68" s="823"/>
      <c r="K68" s="614"/>
      <c r="L68" s="614"/>
      <c r="M68" s="785"/>
      <c r="N68" s="785"/>
      <c r="O68" s="785"/>
      <c r="P68" s="669"/>
      <c r="Q68" s="828"/>
    </row>
    <row r="69" spans="1:17">
      <c r="A69" s="732"/>
      <c r="B69" s="1167"/>
      <c r="C69" s="827"/>
      <c r="D69" s="823"/>
      <c r="E69" s="615"/>
      <c r="F69" s="824"/>
      <c r="G69" s="825"/>
      <c r="H69" s="823"/>
      <c r="K69" s="614"/>
      <c r="L69" s="614"/>
      <c r="M69" s="785"/>
      <c r="N69" s="785"/>
      <c r="O69" s="785"/>
      <c r="P69" s="669"/>
      <c r="Q69" s="828"/>
    </row>
    <row r="70" spans="1:17">
      <c r="A70" s="732">
        <v>22</v>
      </c>
      <c r="B70" s="1168" t="s">
        <v>44</v>
      </c>
      <c r="C70" s="829"/>
      <c r="D70" s="833">
        <f>SUM(D41:D69)</f>
        <v>16755762.013477389</v>
      </c>
      <c r="E70" s="830"/>
      <c r="F70" s="830"/>
      <c r="G70" s="834">
        <f>SUM(G41:G69)</f>
        <v>779142.93362669856</v>
      </c>
      <c r="H70" s="823"/>
      <c r="K70" s="614"/>
      <c r="L70" s="614"/>
      <c r="M70" s="785"/>
      <c r="N70" s="785"/>
      <c r="O70" s="785"/>
      <c r="P70" s="669"/>
      <c r="Q70" s="828"/>
    </row>
    <row r="71" spans="1:17">
      <c r="A71" s="732"/>
      <c r="B71" s="809"/>
      <c r="C71" s="809"/>
      <c r="D71" s="810"/>
      <c r="E71" s="831"/>
      <c r="F71" s="809"/>
      <c r="G71" s="831"/>
      <c r="H71" s="810"/>
      <c r="K71" s="809"/>
      <c r="L71" s="809"/>
      <c r="M71" s="785"/>
      <c r="N71" s="785"/>
      <c r="O71" s="785"/>
      <c r="P71" s="669"/>
      <c r="Q71" s="785"/>
    </row>
    <row r="72" spans="1:17">
      <c r="A72" s="732"/>
      <c r="B72" s="808"/>
      <c r="C72" s="808"/>
      <c r="D72" s="823"/>
      <c r="E72" s="823"/>
      <c r="F72" s="823"/>
      <c r="G72" s="823"/>
      <c r="H72" s="823"/>
      <c r="K72" s="823"/>
      <c r="L72" s="823"/>
      <c r="M72" s="785"/>
      <c r="N72" s="785"/>
      <c r="O72" s="785"/>
      <c r="P72" s="785"/>
      <c r="Q72" s="785"/>
    </row>
    <row r="73" spans="1:17">
      <c r="A73" s="732"/>
      <c r="B73" s="808"/>
      <c r="C73" s="808"/>
      <c r="D73" s="763"/>
      <c r="E73" s="763"/>
      <c r="F73" s="763"/>
      <c r="G73" s="763"/>
      <c r="H73" s="763"/>
      <c r="K73" s="763"/>
      <c r="L73" s="763"/>
    </row>
    <row r="74" spans="1:17">
      <c r="A74" s="732"/>
      <c r="B74" s="808"/>
      <c r="C74" s="808"/>
      <c r="D74" s="763"/>
      <c r="E74" s="763"/>
      <c r="F74" s="763"/>
      <c r="G74" s="763"/>
      <c r="H74" s="763"/>
      <c r="K74" s="763"/>
      <c r="L74" s="763"/>
    </row>
    <row r="75" spans="1:17">
      <c r="A75" s="732"/>
      <c r="B75" s="808"/>
      <c r="C75" s="808"/>
      <c r="D75" s="763"/>
      <c r="E75" s="763"/>
      <c r="F75" s="763"/>
      <c r="G75" s="763"/>
      <c r="H75" s="763"/>
      <c r="K75" s="763"/>
      <c r="L75" s="763"/>
    </row>
    <row r="89" ht="24" customHeight="1"/>
  </sheetData>
  <customSheetViews>
    <customSheetView guid="{E6D9E970-926F-4F3B-8D36-41EB74ECFD6A}" fitToPage="1">
      <selection activeCell="D41" sqref="D41"/>
      <pageMargins left="0.7" right="0.7" top="0.75" bottom="0.75" header="0.3" footer="0.3"/>
      <pageSetup scale="51" orientation="portrait" r:id="rId1"/>
    </customSheetView>
  </customSheetViews>
  <mergeCells count="4">
    <mergeCell ref="D33:E33"/>
    <mergeCell ref="D34:E34"/>
    <mergeCell ref="F34:G34"/>
    <mergeCell ref="I34:L34"/>
  </mergeCells>
  <pageMargins left="0.7" right="0.7" top="0.75" bottom="0.75" header="0.3" footer="0.3"/>
  <pageSetup scale="48"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746B3-EB52-4458-8564-291632EA1398}">
  <sheetPr>
    <pageSetUpPr fitToPage="1"/>
  </sheetPr>
  <dimension ref="A1:BB318"/>
  <sheetViews>
    <sheetView view="pageBreakPreview" zoomScaleNormal="90" zoomScaleSheetLayoutView="100" workbookViewId="0">
      <selection activeCell="P15" sqref="P15"/>
    </sheetView>
  </sheetViews>
  <sheetFormatPr defaultColWidth="9.1796875" defaultRowHeight="12.5"/>
  <cols>
    <col min="1" max="1" width="9.26953125" style="1437" bestFit="1" customWidth="1"/>
    <col min="2" max="2" width="27.54296875" style="1437" customWidth="1"/>
    <col min="3" max="3" width="15.1796875" style="1437" customWidth="1"/>
    <col min="4" max="4" width="13" style="1442" customWidth="1"/>
    <col min="5" max="5" width="13.453125" style="1437" customWidth="1"/>
    <col min="6" max="6" width="12.7265625" style="1437" customWidth="1"/>
    <col min="7" max="7" width="9.81640625" style="1437" bestFit="1" customWidth="1"/>
    <col min="8" max="8" width="9.81640625" style="1443" bestFit="1" customWidth="1"/>
    <col min="9" max="9" width="11.1796875" style="1437" bestFit="1" customWidth="1"/>
    <col min="10" max="10" width="12.7265625" style="1437" customWidth="1"/>
    <col min="11" max="11" width="10" style="1437" bestFit="1" customWidth="1"/>
    <col min="12" max="12" width="11.453125" style="1443" customWidth="1"/>
    <col min="13" max="14" width="12.26953125" style="1437" customWidth="1"/>
    <col min="15" max="15" width="12.81640625" style="1437" customWidth="1"/>
    <col min="16" max="16" width="12.453125" style="1437" customWidth="1"/>
    <col min="17" max="18" width="12.26953125" style="1437" customWidth="1"/>
    <col min="19" max="19" width="12.81640625" style="1437" customWidth="1"/>
    <col min="20" max="20" width="12.453125" style="1437" customWidth="1"/>
    <col min="21" max="21" width="12" style="1437" customWidth="1"/>
    <col min="22" max="22" width="12.54296875" style="1437" customWidth="1"/>
    <col min="23" max="23" width="11.26953125" style="1437" customWidth="1"/>
    <col min="24" max="24" width="11.7265625" style="1437" customWidth="1"/>
    <col min="25" max="25" width="12" style="1437" customWidth="1"/>
    <col min="26" max="26" width="12.54296875" style="1437" customWidth="1"/>
    <col min="27" max="27" width="11.26953125" style="1437" customWidth="1"/>
    <col min="28" max="28" width="10.26953125" style="1437" customWidth="1"/>
    <col min="29" max="29" width="12" style="1437" customWidth="1"/>
    <col min="30" max="30" width="12.54296875" style="1437" customWidth="1"/>
    <col min="31" max="31" width="11.26953125" style="1437" customWidth="1"/>
    <col min="32" max="32" width="10.26953125" style="1437" customWidth="1"/>
    <col min="33" max="33" width="12" style="1437" customWidth="1"/>
    <col min="34" max="34" width="12.54296875" style="1437" customWidth="1"/>
    <col min="35" max="35" width="11.26953125" style="1437" customWidth="1"/>
    <col min="36" max="36" width="12.81640625" style="1437" customWidth="1"/>
    <col min="37" max="37" width="12" style="1437" customWidth="1"/>
    <col min="38" max="38" width="12.54296875" style="1437" customWidth="1"/>
    <col min="39" max="39" width="11.26953125" style="1437" customWidth="1"/>
    <col min="40" max="40" width="11.7265625" style="1437" customWidth="1"/>
    <col min="41" max="43" width="10.26953125" style="1437" customWidth="1"/>
    <col min="44" max="44" width="12" style="1437" customWidth="1"/>
    <col min="45" max="48" width="10.26953125" style="1437" customWidth="1"/>
    <col min="49" max="49" width="13.7265625" style="1437" bestFit="1" customWidth="1"/>
    <col min="50" max="50" width="21.81640625" style="1437" customWidth="1"/>
    <col min="51" max="51" width="18.453125" style="1437" customWidth="1"/>
    <col min="52" max="52" width="12.7265625" style="1437" customWidth="1"/>
    <col min="53" max="53" width="13.26953125" style="1437" bestFit="1" customWidth="1"/>
    <col min="54" max="54" width="10.54296875" style="1437" bestFit="1" customWidth="1"/>
    <col min="55" max="16384" width="9.1796875" style="1437"/>
  </cols>
  <sheetData>
    <row r="1" spans="1:51" ht="18">
      <c r="C1" s="1438" t="str">
        <f>'ATT H-1A'!A4</f>
        <v>Atlantic City Electric Company</v>
      </c>
      <c r="D1" s="1439"/>
      <c r="E1" s="1439"/>
      <c r="F1" s="1439"/>
      <c r="G1" s="1439"/>
      <c r="H1" s="1439"/>
      <c r="I1" s="1439"/>
      <c r="J1" s="1439"/>
      <c r="K1" s="1439"/>
      <c r="L1" s="1439"/>
      <c r="M1" s="1439"/>
      <c r="N1" s="1439"/>
      <c r="O1" s="1439"/>
      <c r="P1" s="1439"/>
    </row>
    <row r="3" spans="1:51" ht="15.5">
      <c r="C3" s="1440" t="s">
        <v>5</v>
      </c>
      <c r="D3" s="1440"/>
      <c r="E3" s="1440"/>
      <c r="F3" s="1440"/>
      <c r="G3" s="1440"/>
      <c r="H3" s="1440"/>
      <c r="I3" s="1440"/>
      <c r="J3" s="1440"/>
      <c r="K3" s="1440"/>
      <c r="L3" s="1440"/>
      <c r="M3" s="1440"/>
      <c r="N3" s="1440"/>
      <c r="O3" s="1440"/>
      <c r="P3" s="1440"/>
      <c r="Q3" s="1440"/>
      <c r="R3" s="1440"/>
      <c r="S3" s="1440"/>
      <c r="T3" s="1440"/>
      <c r="U3" s="1440"/>
      <c r="V3" s="1440"/>
      <c r="W3" s="1440"/>
      <c r="X3" s="1440"/>
      <c r="Y3" s="1440"/>
      <c r="Z3" s="1440"/>
      <c r="AA3" s="1440"/>
      <c r="AB3" s="1440"/>
      <c r="AC3" s="1440"/>
      <c r="AD3" s="1440"/>
      <c r="AE3" s="1440"/>
      <c r="AF3" s="1440"/>
      <c r="AG3" s="1440"/>
      <c r="AH3" s="1440"/>
      <c r="AI3" s="1440"/>
      <c r="AJ3" s="1440"/>
      <c r="AK3" s="1440"/>
      <c r="AL3" s="1440"/>
      <c r="AM3" s="1440"/>
      <c r="AN3" s="1440"/>
      <c r="AO3" s="1440"/>
      <c r="AP3" s="1440"/>
      <c r="AQ3" s="1440"/>
      <c r="AR3" s="1440"/>
      <c r="AS3" s="1440"/>
      <c r="AT3" s="1440"/>
      <c r="AU3" s="1440"/>
      <c r="AV3" s="1440"/>
      <c r="AW3" s="1440"/>
      <c r="AX3" s="1440"/>
      <c r="AY3" s="1440"/>
    </row>
    <row r="5" spans="1:51" ht="13">
      <c r="C5" s="1441"/>
    </row>
    <row r="8" spans="1:51">
      <c r="A8" s="1437">
        <v>1</v>
      </c>
      <c r="C8" s="1437" t="s">
        <v>6</v>
      </c>
    </row>
    <row r="10" spans="1:51" ht="13">
      <c r="A10" s="1437">
        <v>2</v>
      </c>
      <c r="C10" s="1444" t="s">
        <v>7</v>
      </c>
    </row>
    <row r="11" spans="1:51" ht="13">
      <c r="A11" s="1437">
        <v>3</v>
      </c>
      <c r="C11" s="1444"/>
      <c r="D11" s="1442" t="s">
        <v>8</v>
      </c>
    </row>
    <row r="12" spans="1:51">
      <c r="A12" s="1437">
        <v>4</v>
      </c>
      <c r="C12" s="1442" t="s">
        <v>9</v>
      </c>
      <c r="D12" s="1442">
        <f>+'ATT H-1A'!A264</f>
        <v>137</v>
      </c>
      <c r="E12" s="1445">
        <f>+'ATT H-1A'!C264</f>
        <v>0</v>
      </c>
      <c r="H12" s="1446"/>
      <c r="K12" s="12">
        <f>+'ATT H-1A'!H301</f>
        <v>9.3601688791477261E-2</v>
      </c>
    </row>
    <row r="13" spans="1:51">
      <c r="A13" s="1437">
        <v>5</v>
      </c>
      <c r="C13" s="1442" t="s">
        <v>10</v>
      </c>
      <c r="D13" s="1442">
        <f>+'ATT H-1A'!A274</f>
        <v>0</v>
      </c>
      <c r="E13" s="1445">
        <f>+'ATT H-1A'!C274</f>
        <v>0</v>
      </c>
      <c r="H13" s="1446"/>
      <c r="K13" s="12">
        <f>+'ATT H-1A'!H311</f>
        <v>9.9241255314923615E-2</v>
      </c>
    </row>
    <row r="14" spans="1:51">
      <c r="A14" s="1437">
        <v>6</v>
      </c>
      <c r="C14" s="1442" t="s">
        <v>11</v>
      </c>
      <c r="E14" s="1437" t="s">
        <v>12</v>
      </c>
      <c r="H14" s="1446"/>
      <c r="K14" s="12">
        <f>+K13-K12</f>
        <v>5.6395665234463543E-3</v>
      </c>
    </row>
    <row r="15" spans="1:51">
      <c r="H15" s="1446"/>
      <c r="K15" s="12"/>
    </row>
    <row r="16" spans="1:51" ht="13">
      <c r="A16" s="1437">
        <v>7</v>
      </c>
      <c r="C16" s="1444" t="s">
        <v>13</v>
      </c>
      <c r="H16" s="1446"/>
      <c r="K16" s="12"/>
    </row>
    <row r="17" spans="1:51" ht="13">
      <c r="C17" s="1444"/>
      <c r="H17" s="1446"/>
      <c r="K17" s="12"/>
    </row>
    <row r="18" spans="1:51">
      <c r="A18" s="1437">
        <v>8</v>
      </c>
      <c r="C18" s="1442" t="s">
        <v>14</v>
      </c>
      <c r="D18" s="1442">
        <f>+'ATT H-1A'!A265</f>
        <v>0</v>
      </c>
      <c r="E18" s="1445">
        <f>+'ATT H-1A'!C265</f>
        <v>0</v>
      </c>
      <c r="H18" s="1446"/>
      <c r="K18" s="12">
        <f>+'ATT H-1A'!H302</f>
        <v>2.9041723663202599E-2</v>
      </c>
    </row>
    <row r="19" spans="1:51">
      <c r="C19" s="1442"/>
      <c r="E19" s="1445"/>
      <c r="H19" s="1446"/>
      <c r="N19" s="12"/>
      <c r="R19" s="12"/>
    </row>
    <row r="20" spans="1:51" ht="15.5">
      <c r="C20" s="1447"/>
    </row>
    <row r="21" spans="1:51" ht="13">
      <c r="A21" s="1437">
        <v>9</v>
      </c>
      <c r="C21" s="1441" t="s">
        <v>15</v>
      </c>
    </row>
    <row r="22" spans="1:51" ht="13">
      <c r="A22" s="1437">
        <v>10</v>
      </c>
      <c r="C22" s="1441" t="s">
        <v>16</v>
      </c>
    </row>
    <row r="23" spans="1:51" ht="25.5" customHeight="1" thickBot="1">
      <c r="A23" s="1437">
        <v>11</v>
      </c>
      <c r="C23" s="1896" t="s">
        <v>17</v>
      </c>
      <c r="D23" s="1897"/>
      <c r="E23" s="1897"/>
      <c r="F23" s="1897"/>
      <c r="G23" s="1897"/>
      <c r="H23" s="1897"/>
      <c r="I23" s="1897"/>
      <c r="J23" s="1897"/>
      <c r="K23" s="1897"/>
      <c r="L23" s="1897"/>
      <c r="M23" s="1897"/>
      <c r="N23" s="1897"/>
      <c r="O23" s="1897"/>
      <c r="P23" s="1897"/>
      <c r="Q23" s="1897"/>
      <c r="R23" s="1897"/>
      <c r="S23" s="1897"/>
      <c r="T23" s="1897"/>
      <c r="U23" s="1897"/>
      <c r="V23" s="1897"/>
      <c r="W23" s="1897"/>
      <c r="X23" s="1897"/>
      <c r="Y23" s="1897"/>
      <c r="Z23" s="1897"/>
      <c r="AA23" s="1897"/>
      <c r="AB23" s="1897"/>
      <c r="AC23" s="1897"/>
      <c r="AD23" s="1897"/>
      <c r="AE23" s="1897"/>
      <c r="AF23" s="1897"/>
      <c r="AG23" s="1897"/>
      <c r="AH23" s="1897"/>
      <c r="AI23" s="1897"/>
      <c r="AJ23" s="1897"/>
      <c r="AK23" s="1897"/>
      <c r="AL23" s="1897"/>
      <c r="AM23" s="1897"/>
      <c r="AN23" s="1897"/>
      <c r="AO23" s="1897"/>
      <c r="AP23" s="1897"/>
      <c r="AQ23" s="1897"/>
      <c r="AR23" s="1897"/>
      <c r="AS23" s="1897"/>
      <c r="AT23" s="1897"/>
      <c r="AU23" s="1897"/>
      <c r="AV23" s="1897"/>
      <c r="AW23" s="1897"/>
      <c r="AX23" s="1448"/>
      <c r="AY23" s="1448"/>
    </row>
    <row r="24" spans="1:51" ht="13">
      <c r="C24" s="1449" t="s">
        <v>18</v>
      </c>
      <c r="D24" s="1450"/>
      <c r="E24" s="1898" t="s">
        <v>1571</v>
      </c>
      <c r="F24" s="1899"/>
      <c r="G24" s="1899"/>
      <c r="H24" s="1900"/>
      <c r="I24" s="1898" t="s">
        <v>1572</v>
      </c>
      <c r="J24" s="1899"/>
      <c r="K24" s="1899"/>
      <c r="L24" s="1900"/>
      <c r="M24" s="1898" t="s">
        <v>1573</v>
      </c>
      <c r="N24" s="1899"/>
      <c r="O24" s="1899"/>
      <c r="P24" s="1900"/>
      <c r="Q24" s="1898" t="s">
        <v>1574</v>
      </c>
      <c r="R24" s="1899"/>
      <c r="S24" s="1899"/>
      <c r="T24" s="1900"/>
      <c r="U24" s="1451" t="s">
        <v>1575</v>
      </c>
      <c r="V24" s="1452"/>
      <c r="W24" s="1452"/>
      <c r="X24" s="1453"/>
      <c r="Y24" s="1454" t="s">
        <v>1576</v>
      </c>
      <c r="Z24" s="1455"/>
      <c r="AA24" s="1455"/>
      <c r="AB24" s="1456"/>
      <c r="AC24" s="1454" t="s">
        <v>1577</v>
      </c>
      <c r="AD24" s="1455"/>
      <c r="AE24" s="1455"/>
      <c r="AF24" s="1456"/>
      <c r="AG24" s="1454" t="s">
        <v>1578</v>
      </c>
      <c r="AH24" s="1455"/>
      <c r="AI24" s="1455"/>
      <c r="AJ24" s="1456"/>
      <c r="AK24" s="1898" t="s">
        <v>1579</v>
      </c>
      <c r="AL24" s="1901"/>
      <c r="AM24" s="1901"/>
      <c r="AN24" s="1902"/>
      <c r="AO24" s="1903" t="s">
        <v>1785</v>
      </c>
      <c r="AP24" s="1904"/>
      <c r="AQ24" s="1904"/>
      <c r="AR24" s="1905"/>
      <c r="AS24" s="1903" t="s">
        <v>1786</v>
      </c>
      <c r="AT24" s="1904"/>
      <c r="AU24" s="1904"/>
      <c r="AV24" s="1905"/>
      <c r="AW24" s="1455"/>
      <c r="AX24" s="1449"/>
      <c r="AY24" s="1457"/>
    </row>
    <row r="25" spans="1:51" ht="37.5">
      <c r="A25" s="1437">
        <v>12</v>
      </c>
      <c r="B25" s="15" t="s">
        <v>19</v>
      </c>
      <c r="C25" s="1458" t="s">
        <v>20</v>
      </c>
      <c r="D25" s="1459" t="s">
        <v>21</v>
      </c>
      <c r="E25" s="1460" t="s">
        <v>22</v>
      </c>
      <c r="F25" s="1442"/>
      <c r="G25" s="1442"/>
      <c r="H25" s="1461"/>
      <c r="I25" s="1460" t="s">
        <v>22</v>
      </c>
      <c r="J25" s="1462"/>
      <c r="K25" s="1462"/>
      <c r="L25" s="1463"/>
      <c r="M25" s="1460" t="s">
        <v>22</v>
      </c>
      <c r="N25" s="1442"/>
      <c r="O25" s="1442"/>
      <c r="P25" s="1461"/>
      <c r="Q25" s="1460" t="s">
        <v>22</v>
      </c>
      <c r="R25" s="1442"/>
      <c r="S25" s="1442"/>
      <c r="T25" s="1461"/>
      <c r="U25" s="1464" t="s">
        <v>22</v>
      </c>
      <c r="V25" s="1465"/>
      <c r="W25" s="1465"/>
      <c r="X25" s="1466"/>
      <c r="Y25" s="1464" t="s">
        <v>23</v>
      </c>
      <c r="Z25" s="1465"/>
      <c r="AA25" s="1465"/>
      <c r="AB25" s="1466"/>
      <c r="AC25" s="1464" t="s">
        <v>22</v>
      </c>
      <c r="AD25" s="1465"/>
      <c r="AE25" s="1465"/>
      <c r="AF25" s="1466"/>
      <c r="AG25" s="1464" t="s">
        <v>22</v>
      </c>
      <c r="AH25" s="1465"/>
      <c r="AI25" s="1465"/>
      <c r="AJ25" s="1466"/>
      <c r="AK25" s="1464" t="s">
        <v>22</v>
      </c>
      <c r="AL25" s="1465"/>
      <c r="AM25" s="1465"/>
      <c r="AN25" s="1466"/>
      <c r="AO25" s="144" t="s">
        <v>22</v>
      </c>
      <c r="AP25" s="1514"/>
      <c r="AQ25" s="1514"/>
      <c r="AR25" s="1600"/>
      <c r="AS25" s="144" t="s">
        <v>22</v>
      </c>
      <c r="AT25" s="1514"/>
      <c r="AU25" s="1514"/>
      <c r="AV25" s="1600"/>
      <c r="AW25" s="1465"/>
      <c r="AX25" s="1458"/>
      <c r="AY25" s="1467"/>
    </row>
    <row r="26" spans="1:51" ht="13">
      <c r="A26" s="1437">
        <v>13</v>
      </c>
      <c r="B26" s="1437" t="s">
        <v>24</v>
      </c>
      <c r="C26" s="1458" t="s">
        <v>25</v>
      </c>
      <c r="D26" s="1459"/>
      <c r="E26" s="1460">
        <v>35</v>
      </c>
      <c r="F26" s="1468"/>
      <c r="G26" s="1468"/>
      <c r="H26" s="22"/>
      <c r="I26" s="1460">
        <v>35</v>
      </c>
      <c r="J26" s="1468"/>
      <c r="K26" s="1468"/>
      <c r="L26" s="22"/>
      <c r="M26" s="1460">
        <v>35</v>
      </c>
      <c r="N26" s="1468"/>
      <c r="O26" s="1468"/>
      <c r="P26" s="1459"/>
      <c r="Q26" s="1460">
        <v>35</v>
      </c>
      <c r="R26" s="1468"/>
      <c r="S26" s="1468"/>
      <c r="T26" s="1459"/>
      <c r="U26" s="1460">
        <v>35</v>
      </c>
      <c r="V26" s="1468"/>
      <c r="W26" s="1468"/>
      <c r="X26" s="1459"/>
      <c r="Y26" s="1460">
        <v>35</v>
      </c>
      <c r="Z26" s="1468"/>
      <c r="AA26" s="1468"/>
      <c r="AB26" s="1459"/>
      <c r="AC26" s="1460">
        <v>35</v>
      </c>
      <c r="AD26" s="1468"/>
      <c r="AE26" s="1468"/>
      <c r="AF26" s="1459"/>
      <c r="AG26" s="1460">
        <v>35</v>
      </c>
      <c r="AH26" s="1468"/>
      <c r="AI26" s="1468"/>
      <c r="AJ26" s="1459"/>
      <c r="AK26" s="1460">
        <v>35</v>
      </c>
      <c r="AL26" s="1468"/>
      <c r="AM26" s="1468"/>
      <c r="AN26" s="1459"/>
      <c r="AO26" s="1601">
        <v>35</v>
      </c>
      <c r="AP26" s="1602"/>
      <c r="AQ26" s="1602"/>
      <c r="AR26" s="1603"/>
      <c r="AS26" s="1601">
        <v>35</v>
      </c>
      <c r="AT26" s="1602"/>
      <c r="AU26" s="1602"/>
      <c r="AV26" s="1603"/>
      <c r="AW26" s="1468"/>
      <c r="AX26" s="1458"/>
      <c r="AY26" s="1467"/>
    </row>
    <row r="27" spans="1:51" ht="50">
      <c r="A27" s="1437">
        <v>14</v>
      </c>
      <c r="B27" s="15" t="s">
        <v>26</v>
      </c>
      <c r="C27" s="1458" t="s">
        <v>27</v>
      </c>
      <c r="D27" s="1459" t="s">
        <v>21</v>
      </c>
      <c r="E27" s="1460" t="s">
        <v>23</v>
      </c>
      <c r="F27" s="1468"/>
      <c r="G27" s="1468"/>
      <c r="H27" s="22"/>
      <c r="I27" s="1460" t="s">
        <v>23</v>
      </c>
      <c r="J27" s="1468"/>
      <c r="K27" s="1468"/>
      <c r="L27" s="22"/>
      <c r="M27" s="1460" t="s">
        <v>23</v>
      </c>
      <c r="N27" s="1468"/>
      <c r="O27" s="1468"/>
      <c r="P27" s="1459"/>
      <c r="Q27" s="1460" t="s">
        <v>23</v>
      </c>
      <c r="R27" s="1468"/>
      <c r="S27" s="1468"/>
      <c r="T27" s="1459"/>
      <c r="U27" s="1460" t="s">
        <v>23</v>
      </c>
      <c r="V27" s="1468"/>
      <c r="W27" s="1468"/>
      <c r="X27" s="1459"/>
      <c r="Y27" s="1460" t="s">
        <v>23</v>
      </c>
      <c r="Z27" s="1468"/>
      <c r="AA27" s="1468"/>
      <c r="AB27" s="1459"/>
      <c r="AC27" s="1460" t="s">
        <v>23</v>
      </c>
      <c r="AD27" s="1468"/>
      <c r="AE27" s="1468"/>
      <c r="AF27" s="1459"/>
      <c r="AG27" s="1460" t="s">
        <v>23</v>
      </c>
      <c r="AH27" s="1468"/>
      <c r="AI27" s="1468"/>
      <c r="AJ27" s="1459"/>
      <c r="AK27" s="1460" t="s">
        <v>23</v>
      </c>
      <c r="AL27" s="1468"/>
      <c r="AM27" s="1468"/>
      <c r="AN27" s="1459"/>
      <c r="AO27" s="1601" t="s">
        <v>23</v>
      </c>
      <c r="AP27" s="1602"/>
      <c r="AQ27" s="1602"/>
      <c r="AR27" s="1603"/>
      <c r="AS27" s="1601" t="s">
        <v>23</v>
      </c>
      <c r="AT27" s="1602"/>
      <c r="AU27" s="1602"/>
      <c r="AV27" s="1603"/>
      <c r="AW27" s="1468"/>
      <c r="AX27" s="1458"/>
      <c r="AY27" s="1467"/>
    </row>
    <row r="28" spans="1:51" ht="13">
      <c r="A28" s="1437">
        <v>15</v>
      </c>
      <c r="B28" s="15" t="s">
        <v>28</v>
      </c>
      <c r="C28" s="1458" t="s">
        <v>29</v>
      </c>
      <c r="D28" s="1459"/>
      <c r="E28" s="1460">
        <v>150</v>
      </c>
      <c r="F28" s="1468"/>
      <c r="G28" s="1468"/>
      <c r="H28" s="22"/>
      <c r="I28" s="1460">
        <v>0</v>
      </c>
      <c r="J28" s="1468"/>
      <c r="K28" s="1468"/>
      <c r="L28" s="22"/>
      <c r="M28" s="1460">
        <v>0</v>
      </c>
      <c r="N28" s="1468"/>
      <c r="O28" s="1468"/>
      <c r="P28" s="1459"/>
      <c r="Q28" s="1460">
        <v>150</v>
      </c>
      <c r="R28" s="1468"/>
      <c r="S28" s="1468"/>
      <c r="T28" s="1459"/>
      <c r="U28" s="1460">
        <v>150</v>
      </c>
      <c r="V28" s="1468"/>
      <c r="W28" s="1468"/>
      <c r="X28" s="1459"/>
      <c r="Y28" s="1460">
        <v>150</v>
      </c>
      <c r="Z28" s="1468"/>
      <c r="AA28" s="1468"/>
      <c r="AB28" s="1459"/>
      <c r="AC28" s="1460">
        <v>0</v>
      </c>
      <c r="AD28" s="1468"/>
      <c r="AE28" s="1468"/>
      <c r="AF28" s="1459"/>
      <c r="AG28" s="1460">
        <v>0</v>
      </c>
      <c r="AH28" s="1468"/>
      <c r="AI28" s="1468"/>
      <c r="AJ28" s="1459"/>
      <c r="AK28" s="1460">
        <v>0</v>
      </c>
      <c r="AL28" s="1468"/>
      <c r="AM28" s="1468"/>
      <c r="AN28" s="1459"/>
      <c r="AO28" s="1601">
        <v>0</v>
      </c>
      <c r="AP28" s="1602"/>
      <c r="AQ28" s="1602"/>
      <c r="AR28" s="1603"/>
      <c r="AS28" s="1601">
        <v>0</v>
      </c>
      <c r="AT28" s="1602"/>
      <c r="AU28" s="1602"/>
      <c r="AV28" s="1603"/>
      <c r="AW28" s="1468"/>
      <c r="AX28" s="1458"/>
      <c r="AY28" s="1467"/>
    </row>
    <row r="29" spans="1:51" ht="37.5">
      <c r="A29" s="1437">
        <v>16</v>
      </c>
      <c r="B29" s="15" t="s">
        <v>30</v>
      </c>
      <c r="C29" s="1458" t="s">
        <v>31</v>
      </c>
      <c r="D29" s="1459"/>
      <c r="E29" s="1469">
        <f>K12</f>
        <v>9.3601688791477261E-2</v>
      </c>
      <c r="F29" s="1470"/>
      <c r="G29" s="1471">
        <f>+E30-E29</f>
        <v>8.4593497851695315E-3</v>
      </c>
      <c r="H29" s="23"/>
      <c r="I29" s="1469">
        <f>$K$12</f>
        <v>9.3601688791477261E-2</v>
      </c>
      <c r="J29" s="1470"/>
      <c r="K29" s="1470"/>
      <c r="L29" s="23"/>
      <c r="M29" s="1469">
        <f>$K$12</f>
        <v>9.3601688791477261E-2</v>
      </c>
      <c r="N29" s="1468"/>
      <c r="O29" s="1468"/>
      <c r="P29" s="1459"/>
      <c r="Q29" s="1469">
        <f>$K$12</f>
        <v>9.3601688791477261E-2</v>
      </c>
      <c r="R29" s="1468"/>
      <c r="S29" s="1468"/>
      <c r="T29" s="1459"/>
      <c r="U29" s="1469">
        <f>$K$12</f>
        <v>9.3601688791477261E-2</v>
      </c>
      <c r="V29" s="1470"/>
      <c r="W29" s="1470"/>
      <c r="X29" s="1467"/>
      <c r="Y29" s="1469">
        <f>$K$12</f>
        <v>9.3601688791477261E-2</v>
      </c>
      <c r="Z29" s="1470"/>
      <c r="AA29" s="1470"/>
      <c r="AB29" s="1467"/>
      <c r="AC29" s="1469">
        <f>$K$12</f>
        <v>9.3601688791477261E-2</v>
      </c>
      <c r="AD29" s="1470"/>
      <c r="AE29" s="1470"/>
      <c r="AF29" s="1467"/>
      <c r="AG29" s="1469">
        <f>$K$12</f>
        <v>9.3601688791477261E-2</v>
      </c>
      <c r="AH29" s="1470"/>
      <c r="AI29" s="1470"/>
      <c r="AJ29" s="1467"/>
      <c r="AK29" s="1469">
        <f>$K$12</f>
        <v>9.3601688791477261E-2</v>
      </c>
      <c r="AL29" s="1470"/>
      <c r="AM29" s="1470"/>
      <c r="AN29" s="1467"/>
      <c r="AO29" s="1604">
        <f>$K$12</f>
        <v>9.3601688791477261E-2</v>
      </c>
      <c r="AP29" s="41"/>
      <c r="AQ29" s="41"/>
      <c r="AR29" s="20"/>
      <c r="AS29" s="1604">
        <f>$K$12</f>
        <v>9.3601688791477261E-2</v>
      </c>
      <c r="AT29" s="41"/>
      <c r="AU29" s="41"/>
      <c r="AV29" s="20"/>
      <c r="AW29" s="1470"/>
      <c r="AX29" s="1458"/>
      <c r="AY29" s="1467"/>
    </row>
    <row r="30" spans="1:51" ht="25">
      <c r="A30" s="1437">
        <v>17</v>
      </c>
      <c r="B30" s="15" t="s">
        <v>32</v>
      </c>
      <c r="C30" s="1458" t="s">
        <v>33</v>
      </c>
      <c r="D30" s="1472"/>
      <c r="E30" s="1473">
        <f>+$K14*E28/100+E29</f>
        <v>0.10206103857664679</v>
      </c>
      <c r="F30" s="1474"/>
      <c r="G30" s="1474"/>
      <c r="H30" s="1475"/>
      <c r="I30" s="1473">
        <f>+$K14*I28/100+I29</f>
        <v>9.3601688791477261E-2</v>
      </c>
      <c r="J30" s="1474"/>
      <c r="K30" s="1474"/>
      <c r="L30" s="1475"/>
      <c r="M30" s="1473">
        <f>+$K14*M28/100+M29</f>
        <v>9.3601688791477261E-2</v>
      </c>
      <c r="N30" s="1470"/>
      <c r="O30" s="1470"/>
      <c r="P30" s="1467"/>
      <c r="Q30" s="1473">
        <f>+$K14*Q28/100+Q29</f>
        <v>0.10206103857664679</v>
      </c>
      <c r="R30" s="1470"/>
      <c r="S30" s="1470"/>
      <c r="T30" s="1467"/>
      <c r="U30" s="1473">
        <f>+$K14*U28/100+U29</f>
        <v>0.10206103857664679</v>
      </c>
      <c r="V30" s="1470"/>
      <c r="W30" s="1470"/>
      <c r="X30" s="1467"/>
      <c r="Y30" s="1473">
        <f>+$K14*Y28/100+Y29</f>
        <v>0.10206103857664679</v>
      </c>
      <c r="Z30" s="1470"/>
      <c r="AA30" s="1470"/>
      <c r="AB30" s="1467"/>
      <c r="AC30" s="1473">
        <f>+$K14*AC28/100+AC29</f>
        <v>9.3601688791477261E-2</v>
      </c>
      <c r="AD30" s="1470"/>
      <c r="AE30" s="1470"/>
      <c r="AF30" s="1467"/>
      <c r="AG30" s="1473">
        <f>+$K14*AG28/100+AG29</f>
        <v>9.3601688791477261E-2</v>
      </c>
      <c r="AH30" s="1470"/>
      <c r="AI30" s="1470"/>
      <c r="AJ30" s="1467"/>
      <c r="AK30" s="1473">
        <f>+$K14*AK28/100+AK29</f>
        <v>9.3601688791477261E-2</v>
      </c>
      <c r="AL30" s="1470"/>
      <c r="AM30" s="1470"/>
      <c r="AN30" s="1467"/>
      <c r="AO30" s="1473">
        <f>+$K14*AO28/100+AO29</f>
        <v>9.3601688791477261E-2</v>
      </c>
      <c r="AP30" s="41"/>
      <c r="AQ30" s="41"/>
      <c r="AR30" s="20"/>
      <c r="AS30" s="1473">
        <f>+$K14*AS28/100+AS29</f>
        <v>9.3601688791477261E-2</v>
      </c>
      <c r="AT30" s="41"/>
      <c r="AU30" s="41"/>
      <c r="AV30" s="20"/>
      <c r="AW30" s="1470"/>
      <c r="AX30" s="1458"/>
      <c r="AY30" s="1467"/>
    </row>
    <row r="31" spans="1:51" ht="25.5">
      <c r="A31" s="1437">
        <v>18</v>
      </c>
      <c r="B31" s="1476" t="s">
        <v>34</v>
      </c>
      <c r="C31" s="1458" t="s">
        <v>35</v>
      </c>
      <c r="D31" s="1459"/>
      <c r="E31" s="1477">
        <v>4854660</v>
      </c>
      <c r="F31" s="1478" t="s">
        <v>1580</v>
      </c>
      <c r="G31" s="1478"/>
      <c r="H31" s="1479"/>
      <c r="I31" s="24">
        <v>7878071</v>
      </c>
      <c r="J31" s="25"/>
      <c r="K31" s="25"/>
      <c r="L31" s="23"/>
      <c r="M31" s="24">
        <v>13722120</v>
      </c>
      <c r="N31" s="25"/>
      <c r="O31" s="25"/>
      <c r="P31" s="23"/>
      <c r="Q31" s="24">
        <v>26046638</v>
      </c>
      <c r="R31" s="25"/>
      <c r="S31" s="25"/>
      <c r="T31" s="23"/>
      <c r="U31" s="24">
        <v>18572212</v>
      </c>
      <c r="V31" s="25"/>
      <c r="W31" s="25"/>
      <c r="X31" s="23"/>
      <c r="Y31" s="24">
        <v>6759777</v>
      </c>
      <c r="Z31" s="25"/>
      <c r="AA31" s="25"/>
      <c r="AB31" s="23"/>
      <c r="AC31" s="24">
        <v>4045398</v>
      </c>
      <c r="AD31" s="25"/>
      <c r="AE31" s="25"/>
      <c r="AF31" s="23"/>
      <c r="AG31" s="24">
        <v>13176210</v>
      </c>
      <c r="AH31" s="25"/>
      <c r="AI31" s="25"/>
      <c r="AJ31" s="23"/>
      <c r="AK31" s="24">
        <v>14841978</v>
      </c>
      <c r="AL31" s="25"/>
      <c r="AM31" s="25"/>
      <c r="AN31" s="23"/>
      <c r="AO31" s="24">
        <v>13000000</v>
      </c>
      <c r="AP31" s="25"/>
      <c r="AQ31" s="25"/>
      <c r="AR31" s="23"/>
      <c r="AS31" s="24">
        <f>0.07*1000000</f>
        <v>70000</v>
      </c>
      <c r="AT31" s="25"/>
      <c r="AU31" s="25"/>
      <c r="AV31" s="23"/>
      <c r="AW31" s="25"/>
      <c r="AX31" s="1458"/>
      <c r="AY31" s="1467"/>
    </row>
    <row r="32" spans="1:51" ht="13">
      <c r="A32" s="1437">
        <v>19</v>
      </c>
      <c r="B32" s="1480" t="s">
        <v>36</v>
      </c>
      <c r="C32" s="1458" t="s">
        <v>1581</v>
      </c>
      <c r="D32" s="1459"/>
      <c r="E32" s="27">
        <f>IF(E31=0,0,E31/E26)</f>
        <v>138704.57142857142</v>
      </c>
      <c r="F32" s="25"/>
      <c r="G32" s="25"/>
      <c r="H32" s="23"/>
      <c r="I32" s="27">
        <f>IF(I31=0,0,I31/I26)</f>
        <v>225087.74285714285</v>
      </c>
      <c r="J32" s="25"/>
      <c r="K32" s="25"/>
      <c r="L32" s="23"/>
      <c r="M32" s="27">
        <f>IF(M26=0,0,M31/M26)</f>
        <v>392060.57142857142</v>
      </c>
      <c r="N32" s="25"/>
      <c r="O32" s="25"/>
      <c r="P32" s="23"/>
      <c r="Q32" s="27">
        <f>IF(Q31=0,0,Q31/Q26)</f>
        <v>744189.65714285709</v>
      </c>
      <c r="R32" s="25"/>
      <c r="S32" s="25"/>
      <c r="T32" s="23"/>
      <c r="U32" s="27">
        <f>IF(U31=0,0,U31/U26)</f>
        <v>530634.62857142859</v>
      </c>
      <c r="V32" s="25"/>
      <c r="W32" s="25"/>
      <c r="X32" s="23"/>
      <c r="Y32" s="27">
        <f>IF(Y31=0,0,Y31/Y26)</f>
        <v>193136.48571428572</v>
      </c>
      <c r="Z32" s="25"/>
      <c r="AA32" s="25"/>
      <c r="AB32" s="23"/>
      <c r="AC32" s="27">
        <f>IF(AC31=0,0,AC31/AC26)</f>
        <v>115582.8</v>
      </c>
      <c r="AD32" s="25"/>
      <c r="AE32" s="25"/>
      <c r="AF32" s="23"/>
      <c r="AG32" s="27">
        <f>IF(AG31=0,0,AG31/AG26)</f>
        <v>376463.14285714284</v>
      </c>
      <c r="AH32" s="25"/>
      <c r="AI32" s="25"/>
      <c r="AJ32" s="23"/>
      <c r="AK32" s="27">
        <f>IF(AK31=0,0,AK31/AK26)</f>
        <v>424056.51428571431</v>
      </c>
      <c r="AL32" s="25"/>
      <c r="AM32" s="25"/>
      <c r="AN32" s="23"/>
      <c r="AO32" s="27">
        <f>IF(AO31=0,0,AO31/AO26)</f>
        <v>371428.57142857142</v>
      </c>
      <c r="AP32" s="25"/>
      <c r="AQ32" s="25"/>
      <c r="AR32" s="23"/>
      <c r="AS32" s="27">
        <f>IF(AS31=0,0,AS31/AS26)</f>
        <v>2000</v>
      </c>
      <c r="AT32" s="25"/>
      <c r="AU32" s="25"/>
      <c r="AV32" s="23"/>
      <c r="AW32" s="25"/>
      <c r="AX32" s="1458"/>
      <c r="AY32" s="1467"/>
    </row>
    <row r="33" spans="1:52" ht="27" customHeight="1">
      <c r="A33" s="1437">
        <f>+A32+1</f>
        <v>20</v>
      </c>
      <c r="B33" s="15" t="s">
        <v>37</v>
      </c>
      <c r="C33" s="1894" t="s">
        <v>38</v>
      </c>
      <c r="D33" s="1895"/>
      <c r="E33" s="1481">
        <v>6</v>
      </c>
      <c r="F33" s="1482"/>
      <c r="G33" s="1482"/>
      <c r="H33" s="1483"/>
      <c r="I33" s="1481">
        <v>6</v>
      </c>
      <c r="J33" s="1482"/>
      <c r="K33" s="1482"/>
      <c r="L33" s="1483"/>
      <c r="M33" s="1481">
        <v>9</v>
      </c>
      <c r="N33" s="1482"/>
      <c r="O33" s="1482"/>
      <c r="P33" s="1483"/>
      <c r="Q33" s="1481">
        <v>7</v>
      </c>
      <c r="R33" s="1166"/>
      <c r="S33" s="1166"/>
      <c r="T33" s="1165"/>
      <c r="U33" s="24">
        <v>7</v>
      </c>
      <c r="V33" s="1166"/>
      <c r="W33" s="1166"/>
      <c r="X33" s="1165"/>
      <c r="Y33" s="24">
        <v>2</v>
      </c>
      <c r="Z33" s="1166"/>
      <c r="AA33" s="1166"/>
      <c r="AB33" s="1165"/>
      <c r="AC33" s="24">
        <v>5</v>
      </c>
      <c r="AD33" s="1166"/>
      <c r="AE33" s="1166"/>
      <c r="AF33" s="1165"/>
      <c r="AG33" s="24">
        <v>5</v>
      </c>
      <c r="AH33" s="1166"/>
      <c r="AI33" s="1166"/>
      <c r="AJ33" s="1165"/>
      <c r="AK33" s="24">
        <v>6</v>
      </c>
      <c r="AL33" s="1166"/>
      <c r="AM33" s="1166"/>
      <c r="AN33" s="1165"/>
      <c r="AO33" s="24">
        <v>1</v>
      </c>
      <c r="AP33" s="1166"/>
      <c r="AQ33" s="1166"/>
      <c r="AR33" s="1165"/>
      <c r="AS33" s="24">
        <v>3</v>
      </c>
      <c r="AT33" s="1166"/>
      <c r="AU33" s="1166"/>
      <c r="AV33" s="1165"/>
      <c r="AW33" s="1166"/>
      <c r="AX33" s="1458"/>
      <c r="AY33" s="1467"/>
    </row>
    <row r="34" spans="1:52" ht="13.5" thickBot="1">
      <c r="C34" s="1484"/>
      <c r="D34" s="1485"/>
      <c r="E34" s="32"/>
      <c r="F34" s="33"/>
      <c r="G34" s="33"/>
      <c r="H34" s="34"/>
      <c r="I34" s="32"/>
      <c r="J34" s="33"/>
      <c r="K34" s="33"/>
      <c r="L34" s="34"/>
      <c r="M34" s="32"/>
      <c r="N34" s="33"/>
      <c r="O34" s="33"/>
      <c r="P34" s="34"/>
      <c r="Q34" s="32"/>
      <c r="R34" s="33"/>
      <c r="S34" s="33"/>
      <c r="T34" s="34"/>
      <c r="U34" s="32"/>
      <c r="V34" s="33"/>
      <c r="W34" s="33"/>
      <c r="X34" s="34"/>
      <c r="Y34" s="32"/>
      <c r="Z34" s="33"/>
      <c r="AA34" s="33"/>
      <c r="AB34" s="34"/>
      <c r="AC34" s="32"/>
      <c r="AD34" s="33"/>
      <c r="AE34" s="33"/>
      <c r="AF34" s="34"/>
      <c r="AG34" s="32"/>
      <c r="AH34" s="33"/>
      <c r="AI34" s="33"/>
      <c r="AJ34" s="34"/>
      <c r="AK34" s="32"/>
      <c r="AL34" s="33"/>
      <c r="AM34" s="33"/>
      <c r="AN34" s="34"/>
      <c r="AO34" s="32"/>
      <c r="AP34" s="33"/>
      <c r="AQ34" s="33"/>
      <c r="AR34" s="34"/>
      <c r="AS34" s="32"/>
      <c r="AT34" s="33"/>
      <c r="AU34" s="33"/>
      <c r="AV34" s="34"/>
      <c r="AW34" s="33"/>
      <c r="AX34" s="1484"/>
      <c r="AY34" s="1486"/>
    </row>
    <row r="35" spans="1:52" ht="13">
      <c r="C35" s="1449"/>
      <c r="D35" s="1487" t="s">
        <v>39</v>
      </c>
      <c r="E35" s="1488" t="s">
        <v>40</v>
      </c>
      <c r="F35" s="1488" t="s">
        <v>41</v>
      </c>
      <c r="G35" s="1488" t="s">
        <v>42</v>
      </c>
      <c r="H35" s="1489" t="s">
        <v>43</v>
      </c>
      <c r="I35" s="1488" t="s">
        <v>40</v>
      </c>
      <c r="J35" s="1488" t="s">
        <v>41</v>
      </c>
      <c r="K35" s="1488" t="s">
        <v>42</v>
      </c>
      <c r="L35" s="1490" t="s">
        <v>43</v>
      </c>
      <c r="M35" s="1491" t="s">
        <v>40</v>
      </c>
      <c r="N35" s="1488" t="s">
        <v>41</v>
      </c>
      <c r="O35" s="1488" t="s">
        <v>42</v>
      </c>
      <c r="P35" s="1490" t="s">
        <v>43</v>
      </c>
      <c r="Q35" s="1491" t="s">
        <v>40</v>
      </c>
      <c r="R35" s="1488" t="s">
        <v>41</v>
      </c>
      <c r="S35" s="1488" t="s">
        <v>42</v>
      </c>
      <c r="T35" s="1490" t="s">
        <v>43</v>
      </c>
      <c r="U35" s="1491" t="s">
        <v>40</v>
      </c>
      <c r="V35" s="1488" t="s">
        <v>41</v>
      </c>
      <c r="W35" s="1488" t="s">
        <v>42</v>
      </c>
      <c r="X35" s="1490" t="s">
        <v>43</v>
      </c>
      <c r="Y35" s="1491" t="s">
        <v>40</v>
      </c>
      <c r="Z35" s="1488" t="s">
        <v>41</v>
      </c>
      <c r="AA35" s="1488" t="s">
        <v>42</v>
      </c>
      <c r="AB35" s="1490" t="s">
        <v>43</v>
      </c>
      <c r="AC35" s="1491" t="s">
        <v>40</v>
      </c>
      <c r="AD35" s="1488" t="s">
        <v>41</v>
      </c>
      <c r="AE35" s="1488" t="s">
        <v>42</v>
      </c>
      <c r="AF35" s="1490" t="s">
        <v>43</v>
      </c>
      <c r="AG35" s="1491" t="s">
        <v>40</v>
      </c>
      <c r="AH35" s="1488" t="s">
        <v>41</v>
      </c>
      <c r="AI35" s="1488" t="s">
        <v>42</v>
      </c>
      <c r="AJ35" s="1490" t="s">
        <v>43</v>
      </c>
      <c r="AK35" s="1491" t="s">
        <v>40</v>
      </c>
      <c r="AL35" s="1488" t="s">
        <v>41</v>
      </c>
      <c r="AM35" s="1488" t="s">
        <v>42</v>
      </c>
      <c r="AN35" s="1490" t="s">
        <v>43</v>
      </c>
      <c r="AO35" s="1597" t="s">
        <v>40</v>
      </c>
      <c r="AP35" s="1598" t="s">
        <v>41</v>
      </c>
      <c r="AQ35" s="1598" t="s">
        <v>42</v>
      </c>
      <c r="AR35" s="1599" t="s">
        <v>43</v>
      </c>
      <c r="AS35" s="1597" t="s">
        <v>40</v>
      </c>
      <c r="AT35" s="1598" t="s">
        <v>41</v>
      </c>
      <c r="AU35" s="1598" t="s">
        <v>42</v>
      </c>
      <c r="AV35" s="1599" t="s">
        <v>43</v>
      </c>
      <c r="AW35" s="1487" t="s">
        <v>44</v>
      </c>
      <c r="AX35" s="1465" t="s">
        <v>45</v>
      </c>
      <c r="AY35" s="1466" t="s">
        <v>46</v>
      </c>
    </row>
    <row r="36" spans="1:52" ht="12.75" hidden="1" customHeight="1">
      <c r="A36" s="1437">
        <f>+A33+1</f>
        <v>21</v>
      </c>
      <c r="C36" s="1458" t="str">
        <f>+C29</f>
        <v>Base FCR</v>
      </c>
      <c r="D36" s="1492">
        <v>2008</v>
      </c>
      <c r="E36" s="1493"/>
      <c r="F36" s="25"/>
      <c r="G36" s="1493">
        <v>0</v>
      </c>
      <c r="H36" s="23">
        <v>0</v>
      </c>
      <c r="I36" s="1493"/>
      <c r="J36" s="1166"/>
      <c r="K36" s="1493">
        <v>0</v>
      </c>
      <c r="L36" s="1165">
        <v>0</v>
      </c>
      <c r="M36" s="1493">
        <v>13722120</v>
      </c>
      <c r="N36" s="1166">
        <v>98015.142857142855</v>
      </c>
      <c r="O36" s="1493">
        <v>13624104.857142856</v>
      </c>
      <c r="P36" s="1165">
        <v>605809.1932136229</v>
      </c>
      <c r="Q36" s="1493">
        <v>26046638</v>
      </c>
      <c r="R36" s="1166">
        <v>310079.02380952379</v>
      </c>
      <c r="S36" s="1493">
        <v>25736558.976190478</v>
      </c>
      <c r="T36" s="1165">
        <v>1748948.4022156682</v>
      </c>
      <c r="U36" s="1493">
        <v>18572212</v>
      </c>
      <c r="V36" s="1166">
        <v>221097.76190476189</v>
      </c>
      <c r="W36" s="1493">
        <v>18351114.238095239</v>
      </c>
      <c r="X36" s="1165">
        <v>1247064.6116788916</v>
      </c>
      <c r="Y36" s="1458"/>
      <c r="Z36" s="1470"/>
      <c r="AA36" s="1470"/>
      <c r="AB36" s="23"/>
      <c r="AC36" s="1458"/>
      <c r="AD36" s="1470"/>
      <c r="AE36" s="1470"/>
      <c r="AF36" s="23"/>
      <c r="AG36" s="1458"/>
      <c r="AH36" s="1470"/>
      <c r="AI36" s="1470"/>
      <c r="AJ36" s="23"/>
      <c r="AK36" s="1458"/>
      <c r="AL36" s="1470"/>
      <c r="AM36" s="1470"/>
      <c r="AN36" s="23"/>
      <c r="AO36" s="1458"/>
      <c r="AP36" s="1470"/>
      <c r="AQ36" s="1470"/>
      <c r="AR36" s="23"/>
      <c r="AS36" s="1458"/>
      <c r="AT36" s="1470"/>
      <c r="AU36" s="1470"/>
      <c r="AV36" s="23"/>
      <c r="AW36" s="1494">
        <f t="shared" ref="AW36:AW41" si="0">+X36+T36+P36+L36+H36</f>
        <v>3601822.2071081828</v>
      </c>
      <c r="AX36" s="1470"/>
      <c r="AY36" s="1495">
        <f>+AW36</f>
        <v>3601822.2071081828</v>
      </c>
    </row>
    <row r="37" spans="1:52" ht="12.75" hidden="1" customHeight="1">
      <c r="A37" s="1437">
        <f>+A36+1</f>
        <v>22</v>
      </c>
      <c r="C37" s="1458" t="s">
        <v>47</v>
      </c>
      <c r="D37" s="1492">
        <v>2008</v>
      </c>
      <c r="E37" s="1493"/>
      <c r="F37" s="25"/>
      <c r="G37" s="1493">
        <v>0</v>
      </c>
      <c r="H37" s="23">
        <v>0</v>
      </c>
      <c r="I37" s="1493"/>
      <c r="J37" s="1166"/>
      <c r="K37" s="1493">
        <v>0</v>
      </c>
      <c r="L37" s="1165">
        <v>0</v>
      </c>
      <c r="M37" s="1493">
        <v>13722120</v>
      </c>
      <c r="N37" s="1166">
        <v>98015.142857142855</v>
      </c>
      <c r="O37" s="1493">
        <v>13624104.857142856</v>
      </c>
      <c r="P37" s="1165">
        <v>605809.1932136229</v>
      </c>
      <c r="Q37" s="1493">
        <v>26046638</v>
      </c>
      <c r="R37" s="1166">
        <v>310079.02380952379</v>
      </c>
      <c r="S37" s="1493">
        <v>25736558.976190478</v>
      </c>
      <c r="T37" s="1165">
        <v>1882305.814125001</v>
      </c>
      <c r="U37" s="1493">
        <v>18572212</v>
      </c>
      <c r="V37" s="1166">
        <v>221097.76190476189</v>
      </c>
      <c r="W37" s="1493">
        <v>18351114.238095239</v>
      </c>
      <c r="X37" s="1165">
        <v>1342153.3569423475</v>
      </c>
      <c r="Y37" s="1458"/>
      <c r="Z37" s="1470"/>
      <c r="AA37" s="1470"/>
      <c r="AB37" s="23"/>
      <c r="AC37" s="1458"/>
      <c r="AD37" s="1470"/>
      <c r="AE37" s="1470"/>
      <c r="AF37" s="23"/>
      <c r="AG37" s="1458"/>
      <c r="AH37" s="1470"/>
      <c r="AI37" s="1470"/>
      <c r="AJ37" s="23"/>
      <c r="AK37" s="1458"/>
      <c r="AL37" s="1470"/>
      <c r="AM37" s="1470"/>
      <c r="AN37" s="23"/>
      <c r="AO37" s="1458"/>
      <c r="AP37" s="1470"/>
      <c r="AQ37" s="1470"/>
      <c r="AR37" s="23"/>
      <c r="AS37" s="1458"/>
      <c r="AT37" s="1470"/>
      <c r="AU37" s="1470"/>
      <c r="AV37" s="23"/>
      <c r="AW37" s="1494">
        <f t="shared" si="0"/>
        <v>3830268.3642809717</v>
      </c>
      <c r="AX37" s="1496">
        <f>+AW37</f>
        <v>3830268.3642809717</v>
      </c>
      <c r="AY37" s="1467"/>
    </row>
    <row r="38" spans="1:52" ht="12.75" hidden="1" customHeight="1">
      <c r="A38" s="1437">
        <f t="shared" ref="A38:A77" si="1">+A37+1</f>
        <v>23</v>
      </c>
      <c r="C38" s="1458" t="str">
        <f>+C36</f>
        <v>Base FCR</v>
      </c>
      <c r="D38" s="1492">
        <f t="shared" ref="D38:D75" si="2">+D36+1</f>
        <v>2009</v>
      </c>
      <c r="E38" s="1493">
        <v>4854660</v>
      </c>
      <c r="F38" s="25">
        <v>69352.28571428571</v>
      </c>
      <c r="G38" s="1493">
        <v>4785307.7142857146</v>
      </c>
      <c r="H38" s="23">
        <v>604422.47460055421</v>
      </c>
      <c r="I38" s="1493">
        <v>7878071</v>
      </c>
      <c r="J38" s="1166">
        <v>112543.87142857142</v>
      </c>
      <c r="K38" s="1493">
        <v>7765527.1285714284</v>
      </c>
      <c r="L38" s="1165">
        <v>980847.92115181335</v>
      </c>
      <c r="M38" s="1493">
        <v>13624104.857142856</v>
      </c>
      <c r="N38" s="1493">
        <v>392060.57142857142</v>
      </c>
      <c r="O38" s="1493">
        <v>13232044.285714285</v>
      </c>
      <c r="P38" s="1165">
        <v>1871604.3872154376</v>
      </c>
      <c r="Q38" s="1493">
        <v>25736558.976190478</v>
      </c>
      <c r="R38" s="1493">
        <v>744189.65714285709</v>
      </c>
      <c r="S38" s="1493">
        <v>24992369.319047622</v>
      </c>
      <c r="T38" s="1165">
        <v>3538716.6908665984</v>
      </c>
      <c r="U38" s="1493">
        <v>18351114.238095239</v>
      </c>
      <c r="V38" s="1493">
        <v>530634.62857142859</v>
      </c>
      <c r="W38" s="1493">
        <v>17820479.60952381</v>
      </c>
      <c r="X38" s="1165">
        <v>2523235.3054821482</v>
      </c>
      <c r="Y38" s="1493"/>
      <c r="Z38" s="25"/>
      <c r="AA38" s="1493"/>
      <c r="AB38" s="23"/>
      <c r="AC38" s="1493"/>
      <c r="AD38" s="25"/>
      <c r="AE38" s="1493"/>
      <c r="AF38" s="23"/>
      <c r="AG38" s="1493"/>
      <c r="AH38" s="25"/>
      <c r="AI38" s="1493"/>
      <c r="AJ38" s="23"/>
      <c r="AK38" s="1493"/>
      <c r="AL38" s="25"/>
      <c r="AM38" s="1493"/>
      <c r="AN38" s="23"/>
      <c r="AO38" s="1493"/>
      <c r="AP38" s="25"/>
      <c r="AQ38" s="1493"/>
      <c r="AR38" s="23"/>
      <c r="AS38" s="1493"/>
      <c r="AT38" s="25"/>
      <c r="AU38" s="1493"/>
      <c r="AV38" s="23"/>
      <c r="AW38" s="1494">
        <f t="shared" si="0"/>
        <v>9518826.7793165501</v>
      </c>
      <c r="AX38" s="1470"/>
      <c r="AY38" s="1495">
        <f>+AW38</f>
        <v>9518826.7793165501</v>
      </c>
    </row>
    <row r="39" spans="1:52" ht="12.75" hidden="1" customHeight="1">
      <c r="A39" s="1437">
        <f t="shared" si="1"/>
        <v>24</v>
      </c>
      <c r="C39" s="1458" t="str">
        <f>+C37</f>
        <v>W Increased ROE</v>
      </c>
      <c r="D39" s="1492">
        <f t="shared" si="2"/>
        <v>2009</v>
      </c>
      <c r="E39" s="1493">
        <v>4854660</v>
      </c>
      <c r="F39" s="1493">
        <v>69352.28571428571</v>
      </c>
      <c r="G39" s="1493">
        <v>4785307.7142857146</v>
      </c>
      <c r="H39" s="23">
        <v>654013.8945380277</v>
      </c>
      <c r="I39" s="1493">
        <v>7878071</v>
      </c>
      <c r="J39" s="1166">
        <v>112543.87142857142</v>
      </c>
      <c r="K39" s="1493">
        <v>7765527.1285714284</v>
      </c>
      <c r="L39" s="1165">
        <v>980847.92115181335</v>
      </c>
      <c r="M39" s="1493">
        <v>13624104.857142856</v>
      </c>
      <c r="N39" s="1166">
        <v>392060.57142857142</v>
      </c>
      <c r="O39" s="1493">
        <v>13232044.285714285</v>
      </c>
      <c r="P39" s="1165">
        <v>1871604.3872154376</v>
      </c>
      <c r="Q39" s="1493">
        <v>25736558.976190478</v>
      </c>
      <c r="R39" s="1166">
        <v>744189.65714285709</v>
      </c>
      <c r="S39" s="1493">
        <v>24992369.319047622</v>
      </c>
      <c r="T39" s="1165">
        <v>3797719.2788158082</v>
      </c>
      <c r="U39" s="1493">
        <v>18351114.238095239</v>
      </c>
      <c r="V39" s="1166">
        <v>530634.62857142859</v>
      </c>
      <c r="W39" s="1493">
        <v>17820479.60952381</v>
      </c>
      <c r="X39" s="1165">
        <v>2707913.687849246</v>
      </c>
      <c r="Y39" s="1493"/>
      <c r="Z39" s="1493"/>
      <c r="AA39" s="1493"/>
      <c r="AB39" s="23"/>
      <c r="AC39" s="1493"/>
      <c r="AD39" s="1493"/>
      <c r="AE39" s="1493"/>
      <c r="AF39" s="23"/>
      <c r="AG39" s="1493"/>
      <c r="AH39" s="1493"/>
      <c r="AI39" s="1493"/>
      <c r="AJ39" s="23"/>
      <c r="AK39" s="1493"/>
      <c r="AL39" s="1493"/>
      <c r="AM39" s="1493"/>
      <c r="AN39" s="23"/>
      <c r="AO39" s="1493"/>
      <c r="AP39" s="1493"/>
      <c r="AQ39" s="1493"/>
      <c r="AR39" s="23"/>
      <c r="AS39" s="1493"/>
      <c r="AT39" s="1493"/>
      <c r="AU39" s="1493"/>
      <c r="AV39" s="23"/>
      <c r="AW39" s="1494">
        <f t="shared" si="0"/>
        <v>10012099.169570332</v>
      </c>
      <c r="AX39" s="1496">
        <f>+AW39</f>
        <v>10012099.169570332</v>
      </c>
      <c r="AY39" s="1467"/>
      <c r="AZ39" s="1497"/>
    </row>
    <row r="40" spans="1:52" ht="12.75" hidden="1" customHeight="1">
      <c r="A40" s="1437">
        <f t="shared" si="1"/>
        <v>25</v>
      </c>
      <c r="C40" s="1458" t="str">
        <f t="shared" ref="C40:C75" si="3">+C38</f>
        <v>Base FCR</v>
      </c>
      <c r="D40" s="1492">
        <f t="shared" si="2"/>
        <v>2010</v>
      </c>
      <c r="E40" s="1493">
        <v>4785307.7142857146</v>
      </c>
      <c r="F40" s="1493">
        <v>138704.57142857142</v>
      </c>
      <c r="G40" s="1493">
        <v>4646603.1428571427</v>
      </c>
      <c r="H40" s="23">
        <v>658265.47947755677</v>
      </c>
      <c r="I40" s="1493">
        <v>7765527.1285714284</v>
      </c>
      <c r="J40" s="1493">
        <v>225087.74285714285</v>
      </c>
      <c r="K40" s="1493">
        <v>7540439.3857142851</v>
      </c>
      <c r="L40" s="23">
        <v>1068223.5592550735</v>
      </c>
      <c r="M40" s="1498">
        <v>13232044.285714285</v>
      </c>
      <c r="N40" s="1493">
        <v>392060.57142857142</v>
      </c>
      <c r="O40" s="1493">
        <v>12839983.714285715</v>
      </c>
      <c r="P40" s="23">
        <v>1827766.0519328637</v>
      </c>
      <c r="Q40" s="1498">
        <v>24992369.319047622</v>
      </c>
      <c r="R40" s="1493">
        <v>744189.65714285709</v>
      </c>
      <c r="S40" s="1493">
        <v>24248179.661904767</v>
      </c>
      <c r="T40" s="23">
        <v>3455504.9677780503</v>
      </c>
      <c r="U40" s="1498">
        <v>17820479.60952381</v>
      </c>
      <c r="V40" s="1493">
        <v>530634.62857142859</v>
      </c>
      <c r="W40" s="1493">
        <v>17289844.980952382</v>
      </c>
      <c r="X40" s="23">
        <v>2463902.2828446077</v>
      </c>
      <c r="Y40" s="1493">
        <v>6759777</v>
      </c>
      <c r="Z40" s="25">
        <v>160947.07142857142</v>
      </c>
      <c r="AA40" s="1493">
        <v>6598829.9285714282</v>
      </c>
      <c r="AB40" s="1165">
        <v>1068486.5704335223</v>
      </c>
      <c r="AC40" s="1493"/>
      <c r="AD40" s="25"/>
      <c r="AE40" s="1493"/>
      <c r="AF40" s="1165"/>
      <c r="AG40" s="1493"/>
      <c r="AH40" s="25"/>
      <c r="AI40" s="1493"/>
      <c r="AJ40" s="1165"/>
      <c r="AK40" s="1493"/>
      <c r="AL40" s="25"/>
      <c r="AM40" s="1493"/>
      <c r="AN40" s="1165"/>
      <c r="AO40" s="1493"/>
      <c r="AP40" s="25"/>
      <c r="AQ40" s="1493"/>
      <c r="AR40" s="1165"/>
      <c r="AS40" s="1493"/>
      <c r="AT40" s="25"/>
      <c r="AU40" s="1493"/>
      <c r="AV40" s="1165"/>
      <c r="AW40" s="1494">
        <f t="shared" si="0"/>
        <v>9473662.3412881512</v>
      </c>
      <c r="AX40" s="1470"/>
      <c r="AY40" s="1495">
        <f>+AW40</f>
        <v>9473662.3412881512</v>
      </c>
    </row>
    <row r="41" spans="1:52" ht="12.75" hidden="1" customHeight="1">
      <c r="A41" s="1437">
        <f t="shared" si="1"/>
        <v>26</v>
      </c>
      <c r="C41" s="1458" t="str">
        <f t="shared" si="3"/>
        <v>W Increased ROE</v>
      </c>
      <c r="D41" s="1492">
        <f t="shared" si="2"/>
        <v>2010</v>
      </c>
      <c r="E41" s="1493">
        <v>4785307.7142857146</v>
      </c>
      <c r="F41" s="1493">
        <v>138704.57142857142</v>
      </c>
      <c r="G41" s="1493">
        <v>4646603.1428571427</v>
      </c>
      <c r="H41" s="23">
        <v>706419.46695307456</v>
      </c>
      <c r="I41" s="1493">
        <v>7765527.1285714284</v>
      </c>
      <c r="J41" s="1493">
        <v>225087.74285714285</v>
      </c>
      <c r="K41" s="1493">
        <v>7540439.3857142851</v>
      </c>
      <c r="L41" s="23">
        <v>1068223.5592550735</v>
      </c>
      <c r="M41" s="1498">
        <v>13232044.285714285</v>
      </c>
      <c r="N41" s="1493">
        <v>392060.57142857142</v>
      </c>
      <c r="O41" s="1493">
        <v>12839983.714285715</v>
      </c>
      <c r="P41" s="23">
        <v>1827766.0519328637</v>
      </c>
      <c r="Q41" s="1498">
        <v>24992369.319047622</v>
      </c>
      <c r="R41" s="1493">
        <v>744189.65714285709</v>
      </c>
      <c r="S41" s="1493">
        <v>24248179.661904767</v>
      </c>
      <c r="T41" s="23">
        <v>3706795.319857805</v>
      </c>
      <c r="U41" s="1498">
        <v>17820479.60952381</v>
      </c>
      <c r="V41" s="1493">
        <v>530634.62857142859</v>
      </c>
      <c r="W41" s="1493">
        <v>17289844.980952382</v>
      </c>
      <c r="X41" s="23">
        <v>2643081.5570518915</v>
      </c>
      <c r="Y41" s="1493">
        <v>6759777</v>
      </c>
      <c r="Z41" s="1493">
        <v>160947.07142857142</v>
      </c>
      <c r="AA41" s="1493">
        <v>6598829.9285714282</v>
      </c>
      <c r="AB41" s="1165">
        <v>1139692.0871697967</v>
      </c>
      <c r="AC41" s="1493"/>
      <c r="AD41" s="1493"/>
      <c r="AE41" s="1493"/>
      <c r="AF41" s="1165"/>
      <c r="AG41" s="1493"/>
      <c r="AH41" s="1493"/>
      <c r="AI41" s="1493"/>
      <c r="AJ41" s="1165"/>
      <c r="AK41" s="1493"/>
      <c r="AL41" s="1493"/>
      <c r="AM41" s="1493"/>
      <c r="AN41" s="1165"/>
      <c r="AO41" s="1493"/>
      <c r="AP41" s="1493"/>
      <c r="AQ41" s="1493"/>
      <c r="AR41" s="1165"/>
      <c r="AS41" s="1493"/>
      <c r="AT41" s="1493"/>
      <c r="AU41" s="1493"/>
      <c r="AV41" s="1165"/>
      <c r="AW41" s="1494">
        <f t="shared" si="0"/>
        <v>9952285.9550507087</v>
      </c>
      <c r="AX41" s="1496">
        <f>+AW41</f>
        <v>9952285.9550507087</v>
      </c>
      <c r="AY41" s="1467"/>
      <c r="AZ41" s="1499"/>
    </row>
    <row r="42" spans="1:52" ht="13" hidden="1">
      <c r="A42" s="1437">
        <f t="shared" si="1"/>
        <v>27</v>
      </c>
      <c r="C42" s="1458" t="str">
        <f t="shared" si="3"/>
        <v>Base FCR</v>
      </c>
      <c r="D42" s="1492">
        <f t="shared" si="2"/>
        <v>2011</v>
      </c>
      <c r="E42" s="1493">
        <v>4646603.1428571427</v>
      </c>
      <c r="F42" s="1493">
        <v>138704.57142857142</v>
      </c>
      <c r="G42" s="1493">
        <v>4507898.5714285709</v>
      </c>
      <c r="H42" s="23">
        <v>724371.60599023197</v>
      </c>
      <c r="I42" s="1493">
        <v>7540439.3857142851</v>
      </c>
      <c r="J42" s="1493">
        <v>225087.74285714285</v>
      </c>
      <c r="K42" s="1493">
        <v>7315351.6428571418</v>
      </c>
      <c r="L42" s="23">
        <v>1175499.611172579</v>
      </c>
      <c r="M42" s="1498">
        <v>12839983.714285715</v>
      </c>
      <c r="N42" s="1493">
        <v>392060.57142857142</v>
      </c>
      <c r="O42" s="1493">
        <v>12447923.142857144</v>
      </c>
      <c r="P42" s="23">
        <v>2009297.0992722472</v>
      </c>
      <c r="Q42" s="1498">
        <v>24248179.661904767</v>
      </c>
      <c r="R42" s="1493">
        <v>744189.65714285709</v>
      </c>
      <c r="S42" s="1493">
        <v>23503990.004761912</v>
      </c>
      <c r="T42" s="23">
        <v>3797832.4816959109</v>
      </c>
      <c r="U42" s="1498">
        <v>17289844.980952382</v>
      </c>
      <c r="V42" s="1493">
        <v>530634.62857142859</v>
      </c>
      <c r="W42" s="1493">
        <v>16759210.352380954</v>
      </c>
      <c r="X42" s="23">
        <v>2707994.4056711877</v>
      </c>
      <c r="Y42" s="1498">
        <v>6598829.9285714282</v>
      </c>
      <c r="Z42" s="1493">
        <v>193136.48571428572</v>
      </c>
      <c r="AA42" s="1493">
        <v>6405693.4428571425</v>
      </c>
      <c r="AB42" s="23">
        <v>1025365.3887262535</v>
      </c>
      <c r="AC42" s="1498"/>
      <c r="AD42" s="1493"/>
      <c r="AE42" s="1493"/>
      <c r="AF42" s="23"/>
      <c r="AG42" s="1498"/>
      <c r="AH42" s="1493"/>
      <c r="AI42" s="1493"/>
      <c r="AJ42" s="23"/>
      <c r="AK42" s="1498"/>
      <c r="AL42" s="1493"/>
      <c r="AM42" s="1493"/>
      <c r="AN42" s="23"/>
      <c r="AO42" s="1498"/>
      <c r="AP42" s="1493"/>
      <c r="AQ42" s="1493"/>
      <c r="AR42" s="23"/>
      <c r="AS42" s="1498"/>
      <c r="AT42" s="1493"/>
      <c r="AU42" s="1493"/>
      <c r="AV42" s="23"/>
      <c r="AW42" s="1500">
        <v>11440360.59252841</v>
      </c>
      <c r="AX42" s="1470"/>
      <c r="AY42" s="1495">
        <v>11440360.59252841</v>
      </c>
      <c r="AZ42" s="1497"/>
    </row>
    <row r="43" spans="1:52" ht="13" hidden="1">
      <c r="A43" s="1437">
        <f t="shared" si="1"/>
        <v>28</v>
      </c>
      <c r="C43" s="1458" t="str">
        <f t="shared" si="3"/>
        <v>W Increased ROE</v>
      </c>
      <c r="D43" s="1492">
        <f t="shared" si="2"/>
        <v>2011</v>
      </c>
      <c r="E43" s="1493">
        <v>4646603.1428571427</v>
      </c>
      <c r="F43" s="1493">
        <v>138704.57142857142</v>
      </c>
      <c r="G43" s="1493">
        <v>4507898.5714285709</v>
      </c>
      <c r="H43" s="23">
        <v>768454.1853166935</v>
      </c>
      <c r="I43" s="1493">
        <v>7540439.3857142851</v>
      </c>
      <c r="J43" s="1493">
        <v>225087.74285714285</v>
      </c>
      <c r="K43" s="1493">
        <v>7315351.6428571418</v>
      </c>
      <c r="L43" s="23">
        <v>1175499.611172579</v>
      </c>
      <c r="M43" s="1498">
        <v>12839983.714285715</v>
      </c>
      <c r="N43" s="1493">
        <v>392060.57142857142</v>
      </c>
      <c r="O43" s="1493">
        <v>12447923.142857144</v>
      </c>
      <c r="P43" s="23">
        <v>2009297.0992722472</v>
      </c>
      <c r="Q43" s="1498">
        <v>24248179.661904767</v>
      </c>
      <c r="R43" s="1493">
        <v>744189.65714285709</v>
      </c>
      <c r="S43" s="1493">
        <v>23503990.004761912</v>
      </c>
      <c r="T43" s="23">
        <v>4027677.1615297184</v>
      </c>
      <c r="U43" s="1498">
        <v>17289844.980952382</v>
      </c>
      <c r="V43" s="1493">
        <v>530634.62857142859</v>
      </c>
      <c r="W43" s="1493">
        <v>16759210.352380954</v>
      </c>
      <c r="X43" s="23">
        <v>2871882.1258808207</v>
      </c>
      <c r="Y43" s="1498">
        <v>6598829.9285714282</v>
      </c>
      <c r="Z43" s="1493">
        <v>193136.48571428572</v>
      </c>
      <c r="AA43" s="1493">
        <v>6405693.4428571425</v>
      </c>
      <c r="AB43" s="23">
        <v>1088006.4364032107</v>
      </c>
      <c r="AC43" s="1498"/>
      <c r="AD43" s="1493"/>
      <c r="AE43" s="1493"/>
      <c r="AF43" s="23"/>
      <c r="AG43" s="1498"/>
      <c r="AH43" s="1493"/>
      <c r="AI43" s="1493"/>
      <c r="AJ43" s="23"/>
      <c r="AK43" s="1498"/>
      <c r="AL43" s="1493"/>
      <c r="AM43" s="1493"/>
      <c r="AN43" s="23"/>
      <c r="AO43" s="1498"/>
      <c r="AP43" s="1493"/>
      <c r="AQ43" s="1493"/>
      <c r="AR43" s="23"/>
      <c r="AS43" s="1498"/>
      <c r="AT43" s="1493"/>
      <c r="AU43" s="1493"/>
      <c r="AV43" s="23"/>
      <c r="AW43" s="1500">
        <v>11940816.61957527</v>
      </c>
      <c r="AX43" s="1496">
        <v>11940816.61957527</v>
      </c>
      <c r="AY43" s="1467"/>
      <c r="AZ43" s="1497"/>
    </row>
    <row r="44" spans="1:52" ht="13" hidden="1">
      <c r="A44" s="1437">
        <f t="shared" si="1"/>
        <v>29</v>
      </c>
      <c r="C44" s="1458" t="str">
        <f t="shared" si="3"/>
        <v>Base FCR</v>
      </c>
      <c r="D44" s="1492">
        <f t="shared" si="2"/>
        <v>2012</v>
      </c>
      <c r="E44" s="1493">
        <v>4507898.5714285709</v>
      </c>
      <c r="F44" s="1493">
        <v>138704.57142857142</v>
      </c>
      <c r="G44" s="1493">
        <v>4369193.9999999991</v>
      </c>
      <c r="H44" s="23">
        <v>711157.72630461515</v>
      </c>
      <c r="I44" s="1493">
        <v>7315351.6428571418</v>
      </c>
      <c r="J44" s="1493">
        <v>225087.74285714285</v>
      </c>
      <c r="K44" s="1493">
        <v>7090263.8999999985</v>
      </c>
      <c r="L44" s="23">
        <v>1154056.3211484069</v>
      </c>
      <c r="M44" s="1498">
        <v>12447923.142857144</v>
      </c>
      <c r="N44" s="1493">
        <v>392060.57142857142</v>
      </c>
      <c r="O44" s="1493">
        <v>12055862.571428573</v>
      </c>
      <c r="P44" s="23">
        <v>1971623.4298794207</v>
      </c>
      <c r="Q44" s="1498">
        <v>23503990.004761912</v>
      </c>
      <c r="R44" s="1493">
        <v>744189.65714285709</v>
      </c>
      <c r="S44" s="1493">
        <v>22759800.347619057</v>
      </c>
      <c r="T44" s="23">
        <v>3726185.7674880158</v>
      </c>
      <c r="U44" s="1498">
        <v>16759210.352380954</v>
      </c>
      <c r="V44" s="1493">
        <v>530634.62857142859</v>
      </c>
      <c r="W44" s="1493">
        <v>16228575.723809525</v>
      </c>
      <c r="X44" s="23">
        <v>2656907.6602197234</v>
      </c>
      <c r="Y44" s="1498">
        <v>6405693.4428571425</v>
      </c>
      <c r="Z44" s="1493">
        <v>193136.48571428572</v>
      </c>
      <c r="AA44" s="1493">
        <v>6212556.9571428569</v>
      </c>
      <c r="AB44" s="23">
        <v>1007107.6277518201</v>
      </c>
      <c r="AC44" s="1498"/>
      <c r="AD44" s="1493"/>
      <c r="AE44" s="1493"/>
      <c r="AF44" s="23"/>
      <c r="AG44" s="1498"/>
      <c r="AH44" s="1493"/>
      <c r="AI44" s="1493"/>
      <c r="AJ44" s="23"/>
      <c r="AK44" s="1498"/>
      <c r="AL44" s="1493"/>
      <c r="AM44" s="1493"/>
      <c r="AN44" s="23"/>
      <c r="AO44" s="1498"/>
      <c r="AP44" s="1493"/>
      <c r="AQ44" s="1493"/>
      <c r="AR44" s="23"/>
      <c r="AS44" s="1498"/>
      <c r="AT44" s="1493"/>
      <c r="AU44" s="1493"/>
      <c r="AV44" s="23"/>
      <c r="AW44" s="1500">
        <v>11227038.532792002</v>
      </c>
      <c r="AX44" s="1470"/>
      <c r="AY44" s="1495">
        <v>11227038.532792002</v>
      </c>
      <c r="AZ44" s="1497"/>
    </row>
    <row r="45" spans="1:52" ht="13" hidden="1">
      <c r="A45" s="1437">
        <f t="shared" si="1"/>
        <v>30</v>
      </c>
      <c r="C45" s="1458" t="str">
        <f t="shared" si="3"/>
        <v>W Increased ROE</v>
      </c>
      <c r="D45" s="1492">
        <f t="shared" si="2"/>
        <v>2012</v>
      </c>
      <c r="E45" s="1493">
        <v>4507898.5714285709</v>
      </c>
      <c r="F45" s="1493">
        <v>138704.57142857142</v>
      </c>
      <c r="G45" s="1493">
        <v>4369193.9999999991</v>
      </c>
      <c r="H45" s="23">
        <v>753764.35658099083</v>
      </c>
      <c r="I45" s="1493">
        <v>7315351.6428571418</v>
      </c>
      <c r="J45" s="1493">
        <v>225087.74285714285</v>
      </c>
      <c r="K45" s="1493">
        <v>7090263.8999999985</v>
      </c>
      <c r="L45" s="23">
        <v>1154056.3211484069</v>
      </c>
      <c r="M45" s="1498">
        <v>12447923.142857144</v>
      </c>
      <c r="N45" s="1493">
        <v>392060.57142857142</v>
      </c>
      <c r="O45" s="1493">
        <v>12055862.571428573</v>
      </c>
      <c r="P45" s="23">
        <v>1971623.4298794207</v>
      </c>
      <c r="Q45" s="1498">
        <v>23503990.004761912</v>
      </c>
      <c r="R45" s="1493">
        <v>744189.65714285709</v>
      </c>
      <c r="S45" s="1493">
        <v>22759800.347619057</v>
      </c>
      <c r="T45" s="23">
        <v>3948130.22648323</v>
      </c>
      <c r="U45" s="1498">
        <v>16759210.352380954</v>
      </c>
      <c r="V45" s="1493">
        <v>530634.62857142859</v>
      </c>
      <c r="W45" s="1493">
        <v>16228575.723809525</v>
      </c>
      <c r="X45" s="23">
        <v>2815162.2320644427</v>
      </c>
      <c r="Y45" s="1498">
        <v>6405693.4428571425</v>
      </c>
      <c r="Z45" s="1493">
        <v>193136.48571428572</v>
      </c>
      <c r="AA45" s="1493">
        <v>6212556.9571428569</v>
      </c>
      <c r="AB45" s="23">
        <v>1067689.9954251053</v>
      </c>
      <c r="AC45" s="1498"/>
      <c r="AD45" s="1493"/>
      <c r="AE45" s="1493"/>
      <c r="AF45" s="23"/>
      <c r="AG45" s="1498"/>
      <c r="AH45" s="1493"/>
      <c r="AI45" s="1493"/>
      <c r="AJ45" s="23"/>
      <c r="AK45" s="1498"/>
      <c r="AL45" s="1493"/>
      <c r="AM45" s="1493"/>
      <c r="AN45" s="23"/>
      <c r="AO45" s="1498"/>
      <c r="AP45" s="1493"/>
      <c r="AQ45" s="1493"/>
      <c r="AR45" s="23"/>
      <c r="AS45" s="1498"/>
      <c r="AT45" s="1493"/>
      <c r="AU45" s="1493"/>
      <c r="AV45" s="23"/>
      <c r="AW45" s="1500">
        <v>11710426.561581597</v>
      </c>
      <c r="AX45" s="1496">
        <v>11710426.561581597</v>
      </c>
      <c r="AY45" s="1467"/>
    </row>
    <row r="46" spans="1:52" ht="13" hidden="1">
      <c r="A46" s="1437">
        <f t="shared" si="1"/>
        <v>31</v>
      </c>
      <c r="C46" s="1458" t="str">
        <f t="shared" si="3"/>
        <v>Base FCR</v>
      </c>
      <c r="D46" s="1492">
        <f t="shared" si="2"/>
        <v>2013</v>
      </c>
      <c r="E46" s="1493">
        <v>4369193.9999999991</v>
      </c>
      <c r="F46" s="1493">
        <v>138704.57142857142</v>
      </c>
      <c r="G46" s="1493">
        <v>4230489.4285714272</v>
      </c>
      <c r="H46" s="23">
        <v>654304.47924942314</v>
      </c>
      <c r="I46" s="1493">
        <v>7090263.8999999985</v>
      </c>
      <c r="J46" s="1493">
        <v>225087.74285714285</v>
      </c>
      <c r="K46" s="1493">
        <v>6865176.1571428552</v>
      </c>
      <c r="L46" s="23">
        <v>1061795.7062173216</v>
      </c>
      <c r="M46" s="1498">
        <v>12055862.571428573</v>
      </c>
      <c r="N46" s="1493">
        <v>392060.57142857142</v>
      </c>
      <c r="O46" s="1493">
        <v>11663802.000000002</v>
      </c>
      <c r="P46" s="23">
        <v>1813611.2779319216</v>
      </c>
      <c r="Q46" s="1498">
        <v>22759800.347619057</v>
      </c>
      <c r="R46" s="1493">
        <v>744189.65714285709</v>
      </c>
      <c r="S46" s="1493">
        <v>22015610.690476201</v>
      </c>
      <c r="T46" s="23">
        <v>3427389.0916968002</v>
      </c>
      <c r="U46" s="1498">
        <v>16228575.723809525</v>
      </c>
      <c r="V46" s="1493">
        <v>530634.62857142859</v>
      </c>
      <c r="W46" s="1493">
        <v>15697941.095238097</v>
      </c>
      <c r="X46" s="23">
        <v>2443854.6278978651</v>
      </c>
      <c r="Y46" s="1498">
        <v>6212556.9571428569</v>
      </c>
      <c r="Z46" s="1493">
        <v>193136.48571428572</v>
      </c>
      <c r="AA46" s="1493">
        <v>6019420.4714285713</v>
      </c>
      <c r="AB46" s="23">
        <v>926766.17386400013</v>
      </c>
      <c r="AC46" s="1498"/>
      <c r="AD46" s="1493"/>
      <c r="AE46" s="1493"/>
      <c r="AF46" s="23"/>
      <c r="AG46" s="1498"/>
      <c r="AH46" s="1493"/>
      <c r="AI46" s="1493"/>
      <c r="AJ46" s="23"/>
      <c r="AK46" s="1498"/>
      <c r="AL46" s="1493"/>
      <c r="AM46" s="1493"/>
      <c r="AN46" s="23"/>
      <c r="AO46" s="1498"/>
      <c r="AP46" s="1493"/>
      <c r="AQ46" s="1493"/>
      <c r="AR46" s="23"/>
      <c r="AS46" s="1498"/>
      <c r="AT46" s="1493"/>
      <c r="AU46" s="1493"/>
      <c r="AV46" s="23"/>
      <c r="AW46" s="1500">
        <v>10327721.356857331</v>
      </c>
      <c r="AX46" s="1470"/>
      <c r="AY46" s="1495">
        <f>+AW46</f>
        <v>10327721.356857331</v>
      </c>
    </row>
    <row r="47" spans="1:52" ht="13" hidden="1">
      <c r="A47" s="1437">
        <f t="shared" si="1"/>
        <v>32</v>
      </c>
      <c r="C47" s="1458" t="str">
        <f t="shared" si="3"/>
        <v>W Increased ROE</v>
      </c>
      <c r="D47" s="1492">
        <f t="shared" si="2"/>
        <v>2013</v>
      </c>
      <c r="E47" s="1493">
        <v>4369193.9999999991</v>
      </c>
      <c r="F47" s="1493">
        <v>138704.57142857142</v>
      </c>
      <c r="G47" s="1493">
        <v>4230489.4285714272</v>
      </c>
      <c r="H47" s="23">
        <v>694414.99211606081</v>
      </c>
      <c r="I47" s="1493">
        <v>7090263.8999999985</v>
      </c>
      <c r="J47" s="1493">
        <v>225087.74285714285</v>
      </c>
      <c r="K47" s="1493">
        <v>6865176.1571428552</v>
      </c>
      <c r="L47" s="23">
        <v>1061795.7062173216</v>
      </c>
      <c r="M47" s="1498">
        <v>12055862.571428573</v>
      </c>
      <c r="N47" s="1493">
        <v>392060.57142857142</v>
      </c>
      <c r="O47" s="1493">
        <v>11663802.000000002</v>
      </c>
      <c r="P47" s="23">
        <v>1813611.2779319216</v>
      </c>
      <c r="Q47" s="1498">
        <v>22759800.347619057</v>
      </c>
      <c r="R47" s="1493">
        <v>744189.65714285709</v>
      </c>
      <c r="S47" s="1493">
        <v>22015610.690476201</v>
      </c>
      <c r="T47" s="23">
        <v>3636125.5631564218</v>
      </c>
      <c r="U47" s="1498">
        <v>16228575.723809525</v>
      </c>
      <c r="V47" s="1493">
        <v>530634.62857142859</v>
      </c>
      <c r="W47" s="1493">
        <v>15697941.095238097</v>
      </c>
      <c r="X47" s="23">
        <v>2592691.4182767244</v>
      </c>
      <c r="Y47" s="1498">
        <v>6212556.9571428569</v>
      </c>
      <c r="Z47" s="1493">
        <v>193136.48571428572</v>
      </c>
      <c r="AA47" s="1493">
        <v>6019420.4714285713</v>
      </c>
      <c r="AB47" s="23">
        <v>983838.06739913381</v>
      </c>
      <c r="AC47" s="1498"/>
      <c r="AD47" s="1493"/>
      <c r="AE47" s="1493"/>
      <c r="AF47" s="23"/>
      <c r="AG47" s="1498"/>
      <c r="AH47" s="1493"/>
      <c r="AI47" s="1493"/>
      <c r="AJ47" s="23"/>
      <c r="AK47" s="1498"/>
      <c r="AL47" s="1493"/>
      <c r="AM47" s="1493"/>
      <c r="AN47" s="23"/>
      <c r="AO47" s="1498"/>
      <c r="AP47" s="1493"/>
      <c r="AQ47" s="1493"/>
      <c r="AR47" s="23"/>
      <c r="AS47" s="1498"/>
      <c r="AT47" s="1493"/>
      <c r="AU47" s="1493"/>
      <c r="AV47" s="23"/>
      <c r="AW47" s="1500">
        <v>10782477.025097582</v>
      </c>
      <c r="AX47" s="1496">
        <f>+AW47</f>
        <v>10782477.025097582</v>
      </c>
      <c r="AY47" s="1467"/>
      <c r="AZ47" s="1497"/>
    </row>
    <row r="48" spans="1:52" ht="13" hidden="1">
      <c r="A48" s="1437">
        <f t="shared" si="1"/>
        <v>33</v>
      </c>
      <c r="C48" s="1458" t="str">
        <f t="shared" si="3"/>
        <v>Base FCR</v>
      </c>
      <c r="D48" s="1492">
        <f t="shared" si="2"/>
        <v>2014</v>
      </c>
      <c r="E48" s="1493">
        <v>4230489.4285714272</v>
      </c>
      <c r="F48" s="1493">
        <v>138704.57142857142</v>
      </c>
      <c r="G48" s="1493">
        <v>4091784.8571428559</v>
      </c>
      <c r="H48" s="23">
        <v>622701.96133218415</v>
      </c>
      <c r="I48" s="1493">
        <v>6865176.1571428552</v>
      </c>
      <c r="J48" s="1493">
        <v>225087.74285714285</v>
      </c>
      <c r="K48" s="1493">
        <v>6640088.4142857119</v>
      </c>
      <c r="L48" s="23">
        <v>1010511.6039463527</v>
      </c>
      <c r="M48" s="1498">
        <v>11663802.000000002</v>
      </c>
      <c r="N48" s="1493">
        <v>392060.57142857142</v>
      </c>
      <c r="O48" s="1493">
        <v>11271741.428571431</v>
      </c>
      <c r="P48" s="23">
        <v>1725340.2089377544</v>
      </c>
      <c r="Q48" s="1498">
        <v>22015610.690476201</v>
      </c>
      <c r="R48" s="1493">
        <v>744189.65714285709</v>
      </c>
      <c r="S48" s="1493">
        <v>21271421.033333346</v>
      </c>
      <c r="T48" s="23">
        <v>3260282.9071831317</v>
      </c>
      <c r="U48" s="1498">
        <v>15697941.095238097</v>
      </c>
      <c r="V48" s="1493">
        <v>530634.62857142859</v>
      </c>
      <c r="W48" s="1493">
        <v>15167306.466666669</v>
      </c>
      <c r="X48" s="23">
        <v>2324701.7650485802</v>
      </c>
      <c r="Y48" s="1498">
        <v>6019420.4714285713</v>
      </c>
      <c r="Z48" s="1493">
        <v>193136.48571428572</v>
      </c>
      <c r="AA48" s="1493">
        <v>5826283.9857142856</v>
      </c>
      <c r="AB48" s="23">
        <v>882299.36704230588</v>
      </c>
      <c r="AC48" s="1498"/>
      <c r="AD48" s="1493"/>
      <c r="AE48" s="1493"/>
      <c r="AF48" s="23"/>
      <c r="AG48" s="1498"/>
      <c r="AH48" s="1493"/>
      <c r="AI48" s="1493"/>
      <c r="AJ48" s="23"/>
      <c r="AK48" s="1498"/>
      <c r="AL48" s="1493"/>
      <c r="AM48" s="1493"/>
      <c r="AN48" s="23"/>
      <c r="AO48" s="1498"/>
      <c r="AP48" s="1493"/>
      <c r="AQ48" s="1493"/>
      <c r="AR48" s="23"/>
      <c r="AS48" s="1498"/>
      <c r="AT48" s="1493"/>
      <c r="AU48" s="1493"/>
      <c r="AV48" s="23"/>
      <c r="AW48" s="1500">
        <f>+AB48+X48+T48+P48+L48+H48</f>
        <v>9825837.8134903088</v>
      </c>
      <c r="AX48" s="1470"/>
      <c r="AY48" s="1495">
        <f>+AW48</f>
        <v>9825837.8134903088</v>
      </c>
    </row>
    <row r="49" spans="1:54" ht="13" hidden="1">
      <c r="A49" s="1437">
        <f t="shared" si="1"/>
        <v>34</v>
      </c>
      <c r="C49" s="1458" t="str">
        <f t="shared" si="3"/>
        <v>W Increased ROE</v>
      </c>
      <c r="D49" s="1492">
        <f t="shared" si="2"/>
        <v>2014</v>
      </c>
      <c r="E49" s="1493">
        <v>4230489.4285714272</v>
      </c>
      <c r="F49" s="1493">
        <v>138704.57142857142</v>
      </c>
      <c r="G49" s="1493">
        <v>4091784.8571428559</v>
      </c>
      <c r="H49" s="23">
        <v>661363.83044789499</v>
      </c>
      <c r="I49" s="1493">
        <v>6865176.1571428552</v>
      </c>
      <c r="J49" s="1493">
        <v>225087.74285714285</v>
      </c>
      <c r="K49" s="1493">
        <v>6640088.4142857119</v>
      </c>
      <c r="L49" s="23">
        <v>1010511.6039463527</v>
      </c>
      <c r="M49" s="1498">
        <v>11663802.000000002</v>
      </c>
      <c r="N49" s="1493">
        <v>392060.57142857142</v>
      </c>
      <c r="O49" s="1493">
        <v>11271741.428571431</v>
      </c>
      <c r="P49" s="23">
        <v>1725340.2089377544</v>
      </c>
      <c r="Q49" s="1498">
        <v>22015610.690476201</v>
      </c>
      <c r="R49" s="1493">
        <v>744189.65714285709</v>
      </c>
      <c r="S49" s="1493">
        <v>21271421.033333346</v>
      </c>
      <c r="T49" s="23">
        <v>3461269.2553437133</v>
      </c>
      <c r="U49" s="1498">
        <v>15697941.095238097</v>
      </c>
      <c r="V49" s="1493">
        <v>530634.62857142859</v>
      </c>
      <c r="W49" s="1493">
        <v>15167306.466666669</v>
      </c>
      <c r="X49" s="23">
        <v>2468012.4321352169</v>
      </c>
      <c r="Y49" s="1498">
        <v>6019420.4714285713</v>
      </c>
      <c r="Z49" s="1493">
        <v>193136.48571428572</v>
      </c>
      <c r="AA49" s="1493">
        <v>5826283.9857142856</v>
      </c>
      <c r="AB49" s="23">
        <v>937349.92242364003</v>
      </c>
      <c r="AC49" s="1498"/>
      <c r="AD49" s="1493"/>
      <c r="AE49" s="1493"/>
      <c r="AF49" s="23"/>
      <c r="AG49" s="1498"/>
      <c r="AH49" s="1493"/>
      <c r="AI49" s="1493"/>
      <c r="AJ49" s="23"/>
      <c r="AK49" s="1498"/>
      <c r="AL49" s="1493"/>
      <c r="AM49" s="1493"/>
      <c r="AN49" s="23"/>
      <c r="AO49" s="1498"/>
      <c r="AP49" s="1493"/>
      <c r="AQ49" s="1493"/>
      <c r="AR49" s="23"/>
      <c r="AS49" s="1498"/>
      <c r="AT49" s="1493"/>
      <c r="AU49" s="1493"/>
      <c r="AV49" s="23"/>
      <c r="AW49" s="1500">
        <f>+AB49+X49+T49+P49+L49+H49</f>
        <v>10263847.253234573</v>
      </c>
      <c r="AX49" s="1496">
        <f>+AW49</f>
        <v>10263847.253234573</v>
      </c>
      <c r="AY49" s="1467"/>
      <c r="AZ49" s="1497"/>
    </row>
    <row r="50" spans="1:54" ht="13" hidden="1">
      <c r="A50" s="1437">
        <f t="shared" si="1"/>
        <v>35</v>
      </c>
      <c r="C50" s="1458" t="str">
        <f t="shared" si="3"/>
        <v>Base FCR</v>
      </c>
      <c r="D50" s="1492">
        <f t="shared" si="2"/>
        <v>2015</v>
      </c>
      <c r="E50" s="1493">
        <v>4091784.8571428559</v>
      </c>
      <c r="F50" s="1493">
        <v>138704.57142857142</v>
      </c>
      <c r="G50" s="1493">
        <v>3953080.2857142845</v>
      </c>
      <c r="H50" s="23">
        <v>625383.57977263792</v>
      </c>
      <c r="I50" s="1493">
        <v>6640088.4142857119</v>
      </c>
      <c r="J50" s="1493">
        <v>225087.74285714285</v>
      </c>
      <c r="K50" s="1493">
        <v>6415000.6714285687</v>
      </c>
      <c r="L50" s="23">
        <v>1014863.294995531</v>
      </c>
      <c r="M50" s="1498">
        <v>11271741.428571431</v>
      </c>
      <c r="N50" s="1493">
        <v>392060.57142857142</v>
      </c>
      <c r="O50" s="1493">
        <v>10879680.85714286</v>
      </c>
      <c r="P50" s="23">
        <v>1731500.1749673772</v>
      </c>
      <c r="Q50" s="1498">
        <v>21271421.033333346</v>
      </c>
      <c r="R50" s="1493">
        <v>744189.65714285709</v>
      </c>
      <c r="S50" s="1493">
        <v>20527231.376190491</v>
      </c>
      <c r="T50" s="23">
        <v>3271376.5312157837</v>
      </c>
      <c r="U50" s="1498">
        <v>15167306.466666669</v>
      </c>
      <c r="V50" s="1493">
        <v>530634.62857142859</v>
      </c>
      <c r="W50" s="1493">
        <v>14636671.83809524</v>
      </c>
      <c r="X50" s="23">
        <v>2332611.9274803959</v>
      </c>
      <c r="Y50" s="1498">
        <v>5826283.9857142856</v>
      </c>
      <c r="Z50" s="1493">
        <v>193136.48571428572</v>
      </c>
      <c r="AA50" s="1493">
        <v>5633147.5</v>
      </c>
      <c r="AB50" s="23">
        <v>886655.06894753466</v>
      </c>
      <c r="AC50" s="1493">
        <v>4127104.4899999998</v>
      </c>
      <c r="AD50" s="25">
        <v>68785.074833333332</v>
      </c>
      <c r="AE50" s="1493">
        <v>4058319.4151666663</v>
      </c>
      <c r="AF50" s="1165">
        <v>610056.76330008102</v>
      </c>
      <c r="AG50" s="1493">
        <v>12794561</v>
      </c>
      <c r="AH50" s="25">
        <v>213242.68333333335</v>
      </c>
      <c r="AI50" s="1493">
        <v>12581318.316666666</v>
      </c>
      <c r="AJ50" s="1165">
        <v>1891255.3560051606</v>
      </c>
      <c r="AK50" s="1493"/>
      <c r="AL50" s="25"/>
      <c r="AM50" s="1493"/>
      <c r="AN50" s="1165"/>
      <c r="AO50" s="1493"/>
      <c r="AP50" s="25"/>
      <c r="AQ50" s="1493"/>
      <c r="AR50" s="1165"/>
      <c r="AS50" s="1493"/>
      <c r="AT50" s="25"/>
      <c r="AU50" s="1493"/>
      <c r="AV50" s="1165"/>
      <c r="AW50" s="1500">
        <f>+AB50+X50+T50+P50+L50+H50+AF50+AJ50</f>
        <v>12363702.696684502</v>
      </c>
      <c r="AX50" s="1470"/>
      <c r="AY50" s="1495">
        <f>+AW50</f>
        <v>12363702.696684502</v>
      </c>
    </row>
    <row r="51" spans="1:54" ht="13" hidden="1">
      <c r="A51" s="1437">
        <f t="shared" si="1"/>
        <v>36</v>
      </c>
      <c r="C51" s="1458" t="str">
        <f t="shared" si="3"/>
        <v>W Increased ROE</v>
      </c>
      <c r="D51" s="1492">
        <f t="shared" si="2"/>
        <v>2015</v>
      </c>
      <c r="E51" s="1493">
        <v>4091784.8571428559</v>
      </c>
      <c r="F51" s="1493">
        <v>138704.57142857142</v>
      </c>
      <c r="G51" s="1493">
        <v>3953080.2857142845</v>
      </c>
      <c r="H51" s="23">
        <v>664237.14409720595</v>
      </c>
      <c r="I51" s="1493">
        <v>6640088.4142857119</v>
      </c>
      <c r="J51" s="1493">
        <v>225087.74285714285</v>
      </c>
      <c r="K51" s="1493">
        <v>6415000.6714285687</v>
      </c>
      <c r="L51" s="23">
        <v>1014863.294995531</v>
      </c>
      <c r="M51" s="1498">
        <v>11271741.428571431</v>
      </c>
      <c r="N51" s="1493">
        <v>392060.57142857142</v>
      </c>
      <c r="O51" s="1493">
        <v>10879680.85714286</v>
      </c>
      <c r="P51" s="23">
        <v>1731500.1749673772</v>
      </c>
      <c r="Q51" s="1498">
        <v>21271421.033333346</v>
      </c>
      <c r="R51" s="1493">
        <v>744189.65714285709</v>
      </c>
      <c r="S51" s="1493">
        <v>20527231.376190491</v>
      </c>
      <c r="T51" s="23">
        <v>3473132.1362214121</v>
      </c>
      <c r="U51" s="1498">
        <v>15167306.466666669</v>
      </c>
      <c r="V51" s="1493">
        <v>530634.62857142859</v>
      </c>
      <c r="W51" s="1493">
        <v>14636671.83809524</v>
      </c>
      <c r="X51" s="23">
        <v>2476471.1030236194</v>
      </c>
      <c r="Y51" s="1498">
        <v>5826283.9857142856</v>
      </c>
      <c r="Z51" s="1493">
        <v>193136.48571428572</v>
      </c>
      <c r="AA51" s="1493">
        <v>5633147.5</v>
      </c>
      <c r="AB51" s="23">
        <v>942021.4776521537</v>
      </c>
      <c r="AC51" s="1493">
        <v>4127104.4899999998</v>
      </c>
      <c r="AD51" s="1493">
        <v>68785.074833333332</v>
      </c>
      <c r="AE51" s="1493">
        <v>4058319.4151666663</v>
      </c>
      <c r="AF51" s="1165">
        <v>610056.76330008102</v>
      </c>
      <c r="AG51" s="1493">
        <v>12794561</v>
      </c>
      <c r="AH51" s="1493">
        <v>213242.68333333335</v>
      </c>
      <c r="AI51" s="1493">
        <v>12581318.316666666</v>
      </c>
      <c r="AJ51" s="1165">
        <v>1891255.3560051606</v>
      </c>
      <c r="AK51" s="1493"/>
      <c r="AL51" s="1493"/>
      <c r="AM51" s="1493"/>
      <c r="AN51" s="1165"/>
      <c r="AO51" s="1493"/>
      <c r="AP51" s="1493"/>
      <c r="AQ51" s="1493"/>
      <c r="AR51" s="1165"/>
      <c r="AS51" s="1493"/>
      <c r="AT51" s="1493"/>
      <c r="AU51" s="1493"/>
      <c r="AV51" s="1165"/>
      <c r="AW51" s="1500">
        <f>+AB51+X51+T51+P51+L51+H51+AF51+AJ51</f>
        <v>12803537.450262541</v>
      </c>
      <c r="AX51" s="1496">
        <f>+AW51</f>
        <v>12803537.450262541</v>
      </c>
      <c r="AY51" s="1467"/>
      <c r="AZ51" s="1497"/>
      <c r="BA51" s="1497"/>
    </row>
    <row r="52" spans="1:54" ht="13" hidden="1">
      <c r="A52" s="1437">
        <f t="shared" si="1"/>
        <v>37</v>
      </c>
      <c r="C52" s="1458" t="str">
        <f t="shared" si="3"/>
        <v>Base FCR</v>
      </c>
      <c r="D52" s="1492">
        <f t="shared" si="2"/>
        <v>2016</v>
      </c>
      <c r="E52" s="1493">
        <v>3953080.2857142845</v>
      </c>
      <c r="F52" s="1493">
        <v>138704.57142857142</v>
      </c>
      <c r="G52" s="1493">
        <v>3814375.7142857132</v>
      </c>
      <c r="H52" s="23">
        <v>561127.25376284029</v>
      </c>
      <c r="I52" s="1493">
        <v>6415000.6714285687</v>
      </c>
      <c r="J52" s="1493">
        <v>225087.74285714285</v>
      </c>
      <c r="K52" s="1493">
        <v>6189912.9285714254</v>
      </c>
      <c r="L52" s="23">
        <v>910589.07218603813</v>
      </c>
      <c r="M52" s="1498">
        <v>10879680.85714286</v>
      </c>
      <c r="N52" s="1493">
        <v>392060.57142857142</v>
      </c>
      <c r="O52" s="1493">
        <v>10487620.285714289</v>
      </c>
      <c r="P52" s="23">
        <v>1553511.1007517767</v>
      </c>
      <c r="Q52" s="1498">
        <v>20527231.376190491</v>
      </c>
      <c r="R52" s="1493">
        <v>744189.65714285709</v>
      </c>
      <c r="S52" s="1493">
        <v>19783041.719047636</v>
      </c>
      <c r="T52" s="23">
        <v>2935060.7651967099</v>
      </c>
      <c r="U52" s="1498">
        <v>14636671.83809524</v>
      </c>
      <c r="V52" s="1493">
        <v>530634.62857142859</v>
      </c>
      <c r="W52" s="1493">
        <v>14106037.209523812</v>
      </c>
      <c r="X52" s="23">
        <v>2092806.4022740859</v>
      </c>
      <c r="Y52" s="1498">
        <v>5633147.5</v>
      </c>
      <c r="Z52" s="1493">
        <v>193136.48571428572</v>
      </c>
      <c r="AA52" s="1493">
        <v>5440011.0142857144</v>
      </c>
      <c r="AB52" s="23">
        <v>795589.99756317353</v>
      </c>
      <c r="AC52" s="1498">
        <v>4058319.4151666663</v>
      </c>
      <c r="AD52" s="1493">
        <v>115582.8</v>
      </c>
      <c r="AE52" s="1493">
        <v>3942736.6151666665</v>
      </c>
      <c r="AF52" s="23">
        <v>552220.79831740586</v>
      </c>
      <c r="AG52" s="1498">
        <v>12581318.316666666</v>
      </c>
      <c r="AH52" s="1493">
        <v>376463.14285714284</v>
      </c>
      <c r="AI52" s="1493">
        <v>12204855.173809523</v>
      </c>
      <c r="AJ52" s="23">
        <v>1728088.689526015</v>
      </c>
      <c r="AK52" s="1493">
        <v>13621157</v>
      </c>
      <c r="AL52" s="25">
        <v>194587.95714285714</v>
      </c>
      <c r="AM52" s="1493">
        <v>13426569.042857142</v>
      </c>
      <c r="AN52" s="1165">
        <v>1061960.3692415874</v>
      </c>
      <c r="AO52" s="1493">
        <v>13621157</v>
      </c>
      <c r="AP52" s="25">
        <v>194587.95714285714</v>
      </c>
      <c r="AQ52" s="1493">
        <v>13426569.042857142</v>
      </c>
      <c r="AR52" s="1165">
        <v>1061960.3692415874</v>
      </c>
      <c r="AS52" s="1493">
        <v>13621157</v>
      </c>
      <c r="AT52" s="25">
        <v>194587.95714285714</v>
      </c>
      <c r="AU52" s="1493">
        <v>13426569.042857142</v>
      </c>
      <c r="AV52" s="1165">
        <v>1061960.3692415874</v>
      </c>
      <c r="AW52" s="1500">
        <f>H52+L52+P52+T52+X52+AB52+AF52+AJ52+AN52</f>
        <v>12190954.448819634</v>
      </c>
      <c r="AX52" s="1470"/>
      <c r="AY52" s="1495">
        <f>+AW52</f>
        <v>12190954.448819634</v>
      </c>
      <c r="AZ52" s="1497"/>
      <c r="BA52" s="1497"/>
    </row>
    <row r="53" spans="1:54" ht="13" hidden="1">
      <c r="A53" s="1437">
        <f t="shared" si="1"/>
        <v>38</v>
      </c>
      <c r="C53" s="1458" t="str">
        <f t="shared" si="3"/>
        <v>W Increased ROE</v>
      </c>
      <c r="D53" s="1492">
        <f t="shared" si="2"/>
        <v>2016</v>
      </c>
      <c r="E53" s="1493">
        <v>3953080.2857142845</v>
      </c>
      <c r="F53" s="1493">
        <v>138704.57142857142</v>
      </c>
      <c r="G53" s="1493">
        <v>3814375.7142857132</v>
      </c>
      <c r="H53" s="23">
        <v>596772.02049812861</v>
      </c>
      <c r="I53" s="1493">
        <v>6415000.6714285687</v>
      </c>
      <c r="J53" s="1493">
        <v>225087.74285714285</v>
      </c>
      <c r="K53" s="1493">
        <v>6189912.9285714254</v>
      </c>
      <c r="L53" s="23">
        <v>910589.07218603813</v>
      </c>
      <c r="M53" s="1498">
        <v>10879680.85714286</v>
      </c>
      <c r="N53" s="1493">
        <v>392060.57142857142</v>
      </c>
      <c r="O53" s="1493">
        <v>10487620.285714289</v>
      </c>
      <c r="P53" s="23">
        <v>1553511.1007517767</v>
      </c>
      <c r="Q53" s="1498">
        <v>20527231.376190491</v>
      </c>
      <c r="R53" s="1493">
        <v>744189.65714285709</v>
      </c>
      <c r="S53" s="1493">
        <v>19783041.719047636</v>
      </c>
      <c r="T53" s="23">
        <v>3119930.3114107698</v>
      </c>
      <c r="U53" s="1498">
        <v>14636671.83809524</v>
      </c>
      <c r="V53" s="1493">
        <v>530634.62857142859</v>
      </c>
      <c r="W53" s="1493">
        <v>14106037.209523812</v>
      </c>
      <c r="X53" s="23">
        <v>2224625.1961096404</v>
      </c>
      <c r="Y53" s="1498">
        <v>5633147.5</v>
      </c>
      <c r="Z53" s="1493">
        <v>193136.48571428572</v>
      </c>
      <c r="AA53" s="1493">
        <v>5440011.0142857144</v>
      </c>
      <c r="AB53" s="23">
        <v>846426.08141180547</v>
      </c>
      <c r="AC53" s="1498">
        <v>4058319.4151666663</v>
      </c>
      <c r="AD53" s="1493">
        <v>115582.8</v>
      </c>
      <c r="AE53" s="1493">
        <v>3942736.6151666665</v>
      </c>
      <c r="AF53" s="23">
        <v>552220.79831740586</v>
      </c>
      <c r="AG53" s="1498">
        <v>12581318.316666666</v>
      </c>
      <c r="AH53" s="1493">
        <v>376463.14285714284</v>
      </c>
      <c r="AI53" s="1493">
        <v>12204855.173809523</v>
      </c>
      <c r="AJ53" s="23">
        <v>1728088.689526015</v>
      </c>
      <c r="AK53" s="1493">
        <v>13621157</v>
      </c>
      <c r="AL53" s="1493">
        <v>194587.95714285714</v>
      </c>
      <c r="AM53" s="1493">
        <v>13426569.042857142</v>
      </c>
      <c r="AN53" s="1165">
        <v>1061960.3692415874</v>
      </c>
      <c r="AO53" s="1493">
        <v>13621157</v>
      </c>
      <c r="AP53" s="1493">
        <v>194587.95714285714</v>
      </c>
      <c r="AQ53" s="1493">
        <v>13426569.042857142</v>
      </c>
      <c r="AR53" s="1165">
        <v>1061960.3692415874</v>
      </c>
      <c r="AS53" s="1493">
        <v>13621157</v>
      </c>
      <c r="AT53" s="1493">
        <v>194587.95714285714</v>
      </c>
      <c r="AU53" s="1493">
        <v>13426569.042857142</v>
      </c>
      <c r="AV53" s="1165">
        <v>1061960.3692415874</v>
      </c>
      <c r="AW53" s="1500">
        <f>H53+L53+P53+T53+X53+AB53+AF53+AJ53+AN53</f>
        <v>12594123.639453169</v>
      </c>
      <c r="AX53" s="1496">
        <f>+AW53</f>
        <v>12594123.639453169</v>
      </c>
      <c r="AY53" s="1467"/>
      <c r="AZ53" s="1497"/>
      <c r="BA53" s="1497"/>
    </row>
    <row r="54" spans="1:54" ht="13" hidden="1">
      <c r="A54" s="1437">
        <v>39</v>
      </c>
      <c r="C54" s="1458" t="s">
        <v>31</v>
      </c>
      <c r="D54" s="1492">
        <v>2017</v>
      </c>
      <c r="E54" s="1493">
        <v>3814375.7142857132</v>
      </c>
      <c r="F54" s="1493">
        <v>138704.57142857142</v>
      </c>
      <c r="G54" s="1493">
        <v>3675671.1428571418</v>
      </c>
      <c r="H54" s="23">
        <v>540960.18987904279</v>
      </c>
      <c r="I54" s="1493">
        <v>6189912.9285714254</v>
      </c>
      <c r="J54" s="1493">
        <v>225087.74285714285</v>
      </c>
      <c r="K54" s="1493">
        <v>5964825.1857142821</v>
      </c>
      <c r="L54" s="23">
        <v>877862.25689143606</v>
      </c>
      <c r="M54" s="1498">
        <v>10487620.285714289</v>
      </c>
      <c r="N54" s="1493">
        <v>392060.57142857142</v>
      </c>
      <c r="O54" s="1493">
        <v>10095559.714285718</v>
      </c>
      <c r="P54" s="23">
        <v>1496891.6236747215</v>
      </c>
      <c r="Q54" s="1498">
        <v>19783041.719047636</v>
      </c>
      <c r="R54" s="1493">
        <v>744189.65714285709</v>
      </c>
      <c r="S54" s="1493">
        <v>19038852.061904781</v>
      </c>
      <c r="T54" s="23">
        <v>2827750.703029979</v>
      </c>
      <c r="U54" s="1498">
        <v>14106037.209523812</v>
      </c>
      <c r="V54" s="1493">
        <v>530634.62857142859</v>
      </c>
      <c r="W54" s="1493">
        <v>13575402.580952384</v>
      </c>
      <c r="X54" s="23">
        <v>2016290.3765093132</v>
      </c>
      <c r="Y54" s="1498">
        <v>5440011.0142857144</v>
      </c>
      <c r="Z54" s="1493">
        <v>193136.48571428572</v>
      </c>
      <c r="AA54" s="1493">
        <v>5246874.5285714287</v>
      </c>
      <c r="AB54" s="23">
        <v>767340.40015423298</v>
      </c>
      <c r="AC54" s="1498">
        <v>3942736.6151666665</v>
      </c>
      <c r="AD54" s="1493">
        <v>115582.8</v>
      </c>
      <c r="AE54" s="1493">
        <v>3827153.8151666666</v>
      </c>
      <c r="AF54" s="23">
        <v>534416.27693294501</v>
      </c>
      <c r="AG54" s="1498">
        <v>12204855.173809523</v>
      </c>
      <c r="AH54" s="1493">
        <v>376463.14285714284</v>
      </c>
      <c r="AI54" s="1493">
        <v>11828392.030952379</v>
      </c>
      <c r="AJ54" s="23">
        <v>1670930.7289826246</v>
      </c>
      <c r="AK54" s="1498">
        <v>14647390.042857142</v>
      </c>
      <c r="AL54" s="1493">
        <v>424056.51428571431</v>
      </c>
      <c r="AM54" s="1493">
        <v>14223333.528571429</v>
      </c>
      <c r="AN54" s="23">
        <v>1980620.0920913997</v>
      </c>
      <c r="AO54" s="1498">
        <v>14647390.042857142</v>
      </c>
      <c r="AP54" s="1493">
        <v>424056.51428571431</v>
      </c>
      <c r="AQ54" s="1493">
        <v>14223333.528571429</v>
      </c>
      <c r="AR54" s="23">
        <v>1980620.0920913997</v>
      </c>
      <c r="AS54" s="1498">
        <v>14647390.042857142</v>
      </c>
      <c r="AT54" s="1493">
        <v>424056.51428571431</v>
      </c>
      <c r="AU54" s="1493">
        <v>14223333.528571429</v>
      </c>
      <c r="AV54" s="23">
        <v>1980620.0920913997</v>
      </c>
      <c r="AW54" s="1500">
        <v>12713062.648145698</v>
      </c>
      <c r="AX54" s="1470"/>
      <c r="AY54" s="1495">
        <v>12713062.648145698</v>
      </c>
      <c r="BA54" s="1497"/>
      <c r="BB54" s="1497"/>
    </row>
    <row r="55" spans="1:54" ht="13" hidden="1">
      <c r="A55" s="1437">
        <v>40</v>
      </c>
      <c r="C55" s="1458" t="s">
        <v>47</v>
      </c>
      <c r="D55" s="1492">
        <v>2017</v>
      </c>
      <c r="E55" s="1493">
        <v>3814375.7142857132</v>
      </c>
      <c r="F55" s="1493">
        <v>138704.57142857142</v>
      </c>
      <c r="G55" s="1493">
        <v>3675671.1428571418</v>
      </c>
      <c r="H55" s="23">
        <v>573924.99717319966</v>
      </c>
      <c r="I55" s="1493">
        <v>6189912.9285714254</v>
      </c>
      <c r="J55" s="1493">
        <v>225087.74285714285</v>
      </c>
      <c r="K55" s="1493">
        <v>5964825.1857142821</v>
      </c>
      <c r="L55" s="23">
        <v>877862.25689143606</v>
      </c>
      <c r="M55" s="1498">
        <v>10487620.285714289</v>
      </c>
      <c r="N55" s="1493">
        <v>392060.57142857142</v>
      </c>
      <c r="O55" s="1493">
        <v>10095559.714285718</v>
      </c>
      <c r="P55" s="23">
        <v>1496891.6236747215</v>
      </c>
      <c r="Q55" s="1498">
        <v>19783041.719047636</v>
      </c>
      <c r="R55" s="1493">
        <v>744189.65714285709</v>
      </c>
      <c r="S55" s="1493">
        <v>19038852.061904781</v>
      </c>
      <c r="T55" s="23">
        <v>2998498.3202487496</v>
      </c>
      <c r="U55" s="1498">
        <v>14106037.209523812</v>
      </c>
      <c r="V55" s="1493">
        <v>530634.62857142859</v>
      </c>
      <c r="W55" s="1493">
        <v>13575402.580952384</v>
      </c>
      <c r="X55" s="23">
        <v>2138039.7149645048</v>
      </c>
      <c r="Y55" s="1498">
        <v>5440011.0142857144</v>
      </c>
      <c r="Z55" s="1493">
        <v>193136.48571428572</v>
      </c>
      <c r="AA55" s="1493">
        <v>5246874.5285714287</v>
      </c>
      <c r="AB55" s="23">
        <v>814396.35293365701</v>
      </c>
      <c r="AC55" s="1498">
        <v>3942736.6151666665</v>
      </c>
      <c r="AD55" s="1493">
        <v>115582.8</v>
      </c>
      <c r="AE55" s="1493">
        <v>3827153.8151666666</v>
      </c>
      <c r="AF55" s="23">
        <v>534416.27693294501</v>
      </c>
      <c r="AG55" s="1498">
        <v>12204855.173809523</v>
      </c>
      <c r="AH55" s="1493">
        <v>376463.14285714284</v>
      </c>
      <c r="AI55" s="1493">
        <v>11828392.030952379</v>
      </c>
      <c r="AJ55" s="23">
        <v>1670930.7289826246</v>
      </c>
      <c r="AK55" s="1498">
        <v>14647390.042857142</v>
      </c>
      <c r="AL55" s="1493">
        <v>424056.51428571431</v>
      </c>
      <c r="AM55" s="1493">
        <v>14223333.528571429</v>
      </c>
      <c r="AN55" s="23">
        <v>1980620.0920913997</v>
      </c>
      <c r="AO55" s="1498">
        <v>14647390.042857142</v>
      </c>
      <c r="AP55" s="1493">
        <v>424056.51428571431</v>
      </c>
      <c r="AQ55" s="1493">
        <v>14223333.528571429</v>
      </c>
      <c r="AR55" s="23">
        <v>1980620.0920913997</v>
      </c>
      <c r="AS55" s="1498">
        <v>14647390.042857142</v>
      </c>
      <c r="AT55" s="1493">
        <v>424056.51428571431</v>
      </c>
      <c r="AU55" s="1493">
        <v>14223333.528571429</v>
      </c>
      <c r="AV55" s="23">
        <v>1980620.0920913997</v>
      </c>
      <c r="AW55" s="1500">
        <v>13085580.363893237</v>
      </c>
      <c r="AX55" s="1496">
        <v>13085580.363893237</v>
      </c>
      <c r="AY55" s="1467"/>
      <c r="BA55" s="1497"/>
    </row>
    <row r="56" spans="1:54" ht="13" hidden="1">
      <c r="A56" s="1437">
        <f t="shared" si="1"/>
        <v>41</v>
      </c>
      <c r="C56" s="1458" t="str">
        <f t="shared" si="3"/>
        <v>Base FCR</v>
      </c>
      <c r="D56" s="1492">
        <f t="shared" si="2"/>
        <v>2018</v>
      </c>
      <c r="E56" s="1493">
        <v>3675671.1428571418</v>
      </c>
      <c r="F56" s="1493">
        <v>138704.57142857142</v>
      </c>
      <c r="G56" s="1493">
        <v>3536966.5714285704</v>
      </c>
      <c r="H56" s="23">
        <v>476074.62410992192</v>
      </c>
      <c r="I56" s="1493">
        <v>5964825.1857142821</v>
      </c>
      <c r="J56" s="1493">
        <v>225087.74285714285</v>
      </c>
      <c r="K56" s="1493">
        <v>5739737.4428571388</v>
      </c>
      <c r="L56" s="23">
        <v>772566.91303536715</v>
      </c>
      <c r="M56" s="1498">
        <v>10095559.714285718</v>
      </c>
      <c r="N56" s="1493">
        <v>392060.57142857142</v>
      </c>
      <c r="O56" s="1493">
        <v>9703499.1428571474</v>
      </c>
      <c r="P56" s="23">
        <v>1317619.224841835</v>
      </c>
      <c r="Q56" s="1498">
        <v>19038852.061904781</v>
      </c>
      <c r="R56" s="1493">
        <v>744189.65714285709</v>
      </c>
      <c r="S56" s="1493">
        <v>18294662.404761925</v>
      </c>
      <c r="T56" s="23">
        <v>2489207.9078494711</v>
      </c>
      <c r="U56" s="1498">
        <v>13575402.580952384</v>
      </c>
      <c r="V56" s="1493">
        <v>530634.62857142859</v>
      </c>
      <c r="W56" s="1493">
        <v>13044767.952380955</v>
      </c>
      <c r="X56" s="23">
        <v>1774896.8975058051</v>
      </c>
      <c r="Y56" s="1498">
        <v>5246874.5285714287</v>
      </c>
      <c r="Z56" s="1493">
        <v>193136.48571428572</v>
      </c>
      <c r="AA56" s="1493">
        <v>5053738.0428571431</v>
      </c>
      <c r="AB56" s="23">
        <v>675182.28267747932</v>
      </c>
      <c r="AC56" s="1498">
        <v>3827153.8151666666</v>
      </c>
      <c r="AD56" s="1493">
        <v>115582.8</v>
      </c>
      <c r="AE56" s="1493">
        <v>3711571.0151666668</v>
      </c>
      <c r="AF56" s="23">
        <v>469607.32458339265</v>
      </c>
      <c r="AG56" s="1498">
        <v>11828392.030952379</v>
      </c>
      <c r="AH56" s="1493">
        <v>376463.14285714284</v>
      </c>
      <c r="AI56" s="1493">
        <v>11451928.888095235</v>
      </c>
      <c r="AJ56" s="23">
        <v>1468794.0355178835</v>
      </c>
      <c r="AK56" s="1498">
        <v>14223333.528571429</v>
      </c>
      <c r="AL56" s="1493">
        <v>424056.51428571431</v>
      </c>
      <c r="AM56" s="1493">
        <v>13799277.014285715</v>
      </c>
      <c r="AN56" s="23">
        <v>1740286.8826699406</v>
      </c>
      <c r="AO56" s="1498">
        <v>14223333.528571429</v>
      </c>
      <c r="AP56" s="1493">
        <v>424056.51428571431</v>
      </c>
      <c r="AQ56" s="1493">
        <v>13799277.014285715</v>
      </c>
      <c r="AR56" s="23">
        <v>1740286.8826699406</v>
      </c>
      <c r="AS56" s="1498">
        <v>14223333.528571429</v>
      </c>
      <c r="AT56" s="1493">
        <v>424056.51428571431</v>
      </c>
      <c r="AU56" s="1493">
        <v>13799277.014285715</v>
      </c>
      <c r="AV56" s="23">
        <v>1740286.8826699406</v>
      </c>
      <c r="AW56" s="1500">
        <f>H56+L56+P56+T56+X56+AB56+AF56+AJ56+AN56</f>
        <v>11184236.092791095</v>
      </c>
      <c r="AX56" s="1470"/>
      <c r="AY56" s="1495">
        <f>+AW56</f>
        <v>11184236.092791095</v>
      </c>
      <c r="BA56" s="1497"/>
      <c r="BB56" s="1497"/>
    </row>
    <row r="57" spans="1:54" ht="13" hidden="1">
      <c r="A57" s="1437">
        <f t="shared" si="1"/>
        <v>42</v>
      </c>
      <c r="C57" s="1458" t="str">
        <f t="shared" si="3"/>
        <v>W Increased ROE</v>
      </c>
      <c r="D57" s="1492">
        <f t="shared" si="2"/>
        <v>2018</v>
      </c>
      <c r="E57" s="1493">
        <v>3675671.1428571418</v>
      </c>
      <c r="F57" s="1493">
        <v>138704.57142857142</v>
      </c>
      <c r="G57" s="1493">
        <v>3536966.5714285704</v>
      </c>
      <c r="H57" s="23">
        <v>501689.62916241743</v>
      </c>
      <c r="I57" s="1493">
        <v>5964825.1857142821</v>
      </c>
      <c r="J57" s="1493">
        <v>225087.74285714285</v>
      </c>
      <c r="K57" s="1493">
        <v>5739737.4428571388</v>
      </c>
      <c r="L57" s="23">
        <v>772566.91303536715</v>
      </c>
      <c r="M57" s="1498">
        <v>10095559.714285718</v>
      </c>
      <c r="N57" s="1493">
        <v>392060.57142857142</v>
      </c>
      <c r="O57" s="1493">
        <v>9703499.1428571474</v>
      </c>
      <c r="P57" s="23">
        <v>1317619.224841835</v>
      </c>
      <c r="Q57" s="1498">
        <v>19038852.061904781</v>
      </c>
      <c r="R57" s="1493">
        <v>744189.65714285709</v>
      </c>
      <c r="S57" s="1493">
        <v>18294662.404761925</v>
      </c>
      <c r="T57" s="23">
        <v>2621699.3692382062</v>
      </c>
      <c r="U57" s="1498">
        <v>13575402.580952384</v>
      </c>
      <c r="V57" s="1493">
        <v>530634.62857142859</v>
      </c>
      <c r="W57" s="1493">
        <v>13044767.952380955</v>
      </c>
      <c r="X57" s="23">
        <v>1869368.18816149</v>
      </c>
      <c r="Y57" s="1498">
        <v>5246874.5285714287</v>
      </c>
      <c r="Z57" s="1493">
        <v>193136.48571428572</v>
      </c>
      <c r="AA57" s="1493">
        <v>5053738.0428571431</v>
      </c>
      <c r="AB57" s="23">
        <v>711781.87243540271</v>
      </c>
      <c r="AC57" s="1498">
        <v>3827153.8151666666</v>
      </c>
      <c r="AD57" s="1493">
        <v>115582.8</v>
      </c>
      <c r="AE57" s="1493">
        <v>3711571.0151666668</v>
      </c>
      <c r="AF57" s="23">
        <v>469607.32458339265</v>
      </c>
      <c r="AG57" s="1498">
        <v>11828392.030952379</v>
      </c>
      <c r="AH57" s="1493">
        <v>376463.14285714284</v>
      </c>
      <c r="AI57" s="1493">
        <v>11451928.888095235</v>
      </c>
      <c r="AJ57" s="23">
        <v>1468794.0355178835</v>
      </c>
      <c r="AK57" s="1498">
        <v>14223333.528571429</v>
      </c>
      <c r="AL57" s="1493">
        <v>424056.51428571431</v>
      </c>
      <c r="AM57" s="1493">
        <v>13799277.014285715</v>
      </c>
      <c r="AN57" s="23">
        <v>1740286.8826699406</v>
      </c>
      <c r="AO57" s="1498">
        <v>14223333.528571429</v>
      </c>
      <c r="AP57" s="1493">
        <v>424056.51428571431</v>
      </c>
      <c r="AQ57" s="1493">
        <v>13799277.014285715</v>
      </c>
      <c r="AR57" s="23">
        <v>1740286.8826699406</v>
      </c>
      <c r="AS57" s="1498">
        <v>14223333.528571429</v>
      </c>
      <c r="AT57" s="1493">
        <v>424056.51428571431</v>
      </c>
      <c r="AU57" s="1493">
        <v>13799277.014285715</v>
      </c>
      <c r="AV57" s="23">
        <v>1740286.8826699406</v>
      </c>
      <c r="AW57" s="1500">
        <f>H57+L57+P57+T57+X57+AB57+AF57+AJ57+AN57</f>
        <v>11473413.439645935</v>
      </c>
      <c r="AX57" s="1496">
        <f>+AW57</f>
        <v>11473413.439645935</v>
      </c>
      <c r="AY57" s="1467"/>
    </row>
    <row r="58" spans="1:54" ht="13" hidden="1">
      <c r="A58" s="1437">
        <f t="shared" si="1"/>
        <v>43</v>
      </c>
      <c r="C58" s="1458" t="str">
        <f t="shared" si="3"/>
        <v>Base FCR</v>
      </c>
      <c r="D58" s="1492">
        <f t="shared" si="2"/>
        <v>2019</v>
      </c>
      <c r="E58" s="1493">
        <f>+G57</f>
        <v>3536966.5714285704</v>
      </c>
      <c r="F58" s="1493">
        <f>+E$32</f>
        <v>138704.57142857142</v>
      </c>
      <c r="G58" s="1493">
        <f t="shared" ref="G58:G75" si="4">+E58-F58</f>
        <v>3398261.9999999991</v>
      </c>
      <c r="H58" s="23">
        <f>+E$29*G58+F58</f>
        <v>456787.63358447445</v>
      </c>
      <c r="I58" s="1493">
        <f>+K57</f>
        <v>5739737.4428571388</v>
      </c>
      <c r="J58" s="1493">
        <f>+I$32</f>
        <v>225087.74285714285</v>
      </c>
      <c r="K58" s="1493">
        <f t="shared" ref="K58:K75" si="5">+I58-J58</f>
        <v>5514649.6999999955</v>
      </c>
      <c r="L58" s="23">
        <f>+I$29*K58+J58</f>
        <v>741268.26787055586</v>
      </c>
      <c r="M58" s="1498">
        <f>+O57</f>
        <v>9703499.1428571474</v>
      </c>
      <c r="N58" s="1493">
        <f>+M$32</f>
        <v>392060.57142857142</v>
      </c>
      <c r="O58" s="1493">
        <f t="shared" ref="O58:O75" si="6">+M58-N58</f>
        <v>9311438.5714285765</v>
      </c>
      <c r="P58" s="23">
        <f>+M$29*O58+N58</f>
        <v>1263626.9467923867</v>
      </c>
      <c r="Q58" s="1498">
        <f>+S57</f>
        <v>18294662.404761925</v>
      </c>
      <c r="R58" s="1493">
        <f>+Q$32</f>
        <v>744189.65714285709</v>
      </c>
      <c r="S58" s="1493">
        <f t="shared" ref="S58:S75" si="7">+Q58-R58</f>
        <v>17550472.74761907</v>
      </c>
      <c r="T58" s="23">
        <f>+Q$29*S58+R58</f>
        <v>2386943.5454088002</v>
      </c>
      <c r="U58" s="1498">
        <f>+W57</f>
        <v>13044767.952380955</v>
      </c>
      <c r="V58" s="1493">
        <f>+U$32</f>
        <v>530634.62857142859</v>
      </c>
      <c r="W58" s="1493">
        <f t="shared" ref="W58:W75" si="8">+U58-V58</f>
        <v>12514133.323809527</v>
      </c>
      <c r="X58" s="23">
        <f>+U$29*W58+V58</f>
        <v>1701978.6414417028</v>
      </c>
      <c r="Y58" s="1498">
        <f>+AA57</f>
        <v>5053738.0428571431</v>
      </c>
      <c r="Z58" s="1493">
        <f>+Y$32</f>
        <v>193136.48571428572</v>
      </c>
      <c r="AA58" s="1493">
        <f t="shared" ref="AA58:AA75" si="9">+Y58-Z58</f>
        <v>4860601.5571428575</v>
      </c>
      <c r="AB58" s="23">
        <f>+Y$29*AA58+Z58</f>
        <v>648097.00000534125</v>
      </c>
      <c r="AC58" s="1498">
        <f>+AE57</f>
        <v>3711571.0151666668</v>
      </c>
      <c r="AD58" s="1493">
        <f>+AC$32</f>
        <v>115582.8</v>
      </c>
      <c r="AE58" s="1493">
        <f t="shared" ref="AE58:AE75" si="10">+AC58-AD58</f>
        <v>3595988.215166667</v>
      </c>
      <c r="AF58" s="23">
        <f>+AC$29*AE58+AD58</f>
        <v>452173.36981385015</v>
      </c>
      <c r="AG58" s="1498">
        <f>+AI57</f>
        <v>11451928.888095235</v>
      </c>
      <c r="AH58" s="1493">
        <f>+AG$32</f>
        <v>376463.14285714284</v>
      </c>
      <c r="AI58" s="1493">
        <f t="shared" ref="AI58:AI75" si="11">+AG58-AH58</f>
        <v>11075465.745238092</v>
      </c>
      <c r="AJ58" s="23">
        <f>+AG$29*AI58+AH58</f>
        <v>1413145.4407635855</v>
      </c>
      <c r="AK58" s="1498">
        <f>+AM57</f>
        <v>13799277.014285715</v>
      </c>
      <c r="AL58" s="1493">
        <f>+AK$32</f>
        <v>424056.51428571431</v>
      </c>
      <c r="AM58" s="1493">
        <f t="shared" ref="AM58:AM75" si="12">+AK58-AL58</f>
        <v>13375220.500000002</v>
      </c>
      <c r="AN58" s="23">
        <f>+AK$29*AM58+AL58</f>
        <v>1675999.7410441015</v>
      </c>
      <c r="AO58" s="1498">
        <f>+AQ57</f>
        <v>13799277.014285715</v>
      </c>
      <c r="AP58" s="1493">
        <f>+AO$32</f>
        <v>371428.57142857142</v>
      </c>
      <c r="AQ58" s="1493">
        <f t="shared" ref="AQ58:AQ75" si="13">+AO58-AP58</f>
        <v>13427848.442857144</v>
      </c>
      <c r="AR58" s="23">
        <f>+AO$29*AQ58+AP58</f>
        <v>1628297.8625160083</v>
      </c>
      <c r="AS58" s="1498">
        <f>+AU57</f>
        <v>13799277.014285715</v>
      </c>
      <c r="AT58" s="1493">
        <f>+AS$32</f>
        <v>2000</v>
      </c>
      <c r="AU58" s="1493">
        <f t="shared" ref="AU58:AU75" si="14">+AS58-AT58</f>
        <v>13797277.014285715</v>
      </c>
      <c r="AV58" s="23">
        <f>+AS$29*AU58+AT58</f>
        <v>1293448.4292609741</v>
      </c>
      <c r="AW58" s="1500">
        <f>H58+L58+P58+T58+X58+AB58+AF58+AJ58+AN58</f>
        <v>10740020.586724799</v>
      </c>
      <c r="AX58" s="1470"/>
      <c r="AY58" s="1495">
        <f>+AW58</f>
        <v>10740020.586724799</v>
      </c>
    </row>
    <row r="59" spans="1:54" ht="13" hidden="1">
      <c r="A59" s="1437">
        <f t="shared" si="1"/>
        <v>44</v>
      </c>
      <c r="C59" s="1458" t="str">
        <f t="shared" si="3"/>
        <v>W Increased ROE</v>
      </c>
      <c r="D59" s="1492">
        <f t="shared" si="2"/>
        <v>2019</v>
      </c>
      <c r="E59" s="1493">
        <f>+E58</f>
        <v>3536966.5714285704</v>
      </c>
      <c r="F59" s="1493">
        <f>+F58</f>
        <v>138704.57142857142</v>
      </c>
      <c r="G59" s="1493">
        <f t="shared" si="4"/>
        <v>3398261.9999999991</v>
      </c>
      <c r="H59" s="23">
        <f>+E$30*G59+F59</f>
        <v>485534.72050412418</v>
      </c>
      <c r="I59" s="1493">
        <f>+I58</f>
        <v>5739737.4428571388</v>
      </c>
      <c r="J59" s="1493">
        <f>+J58</f>
        <v>225087.74285714285</v>
      </c>
      <c r="K59" s="1493">
        <f t="shared" si="5"/>
        <v>5514649.6999999955</v>
      </c>
      <c r="L59" s="23">
        <f>+I$30*K59+J59</f>
        <v>741268.26787055586</v>
      </c>
      <c r="M59" s="1498">
        <f>+M58</f>
        <v>9703499.1428571474</v>
      </c>
      <c r="N59" s="1493">
        <f>+N58</f>
        <v>392060.57142857142</v>
      </c>
      <c r="O59" s="1493">
        <f t="shared" si="6"/>
        <v>9311438.5714285765</v>
      </c>
      <c r="P59" s="23">
        <f>+M$30*O59+N59</f>
        <v>1263626.9467923867</v>
      </c>
      <c r="Q59" s="1498">
        <f>+Q58</f>
        <v>18294662.404761925</v>
      </c>
      <c r="R59" s="1493">
        <f>+R58</f>
        <v>744189.65714285709</v>
      </c>
      <c r="S59" s="1493">
        <f t="shared" si="7"/>
        <v>17550472.74761907</v>
      </c>
      <c r="T59" s="23">
        <f>+Q$30*S59+R59</f>
        <v>2535409.133275995</v>
      </c>
      <c r="U59" s="1498">
        <f>+U58</f>
        <v>13044767.952380955</v>
      </c>
      <c r="V59" s="1493">
        <f>+V58</f>
        <v>530634.62857142859</v>
      </c>
      <c r="W59" s="1493">
        <f t="shared" si="8"/>
        <v>12514133.323809527</v>
      </c>
      <c r="X59" s="23">
        <f>+U$30*W59+V59</f>
        <v>1807840.0724860539</v>
      </c>
      <c r="Y59" s="1498">
        <f>+Y58</f>
        <v>5053738.0428571431</v>
      </c>
      <c r="Z59" s="1493">
        <f>+Z58</f>
        <v>193136.48571428572</v>
      </c>
      <c r="AA59" s="1493">
        <f t="shared" si="9"/>
        <v>4860601.5571428575</v>
      </c>
      <c r="AB59" s="23">
        <f>+Y$30*AA59+Z59</f>
        <v>689214.52874355239</v>
      </c>
      <c r="AC59" s="1498">
        <f>+AC58</f>
        <v>3711571.0151666668</v>
      </c>
      <c r="AD59" s="1493">
        <f>+AD58</f>
        <v>115582.8</v>
      </c>
      <c r="AE59" s="1493">
        <f t="shared" si="10"/>
        <v>3595988.215166667</v>
      </c>
      <c r="AF59" s="23">
        <f>+AC$30*AE59+AD59</f>
        <v>452173.36981385015</v>
      </c>
      <c r="AG59" s="1498">
        <f>+AG58</f>
        <v>11451928.888095235</v>
      </c>
      <c r="AH59" s="1493">
        <f>+AH58</f>
        <v>376463.14285714284</v>
      </c>
      <c r="AI59" s="1493">
        <f t="shared" si="11"/>
        <v>11075465.745238092</v>
      </c>
      <c r="AJ59" s="23">
        <f>+AG$30*AI59+AH59</f>
        <v>1413145.4407635855</v>
      </c>
      <c r="AK59" s="1498">
        <f>+AK58</f>
        <v>13799277.014285715</v>
      </c>
      <c r="AL59" s="1493">
        <f>+AL58</f>
        <v>424056.51428571431</v>
      </c>
      <c r="AM59" s="1493">
        <f t="shared" si="12"/>
        <v>13375220.500000002</v>
      </c>
      <c r="AN59" s="23">
        <f>+AK$30*AM59+AL59</f>
        <v>1675999.7410441015</v>
      </c>
      <c r="AO59" s="1498">
        <f>+AO58</f>
        <v>13799277.014285715</v>
      </c>
      <c r="AP59" s="1493">
        <f>+AP58</f>
        <v>371428.57142857142</v>
      </c>
      <c r="AQ59" s="1493">
        <f t="shared" si="13"/>
        <v>13427848.442857144</v>
      </c>
      <c r="AR59" s="23">
        <f>+AO$30*AQ59+AP59</f>
        <v>1628297.8625160083</v>
      </c>
      <c r="AS59" s="1498">
        <f>+AS58</f>
        <v>13799277.014285715</v>
      </c>
      <c r="AT59" s="1493">
        <f>+AT58</f>
        <v>2000</v>
      </c>
      <c r="AU59" s="1493">
        <f t="shared" si="14"/>
        <v>13797277.014285715</v>
      </c>
      <c r="AV59" s="23">
        <f>+AS$30*AU59+AT59</f>
        <v>1293448.4292609741</v>
      </c>
      <c r="AW59" s="1500">
        <f t="shared" ref="AW59" si="15">H59+L59+P59+T59+X59+AB59+AF59+AJ59+AN59</f>
        <v>11064212.221294206</v>
      </c>
      <c r="AX59" s="1496">
        <f>+AW59</f>
        <v>11064212.221294206</v>
      </c>
      <c r="AY59" s="1467"/>
      <c r="BA59" s="1497"/>
    </row>
    <row r="60" spans="1:54" ht="13">
      <c r="A60" s="1437">
        <f t="shared" si="1"/>
        <v>45</v>
      </c>
      <c r="C60" s="1458" t="str">
        <f t="shared" si="3"/>
        <v>Base FCR</v>
      </c>
      <c r="D60" s="1492">
        <f t="shared" si="2"/>
        <v>2020</v>
      </c>
      <c r="E60" s="1493">
        <f>+G59</f>
        <v>3398261.9999999991</v>
      </c>
      <c r="F60" s="1493">
        <f>+E$32</f>
        <v>138704.57142857142</v>
      </c>
      <c r="G60" s="1493">
        <f t="shared" si="4"/>
        <v>3259557.4285714277</v>
      </c>
      <c r="H60" s="23">
        <f>+E$29*G60+F60</f>
        <v>443804.6514556621</v>
      </c>
      <c r="I60" s="1493">
        <f>+K59</f>
        <v>5514649.6999999955</v>
      </c>
      <c r="J60" s="1493">
        <f>+I$32</f>
        <v>225087.74285714285</v>
      </c>
      <c r="K60" s="1493">
        <f t="shared" si="5"/>
        <v>5289561.9571428522</v>
      </c>
      <c r="L60" s="23">
        <f>+I$29*K60+J60</f>
        <v>720199.67501286545</v>
      </c>
      <c r="M60" s="1498">
        <f>+O59</f>
        <v>9311438.5714285765</v>
      </c>
      <c r="N60" s="1493">
        <f>+M$32</f>
        <v>392060.57142857142</v>
      </c>
      <c r="O60" s="1493">
        <f t="shared" si="6"/>
        <v>8919378.0000000056</v>
      </c>
      <c r="P60" s="23">
        <f>+M$29*O60+N60</f>
        <v>1226929.4151981208</v>
      </c>
      <c r="Q60" s="1498">
        <f>+S59</f>
        <v>17550472.74761907</v>
      </c>
      <c r="R60" s="1493">
        <f>+Q$32</f>
        <v>744189.65714285709</v>
      </c>
      <c r="S60" s="1493">
        <f t="shared" si="7"/>
        <v>16806283.090476215</v>
      </c>
      <c r="T60" s="23">
        <f>+Q$29*S60+R60</f>
        <v>2317286.1367190788</v>
      </c>
      <c r="U60" s="1498">
        <f>+W59</f>
        <v>12514133.323809527</v>
      </c>
      <c r="V60" s="1493">
        <f>+U$32</f>
        <v>530634.62857142859</v>
      </c>
      <c r="W60" s="1493">
        <f t="shared" si="8"/>
        <v>11983498.695238099</v>
      </c>
      <c r="X60" s="23">
        <f>+U$29*W60+V60</f>
        <v>1652310.344076179</v>
      </c>
      <c r="Y60" s="1498">
        <f>+AA59</f>
        <v>4860601.5571428575</v>
      </c>
      <c r="Z60" s="1493">
        <f>+Y$32</f>
        <v>193136.48571428572</v>
      </c>
      <c r="AA60" s="1493">
        <f t="shared" si="9"/>
        <v>4667465.0714285718</v>
      </c>
      <c r="AB60" s="23">
        <f>+Y$29*AA60+Z60</f>
        <v>630019.09877523314</v>
      </c>
      <c r="AC60" s="1498">
        <f>+AE59</f>
        <v>3595988.215166667</v>
      </c>
      <c r="AD60" s="1493">
        <f>+AC$32</f>
        <v>115582.8</v>
      </c>
      <c r="AE60" s="1493">
        <f t="shared" si="10"/>
        <v>3480405.4151666672</v>
      </c>
      <c r="AF60" s="23">
        <f>+AC$29*AE60+AD60</f>
        <v>441354.6245386026</v>
      </c>
      <c r="AG60" s="1498">
        <f>+AI59</f>
        <v>11075465.745238092</v>
      </c>
      <c r="AH60" s="1493">
        <f>+AG$32</f>
        <v>376463.14285714284</v>
      </c>
      <c r="AI60" s="1493">
        <f t="shared" si="11"/>
        <v>10699002.602380948</v>
      </c>
      <c r="AJ60" s="23">
        <f>+AG$29*AI60+AH60</f>
        <v>1377907.8548244098</v>
      </c>
      <c r="AK60" s="1498">
        <f>+AM59</f>
        <v>13375220.500000002</v>
      </c>
      <c r="AL60" s="1493">
        <f>+AK$32</f>
        <v>424056.51428571431</v>
      </c>
      <c r="AM60" s="1493">
        <f t="shared" si="12"/>
        <v>12951163.985714288</v>
      </c>
      <c r="AN60" s="23">
        <f>+AK$29*AM60+AL60</f>
        <v>1636307.3351639314</v>
      </c>
      <c r="AO60" s="1605">
        <v>11885714.285714287</v>
      </c>
      <c r="AP60" s="1493">
        <f>+AO$32</f>
        <v>371428.57142857142</v>
      </c>
      <c r="AQ60" s="1493">
        <f t="shared" si="13"/>
        <v>11514285.714285716</v>
      </c>
      <c r="AR60" s="23">
        <f>+AO$29*AQ60+AP60</f>
        <v>1449185.1595132954</v>
      </c>
      <c r="AS60" s="1605">
        <v>48500</v>
      </c>
      <c r="AT60" s="1493">
        <f>+AS$32</f>
        <v>2000</v>
      </c>
      <c r="AU60" s="1493">
        <f t="shared" si="14"/>
        <v>46500</v>
      </c>
      <c r="AV60" s="23">
        <f>+AS$29*AU60+AT60</f>
        <v>6352.4785288036928</v>
      </c>
      <c r="AW60" s="1500">
        <f>H60+L60+P60+T60+X60+AB60+AF60+AJ60+AN60+AR60+AV60</f>
        <v>11901656.773806183</v>
      </c>
      <c r="AX60" s="1470"/>
      <c r="AY60" s="1495">
        <f>+AW60</f>
        <v>11901656.773806183</v>
      </c>
    </row>
    <row r="61" spans="1:54" ht="13">
      <c r="A61" s="1437">
        <f t="shared" si="1"/>
        <v>46</v>
      </c>
      <c r="C61" s="1458" t="str">
        <f t="shared" si="3"/>
        <v>W Increased ROE</v>
      </c>
      <c r="D61" s="1492">
        <f t="shared" si="2"/>
        <v>2020</v>
      </c>
      <c r="E61" s="1493">
        <f>+E60</f>
        <v>3398261.9999999991</v>
      </c>
      <c r="F61" s="1493">
        <f>+F60</f>
        <v>138704.57142857142</v>
      </c>
      <c r="G61" s="1493">
        <f t="shared" si="4"/>
        <v>3259557.4285714277</v>
      </c>
      <c r="H61" s="23">
        <f>+E$30*G61+F61</f>
        <v>471378.38788879552</v>
      </c>
      <c r="I61" s="1493">
        <f>+I60</f>
        <v>5514649.6999999955</v>
      </c>
      <c r="J61" s="1493">
        <f>+J60</f>
        <v>225087.74285714285</v>
      </c>
      <c r="K61" s="1493">
        <f t="shared" si="5"/>
        <v>5289561.9571428522</v>
      </c>
      <c r="L61" s="23">
        <f>+I$30*K61+J61</f>
        <v>720199.67501286545</v>
      </c>
      <c r="M61" s="1498">
        <f>+M60</f>
        <v>9311438.5714285765</v>
      </c>
      <c r="N61" s="1493">
        <f>+N60</f>
        <v>392060.57142857142</v>
      </c>
      <c r="O61" s="1493">
        <f t="shared" si="6"/>
        <v>8919378.0000000056</v>
      </c>
      <c r="P61" s="23">
        <f>+M$30*O61+N61</f>
        <v>1226929.4151981208</v>
      </c>
      <c r="Q61" s="1498">
        <f>+Q60</f>
        <v>17550472.74761907</v>
      </c>
      <c r="R61" s="1493">
        <f>+R60</f>
        <v>744189.65714285709</v>
      </c>
      <c r="S61" s="1493">
        <f t="shared" si="7"/>
        <v>16806283.090476215</v>
      </c>
      <c r="T61" s="23">
        <f>+Q$30*S61+R61</f>
        <v>2459456.3639699966</v>
      </c>
      <c r="U61" s="1498">
        <f>+U60</f>
        <v>12514133.323809527</v>
      </c>
      <c r="V61" s="1493">
        <f>+V60</f>
        <v>530634.62857142859</v>
      </c>
      <c r="W61" s="1493">
        <f t="shared" si="8"/>
        <v>11983498.695238099</v>
      </c>
      <c r="X61" s="23">
        <f>+U$30*W61+V61</f>
        <v>1753682.9511893208</v>
      </c>
      <c r="Y61" s="1498">
        <f>+Y60</f>
        <v>4860601.5571428575</v>
      </c>
      <c r="Z61" s="1493">
        <f>+Z60</f>
        <v>193136.48571428572</v>
      </c>
      <c r="AA61" s="1493">
        <f t="shared" si="9"/>
        <v>4667465.0714285718</v>
      </c>
      <c r="AB61" s="23">
        <f>+Y$30*AA61+Z61</f>
        <v>669502.81842450867</v>
      </c>
      <c r="AC61" s="1498">
        <f>+AC60</f>
        <v>3595988.215166667</v>
      </c>
      <c r="AD61" s="1493">
        <f>+AD60</f>
        <v>115582.8</v>
      </c>
      <c r="AE61" s="1493">
        <f t="shared" si="10"/>
        <v>3480405.4151666672</v>
      </c>
      <c r="AF61" s="23">
        <f>+AC$30*AE61+AD61</f>
        <v>441354.6245386026</v>
      </c>
      <c r="AG61" s="1498">
        <f>+AG60</f>
        <v>11075465.745238092</v>
      </c>
      <c r="AH61" s="1493">
        <f>+AH60</f>
        <v>376463.14285714284</v>
      </c>
      <c r="AI61" s="1493">
        <f t="shared" si="11"/>
        <v>10699002.602380948</v>
      </c>
      <c r="AJ61" s="23">
        <f>+AG$30*AI61+AH61</f>
        <v>1377907.8548244098</v>
      </c>
      <c r="AK61" s="1498">
        <f>+AK60</f>
        <v>13375220.500000002</v>
      </c>
      <c r="AL61" s="1493">
        <f>+AL60</f>
        <v>424056.51428571431</v>
      </c>
      <c r="AM61" s="1493">
        <f t="shared" si="12"/>
        <v>12951163.985714288</v>
      </c>
      <c r="AN61" s="23">
        <f>+AK$30*AM61+AL61</f>
        <v>1636307.3351639314</v>
      </c>
      <c r="AO61" s="1498">
        <f>+AO60</f>
        <v>11885714.285714287</v>
      </c>
      <c r="AP61" s="1493">
        <f>+AP60</f>
        <v>371428.57142857142</v>
      </c>
      <c r="AQ61" s="1493">
        <f t="shared" si="13"/>
        <v>11514285.714285716</v>
      </c>
      <c r="AR61" s="23">
        <f>+AO$30*AQ61+AP61</f>
        <v>1449185.1595132954</v>
      </c>
      <c r="AS61" s="1498">
        <f>+AS60</f>
        <v>48500</v>
      </c>
      <c r="AT61" s="1493">
        <f>+AT60</f>
        <v>2000</v>
      </c>
      <c r="AU61" s="1493">
        <f t="shared" si="14"/>
        <v>46500</v>
      </c>
      <c r="AV61" s="23">
        <f>+AS$30*AU61+AT61</f>
        <v>6352.4785288036928</v>
      </c>
      <c r="AW61" s="1500">
        <f t="shared" ref="AW61:AW75" si="16">H61+L61+P61+T61+X61+AB61+AF61+AJ61+AN61+AR61+AV61</f>
        <v>12212257.06425265</v>
      </c>
      <c r="AX61" s="1496">
        <f>+AW61</f>
        <v>12212257.06425265</v>
      </c>
      <c r="AY61" s="1467"/>
      <c r="AZ61" s="1632">
        <f>AX61-AY60</f>
        <v>310600.2904464677</v>
      </c>
    </row>
    <row r="62" spans="1:54" ht="13">
      <c r="A62" s="1437">
        <f t="shared" si="1"/>
        <v>47</v>
      </c>
      <c r="C62" s="1458" t="str">
        <f t="shared" si="3"/>
        <v>Base FCR</v>
      </c>
      <c r="D62" s="1492">
        <f t="shared" si="2"/>
        <v>2021</v>
      </c>
      <c r="E62" s="1493">
        <f>+G61</f>
        <v>3259557.4285714277</v>
      </c>
      <c r="F62" s="1493">
        <f>+E$32</f>
        <v>138704.57142857142</v>
      </c>
      <c r="G62" s="1493">
        <f t="shared" si="4"/>
        <v>3120852.8571428563</v>
      </c>
      <c r="H62" s="23">
        <f>+E$29*G62+F62</f>
        <v>430821.66932684969</v>
      </c>
      <c r="I62" s="1493">
        <f>+K61</f>
        <v>5289561.9571428522</v>
      </c>
      <c r="J62" s="1493">
        <f>+I$32</f>
        <v>225087.74285714285</v>
      </c>
      <c r="K62" s="1493">
        <f t="shared" si="5"/>
        <v>5064474.214285709</v>
      </c>
      <c r="L62" s="23">
        <f>+I$29*K62+J62</f>
        <v>699131.08215517504</v>
      </c>
      <c r="M62" s="1498">
        <f>+O61</f>
        <v>8919378.0000000056</v>
      </c>
      <c r="N62" s="1493">
        <f>+M$32</f>
        <v>392060.57142857142</v>
      </c>
      <c r="O62" s="1493">
        <f t="shared" si="6"/>
        <v>8527317.4285714347</v>
      </c>
      <c r="P62" s="23">
        <f>+M$29*O62+N62</f>
        <v>1190231.883603855</v>
      </c>
      <c r="Q62" s="1498">
        <f>+S61</f>
        <v>16806283.090476215</v>
      </c>
      <c r="R62" s="1493">
        <f>+Q$32</f>
        <v>744189.65714285709</v>
      </c>
      <c r="S62" s="1493">
        <f t="shared" si="7"/>
        <v>16062093.433333358</v>
      </c>
      <c r="T62" s="23">
        <f>+Q$29*S62+R62</f>
        <v>2247628.7280293563</v>
      </c>
      <c r="U62" s="1498">
        <f>+W61</f>
        <v>11983498.695238099</v>
      </c>
      <c r="V62" s="1493">
        <f>+U$32</f>
        <v>530634.62857142859</v>
      </c>
      <c r="W62" s="1493">
        <f t="shared" si="8"/>
        <v>11452864.06666667</v>
      </c>
      <c r="X62" s="23">
        <f>+U$29*W62+V62</f>
        <v>1602642.0467106549</v>
      </c>
      <c r="Y62" s="1498">
        <f>+AA61</f>
        <v>4667465.0714285718</v>
      </c>
      <c r="Z62" s="1493">
        <f>+Y$32</f>
        <v>193136.48571428572</v>
      </c>
      <c r="AA62" s="1493">
        <f t="shared" si="9"/>
        <v>4474328.5857142862</v>
      </c>
      <c r="AB62" s="23">
        <f>+Y$29*AA62+Z62</f>
        <v>611941.19754512492</v>
      </c>
      <c r="AC62" s="1498">
        <f>+AE61</f>
        <v>3480405.4151666672</v>
      </c>
      <c r="AD62" s="1493">
        <f>+AC$32</f>
        <v>115582.8</v>
      </c>
      <c r="AE62" s="1493">
        <f t="shared" si="10"/>
        <v>3364822.6151666674</v>
      </c>
      <c r="AF62" s="23">
        <f>+AC$29*AE62+AD62</f>
        <v>430535.87926335505</v>
      </c>
      <c r="AG62" s="1498">
        <f>+AI61</f>
        <v>10699002.602380948</v>
      </c>
      <c r="AH62" s="1493">
        <f>+AG$32</f>
        <v>376463.14285714284</v>
      </c>
      <c r="AI62" s="1493">
        <f t="shared" si="11"/>
        <v>10322539.459523804</v>
      </c>
      <c r="AJ62" s="23">
        <f>+AG$29*AI62+AH62</f>
        <v>1342670.2688852339</v>
      </c>
      <c r="AK62" s="1498">
        <f>+AM61</f>
        <v>12951163.985714288</v>
      </c>
      <c r="AL62" s="1493">
        <f>+AK$32</f>
        <v>424056.51428571431</v>
      </c>
      <c r="AM62" s="1493">
        <f t="shared" si="12"/>
        <v>12527107.471428575</v>
      </c>
      <c r="AN62" s="23">
        <f>+AK$29*AM62+AL62</f>
        <v>1596614.9292837614</v>
      </c>
      <c r="AO62" s="1498">
        <f>+AQ61</f>
        <v>11514285.714285716</v>
      </c>
      <c r="AP62" s="1493">
        <f>+AO$32</f>
        <v>371428.57142857142</v>
      </c>
      <c r="AQ62" s="1493">
        <f t="shared" si="13"/>
        <v>11142857.142857146</v>
      </c>
      <c r="AR62" s="23">
        <f>+AO$29*AQ62+AP62</f>
        <v>1414418.8179621755</v>
      </c>
      <c r="AS62" s="1498">
        <f>+AU61</f>
        <v>46500</v>
      </c>
      <c r="AT62" s="1493">
        <f>+AS$32</f>
        <v>2000</v>
      </c>
      <c r="AU62" s="1493">
        <f t="shared" si="14"/>
        <v>44500</v>
      </c>
      <c r="AV62" s="23">
        <f>+AS$29*AU62+AT62</f>
        <v>6165.2751512207378</v>
      </c>
      <c r="AW62" s="1500">
        <f t="shared" si="16"/>
        <v>11572801.777916763</v>
      </c>
      <c r="AX62" s="1470"/>
      <c r="AY62" s="1495">
        <f>+AW62</f>
        <v>11572801.777916763</v>
      </c>
      <c r="AZ62" s="1633"/>
    </row>
    <row r="63" spans="1:54" ht="13">
      <c r="A63" s="1437">
        <f t="shared" si="1"/>
        <v>48</v>
      </c>
      <c r="C63" s="1458" t="str">
        <f t="shared" si="3"/>
        <v>W Increased ROE</v>
      </c>
      <c r="D63" s="1492">
        <f t="shared" si="2"/>
        <v>2021</v>
      </c>
      <c r="E63" s="1493">
        <f>+E62</f>
        <v>3259557.4285714277</v>
      </c>
      <c r="F63" s="1493">
        <f>+F62</f>
        <v>138704.57142857142</v>
      </c>
      <c r="G63" s="1493">
        <f t="shared" si="4"/>
        <v>3120852.8571428563</v>
      </c>
      <c r="H63" s="23">
        <f>+E$30*G63+F63</f>
        <v>457222.05527346686</v>
      </c>
      <c r="I63" s="1493">
        <f>+I62</f>
        <v>5289561.9571428522</v>
      </c>
      <c r="J63" s="1493">
        <f>+J62</f>
        <v>225087.74285714285</v>
      </c>
      <c r="K63" s="1493">
        <f t="shared" si="5"/>
        <v>5064474.214285709</v>
      </c>
      <c r="L63" s="23">
        <f>+I$30*K63+J63</f>
        <v>699131.08215517504</v>
      </c>
      <c r="M63" s="1498">
        <f>+M62</f>
        <v>8919378.0000000056</v>
      </c>
      <c r="N63" s="1493">
        <f>+N62</f>
        <v>392060.57142857142</v>
      </c>
      <c r="O63" s="1493">
        <f t="shared" si="6"/>
        <v>8527317.4285714347</v>
      </c>
      <c r="P63" s="23">
        <f>+M$30*O63+N63</f>
        <v>1190231.883603855</v>
      </c>
      <c r="Q63" s="1498">
        <f>+Q62</f>
        <v>16806283.090476215</v>
      </c>
      <c r="R63" s="1493">
        <f>+R62</f>
        <v>744189.65714285709</v>
      </c>
      <c r="S63" s="1493">
        <f t="shared" si="7"/>
        <v>16062093.433333358</v>
      </c>
      <c r="T63" s="23">
        <f>+Q$30*S63+R63</f>
        <v>2383503.5946639981</v>
      </c>
      <c r="U63" s="1498">
        <f>+U62</f>
        <v>11983498.695238099</v>
      </c>
      <c r="V63" s="1493">
        <f>+V62</f>
        <v>530634.62857142859</v>
      </c>
      <c r="W63" s="1493">
        <f t="shared" si="8"/>
        <v>11452864.06666667</v>
      </c>
      <c r="X63" s="23">
        <f>+U$30*W63+V63</f>
        <v>1699525.8298925874</v>
      </c>
      <c r="Y63" s="1498">
        <f>+Y62</f>
        <v>4667465.0714285718</v>
      </c>
      <c r="Z63" s="1493">
        <f>+Z62</f>
        <v>193136.48571428572</v>
      </c>
      <c r="AA63" s="1493">
        <f t="shared" si="9"/>
        <v>4474328.5857142862</v>
      </c>
      <c r="AB63" s="23">
        <f>+Y$30*AA63+Z63</f>
        <v>649791.10810546495</v>
      </c>
      <c r="AC63" s="1498">
        <f>+AC62</f>
        <v>3480405.4151666672</v>
      </c>
      <c r="AD63" s="1493">
        <f>+AD62</f>
        <v>115582.8</v>
      </c>
      <c r="AE63" s="1493">
        <f t="shared" si="10"/>
        <v>3364822.6151666674</v>
      </c>
      <c r="AF63" s="23">
        <f>+AC$30*AE63+AD63</f>
        <v>430535.87926335505</v>
      </c>
      <c r="AG63" s="1498">
        <f>+AG62</f>
        <v>10699002.602380948</v>
      </c>
      <c r="AH63" s="1493">
        <f>+AH62</f>
        <v>376463.14285714284</v>
      </c>
      <c r="AI63" s="1493">
        <f t="shared" si="11"/>
        <v>10322539.459523804</v>
      </c>
      <c r="AJ63" s="23">
        <f>+AG$30*AI63+AH63</f>
        <v>1342670.2688852339</v>
      </c>
      <c r="AK63" s="1498">
        <f>+AK62</f>
        <v>12951163.985714288</v>
      </c>
      <c r="AL63" s="1493">
        <f>+AL62</f>
        <v>424056.51428571431</v>
      </c>
      <c r="AM63" s="1493">
        <f t="shared" si="12"/>
        <v>12527107.471428575</v>
      </c>
      <c r="AN63" s="23">
        <f>+AK$30*AM63+AL63</f>
        <v>1596614.9292837614</v>
      </c>
      <c r="AO63" s="1498">
        <f>+AO62</f>
        <v>11514285.714285716</v>
      </c>
      <c r="AP63" s="1493">
        <f>+AP62</f>
        <v>371428.57142857142</v>
      </c>
      <c r="AQ63" s="1493">
        <f t="shared" si="13"/>
        <v>11142857.142857146</v>
      </c>
      <c r="AR63" s="23">
        <f>+AO$30*AQ63+AP63</f>
        <v>1414418.8179621755</v>
      </c>
      <c r="AS63" s="1498">
        <f>+AS62</f>
        <v>46500</v>
      </c>
      <c r="AT63" s="1493">
        <f>+AT62</f>
        <v>2000</v>
      </c>
      <c r="AU63" s="1493">
        <f t="shared" si="14"/>
        <v>44500</v>
      </c>
      <c r="AV63" s="23">
        <f>+AS$30*AU63+AT63</f>
        <v>6165.2751512207378</v>
      </c>
      <c r="AW63" s="1500">
        <f t="shared" si="16"/>
        <v>11869810.724240296</v>
      </c>
      <c r="AX63" s="1496">
        <f>+AW63</f>
        <v>11869810.724240296</v>
      </c>
      <c r="AY63" s="1467"/>
      <c r="AZ63" s="1632">
        <f>AX63-AY62</f>
        <v>297008.94632353261</v>
      </c>
    </row>
    <row r="64" spans="1:54" ht="13">
      <c r="A64" s="1437">
        <f t="shared" si="1"/>
        <v>49</v>
      </c>
      <c r="C64" s="1458" t="str">
        <f t="shared" si="3"/>
        <v>Base FCR</v>
      </c>
      <c r="D64" s="1492">
        <f t="shared" si="2"/>
        <v>2022</v>
      </c>
      <c r="E64" s="1493">
        <f>+G63</f>
        <v>3120852.8571428563</v>
      </c>
      <c r="F64" s="1493">
        <f>+E$32</f>
        <v>138704.57142857142</v>
      </c>
      <c r="G64" s="1493">
        <f t="shared" si="4"/>
        <v>2982148.285714285</v>
      </c>
      <c r="H64" s="23">
        <f>+E$29*G64+F64</f>
        <v>417838.68719803734</v>
      </c>
      <c r="I64" s="1493">
        <f>+K63</f>
        <v>5064474.214285709</v>
      </c>
      <c r="J64" s="1493">
        <f>+I$32</f>
        <v>225087.74285714285</v>
      </c>
      <c r="K64" s="1493">
        <f t="shared" si="5"/>
        <v>4839386.4714285657</v>
      </c>
      <c r="L64" s="23">
        <f>+I$29*K64+J64</f>
        <v>678062.48929748475</v>
      </c>
      <c r="M64" s="1498">
        <f>+O63</f>
        <v>8527317.4285714347</v>
      </c>
      <c r="N64" s="1493">
        <f>+M$32</f>
        <v>392060.57142857142</v>
      </c>
      <c r="O64" s="1493">
        <f t="shared" si="6"/>
        <v>8135256.8571428629</v>
      </c>
      <c r="P64" s="23">
        <f>+M$29*O64+N64</f>
        <v>1153534.3520095891</v>
      </c>
      <c r="Q64" s="1498">
        <f>+S63</f>
        <v>16062093.433333358</v>
      </c>
      <c r="R64" s="1493">
        <f>+Q$32</f>
        <v>744189.65714285709</v>
      </c>
      <c r="S64" s="1493">
        <f t="shared" si="7"/>
        <v>15317903.776190501</v>
      </c>
      <c r="T64" s="23">
        <f>+Q$29*S64+R64</f>
        <v>2177971.3193396349</v>
      </c>
      <c r="U64" s="1498">
        <f>+W63</f>
        <v>11452864.06666667</v>
      </c>
      <c r="V64" s="1493">
        <f>+U$32</f>
        <v>530634.62857142859</v>
      </c>
      <c r="W64" s="1493">
        <f t="shared" si="8"/>
        <v>10922229.438095242</v>
      </c>
      <c r="X64" s="23">
        <f>+U$29*W64+V64</f>
        <v>1552973.749345131</v>
      </c>
      <c r="Y64" s="1498">
        <f>+AA63</f>
        <v>4474328.5857142862</v>
      </c>
      <c r="Z64" s="1493">
        <f>+Y$32</f>
        <v>193136.48571428572</v>
      </c>
      <c r="AA64" s="1493">
        <f t="shared" si="9"/>
        <v>4281192.1000000006</v>
      </c>
      <c r="AB64" s="23">
        <f>+Y$29*AA64+Z64</f>
        <v>593863.29631501681</v>
      </c>
      <c r="AC64" s="1498">
        <f>+AE63</f>
        <v>3364822.6151666674</v>
      </c>
      <c r="AD64" s="1493">
        <f>+AC$32</f>
        <v>115582.8</v>
      </c>
      <c r="AE64" s="1493">
        <f t="shared" si="10"/>
        <v>3249239.8151666676</v>
      </c>
      <c r="AF64" s="23">
        <f>+AC$29*AE64+AD64</f>
        <v>419717.1339881075</v>
      </c>
      <c r="AG64" s="1498">
        <f>+AI63</f>
        <v>10322539.459523804</v>
      </c>
      <c r="AH64" s="1493">
        <f>+AG$32</f>
        <v>376463.14285714284</v>
      </c>
      <c r="AI64" s="1493">
        <f t="shared" si="11"/>
        <v>9946076.3166666608</v>
      </c>
      <c r="AJ64" s="23">
        <f>+AG$29*AI64+AH64</f>
        <v>1307432.682946058</v>
      </c>
      <c r="AK64" s="1498">
        <f>+AM63</f>
        <v>12527107.471428575</v>
      </c>
      <c r="AL64" s="1493">
        <f>+AK$32</f>
        <v>424056.51428571431</v>
      </c>
      <c r="AM64" s="1493">
        <f t="shared" si="12"/>
        <v>12103050.957142862</v>
      </c>
      <c r="AN64" s="23">
        <f>+AK$29*AM64+AL64</f>
        <v>1556922.5234035915</v>
      </c>
      <c r="AO64" s="1498">
        <f>+AQ63</f>
        <v>11142857.142857146</v>
      </c>
      <c r="AP64" s="1493">
        <f>+AO$32</f>
        <v>371428.57142857142</v>
      </c>
      <c r="AQ64" s="1493">
        <f t="shared" si="13"/>
        <v>10771428.571428575</v>
      </c>
      <c r="AR64" s="23">
        <f>+AO$29*AQ64+AP64</f>
        <v>1379652.4764110553</v>
      </c>
      <c r="AS64" s="1498">
        <f>+AU63</f>
        <v>44500</v>
      </c>
      <c r="AT64" s="1493">
        <f>+AS$32</f>
        <v>2000</v>
      </c>
      <c r="AU64" s="1493">
        <f t="shared" si="14"/>
        <v>42500</v>
      </c>
      <c r="AV64" s="23">
        <f>+AS$29*AU64+AT64</f>
        <v>5978.0717736377837</v>
      </c>
      <c r="AW64" s="1500">
        <f t="shared" si="16"/>
        <v>11243946.782027345</v>
      </c>
      <c r="AX64" s="1470"/>
      <c r="AY64" s="1495">
        <f>+AW64</f>
        <v>11243946.782027345</v>
      </c>
      <c r="AZ64" s="1633"/>
    </row>
    <row r="65" spans="1:52" ht="13">
      <c r="A65" s="1437">
        <f t="shared" si="1"/>
        <v>50</v>
      </c>
      <c r="C65" s="1458" t="str">
        <f t="shared" si="3"/>
        <v>W Increased ROE</v>
      </c>
      <c r="D65" s="1492">
        <f t="shared" si="2"/>
        <v>2022</v>
      </c>
      <c r="E65" s="1493">
        <f>+E64</f>
        <v>3120852.8571428563</v>
      </c>
      <c r="F65" s="1493">
        <f>+F64</f>
        <v>138704.57142857142</v>
      </c>
      <c r="G65" s="1493">
        <f t="shared" si="4"/>
        <v>2982148.285714285</v>
      </c>
      <c r="H65" s="23">
        <f>+E$30*G65+F65</f>
        <v>443065.72265813814</v>
      </c>
      <c r="I65" s="1493">
        <f>+I64</f>
        <v>5064474.214285709</v>
      </c>
      <c r="J65" s="1493">
        <f>+J64</f>
        <v>225087.74285714285</v>
      </c>
      <c r="K65" s="1493">
        <f t="shared" si="5"/>
        <v>4839386.4714285657</v>
      </c>
      <c r="L65" s="23">
        <f>+I$30*K65+J65</f>
        <v>678062.48929748475</v>
      </c>
      <c r="M65" s="1498">
        <f>+M64</f>
        <v>8527317.4285714347</v>
      </c>
      <c r="N65" s="1493">
        <f>+N64</f>
        <v>392060.57142857142</v>
      </c>
      <c r="O65" s="1493">
        <f t="shared" si="6"/>
        <v>8135256.8571428629</v>
      </c>
      <c r="P65" s="23">
        <f>+M$30*O65+N65</f>
        <v>1153534.3520095891</v>
      </c>
      <c r="Q65" s="1498">
        <f>+Q64</f>
        <v>16062093.433333358</v>
      </c>
      <c r="R65" s="1493">
        <f>+R64</f>
        <v>744189.65714285709</v>
      </c>
      <c r="S65" s="1493">
        <f t="shared" si="7"/>
        <v>15317903.776190501</v>
      </c>
      <c r="T65" s="23">
        <f>+Q$30*S65+R65</f>
        <v>2307550.8253579997</v>
      </c>
      <c r="U65" s="1498">
        <f>+U64</f>
        <v>11452864.06666667</v>
      </c>
      <c r="V65" s="1493">
        <f>+V64</f>
        <v>530634.62857142859</v>
      </c>
      <c r="W65" s="1493">
        <f t="shared" si="8"/>
        <v>10922229.438095242</v>
      </c>
      <c r="X65" s="23">
        <f>+U$30*W65+V65</f>
        <v>1645368.7085958542</v>
      </c>
      <c r="Y65" s="1498">
        <f>+Y64</f>
        <v>4474328.5857142862</v>
      </c>
      <c r="Z65" s="1493">
        <f>+Z64</f>
        <v>193136.48571428572</v>
      </c>
      <c r="AA65" s="1493">
        <f t="shared" si="9"/>
        <v>4281192.1000000006</v>
      </c>
      <c r="AB65" s="23">
        <f>+Y$30*AA65+Z65</f>
        <v>630079.39778642124</v>
      </c>
      <c r="AC65" s="1498">
        <f>+AC64</f>
        <v>3364822.6151666674</v>
      </c>
      <c r="AD65" s="1493">
        <f>+AD64</f>
        <v>115582.8</v>
      </c>
      <c r="AE65" s="1493">
        <f t="shared" si="10"/>
        <v>3249239.8151666676</v>
      </c>
      <c r="AF65" s="23">
        <f>+AC$30*AE65+AD65</f>
        <v>419717.1339881075</v>
      </c>
      <c r="AG65" s="1498">
        <f>+AG64</f>
        <v>10322539.459523804</v>
      </c>
      <c r="AH65" s="1493">
        <f>+AH64</f>
        <v>376463.14285714284</v>
      </c>
      <c r="AI65" s="1493">
        <f t="shared" si="11"/>
        <v>9946076.3166666608</v>
      </c>
      <c r="AJ65" s="23">
        <f>+AG$30*AI65+AH65</f>
        <v>1307432.682946058</v>
      </c>
      <c r="AK65" s="1498">
        <f>+AK64</f>
        <v>12527107.471428575</v>
      </c>
      <c r="AL65" s="1493">
        <f>+AL64</f>
        <v>424056.51428571431</v>
      </c>
      <c r="AM65" s="1493">
        <f t="shared" si="12"/>
        <v>12103050.957142862</v>
      </c>
      <c r="AN65" s="23">
        <f>+AK$30*AM65+AL65</f>
        <v>1556922.5234035915</v>
      </c>
      <c r="AO65" s="1498">
        <f>+AO64</f>
        <v>11142857.142857146</v>
      </c>
      <c r="AP65" s="1493">
        <f>+AP64</f>
        <v>371428.57142857142</v>
      </c>
      <c r="AQ65" s="1493">
        <f t="shared" si="13"/>
        <v>10771428.571428575</v>
      </c>
      <c r="AR65" s="23">
        <f>+AO$30*AQ65+AP65</f>
        <v>1379652.4764110553</v>
      </c>
      <c r="AS65" s="1498">
        <f>+AS64</f>
        <v>44500</v>
      </c>
      <c r="AT65" s="1493">
        <f>+AT64</f>
        <v>2000</v>
      </c>
      <c r="AU65" s="1493">
        <f t="shared" si="14"/>
        <v>42500</v>
      </c>
      <c r="AV65" s="23">
        <f>+AS$30*AU65+AT65</f>
        <v>5978.0717736377837</v>
      </c>
      <c r="AW65" s="1500">
        <f t="shared" si="16"/>
        <v>11527364.384227939</v>
      </c>
      <c r="AX65" s="1496">
        <f>+AW65</f>
        <v>11527364.384227939</v>
      </c>
      <c r="AY65" s="1467"/>
      <c r="AZ65" s="1632">
        <f>AX65-AY64</f>
        <v>283417.6022005938</v>
      </c>
    </row>
    <row r="66" spans="1:52" ht="13">
      <c r="A66" s="1437">
        <f t="shared" si="1"/>
        <v>51</v>
      </c>
      <c r="C66" s="1458" t="str">
        <f t="shared" si="3"/>
        <v>Base FCR</v>
      </c>
      <c r="D66" s="1492">
        <f t="shared" si="2"/>
        <v>2023</v>
      </c>
      <c r="E66" s="1493">
        <f>+G65</f>
        <v>2982148.285714285</v>
      </c>
      <c r="F66" s="1493">
        <f>+E$32</f>
        <v>138704.57142857142</v>
      </c>
      <c r="G66" s="1493">
        <f t="shared" si="4"/>
        <v>2843443.7142857136</v>
      </c>
      <c r="H66" s="23">
        <f>+E$29*G66+F66</f>
        <v>404855.70506922499</v>
      </c>
      <c r="I66" s="1493">
        <f>+K65</f>
        <v>4839386.4714285657</v>
      </c>
      <c r="J66" s="1493">
        <f>+I$32</f>
        <v>225087.74285714285</v>
      </c>
      <c r="K66" s="1493">
        <f t="shared" si="5"/>
        <v>4614298.7285714224</v>
      </c>
      <c r="L66" s="23">
        <f>+I$29*K66+J66</f>
        <v>656993.89643979433</v>
      </c>
      <c r="M66" s="1498">
        <f>+O65</f>
        <v>8135256.8571428629</v>
      </c>
      <c r="N66" s="1493">
        <f>+M$32</f>
        <v>392060.57142857142</v>
      </c>
      <c r="O66" s="1493">
        <f t="shared" si="6"/>
        <v>7743196.285714291</v>
      </c>
      <c r="P66" s="23">
        <f>+M$29*O66+N66</f>
        <v>1116836.8204153231</v>
      </c>
      <c r="Q66" s="1498">
        <f>+S65</f>
        <v>15317903.776190501</v>
      </c>
      <c r="R66" s="1493">
        <f>+Q$32</f>
        <v>744189.65714285709</v>
      </c>
      <c r="S66" s="1493">
        <f t="shared" si="7"/>
        <v>14573714.119047644</v>
      </c>
      <c r="T66" s="23">
        <f>+Q$29*S66+R66</f>
        <v>2108313.9106499129</v>
      </c>
      <c r="U66" s="1498">
        <f>+W65</f>
        <v>10922229.438095242</v>
      </c>
      <c r="V66" s="1493">
        <f>+U$32</f>
        <v>530634.62857142859</v>
      </c>
      <c r="W66" s="1493">
        <f t="shared" si="8"/>
        <v>10391594.809523813</v>
      </c>
      <c r="X66" s="23">
        <f>+U$29*W66+V66</f>
        <v>1503305.4519796069</v>
      </c>
      <c r="Y66" s="1498">
        <f>+AA65</f>
        <v>4281192.1000000006</v>
      </c>
      <c r="Z66" s="1493">
        <f>+Y$32</f>
        <v>193136.48571428572</v>
      </c>
      <c r="AA66" s="1493">
        <f t="shared" si="9"/>
        <v>4088055.6142857149</v>
      </c>
      <c r="AB66" s="23">
        <f>+Y$29*AA66+Z66</f>
        <v>575785.39508490858</v>
      </c>
      <c r="AC66" s="1498">
        <f>+AE65</f>
        <v>3249239.8151666676</v>
      </c>
      <c r="AD66" s="1493">
        <f>+AC$32</f>
        <v>115582.8</v>
      </c>
      <c r="AE66" s="1493">
        <f t="shared" si="10"/>
        <v>3133657.0151666678</v>
      </c>
      <c r="AF66" s="23">
        <f>+AC$29*AE66+AD66</f>
        <v>408898.38871285995</v>
      </c>
      <c r="AG66" s="1498">
        <f>+AI65</f>
        <v>9946076.3166666608</v>
      </c>
      <c r="AH66" s="1493">
        <f>+AG$32</f>
        <v>376463.14285714284</v>
      </c>
      <c r="AI66" s="1493">
        <f t="shared" si="11"/>
        <v>9569613.1738095172</v>
      </c>
      <c r="AJ66" s="23">
        <f>+AG$29*AI66+AH66</f>
        <v>1272195.0970068823</v>
      </c>
      <c r="AK66" s="1498">
        <f>+AM65</f>
        <v>12103050.957142862</v>
      </c>
      <c r="AL66" s="1493">
        <f>+AK$32</f>
        <v>424056.51428571431</v>
      </c>
      <c r="AM66" s="1493">
        <f t="shared" si="12"/>
        <v>11678994.442857148</v>
      </c>
      <c r="AN66" s="23">
        <f>+AK$29*AM66+AL66</f>
        <v>1517230.1175234215</v>
      </c>
      <c r="AO66" s="1498">
        <f>+AQ65</f>
        <v>10771428.571428575</v>
      </c>
      <c r="AP66" s="1493">
        <f>+AO$32</f>
        <v>371428.57142857142</v>
      </c>
      <c r="AQ66" s="1493">
        <f t="shared" si="13"/>
        <v>10400000.000000004</v>
      </c>
      <c r="AR66" s="23">
        <f>+AO$29*AQ66+AP66</f>
        <v>1344886.1348599354</v>
      </c>
      <c r="AS66" s="1498">
        <f>+AU65</f>
        <v>42500</v>
      </c>
      <c r="AT66" s="1493">
        <f>+AS$32</f>
        <v>2000</v>
      </c>
      <c r="AU66" s="1493">
        <f t="shared" si="14"/>
        <v>40500</v>
      </c>
      <c r="AV66" s="23">
        <f>+AS$29*AU66+AT66</f>
        <v>5790.8683960548296</v>
      </c>
      <c r="AW66" s="1500">
        <f t="shared" si="16"/>
        <v>10915091.786137924</v>
      </c>
      <c r="AX66" s="1470"/>
      <c r="AY66" s="1495">
        <f>+AW66</f>
        <v>10915091.786137924</v>
      </c>
    </row>
    <row r="67" spans="1:52" ht="13">
      <c r="A67" s="1437">
        <f t="shared" si="1"/>
        <v>52</v>
      </c>
      <c r="C67" s="1458" t="str">
        <f t="shared" si="3"/>
        <v>W Increased ROE</v>
      </c>
      <c r="D67" s="1492">
        <f t="shared" si="2"/>
        <v>2023</v>
      </c>
      <c r="E67" s="1493">
        <f>+E66</f>
        <v>2982148.285714285</v>
      </c>
      <c r="F67" s="1493">
        <f>+F66</f>
        <v>138704.57142857142</v>
      </c>
      <c r="G67" s="1493">
        <f t="shared" si="4"/>
        <v>2843443.7142857136</v>
      </c>
      <c r="H67" s="23">
        <f t="shared" ref="H67:H75" si="17">+E$29*G67+F67</f>
        <v>404855.70506922499</v>
      </c>
      <c r="I67" s="1493">
        <f>+I66</f>
        <v>4839386.4714285657</v>
      </c>
      <c r="J67" s="1493">
        <f>+J66</f>
        <v>225087.74285714285</v>
      </c>
      <c r="K67" s="1493">
        <f t="shared" si="5"/>
        <v>4614298.7285714224</v>
      </c>
      <c r="L67" s="23">
        <f>+I$30*K67+J67</f>
        <v>656993.89643979433</v>
      </c>
      <c r="M67" s="1498">
        <f>+M66</f>
        <v>8135256.8571428629</v>
      </c>
      <c r="N67" s="1493">
        <f>+N66</f>
        <v>392060.57142857142</v>
      </c>
      <c r="O67" s="1493">
        <f t="shared" si="6"/>
        <v>7743196.285714291</v>
      </c>
      <c r="P67" s="23">
        <f>+M$30*O67+N67</f>
        <v>1116836.8204153231</v>
      </c>
      <c r="Q67" s="1498">
        <f>+Q66</f>
        <v>15317903.776190501</v>
      </c>
      <c r="R67" s="1493">
        <f>+R66</f>
        <v>744189.65714285709</v>
      </c>
      <c r="S67" s="1493">
        <f t="shared" si="7"/>
        <v>14573714.119047644</v>
      </c>
      <c r="T67" s="23">
        <f>+Q$30*S67+R67</f>
        <v>2231598.0560520007</v>
      </c>
      <c r="U67" s="1498">
        <f>+U66</f>
        <v>10922229.438095242</v>
      </c>
      <c r="V67" s="1493">
        <f>+V66</f>
        <v>530634.62857142859</v>
      </c>
      <c r="W67" s="1493">
        <f t="shared" si="8"/>
        <v>10391594.809523813</v>
      </c>
      <c r="X67" s="23">
        <f>+U$30*W67+V67</f>
        <v>1591211.5872991211</v>
      </c>
      <c r="Y67" s="1498">
        <f>+Y66</f>
        <v>4281192.1000000006</v>
      </c>
      <c r="Z67" s="1493">
        <f>+Z66</f>
        <v>193136.48571428572</v>
      </c>
      <c r="AA67" s="1493">
        <f t="shared" si="9"/>
        <v>4088055.6142857149</v>
      </c>
      <c r="AB67" s="23">
        <f>+Y$30*AA67+Z67</f>
        <v>610367.68746737752</v>
      </c>
      <c r="AC67" s="1498">
        <f>+AC66</f>
        <v>3249239.8151666676</v>
      </c>
      <c r="AD67" s="1493">
        <f>+AD66</f>
        <v>115582.8</v>
      </c>
      <c r="AE67" s="1493">
        <f t="shared" si="10"/>
        <v>3133657.0151666678</v>
      </c>
      <c r="AF67" s="23">
        <f>+AC$30*AE67+AD67</f>
        <v>408898.38871285995</v>
      </c>
      <c r="AG67" s="1498">
        <f>+AG66</f>
        <v>9946076.3166666608</v>
      </c>
      <c r="AH67" s="1493">
        <f>+AH66</f>
        <v>376463.14285714284</v>
      </c>
      <c r="AI67" s="1493">
        <f t="shared" si="11"/>
        <v>9569613.1738095172</v>
      </c>
      <c r="AJ67" s="23">
        <f>+AG$30*AI67+AH67</f>
        <v>1272195.0970068823</v>
      </c>
      <c r="AK67" s="1498">
        <f>+AK66</f>
        <v>12103050.957142862</v>
      </c>
      <c r="AL67" s="1493">
        <f>+AL66</f>
        <v>424056.51428571431</v>
      </c>
      <c r="AM67" s="1493">
        <f t="shared" si="12"/>
        <v>11678994.442857148</v>
      </c>
      <c r="AN67" s="23">
        <f>+AK$30*AM67+AL67</f>
        <v>1517230.1175234215</v>
      </c>
      <c r="AO67" s="1498">
        <f>+AO66</f>
        <v>10771428.571428575</v>
      </c>
      <c r="AP67" s="1493">
        <f>+AP66</f>
        <v>371428.57142857142</v>
      </c>
      <c r="AQ67" s="1493">
        <f t="shared" si="13"/>
        <v>10400000.000000004</v>
      </c>
      <c r="AR67" s="23">
        <f>+AO$30*AQ67+AP67</f>
        <v>1344886.1348599354</v>
      </c>
      <c r="AS67" s="1498">
        <f>+AS66</f>
        <v>42500</v>
      </c>
      <c r="AT67" s="1493">
        <f>+AT66</f>
        <v>2000</v>
      </c>
      <c r="AU67" s="1493">
        <f t="shared" si="14"/>
        <v>40500</v>
      </c>
      <c r="AV67" s="23">
        <f>+AS$30*AU67+AT67</f>
        <v>5790.8683960548296</v>
      </c>
      <c r="AW67" s="1500">
        <f t="shared" si="16"/>
        <v>11160864.359241996</v>
      </c>
      <c r="AX67" s="1496">
        <f>+AW67</f>
        <v>11160864.359241996</v>
      </c>
      <c r="AY67" s="1467"/>
    </row>
    <row r="68" spans="1:52" ht="13">
      <c r="A68" s="1437">
        <f t="shared" si="1"/>
        <v>53</v>
      </c>
      <c r="C68" s="1458" t="str">
        <f t="shared" si="3"/>
        <v>Base FCR</v>
      </c>
      <c r="D68" s="1492">
        <f t="shared" si="2"/>
        <v>2024</v>
      </c>
      <c r="E68" s="1493">
        <f>+G67</f>
        <v>2843443.7142857136</v>
      </c>
      <c r="F68" s="1493">
        <f>+E$32</f>
        <v>138704.57142857142</v>
      </c>
      <c r="G68" s="1493">
        <f t="shared" si="4"/>
        <v>2704739.1428571423</v>
      </c>
      <c r="H68" s="23">
        <f t="shared" si="17"/>
        <v>391872.72294041258</v>
      </c>
      <c r="I68" s="1493">
        <f>+K67</f>
        <v>4614298.7285714224</v>
      </c>
      <c r="J68" s="1493">
        <f>+I$32</f>
        <v>225087.74285714285</v>
      </c>
      <c r="K68" s="1493">
        <f t="shared" si="5"/>
        <v>4389210.9857142791</v>
      </c>
      <c r="L68" s="23">
        <f>+I$29*K68+J68</f>
        <v>635925.30358210392</v>
      </c>
      <c r="M68" s="1498">
        <f>+O67</f>
        <v>7743196.285714291</v>
      </c>
      <c r="N68" s="1493">
        <f>+M$32</f>
        <v>392060.57142857142</v>
      </c>
      <c r="O68" s="1493">
        <f t="shared" si="6"/>
        <v>7351135.7142857192</v>
      </c>
      <c r="P68" s="23">
        <f>+M$29*O68+N68</f>
        <v>1080139.2888210572</v>
      </c>
      <c r="Q68" s="1498">
        <f>+S67</f>
        <v>14573714.119047644</v>
      </c>
      <c r="R68" s="1493">
        <f>+Q$32</f>
        <v>744189.65714285709</v>
      </c>
      <c r="S68" s="1493">
        <f t="shared" si="7"/>
        <v>13829524.461904787</v>
      </c>
      <c r="T68" s="23">
        <f>+Q$29*S68+R68</f>
        <v>2038656.5019601909</v>
      </c>
      <c r="U68" s="1498">
        <f>+W67</f>
        <v>10391594.809523813</v>
      </c>
      <c r="V68" s="1493">
        <f>+U$32</f>
        <v>530634.62857142859</v>
      </c>
      <c r="W68" s="1493">
        <f t="shared" si="8"/>
        <v>9860960.1809523851</v>
      </c>
      <c r="X68" s="23">
        <f>+U$29*W68+V68</f>
        <v>1453637.154614083</v>
      </c>
      <c r="Y68" s="1498">
        <f>+AA67</f>
        <v>4088055.6142857149</v>
      </c>
      <c r="Z68" s="1493">
        <f>+Y$32</f>
        <v>193136.48571428572</v>
      </c>
      <c r="AA68" s="1493">
        <f t="shared" si="9"/>
        <v>3894919.1285714293</v>
      </c>
      <c r="AB68" s="23">
        <f>+Y$29*AA68+Z68</f>
        <v>557707.49385480047</v>
      </c>
      <c r="AC68" s="1498">
        <f>+AE67</f>
        <v>3133657.0151666678</v>
      </c>
      <c r="AD68" s="1493">
        <f>+AC$32</f>
        <v>115582.8</v>
      </c>
      <c r="AE68" s="1493">
        <f t="shared" si="10"/>
        <v>3018074.2151666679</v>
      </c>
      <c r="AF68" s="23">
        <f>+AC$29*AE68+AD68</f>
        <v>398079.64343761239</v>
      </c>
      <c r="AG68" s="1498">
        <f>+AI67</f>
        <v>9569613.1738095172</v>
      </c>
      <c r="AH68" s="1493">
        <f>+AG$32</f>
        <v>376463.14285714284</v>
      </c>
      <c r="AI68" s="1493">
        <f t="shared" si="11"/>
        <v>9193150.0309523735</v>
      </c>
      <c r="AJ68" s="23">
        <f>+AG$29*AI68+AH68</f>
        <v>1236957.5110677066</v>
      </c>
      <c r="AK68" s="1498">
        <f>+AM67</f>
        <v>11678994.442857148</v>
      </c>
      <c r="AL68" s="1493">
        <f>+AK$32</f>
        <v>424056.51428571431</v>
      </c>
      <c r="AM68" s="1493">
        <f t="shared" si="12"/>
        <v>11254937.928571435</v>
      </c>
      <c r="AN68" s="23">
        <f>+AK$29*AM68+AL68</f>
        <v>1477537.7116432516</v>
      </c>
      <c r="AO68" s="1498">
        <f>+AQ67</f>
        <v>10400000.000000004</v>
      </c>
      <c r="AP68" s="1493">
        <f>+AO$32</f>
        <v>371428.57142857142</v>
      </c>
      <c r="AQ68" s="1493">
        <f t="shared" si="13"/>
        <v>10028571.428571433</v>
      </c>
      <c r="AR68" s="23">
        <f>+AO$29*AQ68+AP68</f>
        <v>1310119.7933088152</v>
      </c>
      <c r="AS68" s="1498">
        <f>+AU67</f>
        <v>40500</v>
      </c>
      <c r="AT68" s="1493">
        <f>+AS$32</f>
        <v>2000</v>
      </c>
      <c r="AU68" s="1493">
        <f t="shared" si="14"/>
        <v>38500</v>
      </c>
      <c r="AV68" s="23">
        <f>+AS$29*AU68+AT68</f>
        <v>5603.6650184718746</v>
      </c>
      <c r="AW68" s="1500">
        <f t="shared" si="16"/>
        <v>10586236.790248506</v>
      </c>
      <c r="AX68" s="1470"/>
      <c r="AY68" s="1495">
        <f>+AW68</f>
        <v>10586236.790248506</v>
      </c>
    </row>
    <row r="69" spans="1:52" ht="13">
      <c r="A69" s="1437">
        <f t="shared" si="1"/>
        <v>54</v>
      </c>
      <c r="C69" s="1458" t="str">
        <f t="shared" si="3"/>
        <v>W Increased ROE</v>
      </c>
      <c r="D69" s="1492">
        <f t="shared" si="2"/>
        <v>2024</v>
      </c>
      <c r="E69" s="1493">
        <f>+E68</f>
        <v>2843443.7142857136</v>
      </c>
      <c r="F69" s="1493">
        <f>+F68</f>
        <v>138704.57142857142</v>
      </c>
      <c r="G69" s="1493">
        <f t="shared" si="4"/>
        <v>2704739.1428571423</v>
      </c>
      <c r="H69" s="23">
        <f t="shared" si="17"/>
        <v>391872.72294041258</v>
      </c>
      <c r="I69" s="1493">
        <f>+I68</f>
        <v>4614298.7285714224</v>
      </c>
      <c r="J69" s="1493">
        <f>+J68</f>
        <v>225087.74285714285</v>
      </c>
      <c r="K69" s="1493">
        <f t="shared" si="5"/>
        <v>4389210.9857142791</v>
      </c>
      <c r="L69" s="23">
        <f>+I$30*K69+J69</f>
        <v>635925.30358210392</v>
      </c>
      <c r="M69" s="1498">
        <f>+M68</f>
        <v>7743196.285714291</v>
      </c>
      <c r="N69" s="1493">
        <f>+N68</f>
        <v>392060.57142857142</v>
      </c>
      <c r="O69" s="1493">
        <f t="shared" si="6"/>
        <v>7351135.7142857192</v>
      </c>
      <c r="P69" s="23">
        <f>+M$30*O69+N69</f>
        <v>1080139.2888210572</v>
      </c>
      <c r="Q69" s="1498">
        <f>+Q68</f>
        <v>14573714.119047644</v>
      </c>
      <c r="R69" s="1493">
        <f>+R68</f>
        <v>744189.65714285709</v>
      </c>
      <c r="S69" s="1493">
        <f t="shared" si="7"/>
        <v>13829524.461904787</v>
      </c>
      <c r="T69" s="23">
        <f>+Q$30*S69+R69</f>
        <v>2155645.2867460018</v>
      </c>
      <c r="U69" s="1498">
        <f>+U68</f>
        <v>10391594.809523813</v>
      </c>
      <c r="V69" s="1493">
        <f>+V68</f>
        <v>530634.62857142859</v>
      </c>
      <c r="W69" s="1493">
        <f t="shared" si="8"/>
        <v>9860960.1809523851</v>
      </c>
      <c r="X69" s="23">
        <f>+U$30*W69+V69</f>
        <v>1537054.4660023879</v>
      </c>
      <c r="Y69" s="1498">
        <f>+Y68</f>
        <v>4088055.6142857149</v>
      </c>
      <c r="Z69" s="1493">
        <f>+Z68</f>
        <v>193136.48571428572</v>
      </c>
      <c r="AA69" s="1493">
        <f t="shared" si="9"/>
        <v>3894919.1285714293</v>
      </c>
      <c r="AB69" s="23">
        <f>+Y$30*AA69+Z69</f>
        <v>590655.97714833391</v>
      </c>
      <c r="AC69" s="1498">
        <f>+AC68</f>
        <v>3133657.0151666678</v>
      </c>
      <c r="AD69" s="1493">
        <f>+AD68</f>
        <v>115582.8</v>
      </c>
      <c r="AE69" s="1493">
        <f t="shared" si="10"/>
        <v>3018074.2151666679</v>
      </c>
      <c r="AF69" s="23">
        <f>+AC$30*AE69+AD69</f>
        <v>398079.64343761239</v>
      </c>
      <c r="AG69" s="1498">
        <f>+AG68</f>
        <v>9569613.1738095172</v>
      </c>
      <c r="AH69" s="1493">
        <f>+AH68</f>
        <v>376463.14285714284</v>
      </c>
      <c r="AI69" s="1493">
        <f t="shared" si="11"/>
        <v>9193150.0309523735</v>
      </c>
      <c r="AJ69" s="23">
        <f>+AG$30*AI69+AH69</f>
        <v>1236957.5110677066</v>
      </c>
      <c r="AK69" s="1498">
        <f>+AK68</f>
        <v>11678994.442857148</v>
      </c>
      <c r="AL69" s="1493">
        <f>+AL68</f>
        <v>424056.51428571431</v>
      </c>
      <c r="AM69" s="1493">
        <f t="shared" si="12"/>
        <v>11254937.928571435</v>
      </c>
      <c r="AN69" s="23">
        <f>+AK$30*AM69+AL69</f>
        <v>1477537.7116432516</v>
      </c>
      <c r="AO69" s="1498">
        <f>+AO68</f>
        <v>10400000.000000004</v>
      </c>
      <c r="AP69" s="1493">
        <f>+AP68</f>
        <v>371428.57142857142</v>
      </c>
      <c r="AQ69" s="1493">
        <f t="shared" si="13"/>
        <v>10028571.428571433</v>
      </c>
      <c r="AR69" s="23">
        <f>+AO$30*AQ69+AP69</f>
        <v>1310119.7933088152</v>
      </c>
      <c r="AS69" s="1498">
        <f>+AS68</f>
        <v>40500</v>
      </c>
      <c r="AT69" s="1493">
        <f>+AT68</f>
        <v>2000</v>
      </c>
      <c r="AU69" s="1493">
        <f t="shared" si="14"/>
        <v>38500</v>
      </c>
      <c r="AV69" s="23">
        <f>+AS$30*AU69+AT69</f>
        <v>5603.6650184718746</v>
      </c>
      <c r="AW69" s="1500">
        <f t="shared" si="16"/>
        <v>10819591.369716153</v>
      </c>
      <c r="AX69" s="1496">
        <f>+AW69</f>
        <v>10819591.369716153</v>
      </c>
      <c r="AY69" s="1467"/>
    </row>
    <row r="70" spans="1:52" ht="13">
      <c r="A70" s="1437">
        <f t="shared" si="1"/>
        <v>55</v>
      </c>
      <c r="C70" s="1458" t="str">
        <f t="shared" si="3"/>
        <v>Base FCR</v>
      </c>
      <c r="D70" s="1492">
        <f t="shared" si="2"/>
        <v>2025</v>
      </c>
      <c r="E70" s="1493">
        <f>+G69</f>
        <v>2704739.1428571423</v>
      </c>
      <c r="F70" s="1493">
        <f>+E$32</f>
        <v>138704.57142857142</v>
      </c>
      <c r="G70" s="1493">
        <f t="shared" si="4"/>
        <v>2566034.5714285709</v>
      </c>
      <c r="H70" s="23">
        <f t="shared" si="17"/>
        <v>378889.74081160023</v>
      </c>
      <c r="I70" s="1493">
        <f>+K69</f>
        <v>4389210.9857142791</v>
      </c>
      <c r="J70" s="1493">
        <f>+I$32</f>
        <v>225087.74285714285</v>
      </c>
      <c r="K70" s="1493">
        <f t="shared" si="5"/>
        <v>4164123.2428571363</v>
      </c>
      <c r="L70" s="23">
        <f>+I$29*K70+J70</f>
        <v>614856.71072441363</v>
      </c>
      <c r="M70" s="1498">
        <f>+O69</f>
        <v>7351135.7142857192</v>
      </c>
      <c r="N70" s="1493">
        <f>+M$32</f>
        <v>392060.57142857142</v>
      </c>
      <c r="O70" s="1493">
        <f t="shared" si="6"/>
        <v>6959075.1428571474</v>
      </c>
      <c r="P70" s="23">
        <f>+M$29*O70+N70</f>
        <v>1043441.7572267912</v>
      </c>
      <c r="Q70" s="1498">
        <f>+S69</f>
        <v>13829524.461904787</v>
      </c>
      <c r="R70" s="1493">
        <f>+Q$32</f>
        <v>744189.65714285709</v>
      </c>
      <c r="S70" s="1493">
        <f t="shared" si="7"/>
        <v>13085334.804761929</v>
      </c>
      <c r="T70" s="23">
        <f>+Q$29*S70+R70</f>
        <v>1968999.093270469</v>
      </c>
      <c r="U70" s="1498">
        <f>+W69</f>
        <v>9860960.1809523851</v>
      </c>
      <c r="V70" s="1493">
        <f>+U$32</f>
        <v>530634.62857142859</v>
      </c>
      <c r="W70" s="1493">
        <f t="shared" si="8"/>
        <v>9330325.5523809567</v>
      </c>
      <c r="X70" s="23">
        <f>+U$29*W70+V70</f>
        <v>1403968.8572485591</v>
      </c>
      <c r="Y70" s="1498">
        <f>+AA69</f>
        <v>3894919.1285714293</v>
      </c>
      <c r="Z70" s="1493">
        <f>+Y$32</f>
        <v>193136.48571428572</v>
      </c>
      <c r="AA70" s="1493">
        <f t="shared" si="9"/>
        <v>3701782.6428571437</v>
      </c>
      <c r="AB70" s="23">
        <f>+Y$29*AA70+Z70</f>
        <v>539629.59262469225</v>
      </c>
      <c r="AC70" s="1498">
        <f>+AE69</f>
        <v>3018074.2151666679</v>
      </c>
      <c r="AD70" s="1493">
        <f>+AC$32</f>
        <v>115582.8</v>
      </c>
      <c r="AE70" s="1493">
        <f t="shared" si="10"/>
        <v>2902491.4151666681</v>
      </c>
      <c r="AF70" s="23">
        <f>+AC$29*AE70+AD70</f>
        <v>387260.8981623649</v>
      </c>
      <c r="AG70" s="1498">
        <f>+AI69</f>
        <v>9193150.0309523735</v>
      </c>
      <c r="AH70" s="1493">
        <f>+AG$32</f>
        <v>376463.14285714284</v>
      </c>
      <c r="AI70" s="1493">
        <f t="shared" si="11"/>
        <v>8816686.8880952299</v>
      </c>
      <c r="AJ70" s="23">
        <f>+AG$29*AI70+AH70</f>
        <v>1201719.9251285307</v>
      </c>
      <c r="AK70" s="1498">
        <f>+AM69</f>
        <v>11254937.928571435</v>
      </c>
      <c r="AL70" s="1493">
        <f>+AK$32</f>
        <v>424056.51428571431</v>
      </c>
      <c r="AM70" s="1493">
        <f t="shared" si="12"/>
        <v>10830881.414285721</v>
      </c>
      <c r="AN70" s="23">
        <f>+AK$29*AM70+AL70</f>
        <v>1437845.3057630814</v>
      </c>
      <c r="AO70" s="1498">
        <f>+AQ69</f>
        <v>10028571.428571433</v>
      </c>
      <c r="AP70" s="1493">
        <f>+AO$32</f>
        <v>371428.57142857142</v>
      </c>
      <c r="AQ70" s="1493">
        <f t="shared" si="13"/>
        <v>9657142.8571428619</v>
      </c>
      <c r="AR70" s="23">
        <f>+AO$29*AQ70+AP70</f>
        <v>1275353.4517576951</v>
      </c>
      <c r="AS70" s="1498">
        <f>+AU69</f>
        <v>38500</v>
      </c>
      <c r="AT70" s="1493">
        <f>+AS$32</f>
        <v>2000</v>
      </c>
      <c r="AU70" s="1493">
        <f t="shared" si="14"/>
        <v>36500</v>
      </c>
      <c r="AV70" s="23">
        <f>+AS$29*AU70+AT70</f>
        <v>5416.4616408889196</v>
      </c>
      <c r="AW70" s="1500">
        <f t="shared" si="16"/>
        <v>10257381.794359086</v>
      </c>
      <c r="AX70" s="1470"/>
      <c r="AY70" s="1495">
        <f>+AW70</f>
        <v>10257381.794359086</v>
      </c>
    </row>
    <row r="71" spans="1:52" ht="13">
      <c r="A71" s="1437">
        <f t="shared" si="1"/>
        <v>56</v>
      </c>
      <c r="C71" s="1458" t="str">
        <f t="shared" si="3"/>
        <v>W Increased ROE</v>
      </c>
      <c r="D71" s="1492">
        <f t="shared" si="2"/>
        <v>2025</v>
      </c>
      <c r="E71" s="1493">
        <f>+E70</f>
        <v>2704739.1428571423</v>
      </c>
      <c r="F71" s="1493">
        <f>+F70</f>
        <v>138704.57142857142</v>
      </c>
      <c r="G71" s="1493">
        <f t="shared" si="4"/>
        <v>2566034.5714285709</v>
      </c>
      <c r="H71" s="23">
        <f t="shared" si="17"/>
        <v>378889.74081160023</v>
      </c>
      <c r="I71" s="1493">
        <f>+I70</f>
        <v>4389210.9857142791</v>
      </c>
      <c r="J71" s="1493">
        <f>+J70</f>
        <v>225087.74285714285</v>
      </c>
      <c r="K71" s="1493">
        <f t="shared" si="5"/>
        <v>4164123.2428571363</v>
      </c>
      <c r="L71" s="23">
        <f>+I$30*K71+J71</f>
        <v>614856.71072441363</v>
      </c>
      <c r="M71" s="1498">
        <f>+M70</f>
        <v>7351135.7142857192</v>
      </c>
      <c r="N71" s="1493">
        <f>+N70</f>
        <v>392060.57142857142</v>
      </c>
      <c r="O71" s="1493">
        <f t="shared" si="6"/>
        <v>6959075.1428571474</v>
      </c>
      <c r="P71" s="23">
        <f>+M$30*O71+N71</f>
        <v>1043441.7572267912</v>
      </c>
      <c r="Q71" s="1498">
        <f>+Q70</f>
        <v>13829524.461904787</v>
      </c>
      <c r="R71" s="1493">
        <f>+R70</f>
        <v>744189.65714285709</v>
      </c>
      <c r="S71" s="1493">
        <f t="shared" si="7"/>
        <v>13085334.804761929</v>
      </c>
      <c r="T71" s="23">
        <f>+Q$30*S71+R71</f>
        <v>2079692.5174400033</v>
      </c>
      <c r="U71" s="1498">
        <f>+U70</f>
        <v>9860960.1809523851</v>
      </c>
      <c r="V71" s="1493">
        <f>+V70</f>
        <v>530634.62857142859</v>
      </c>
      <c r="W71" s="1493">
        <f t="shared" si="8"/>
        <v>9330325.5523809567</v>
      </c>
      <c r="X71" s="23">
        <f>+U$30*W71+V71</f>
        <v>1482897.3447056548</v>
      </c>
      <c r="Y71" s="1498">
        <f>+Y70</f>
        <v>3894919.1285714293</v>
      </c>
      <c r="Z71" s="1493">
        <f>+Z70</f>
        <v>193136.48571428572</v>
      </c>
      <c r="AA71" s="1493">
        <f t="shared" si="9"/>
        <v>3701782.6428571437</v>
      </c>
      <c r="AB71" s="23">
        <f>+Y$30*AA71+Z71</f>
        <v>570944.26682929019</v>
      </c>
      <c r="AC71" s="1498">
        <f>+AC70</f>
        <v>3018074.2151666679</v>
      </c>
      <c r="AD71" s="1493">
        <f>+AD70</f>
        <v>115582.8</v>
      </c>
      <c r="AE71" s="1493">
        <f t="shared" si="10"/>
        <v>2902491.4151666681</v>
      </c>
      <c r="AF71" s="23">
        <f>+AC$30*AE71+AD71</f>
        <v>387260.8981623649</v>
      </c>
      <c r="AG71" s="1498">
        <f>+AG70</f>
        <v>9193150.0309523735</v>
      </c>
      <c r="AH71" s="1493">
        <f>+AH70</f>
        <v>376463.14285714284</v>
      </c>
      <c r="AI71" s="1493">
        <f t="shared" si="11"/>
        <v>8816686.8880952299</v>
      </c>
      <c r="AJ71" s="23">
        <f>+AG$30*AI71+AH71</f>
        <v>1201719.9251285307</v>
      </c>
      <c r="AK71" s="1498">
        <f>+AK70</f>
        <v>11254937.928571435</v>
      </c>
      <c r="AL71" s="1493">
        <f>+AL70</f>
        <v>424056.51428571431</v>
      </c>
      <c r="AM71" s="1493">
        <f t="shared" si="12"/>
        <v>10830881.414285721</v>
      </c>
      <c r="AN71" s="23">
        <f>+AK$30*AM71+AL71</f>
        <v>1437845.3057630814</v>
      </c>
      <c r="AO71" s="1498">
        <f>+AO70</f>
        <v>10028571.428571433</v>
      </c>
      <c r="AP71" s="1493">
        <f>+AP70</f>
        <v>371428.57142857142</v>
      </c>
      <c r="AQ71" s="1493">
        <f t="shared" si="13"/>
        <v>9657142.8571428619</v>
      </c>
      <c r="AR71" s="23">
        <f>+AO$30*AQ71+AP71</f>
        <v>1275353.4517576951</v>
      </c>
      <c r="AS71" s="1498">
        <f>+AS70</f>
        <v>38500</v>
      </c>
      <c r="AT71" s="1493">
        <f>+AT70</f>
        <v>2000</v>
      </c>
      <c r="AU71" s="1493">
        <f t="shared" si="14"/>
        <v>36500</v>
      </c>
      <c r="AV71" s="23">
        <f>+AS$30*AU71+AT71</f>
        <v>5416.4616408889196</v>
      </c>
      <c r="AW71" s="1500">
        <f t="shared" si="16"/>
        <v>10478318.380190315</v>
      </c>
      <c r="AX71" s="1496">
        <f>+AW71</f>
        <v>10478318.380190315</v>
      </c>
      <c r="AY71" s="1467"/>
    </row>
    <row r="72" spans="1:52" ht="13">
      <c r="A72" s="1437">
        <f t="shared" si="1"/>
        <v>57</v>
      </c>
      <c r="C72" s="1458" t="str">
        <f t="shared" si="3"/>
        <v>Base FCR</v>
      </c>
      <c r="D72" s="1492">
        <f t="shared" si="2"/>
        <v>2026</v>
      </c>
      <c r="E72" s="1493">
        <f>+G71</f>
        <v>2566034.5714285709</v>
      </c>
      <c r="F72" s="1493">
        <f>+E$32</f>
        <v>138704.57142857142</v>
      </c>
      <c r="G72" s="1493">
        <f t="shared" si="4"/>
        <v>2427329.9999999995</v>
      </c>
      <c r="H72" s="23">
        <f t="shared" si="17"/>
        <v>365906.75868278788</v>
      </c>
      <c r="I72" s="1493">
        <f>+K71</f>
        <v>4164123.2428571363</v>
      </c>
      <c r="J72" s="1493">
        <f>+I$32</f>
        <v>225087.74285714285</v>
      </c>
      <c r="K72" s="1493">
        <f t="shared" si="5"/>
        <v>3939035.4999999935</v>
      </c>
      <c r="L72" s="23">
        <f>+I$29*K72+J72</f>
        <v>593788.11786672322</v>
      </c>
      <c r="M72" s="1498">
        <f>+O71</f>
        <v>6959075.1428571474</v>
      </c>
      <c r="N72" s="1493">
        <f>+M$32</f>
        <v>392060.57142857142</v>
      </c>
      <c r="O72" s="1493">
        <f t="shared" si="6"/>
        <v>6567014.5714285756</v>
      </c>
      <c r="P72" s="23">
        <f>+M$29*O72+N72</f>
        <v>1006744.2256325253</v>
      </c>
      <c r="Q72" s="1498">
        <f>+S71</f>
        <v>13085334.804761929</v>
      </c>
      <c r="R72" s="1493">
        <f>+Q$32</f>
        <v>744189.65714285709</v>
      </c>
      <c r="S72" s="1493">
        <f t="shared" si="7"/>
        <v>12341145.147619072</v>
      </c>
      <c r="T72" s="23">
        <f>+Q$29*S72+R72</f>
        <v>1899341.6845807473</v>
      </c>
      <c r="U72" s="1498">
        <f>+W71</f>
        <v>9330325.5523809567</v>
      </c>
      <c r="V72" s="1493">
        <f>+U$32</f>
        <v>530634.62857142859</v>
      </c>
      <c r="W72" s="1493">
        <f t="shared" si="8"/>
        <v>8799690.9238095284</v>
      </c>
      <c r="X72" s="23">
        <f>+U$29*W72+V72</f>
        <v>1354300.5598830353</v>
      </c>
      <c r="Y72" s="1498">
        <f>+AA71</f>
        <v>3701782.6428571437</v>
      </c>
      <c r="Z72" s="1493">
        <f>+Y$32</f>
        <v>193136.48571428572</v>
      </c>
      <c r="AA72" s="1493">
        <f t="shared" si="9"/>
        <v>3508646.157142858</v>
      </c>
      <c r="AB72" s="23">
        <f>+Y$29*AA72+Z72</f>
        <v>521551.69139458414</v>
      </c>
      <c r="AC72" s="1498">
        <f>+AE71</f>
        <v>2902491.4151666681</v>
      </c>
      <c r="AD72" s="1493">
        <f>+AC$32</f>
        <v>115582.8</v>
      </c>
      <c r="AE72" s="1493">
        <f t="shared" si="10"/>
        <v>2786908.6151666683</v>
      </c>
      <c r="AF72" s="23">
        <f>+AC$29*AE72+AD72</f>
        <v>376442.15288711735</v>
      </c>
      <c r="AG72" s="1498">
        <f>+AI71</f>
        <v>8816686.8880952299</v>
      </c>
      <c r="AH72" s="1493">
        <f>+AG$32</f>
        <v>376463.14285714284</v>
      </c>
      <c r="AI72" s="1493">
        <f t="shared" si="11"/>
        <v>8440223.7452380862</v>
      </c>
      <c r="AJ72" s="23">
        <f>+AG$29*AI72+AH72</f>
        <v>1166482.3391893548</v>
      </c>
      <c r="AK72" s="1498">
        <f>+AM71</f>
        <v>10830881.414285721</v>
      </c>
      <c r="AL72" s="1493">
        <f>+AK$32</f>
        <v>424056.51428571431</v>
      </c>
      <c r="AM72" s="1493">
        <f t="shared" si="12"/>
        <v>10406824.900000008</v>
      </c>
      <c r="AN72" s="23">
        <f>+AK$29*AM72+AL72</f>
        <v>1398152.8998829115</v>
      </c>
      <c r="AO72" s="1498">
        <f>+AQ71</f>
        <v>9657142.8571428619</v>
      </c>
      <c r="AP72" s="1493">
        <f>+AO$32</f>
        <v>371428.57142857142</v>
      </c>
      <c r="AQ72" s="1493">
        <f t="shared" si="13"/>
        <v>9285714.285714291</v>
      </c>
      <c r="AR72" s="23">
        <f>+AO$29*AQ72+AP72</f>
        <v>1240587.1102065751</v>
      </c>
      <c r="AS72" s="1498">
        <f>+AU71</f>
        <v>36500</v>
      </c>
      <c r="AT72" s="1493">
        <f>+AS$32</f>
        <v>2000</v>
      </c>
      <c r="AU72" s="1493">
        <f t="shared" si="14"/>
        <v>34500</v>
      </c>
      <c r="AV72" s="23">
        <f>+AS$29*AU72+AT72</f>
        <v>5229.2582633059656</v>
      </c>
      <c r="AW72" s="1500">
        <f t="shared" si="16"/>
        <v>9928526.7984696683</v>
      </c>
      <c r="AX72" s="1470"/>
      <c r="AY72" s="1495">
        <f>+AW72</f>
        <v>9928526.7984696683</v>
      </c>
    </row>
    <row r="73" spans="1:52" ht="13">
      <c r="A73" s="1437">
        <f t="shared" si="1"/>
        <v>58</v>
      </c>
      <c r="C73" s="1458" t="str">
        <f t="shared" si="3"/>
        <v>W Increased ROE</v>
      </c>
      <c r="D73" s="1492">
        <f t="shared" si="2"/>
        <v>2026</v>
      </c>
      <c r="E73" s="1493">
        <f>+E72</f>
        <v>2566034.5714285709</v>
      </c>
      <c r="F73" s="1493">
        <f>+F72</f>
        <v>138704.57142857142</v>
      </c>
      <c r="G73" s="1493">
        <f t="shared" si="4"/>
        <v>2427329.9999999995</v>
      </c>
      <c r="H73" s="23">
        <f t="shared" si="17"/>
        <v>365906.75868278788</v>
      </c>
      <c r="I73" s="1493">
        <f>+I72</f>
        <v>4164123.2428571363</v>
      </c>
      <c r="J73" s="1493">
        <f>+J72</f>
        <v>225087.74285714285</v>
      </c>
      <c r="K73" s="1493">
        <f t="shared" si="5"/>
        <v>3939035.4999999935</v>
      </c>
      <c r="L73" s="23">
        <f>+I$30*K73+J73</f>
        <v>593788.11786672322</v>
      </c>
      <c r="M73" s="1498">
        <f>+M72</f>
        <v>6959075.1428571474</v>
      </c>
      <c r="N73" s="1493">
        <f>+N72</f>
        <v>392060.57142857142</v>
      </c>
      <c r="O73" s="1493">
        <f t="shared" si="6"/>
        <v>6567014.5714285756</v>
      </c>
      <c r="P73" s="23">
        <f>+M$30*O73+N73</f>
        <v>1006744.2256325253</v>
      </c>
      <c r="Q73" s="1498">
        <f>+Q72</f>
        <v>13085334.804761929</v>
      </c>
      <c r="R73" s="1493">
        <f>+R72</f>
        <v>744189.65714285709</v>
      </c>
      <c r="S73" s="1493">
        <f t="shared" si="7"/>
        <v>12341145.147619072</v>
      </c>
      <c r="T73" s="23">
        <f>+Q$30*S73+R73</f>
        <v>2003739.7481340047</v>
      </c>
      <c r="U73" s="1498">
        <f>+U72</f>
        <v>9330325.5523809567</v>
      </c>
      <c r="V73" s="1493">
        <f>+V72</f>
        <v>530634.62857142859</v>
      </c>
      <c r="W73" s="1493">
        <f t="shared" si="8"/>
        <v>8799690.9238095284</v>
      </c>
      <c r="X73" s="23">
        <f>+U$30*W73+V73</f>
        <v>1428740.2234089216</v>
      </c>
      <c r="Y73" s="1498">
        <f>+Y72</f>
        <v>3701782.6428571437</v>
      </c>
      <c r="Z73" s="1493">
        <f>+Z72</f>
        <v>193136.48571428572</v>
      </c>
      <c r="AA73" s="1493">
        <f t="shared" si="9"/>
        <v>3508646.157142858</v>
      </c>
      <c r="AB73" s="23">
        <f>+Y$30*AA73+Z73</f>
        <v>551232.55651024648</v>
      </c>
      <c r="AC73" s="1498">
        <f>+AC72</f>
        <v>2902491.4151666681</v>
      </c>
      <c r="AD73" s="1493">
        <f>+AD72</f>
        <v>115582.8</v>
      </c>
      <c r="AE73" s="1493">
        <f t="shared" si="10"/>
        <v>2786908.6151666683</v>
      </c>
      <c r="AF73" s="23">
        <f>+AC$30*AE73+AD73</f>
        <v>376442.15288711735</v>
      </c>
      <c r="AG73" s="1498">
        <f>+AG72</f>
        <v>8816686.8880952299</v>
      </c>
      <c r="AH73" s="1493">
        <f>+AH72</f>
        <v>376463.14285714284</v>
      </c>
      <c r="AI73" s="1493">
        <f t="shared" si="11"/>
        <v>8440223.7452380862</v>
      </c>
      <c r="AJ73" s="23">
        <f>+AG$30*AI73+AH73</f>
        <v>1166482.3391893548</v>
      </c>
      <c r="AK73" s="1498">
        <f>+AK72</f>
        <v>10830881.414285721</v>
      </c>
      <c r="AL73" s="1493">
        <f>+AL72</f>
        <v>424056.51428571431</v>
      </c>
      <c r="AM73" s="1493">
        <f t="shared" si="12"/>
        <v>10406824.900000008</v>
      </c>
      <c r="AN73" s="23">
        <f>+AK$30*AM73+AL73</f>
        <v>1398152.8998829115</v>
      </c>
      <c r="AO73" s="1498">
        <f>+AO72</f>
        <v>9657142.8571428619</v>
      </c>
      <c r="AP73" s="1493">
        <f>+AP72</f>
        <v>371428.57142857142</v>
      </c>
      <c r="AQ73" s="1493">
        <f t="shared" si="13"/>
        <v>9285714.285714291</v>
      </c>
      <c r="AR73" s="23">
        <f>+AO$30*AQ73+AP73</f>
        <v>1240587.1102065751</v>
      </c>
      <c r="AS73" s="1498">
        <f>+AS72</f>
        <v>36500</v>
      </c>
      <c r="AT73" s="1493">
        <f>+AT72</f>
        <v>2000</v>
      </c>
      <c r="AU73" s="1493">
        <f t="shared" si="14"/>
        <v>34500</v>
      </c>
      <c r="AV73" s="23">
        <f>+AS$30*AU73+AT73</f>
        <v>5229.2582633059656</v>
      </c>
      <c r="AW73" s="1500">
        <f t="shared" si="16"/>
        <v>10137045.390664475</v>
      </c>
      <c r="AX73" s="1496">
        <f>+AW73</f>
        <v>10137045.390664475</v>
      </c>
      <c r="AY73" s="1467"/>
    </row>
    <row r="74" spans="1:52" ht="13">
      <c r="A74" s="1437">
        <f t="shared" si="1"/>
        <v>59</v>
      </c>
      <c r="C74" s="1458" t="str">
        <f t="shared" si="3"/>
        <v>Base FCR</v>
      </c>
      <c r="D74" s="1492">
        <f t="shared" si="2"/>
        <v>2027</v>
      </c>
      <c r="E74" s="1493">
        <f>+G73</f>
        <v>2427329.9999999995</v>
      </c>
      <c r="F74" s="1493">
        <f>+E$32</f>
        <v>138704.57142857142</v>
      </c>
      <c r="G74" s="1493">
        <f t="shared" si="4"/>
        <v>2288625.4285714282</v>
      </c>
      <c r="H74" s="23">
        <f t="shared" si="17"/>
        <v>352923.77655397553</v>
      </c>
      <c r="I74" s="1493">
        <f>+K73</f>
        <v>3939035.4999999935</v>
      </c>
      <c r="J74" s="1493">
        <f>+I$32</f>
        <v>225087.74285714285</v>
      </c>
      <c r="K74" s="1493">
        <f t="shared" si="5"/>
        <v>3713947.7571428507</v>
      </c>
      <c r="L74" s="23">
        <f>+I$29*K74+J74</f>
        <v>572719.52500903292</v>
      </c>
      <c r="M74" s="1498">
        <f>+O73</f>
        <v>6567014.5714285756</v>
      </c>
      <c r="N74" s="1493">
        <f>+M$32</f>
        <v>392060.57142857142</v>
      </c>
      <c r="O74" s="1493">
        <f t="shared" si="6"/>
        <v>6174954.0000000037</v>
      </c>
      <c r="P74" s="23">
        <f>+M$29*O74+N74</f>
        <v>970046.69403825956</v>
      </c>
      <c r="Q74" s="1498">
        <f>+S73</f>
        <v>12341145.147619072</v>
      </c>
      <c r="R74" s="1493">
        <f>+Q$32</f>
        <v>744189.65714285709</v>
      </c>
      <c r="S74" s="1493">
        <f t="shared" si="7"/>
        <v>11596955.490476215</v>
      </c>
      <c r="T74" s="23">
        <f>+Q$29*S74+R74</f>
        <v>1829684.2758910253</v>
      </c>
      <c r="U74" s="1498">
        <f>+W73</f>
        <v>8799690.9238095284</v>
      </c>
      <c r="V74" s="1493">
        <f>+U$32</f>
        <v>530634.62857142859</v>
      </c>
      <c r="W74" s="1493">
        <f t="shared" si="8"/>
        <v>8269056.2952381</v>
      </c>
      <c r="X74" s="23">
        <f>+U$29*W74+V74</f>
        <v>1304632.2625175111</v>
      </c>
      <c r="Y74" s="1498">
        <f>+AA73</f>
        <v>3508646.157142858</v>
      </c>
      <c r="Z74" s="1493">
        <f>+Y$32</f>
        <v>193136.48571428572</v>
      </c>
      <c r="AA74" s="1493">
        <f t="shared" si="9"/>
        <v>3315509.6714285724</v>
      </c>
      <c r="AB74" s="23">
        <f>+Y$29*AA74+Z74</f>
        <v>503473.79016447603</v>
      </c>
      <c r="AC74" s="1498">
        <f>+AE73</f>
        <v>2786908.6151666683</v>
      </c>
      <c r="AD74" s="1493">
        <f>+AC$32</f>
        <v>115582.8</v>
      </c>
      <c r="AE74" s="1493">
        <f t="shared" si="10"/>
        <v>2671325.8151666685</v>
      </c>
      <c r="AF74" s="23">
        <f>+AC$29*AE74+AD74</f>
        <v>365623.4076118698</v>
      </c>
      <c r="AG74" s="1498">
        <f>+AI73</f>
        <v>8440223.7452380862</v>
      </c>
      <c r="AH74" s="1493">
        <f>+AG$32</f>
        <v>376463.14285714284</v>
      </c>
      <c r="AI74" s="1493">
        <f t="shared" si="11"/>
        <v>8063760.6023809435</v>
      </c>
      <c r="AJ74" s="23">
        <f>+AG$29*AI74+AH74</f>
        <v>1131244.7532501791</v>
      </c>
      <c r="AK74" s="1498">
        <f>+AM73</f>
        <v>10406824.900000008</v>
      </c>
      <c r="AL74" s="1493">
        <f>+AK$32</f>
        <v>424056.51428571431</v>
      </c>
      <c r="AM74" s="1493">
        <f t="shared" si="12"/>
        <v>9982768.3857142944</v>
      </c>
      <c r="AN74" s="23">
        <f>+AK$29*AM74+AL74</f>
        <v>1358460.4940027415</v>
      </c>
      <c r="AO74" s="1498">
        <f>+AQ73</f>
        <v>9285714.285714291</v>
      </c>
      <c r="AP74" s="1493">
        <f>+AO$32</f>
        <v>371428.57142857142</v>
      </c>
      <c r="AQ74" s="1493">
        <f t="shared" si="13"/>
        <v>8914285.7142857201</v>
      </c>
      <c r="AR74" s="23">
        <f>+AO$29*AQ74+AP74</f>
        <v>1205820.768655455</v>
      </c>
      <c r="AS74" s="1498">
        <f>+AU73</f>
        <v>34500</v>
      </c>
      <c r="AT74" s="1493">
        <f>+AS$32</f>
        <v>2000</v>
      </c>
      <c r="AU74" s="1493">
        <f t="shared" si="14"/>
        <v>32500</v>
      </c>
      <c r="AV74" s="23">
        <f>+AS$29*AU74+AT74</f>
        <v>5042.0548857230115</v>
      </c>
      <c r="AW74" s="1500">
        <f t="shared" si="16"/>
        <v>9599671.8025802486</v>
      </c>
      <c r="AX74" s="1470"/>
      <c r="AY74" s="1495">
        <f>+AW74</f>
        <v>9599671.8025802486</v>
      </c>
    </row>
    <row r="75" spans="1:52" ht="13">
      <c r="A75" s="1437">
        <f t="shared" si="1"/>
        <v>60</v>
      </c>
      <c r="C75" s="1458" t="str">
        <f t="shared" si="3"/>
        <v>W Increased ROE</v>
      </c>
      <c r="D75" s="1492">
        <f t="shared" si="2"/>
        <v>2027</v>
      </c>
      <c r="E75" s="1493"/>
      <c r="F75" s="1493">
        <f>+F74</f>
        <v>138704.57142857142</v>
      </c>
      <c r="G75" s="1493">
        <f t="shared" si="4"/>
        <v>-138704.57142857142</v>
      </c>
      <c r="H75" s="23">
        <f t="shared" si="17"/>
        <v>125721.58929975904</v>
      </c>
      <c r="I75" s="1493">
        <f>+I74</f>
        <v>3939035.4999999935</v>
      </c>
      <c r="J75" s="1493">
        <f>+J74</f>
        <v>225087.74285714285</v>
      </c>
      <c r="K75" s="1493">
        <f t="shared" si="5"/>
        <v>3713947.7571428507</v>
      </c>
      <c r="L75" s="23">
        <f>+I$30*K75+J75</f>
        <v>572719.52500903292</v>
      </c>
      <c r="M75" s="1498">
        <f>+M74</f>
        <v>6567014.5714285756</v>
      </c>
      <c r="N75" s="1493">
        <f>+N74</f>
        <v>392060.57142857142</v>
      </c>
      <c r="O75" s="1493">
        <f t="shared" si="6"/>
        <v>6174954.0000000037</v>
      </c>
      <c r="P75" s="23">
        <f>+M$30*O75+N75</f>
        <v>970046.69403825956</v>
      </c>
      <c r="Q75" s="1498">
        <f>+Q74</f>
        <v>12341145.147619072</v>
      </c>
      <c r="R75" s="1493">
        <f>+R74</f>
        <v>744189.65714285709</v>
      </c>
      <c r="S75" s="1493">
        <f t="shared" si="7"/>
        <v>11596955.490476215</v>
      </c>
      <c r="T75" s="23">
        <f>+Q$30*S75+R75</f>
        <v>1927786.978828006</v>
      </c>
      <c r="U75" s="1498">
        <f>+U74</f>
        <v>8799690.9238095284</v>
      </c>
      <c r="V75" s="1493">
        <f>+V74</f>
        <v>530634.62857142859</v>
      </c>
      <c r="W75" s="1493">
        <f t="shared" si="8"/>
        <v>8269056.2952381</v>
      </c>
      <c r="X75" s="23">
        <f>+U$30*W75+V75</f>
        <v>1374583.1021121885</v>
      </c>
      <c r="Y75" s="1498">
        <f>+Y74</f>
        <v>3508646.157142858</v>
      </c>
      <c r="Z75" s="1493">
        <f>+Z74</f>
        <v>193136.48571428572</v>
      </c>
      <c r="AA75" s="1493">
        <f t="shared" si="9"/>
        <v>3315509.6714285724</v>
      </c>
      <c r="AB75" s="23">
        <f>+Y$30*AA75+Z75</f>
        <v>531520.84619120276</v>
      </c>
      <c r="AC75" s="1498">
        <f>+AC74</f>
        <v>2786908.6151666683</v>
      </c>
      <c r="AD75" s="1493">
        <f>+AD74</f>
        <v>115582.8</v>
      </c>
      <c r="AE75" s="1493">
        <f t="shared" si="10"/>
        <v>2671325.8151666685</v>
      </c>
      <c r="AF75" s="23">
        <f>+AC$30*AE75+AD75</f>
        <v>365623.4076118698</v>
      </c>
      <c r="AG75" s="1498">
        <f>+AG74</f>
        <v>8440223.7452380862</v>
      </c>
      <c r="AH75" s="1493">
        <f>+AH74</f>
        <v>376463.14285714284</v>
      </c>
      <c r="AI75" s="1493">
        <f t="shared" si="11"/>
        <v>8063760.6023809435</v>
      </c>
      <c r="AJ75" s="23">
        <f>+AG$30*AI75+AH75</f>
        <v>1131244.7532501791</v>
      </c>
      <c r="AK75" s="1498">
        <f>+AK74</f>
        <v>10406824.900000008</v>
      </c>
      <c r="AL75" s="1493">
        <f>+AL74</f>
        <v>424056.51428571431</v>
      </c>
      <c r="AM75" s="1493">
        <f t="shared" si="12"/>
        <v>9982768.3857142944</v>
      </c>
      <c r="AN75" s="23">
        <f>+AK$30*AM75+AL75</f>
        <v>1358460.4940027415</v>
      </c>
      <c r="AO75" s="1498">
        <f>+AO74</f>
        <v>9285714.285714291</v>
      </c>
      <c r="AP75" s="1493">
        <f>+AP74</f>
        <v>371428.57142857142</v>
      </c>
      <c r="AQ75" s="1493">
        <f t="shared" si="13"/>
        <v>8914285.7142857201</v>
      </c>
      <c r="AR75" s="23">
        <f>+AO$30*AQ75+AP75</f>
        <v>1205820.768655455</v>
      </c>
      <c r="AS75" s="1498">
        <f>+AS74</f>
        <v>34500</v>
      </c>
      <c r="AT75" s="1493">
        <f>+AT74</f>
        <v>2000</v>
      </c>
      <c r="AU75" s="1493">
        <f t="shared" si="14"/>
        <v>32500</v>
      </c>
      <c r="AV75" s="23">
        <f>+AS$30*AU75+AT75</f>
        <v>5042.0548857230115</v>
      </c>
      <c r="AW75" s="1500">
        <f t="shared" si="16"/>
        <v>9568570.2138844188</v>
      </c>
      <c r="AX75" s="1496">
        <f>+AW75</f>
        <v>9568570.2138844188</v>
      </c>
      <c r="AY75" s="1467"/>
    </row>
    <row r="76" spans="1:52" ht="13">
      <c r="A76" s="1437">
        <f t="shared" si="1"/>
        <v>61</v>
      </c>
      <c r="C76" s="1458"/>
      <c r="D76" s="1502" t="s">
        <v>1582</v>
      </c>
      <c r="E76" s="1503"/>
      <c r="F76" s="1503" t="s">
        <v>1582</v>
      </c>
      <c r="G76" s="1503" t="s">
        <v>1583</v>
      </c>
      <c r="H76" s="1504" t="s">
        <v>1583</v>
      </c>
      <c r="I76" s="1503" t="s">
        <v>1582</v>
      </c>
      <c r="J76" s="1503" t="s">
        <v>1582</v>
      </c>
      <c r="K76" s="1503" t="s">
        <v>1583</v>
      </c>
      <c r="L76" s="1504" t="s">
        <v>1582</v>
      </c>
      <c r="M76" s="1503" t="s">
        <v>1582</v>
      </c>
      <c r="N76" s="1503" t="s">
        <v>1582</v>
      </c>
      <c r="O76" s="1503" t="s">
        <v>1583</v>
      </c>
      <c r="P76" s="1504" t="s">
        <v>1582</v>
      </c>
      <c r="Q76" s="1503" t="s">
        <v>1582</v>
      </c>
      <c r="R76" s="1503" t="s">
        <v>1582</v>
      </c>
      <c r="S76" s="1503" t="s">
        <v>1583</v>
      </c>
      <c r="T76" s="1504" t="s">
        <v>1582</v>
      </c>
      <c r="U76" s="1503" t="s">
        <v>1582</v>
      </c>
      <c r="V76" s="1503" t="s">
        <v>1582</v>
      </c>
      <c r="W76" s="1503" t="s">
        <v>1583</v>
      </c>
      <c r="X76" s="1504" t="s">
        <v>1582</v>
      </c>
      <c r="Y76" s="1503" t="s">
        <v>1582</v>
      </c>
      <c r="Z76" s="1503" t="s">
        <v>1582</v>
      </c>
      <c r="AA76" s="1503" t="s">
        <v>1583</v>
      </c>
      <c r="AB76" s="1504" t="s">
        <v>1582</v>
      </c>
      <c r="AC76" s="1503" t="s">
        <v>1582</v>
      </c>
      <c r="AD76" s="1503" t="s">
        <v>1582</v>
      </c>
      <c r="AE76" s="1503" t="s">
        <v>1583</v>
      </c>
      <c r="AF76" s="1504" t="s">
        <v>1582</v>
      </c>
      <c r="AG76" s="1503" t="s">
        <v>1582</v>
      </c>
      <c r="AH76" s="1503" t="s">
        <v>1582</v>
      </c>
      <c r="AI76" s="1503" t="s">
        <v>1583</v>
      </c>
      <c r="AJ76" s="1504" t="s">
        <v>1582</v>
      </c>
      <c r="AK76" s="1503" t="s">
        <v>1582</v>
      </c>
      <c r="AL76" s="1503" t="s">
        <v>1582</v>
      </c>
      <c r="AM76" s="1503" t="s">
        <v>1583</v>
      </c>
      <c r="AN76" s="1504" t="s">
        <v>1582</v>
      </c>
      <c r="AO76" s="1503" t="s">
        <v>1582</v>
      </c>
      <c r="AP76" s="1503" t="s">
        <v>1582</v>
      </c>
      <c r="AQ76" s="1503" t="s">
        <v>1583</v>
      </c>
      <c r="AR76" s="1504" t="s">
        <v>1582</v>
      </c>
      <c r="AS76" s="1503" t="s">
        <v>1582</v>
      </c>
      <c r="AT76" s="1503" t="s">
        <v>1582</v>
      </c>
      <c r="AU76" s="1503" t="s">
        <v>1583</v>
      </c>
      <c r="AV76" s="1504" t="s">
        <v>1582</v>
      </c>
      <c r="AW76" s="1500"/>
      <c r="AX76" s="1470"/>
      <c r="AY76" s="1495">
        <f>+AW76</f>
        <v>0</v>
      </c>
    </row>
    <row r="77" spans="1:52" ht="13.5" thickBot="1">
      <c r="A77" s="1437">
        <f t="shared" si="1"/>
        <v>62</v>
      </c>
      <c r="C77" s="1458"/>
      <c r="D77" s="1505" t="s">
        <v>1582</v>
      </c>
      <c r="E77" s="1506" t="s">
        <v>1582</v>
      </c>
      <c r="F77" s="1506" t="s">
        <v>1583</v>
      </c>
      <c r="G77" s="1506" t="s">
        <v>1583</v>
      </c>
      <c r="H77" s="1507" t="s">
        <v>1583</v>
      </c>
      <c r="I77" s="1506" t="s">
        <v>1582</v>
      </c>
      <c r="J77" s="1506" t="s">
        <v>1583</v>
      </c>
      <c r="K77" s="1506" t="s">
        <v>1583</v>
      </c>
      <c r="L77" s="1507" t="s">
        <v>1582</v>
      </c>
      <c r="M77" s="1506" t="s">
        <v>1582</v>
      </c>
      <c r="N77" s="1506" t="s">
        <v>1583</v>
      </c>
      <c r="O77" s="1506" t="s">
        <v>1583</v>
      </c>
      <c r="P77" s="1507" t="s">
        <v>1582</v>
      </c>
      <c r="Q77" s="1506" t="s">
        <v>1582</v>
      </c>
      <c r="R77" s="1506" t="s">
        <v>1583</v>
      </c>
      <c r="S77" s="1506" t="s">
        <v>1583</v>
      </c>
      <c r="T77" s="1507" t="s">
        <v>1582</v>
      </c>
      <c r="U77" s="1506" t="s">
        <v>1582</v>
      </c>
      <c r="V77" s="1506" t="s">
        <v>1583</v>
      </c>
      <c r="W77" s="1506" t="s">
        <v>1583</v>
      </c>
      <c r="X77" s="1507" t="s">
        <v>1582</v>
      </c>
      <c r="Y77" s="1506" t="s">
        <v>1582</v>
      </c>
      <c r="Z77" s="1506" t="s">
        <v>1583</v>
      </c>
      <c r="AA77" s="1506" t="s">
        <v>1583</v>
      </c>
      <c r="AB77" s="1507" t="s">
        <v>1582</v>
      </c>
      <c r="AC77" s="1506" t="s">
        <v>1582</v>
      </c>
      <c r="AD77" s="1506" t="s">
        <v>1583</v>
      </c>
      <c r="AE77" s="1506" t="s">
        <v>1583</v>
      </c>
      <c r="AF77" s="1507" t="s">
        <v>1582</v>
      </c>
      <c r="AG77" s="1506" t="s">
        <v>1582</v>
      </c>
      <c r="AH77" s="1506" t="s">
        <v>1583</v>
      </c>
      <c r="AI77" s="1506" t="s">
        <v>1583</v>
      </c>
      <c r="AJ77" s="1507" t="s">
        <v>1582</v>
      </c>
      <c r="AK77" s="1506" t="s">
        <v>1582</v>
      </c>
      <c r="AL77" s="1506" t="s">
        <v>1583</v>
      </c>
      <c r="AM77" s="1506" t="s">
        <v>1583</v>
      </c>
      <c r="AN77" s="1507" t="s">
        <v>1582</v>
      </c>
      <c r="AO77" s="1506" t="s">
        <v>1582</v>
      </c>
      <c r="AP77" s="1506" t="s">
        <v>1583</v>
      </c>
      <c r="AQ77" s="1506" t="s">
        <v>1583</v>
      </c>
      <c r="AR77" s="1507" t="s">
        <v>1582</v>
      </c>
      <c r="AS77" s="1506" t="s">
        <v>1582</v>
      </c>
      <c r="AT77" s="1506" t="s">
        <v>1583</v>
      </c>
      <c r="AU77" s="1506" t="s">
        <v>1583</v>
      </c>
      <c r="AV77" s="1507" t="s">
        <v>1582</v>
      </c>
      <c r="AW77" s="1508"/>
      <c r="AX77" s="1509">
        <f>+AW77</f>
        <v>0</v>
      </c>
      <c r="AY77" s="1486"/>
    </row>
    <row r="78" spans="1:52" ht="13">
      <c r="A78" s="1437">
        <f>A77+1</f>
        <v>63</v>
      </c>
      <c r="C78" s="1470"/>
      <c r="D78" s="1468"/>
      <c r="E78" s="1470"/>
      <c r="F78" s="1470"/>
      <c r="G78" s="1470"/>
      <c r="H78" s="1501"/>
      <c r="I78" s="1470"/>
      <c r="J78" s="1470"/>
      <c r="K78" s="1470"/>
      <c r="L78" s="1501"/>
      <c r="M78" s="1470"/>
      <c r="N78" s="1470"/>
      <c r="O78" s="1470"/>
      <c r="P78" s="1470"/>
      <c r="Q78" s="1470"/>
      <c r="R78" s="1470"/>
      <c r="S78" s="1470"/>
      <c r="T78" s="1470"/>
      <c r="U78" s="1470"/>
      <c r="V78" s="1470"/>
      <c r="W78" s="1470"/>
      <c r="X78" s="1470"/>
      <c r="Y78" s="1470"/>
      <c r="Z78" s="1470"/>
      <c r="AA78" s="1470"/>
      <c r="AB78" s="1470"/>
      <c r="AC78" s="1470"/>
      <c r="AD78" s="1470"/>
      <c r="AE78" s="1470"/>
      <c r="AF78" s="1470"/>
      <c r="AG78" s="1470"/>
      <c r="AH78" s="1470"/>
      <c r="AI78" s="1470"/>
      <c r="AJ78" s="1470"/>
      <c r="AK78" s="1470"/>
      <c r="AL78" s="1470"/>
      <c r="AM78" s="1470"/>
      <c r="AN78" s="1470"/>
      <c r="AO78" s="1470"/>
      <c r="AP78" s="1470"/>
      <c r="AQ78" s="1470"/>
      <c r="AR78" s="1470"/>
      <c r="AS78" s="1470"/>
      <c r="AT78" s="1470"/>
      <c r="AU78" s="1470"/>
      <c r="AV78" s="1470"/>
      <c r="AW78" s="1470"/>
      <c r="AX78" s="1510">
        <f>SUM(AX36:AX75)</f>
        <v>217286909.94935837</v>
      </c>
      <c r="AY78" s="1510">
        <f>SUM(AY36:AY75)</f>
        <v>210612560.4020924</v>
      </c>
    </row>
    <row r="80" spans="1:52" hidden="1">
      <c r="C80" s="1499">
        <f>SUM(H80:AV80)</f>
        <v>11220019.61613483</v>
      </c>
      <c r="H80" s="1443">
        <f>+H63</f>
        <v>457222.05527346686</v>
      </c>
      <c r="L80" s="1443">
        <f>+L63</f>
        <v>699131.08215517504</v>
      </c>
      <c r="P80" s="1443">
        <f>+P63</f>
        <v>1190231.883603855</v>
      </c>
      <c r="T80" s="1443">
        <f>+T63</f>
        <v>2383503.5946639981</v>
      </c>
      <c r="X80" s="1443">
        <f>+X63</f>
        <v>1699525.8298925874</v>
      </c>
      <c r="AF80" s="1443">
        <f>+AF63</f>
        <v>430535.87926335505</v>
      </c>
      <c r="AJ80" s="1443">
        <f>+AJ63</f>
        <v>1342670.2688852339</v>
      </c>
      <c r="AN80" s="1443">
        <f>+AN63</f>
        <v>1596614.9292837614</v>
      </c>
      <c r="AR80" s="1443">
        <f>+AR63</f>
        <v>1414418.8179621755</v>
      </c>
      <c r="AV80" s="1443">
        <f>+AV63</f>
        <v>6165.2751512207378</v>
      </c>
      <c r="AX80" s="1511"/>
    </row>
    <row r="81" spans="3:48" hidden="1">
      <c r="C81" s="1499">
        <f>SUM(H81:AV81)</f>
        <v>259159.03576319147</v>
      </c>
      <c r="H81" s="1443">
        <f>+H63-H62</f>
        <v>26400.385946617171</v>
      </c>
      <c r="L81" s="1443">
        <f>+L63-L62</f>
        <v>0</v>
      </c>
      <c r="P81" s="1443">
        <f>+P63-P62</f>
        <v>0</v>
      </c>
      <c r="T81" s="1443">
        <f>+T63-T62</f>
        <v>135874.86663464177</v>
      </c>
      <c r="X81" s="1443">
        <f>+X63-X62</f>
        <v>96883.783181932522</v>
      </c>
      <c r="AF81" s="1443">
        <f>+AF63-AF62</f>
        <v>0</v>
      </c>
      <c r="AJ81" s="1443">
        <f>+AJ63-AJ62</f>
        <v>0</v>
      </c>
      <c r="AN81" s="1443">
        <f>+AN63-AN62</f>
        <v>0</v>
      </c>
      <c r="AR81" s="1443">
        <f>+AR63-AR62</f>
        <v>0</v>
      </c>
      <c r="AV81" s="1443">
        <f>+AV63-AV62</f>
        <v>0</v>
      </c>
    </row>
    <row r="82" spans="3:48">
      <c r="C82" s="1499"/>
    </row>
    <row r="310" spans="8:12">
      <c r="H310" s="1512"/>
      <c r="L310" s="1437"/>
    </row>
    <row r="311" spans="8:12">
      <c r="H311" s="1512"/>
      <c r="L311" s="1437"/>
    </row>
    <row r="312" spans="8:12">
      <c r="H312" s="1512"/>
      <c r="L312" s="1437"/>
    </row>
    <row r="313" spans="8:12">
      <c r="H313" s="1512"/>
      <c r="L313" s="1437"/>
    </row>
    <row r="314" spans="8:12">
      <c r="H314" s="1512"/>
      <c r="L314" s="1437"/>
    </row>
    <row r="315" spans="8:12">
      <c r="H315" s="1512"/>
      <c r="L315" s="1437"/>
    </row>
    <row r="316" spans="8:12">
      <c r="H316" s="1512"/>
      <c r="L316" s="1437"/>
    </row>
    <row r="317" spans="8:12">
      <c r="H317" s="1512"/>
      <c r="L317" s="1437"/>
    </row>
    <row r="318" spans="8:12">
      <c r="H318" s="1512"/>
      <c r="L318" s="1437"/>
    </row>
  </sheetData>
  <mergeCells count="9">
    <mergeCell ref="C33:D33"/>
    <mergeCell ref="C23:AW23"/>
    <mergeCell ref="E24:H24"/>
    <mergeCell ref="I24:L24"/>
    <mergeCell ref="M24:P24"/>
    <mergeCell ref="Q24:T24"/>
    <mergeCell ref="AK24:AN24"/>
    <mergeCell ref="AO24:AR24"/>
    <mergeCell ref="AS24:AV24"/>
  </mergeCells>
  <pageMargins left="0.25" right="0.25" top="0.25" bottom="0.25" header="0.5" footer="0.5"/>
  <pageSetup scale="68" fitToWidth="0" orientation="landscape" r:id="rId1"/>
  <headerFooter alignWithMargins="0"/>
  <colBreaks count="3" manualBreakCount="3">
    <brk id="12" max="1048575" man="1"/>
    <brk id="24" max="1048575" man="1"/>
    <brk id="36"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306"/>
  <sheetViews>
    <sheetView zoomScaleNormal="100" workbookViewId="0">
      <selection activeCell="K36" sqref="K36"/>
    </sheetView>
  </sheetViews>
  <sheetFormatPr defaultColWidth="9.1796875" defaultRowHeight="14"/>
  <cols>
    <col min="1" max="1" width="9.1796875" style="861"/>
    <col min="2" max="2" width="1.453125" style="861" customWidth="1"/>
    <col min="3" max="3" width="2.26953125" style="861" customWidth="1"/>
    <col min="4" max="4" width="43.453125" style="861" customWidth="1"/>
    <col min="5" max="5" width="19.7265625" style="861" customWidth="1"/>
    <col min="6" max="6" width="19.453125" style="861" customWidth="1"/>
    <col min="7" max="7" width="20.54296875" style="861" customWidth="1"/>
    <col min="8" max="16384" width="9.1796875" style="861"/>
  </cols>
  <sheetData>
    <row r="1" spans="1:8" ht="18">
      <c r="A1" s="1793" t="s">
        <v>1542</v>
      </c>
      <c r="B1" s="1793"/>
      <c r="C1" s="1793"/>
      <c r="D1" s="1793"/>
      <c r="E1" s="1793"/>
      <c r="F1" s="1793"/>
    </row>
    <row r="2" spans="1:8">
      <c r="A2" s="1"/>
    </row>
    <row r="3" spans="1:8" ht="15.5">
      <c r="A3" s="1794" t="s">
        <v>0</v>
      </c>
      <c r="B3" s="1906"/>
      <c r="C3" s="1906"/>
      <c r="D3" s="1906"/>
      <c r="E3" s="1906"/>
      <c r="F3" s="1906"/>
    </row>
    <row r="4" spans="1:8">
      <c r="B4" s="2"/>
      <c r="C4" s="1627"/>
      <c r="D4" s="1627"/>
    </row>
    <row r="5" spans="1:8">
      <c r="A5" s="2"/>
    </row>
    <row r="6" spans="1:8">
      <c r="E6" s="4"/>
    </row>
    <row r="8" spans="1:8">
      <c r="B8" s="1628"/>
      <c r="C8" s="1628"/>
      <c r="D8" s="1628"/>
      <c r="E8" s="1628"/>
      <c r="F8" s="1628"/>
      <c r="G8" s="1628"/>
      <c r="H8" s="1628"/>
    </row>
    <row r="9" spans="1:8">
      <c r="B9" s="6"/>
      <c r="C9" s="6"/>
      <c r="D9" s="6"/>
      <c r="E9" s="6"/>
      <c r="F9" s="6"/>
      <c r="G9" s="6"/>
      <c r="H9" s="1628"/>
    </row>
    <row r="10" spans="1:8">
      <c r="B10" s="1628"/>
      <c r="C10" s="1628"/>
      <c r="D10" s="1628"/>
      <c r="E10" s="1628"/>
      <c r="F10" s="1628"/>
      <c r="G10" s="1628"/>
      <c r="H10" s="1628"/>
    </row>
    <row r="12" spans="1:8">
      <c r="A12" s="861" t="s">
        <v>1</v>
      </c>
    </row>
    <row r="13" spans="1:8">
      <c r="C13" s="861" t="s">
        <v>2</v>
      </c>
    </row>
    <row r="14" spans="1:8">
      <c r="A14" s="1">
        <v>101</v>
      </c>
      <c r="B14" s="1">
        <v>0</v>
      </c>
      <c r="C14" s="1" t="s">
        <v>383</v>
      </c>
      <c r="D14" s="1"/>
      <c r="E14" s="1629">
        <v>694223</v>
      </c>
      <c r="F14" s="1"/>
    </row>
    <row r="15" spans="1:8">
      <c r="E15" s="1630"/>
    </row>
    <row r="16" spans="1:8">
      <c r="E16" s="1630"/>
    </row>
    <row r="17" spans="1:6">
      <c r="C17" s="861" t="s">
        <v>3</v>
      </c>
      <c r="E17" s="1630"/>
    </row>
    <row r="18" spans="1:6">
      <c r="A18" s="1">
        <v>112</v>
      </c>
      <c r="C18" s="1" t="s">
        <v>403</v>
      </c>
      <c r="D18" s="1"/>
      <c r="E18" s="1629">
        <v>0</v>
      </c>
      <c r="F18" s="1"/>
    </row>
    <row r="21" spans="1:6">
      <c r="C21" s="1628" t="s">
        <v>4</v>
      </c>
      <c r="D21" s="1628"/>
      <c r="E21" s="1628"/>
    </row>
    <row r="22" spans="1:6">
      <c r="D22" s="1631" t="s">
        <v>1772</v>
      </c>
      <c r="E22" s="1631"/>
      <c r="F22" s="1631"/>
    </row>
    <row r="23" spans="1:6">
      <c r="D23" s="1631" t="s">
        <v>1584</v>
      </c>
      <c r="E23" s="1631"/>
      <c r="F23" s="1631"/>
    </row>
    <row r="24" spans="1:6">
      <c r="D24" s="1513" t="s">
        <v>1788</v>
      </c>
      <c r="E24" s="1631"/>
      <c r="F24" s="1631"/>
    </row>
    <row r="25" spans="1:6">
      <c r="D25" s="1631" t="s">
        <v>1585</v>
      </c>
      <c r="E25" s="1631"/>
      <c r="F25" s="1631"/>
    </row>
    <row r="26" spans="1:6">
      <c r="D26" s="1631" t="s">
        <v>1586</v>
      </c>
      <c r="E26" s="1631"/>
      <c r="F26" s="1631"/>
    </row>
    <row r="27" spans="1:6">
      <c r="D27" s="1631"/>
      <c r="E27" s="1631"/>
      <c r="F27" s="1631"/>
    </row>
    <row r="28" spans="1:6">
      <c r="D28" s="1631"/>
      <c r="E28" s="1631"/>
      <c r="F28" s="1631"/>
    </row>
    <row r="29" spans="1:6">
      <c r="D29" s="1631"/>
      <c r="E29" s="1631"/>
      <c r="F29" s="1631"/>
    </row>
    <row r="30" spans="1:6">
      <c r="D30" s="1631"/>
      <c r="E30" s="1631"/>
      <c r="F30" s="1631"/>
    </row>
    <row r="31" spans="1:6">
      <c r="D31" s="1631"/>
      <c r="E31" s="1631"/>
      <c r="F31" s="1631"/>
    </row>
    <row r="32" spans="1:6">
      <c r="D32" s="1631"/>
      <c r="E32" s="1631"/>
      <c r="F32" s="1631"/>
    </row>
    <row r="33" spans="4:6">
      <c r="D33" s="1631"/>
      <c r="E33" s="1631"/>
      <c r="F33" s="1631"/>
    </row>
    <row r="34" spans="4:6">
      <c r="D34" s="1631"/>
      <c r="E34" s="1631"/>
      <c r="F34" s="1631"/>
    </row>
    <row r="35" spans="4:6">
      <c r="D35" s="1631"/>
      <c r="E35" s="1631"/>
      <c r="F35" s="1631"/>
    </row>
    <row r="36" spans="4:6">
      <c r="D36" s="1631"/>
      <c r="E36" s="1631"/>
      <c r="F36" s="1631"/>
    </row>
    <row r="37" spans="4:6">
      <c r="D37" s="1631"/>
      <c r="E37" s="1631"/>
      <c r="F37" s="1631"/>
    </row>
    <row r="38" spans="4:6">
      <c r="D38" s="1631"/>
      <c r="E38" s="1631"/>
      <c r="F38" s="1631"/>
    </row>
    <row r="39" spans="4:6">
      <c r="D39" s="1631"/>
      <c r="E39" s="1631"/>
      <c r="F39" s="1631"/>
    </row>
    <row r="40" spans="4:6">
      <c r="D40" s="1631"/>
      <c r="E40" s="1631"/>
      <c r="F40" s="1631"/>
    </row>
    <row r="41" spans="4:6">
      <c r="D41" s="1631"/>
      <c r="E41" s="1631"/>
      <c r="F41" s="1631"/>
    </row>
    <row r="42" spans="4:6">
      <c r="D42" s="1631"/>
      <c r="E42" s="1631"/>
      <c r="F42" s="1631"/>
    </row>
    <row r="43" spans="4:6">
      <c r="D43" s="1631"/>
      <c r="E43" s="1631"/>
      <c r="F43" s="1631"/>
    </row>
    <row r="44" spans="4:6">
      <c r="D44" s="1631"/>
      <c r="E44" s="1631"/>
      <c r="F44" s="1631"/>
    </row>
    <row r="45" spans="4:6">
      <c r="D45" s="1631"/>
      <c r="E45" s="1631"/>
      <c r="F45" s="1631"/>
    </row>
    <row r="306" spans="3:3" ht="15.5">
      <c r="C306" s="1116"/>
    </row>
  </sheetData>
  <customSheetViews>
    <customSheetView guid="{E6D9E970-926F-4F3B-8D36-41EB74ECFD6A}" fitToPage="1">
      <selection activeCell="F45" sqref="A1:F45"/>
      <pageMargins left="0.7" right="0.7" top="0.75" bottom="0.75" header="0.3" footer="0.3"/>
      <pageSetup scale="95" orientation="portrait" r:id="rId1"/>
    </customSheetView>
  </customSheetViews>
  <mergeCells count="2">
    <mergeCell ref="A1:F1"/>
    <mergeCell ref="A3:F3"/>
  </mergeCells>
  <pageMargins left="0.7" right="0.7" top="0.75" bottom="0.75" header="0.3" footer="0.3"/>
  <pageSetup scale="96"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5E23-0A60-4281-94F0-87E7A778095F}">
  <sheetPr>
    <pageSetUpPr fitToPage="1"/>
  </sheetPr>
  <dimension ref="A1:R61"/>
  <sheetViews>
    <sheetView zoomScale="91" zoomScaleNormal="91" zoomScaleSheetLayoutView="70" workbookViewId="0">
      <selection activeCell="K36" sqref="K36"/>
    </sheetView>
  </sheetViews>
  <sheetFormatPr defaultColWidth="11.453125" defaultRowHeight="13"/>
  <cols>
    <col min="1" max="1" width="6.26953125" style="577" customWidth="1"/>
    <col min="2" max="2" width="58.1796875" style="578" customWidth="1"/>
    <col min="3" max="3" width="31" style="578" customWidth="1"/>
    <col min="4" max="4" width="24.7265625" style="578" customWidth="1"/>
    <col min="5" max="5" width="20.54296875" style="578" customWidth="1"/>
    <col min="6" max="6" width="22.26953125" style="578" customWidth="1"/>
    <col min="7" max="7" width="23.453125" style="578" customWidth="1"/>
    <col min="8" max="9" width="23.1796875" style="578" customWidth="1"/>
    <col min="10" max="10" width="27.54296875" style="578" customWidth="1"/>
    <col min="11" max="11" width="26.1796875" style="578" customWidth="1"/>
    <col min="12" max="12" width="21" style="578" customWidth="1"/>
    <col min="13" max="13" width="20.26953125" style="578" customWidth="1"/>
    <col min="14" max="16" width="15.1796875" style="578" customWidth="1"/>
    <col min="17" max="16384" width="11.453125" style="578"/>
  </cols>
  <sheetData>
    <row r="1" spans="1:17">
      <c r="D1" s="579"/>
      <c r="E1" s="579"/>
      <c r="G1" s="580" t="s">
        <v>549</v>
      </c>
      <c r="H1" s="579"/>
      <c r="I1" s="904"/>
      <c r="J1" s="579"/>
    </row>
    <row r="2" spans="1:17">
      <c r="A2" s="582"/>
      <c r="D2" s="579"/>
      <c r="E2" s="579"/>
      <c r="F2" s="579"/>
      <c r="G2" s="583" t="s">
        <v>502</v>
      </c>
      <c r="H2" s="579"/>
      <c r="I2" s="579"/>
      <c r="J2" s="579"/>
      <c r="K2" s="579"/>
      <c r="M2" s="584"/>
      <c r="P2" s="579"/>
    </row>
    <row r="3" spans="1:17">
      <c r="A3" s="582"/>
      <c r="D3" s="579"/>
      <c r="E3" s="579"/>
      <c r="F3" s="579"/>
      <c r="G3" s="585" t="s">
        <v>1542</v>
      </c>
      <c r="H3" s="579"/>
      <c r="I3" s="579"/>
      <c r="J3" s="579"/>
      <c r="K3" s="579"/>
      <c r="P3" s="579"/>
    </row>
    <row r="4" spans="1:17">
      <c r="A4" s="582"/>
      <c r="D4" s="579"/>
      <c r="E4" s="579"/>
      <c r="F4" s="579"/>
      <c r="G4" s="579"/>
      <c r="H4" s="579"/>
      <c r="I4" s="579"/>
      <c r="J4" s="579"/>
      <c r="K4" s="579"/>
      <c r="P4" s="579"/>
    </row>
    <row r="5" spans="1:17">
      <c r="A5" s="582"/>
      <c r="B5" s="586"/>
      <c r="C5" s="586"/>
      <c r="D5" s="586"/>
      <c r="E5" s="586"/>
      <c r="F5" s="586"/>
      <c r="G5" s="586"/>
      <c r="H5" s="586"/>
      <c r="I5" s="586"/>
      <c r="J5" s="586"/>
      <c r="K5" s="586"/>
      <c r="P5" s="579"/>
    </row>
    <row r="6" spans="1:17" s="842" customFormat="1" ht="14.5">
      <c r="A6" s="841"/>
      <c r="B6" s="1061" t="s">
        <v>830</v>
      </c>
      <c r="C6" s="1907" t="s">
        <v>1240</v>
      </c>
      <c r="D6" s="1908"/>
      <c r="E6" s="1909"/>
      <c r="F6" s="1910" t="s">
        <v>73</v>
      </c>
      <c r="G6" s="1911"/>
      <c r="H6" s="1911"/>
      <c r="I6" s="1910" t="s">
        <v>1241</v>
      </c>
      <c r="J6" s="1914"/>
      <c r="K6" s="1907" t="s">
        <v>1242</v>
      </c>
      <c r="L6" s="1911"/>
      <c r="M6" s="1915"/>
      <c r="P6" s="904"/>
      <c r="Q6" s="904"/>
    </row>
    <row r="7" spans="1:17" s="847" customFormat="1" ht="26">
      <c r="A7" s="844" t="s">
        <v>504</v>
      </c>
      <c r="B7" s="589" t="s">
        <v>169</v>
      </c>
      <c r="C7" s="589" t="s">
        <v>228</v>
      </c>
      <c r="D7" s="589" t="s">
        <v>147</v>
      </c>
      <c r="E7" s="846" t="s">
        <v>505</v>
      </c>
      <c r="F7" s="589" t="s">
        <v>228</v>
      </c>
      <c r="G7" s="589" t="s">
        <v>230</v>
      </c>
      <c r="H7" s="846" t="s">
        <v>505</v>
      </c>
      <c r="I7" s="589" t="s">
        <v>796</v>
      </c>
      <c r="J7" s="846" t="s">
        <v>505</v>
      </c>
      <c r="K7" s="589" t="s">
        <v>228</v>
      </c>
      <c r="L7" s="589" t="s">
        <v>147</v>
      </c>
      <c r="M7" s="846" t="s">
        <v>505</v>
      </c>
      <c r="Q7" s="842"/>
    </row>
    <row r="8" spans="1:17" s="848" customFormat="1">
      <c r="A8" s="841"/>
      <c r="B8" s="587" t="s">
        <v>510</v>
      </c>
      <c r="C8" s="587" t="s">
        <v>511</v>
      </c>
      <c r="D8" s="587" t="s">
        <v>512</v>
      </c>
      <c r="E8" s="589" t="s">
        <v>513</v>
      </c>
      <c r="F8" s="587" t="s">
        <v>514</v>
      </c>
      <c r="G8" s="589" t="s">
        <v>515</v>
      </c>
      <c r="H8" s="587" t="s">
        <v>516</v>
      </c>
      <c r="I8" s="589" t="s">
        <v>517</v>
      </c>
      <c r="J8" s="587" t="s">
        <v>518</v>
      </c>
      <c r="K8" s="589" t="s">
        <v>519</v>
      </c>
      <c r="L8" s="589" t="s">
        <v>520</v>
      </c>
      <c r="M8" s="589" t="s">
        <v>544</v>
      </c>
      <c r="Q8" s="842"/>
    </row>
    <row r="9" spans="1:17" s="848" customFormat="1">
      <c r="A9" s="841"/>
      <c r="B9" s="845" t="s">
        <v>1761</v>
      </c>
      <c r="C9" s="583">
        <v>19</v>
      </c>
      <c r="D9" s="583">
        <v>23</v>
      </c>
      <c r="E9" s="595">
        <v>24</v>
      </c>
      <c r="F9" s="583">
        <v>30</v>
      </c>
      <c r="G9" s="583">
        <v>31</v>
      </c>
      <c r="H9" s="583">
        <v>12</v>
      </c>
      <c r="I9" s="583">
        <v>10</v>
      </c>
      <c r="J9" s="583">
        <v>11</v>
      </c>
      <c r="K9" s="583"/>
      <c r="L9" s="595"/>
      <c r="M9" s="583"/>
    </row>
    <row r="10" spans="1:17" s="593" customFormat="1" ht="77.25" customHeight="1">
      <c r="A10" s="582"/>
      <c r="B10" s="587"/>
      <c r="C10" s="597" t="s">
        <v>1740</v>
      </c>
      <c r="D10" s="598" t="s">
        <v>521</v>
      </c>
      <c r="E10" s="599" t="s">
        <v>522</v>
      </c>
      <c r="F10" s="598" t="s">
        <v>1741</v>
      </c>
      <c r="G10" s="598" t="s">
        <v>523</v>
      </c>
      <c r="H10" s="599" t="s">
        <v>522</v>
      </c>
      <c r="I10" s="864" t="s">
        <v>968</v>
      </c>
      <c r="J10" s="599" t="s">
        <v>522</v>
      </c>
      <c r="K10" s="597" t="s">
        <v>979</v>
      </c>
      <c r="L10" s="597" t="s">
        <v>980</v>
      </c>
      <c r="M10" s="597" t="s">
        <v>981</v>
      </c>
    </row>
    <row r="11" spans="1:17">
      <c r="A11" s="582">
        <v>1</v>
      </c>
      <c r="B11" s="600" t="s">
        <v>524</v>
      </c>
      <c r="C11" s="601">
        <f>+'9A - Gross Plant &amp; ARO'!L11</f>
        <v>1794463770</v>
      </c>
      <c r="D11" s="601">
        <f>+'9A - Gross Plant &amp; ARO'!M11</f>
        <v>300144952.06</v>
      </c>
      <c r="E11" s="601">
        <f>+'9A - Gross Plant &amp; ARO'!N11</f>
        <v>0</v>
      </c>
      <c r="F11" s="602">
        <f>+'9A - Gross Plant &amp; ARO'!D51</f>
        <v>309129625</v>
      </c>
      <c r="G11" s="602">
        <f>+'9A - Gross Plant &amp; ARO'!E51</f>
        <v>63307120.810000002</v>
      </c>
      <c r="H11" s="602">
        <f>+'9A - Gross Plant &amp; ARO'!G51</f>
        <v>0</v>
      </c>
      <c r="I11" s="602">
        <f>+'9A - Gross Plant &amp; ARO'!F51</f>
        <v>38664841</v>
      </c>
      <c r="J11" s="602">
        <f>+'9A - Gross Plant &amp; ARO'!H51</f>
        <v>0</v>
      </c>
      <c r="K11" s="601">
        <f t="shared" ref="K11:K23" si="0">+C11-F11</f>
        <v>1485334145</v>
      </c>
      <c r="L11" s="601">
        <f>+D11-G11-I11</f>
        <v>198172990.25</v>
      </c>
      <c r="M11" s="601">
        <f>+E11-J11-H11</f>
        <v>0</v>
      </c>
    </row>
    <row r="12" spans="1:17">
      <c r="A12" s="582">
        <v>2</v>
      </c>
      <c r="B12" s="600" t="s">
        <v>525</v>
      </c>
      <c r="C12" s="601">
        <f>+'9A - Gross Plant &amp; ARO'!L12</f>
        <v>1796184077.9599288</v>
      </c>
      <c r="D12" s="601">
        <f>+'9A - Gross Plant &amp; ARO'!M12</f>
        <v>314971048.44630873</v>
      </c>
      <c r="E12" s="601">
        <f>+'9A - Gross Plant &amp; ARO'!N12</f>
        <v>0</v>
      </c>
      <c r="F12" s="602">
        <f>+'9A - Gross Plant &amp; ARO'!D52</f>
        <v>312941989.59466892</v>
      </c>
      <c r="G12" s="602">
        <f>+'9A - Gross Plant &amp; ARO'!E52</f>
        <v>63575371.190696344</v>
      </c>
      <c r="H12" s="602">
        <f>+'9A - Gross Plant &amp; ARO'!G52</f>
        <v>0</v>
      </c>
      <c r="I12" s="602">
        <f>+'9A - Gross Plant &amp; ARO'!F52</f>
        <v>40109437.095494442</v>
      </c>
      <c r="J12" s="602">
        <f>+'9A - Gross Plant &amp; ARO'!H52</f>
        <v>0</v>
      </c>
      <c r="K12" s="601">
        <f t="shared" si="0"/>
        <v>1483242088.3652599</v>
      </c>
      <c r="L12" s="601">
        <f>+D12-G12-I12</f>
        <v>211286240.16011792</v>
      </c>
      <c r="M12" s="601">
        <f t="shared" ref="M12:M23" si="1">+E12-J12-H12</f>
        <v>0</v>
      </c>
    </row>
    <row r="13" spans="1:17">
      <c r="A13" s="582">
        <v>3</v>
      </c>
      <c r="B13" s="579" t="s">
        <v>526</v>
      </c>
      <c r="C13" s="601">
        <f>+'9A - Gross Plant &amp; ARO'!L13</f>
        <v>1798954389.210072</v>
      </c>
      <c r="D13" s="601">
        <f>+'9A - Gross Plant &amp; ARO'!M13</f>
        <v>318260793.40140897</v>
      </c>
      <c r="E13" s="601">
        <f>+'9A - Gross Plant &amp; ARO'!N13</f>
        <v>0</v>
      </c>
      <c r="F13" s="602">
        <f>+'9A - Gross Plant &amp; ARO'!D53</f>
        <v>316750465.90031838</v>
      </c>
      <c r="G13" s="602">
        <f>+'9A - Gross Plant &amp; ARO'!E53</f>
        <v>64599043.392586872</v>
      </c>
      <c r="H13" s="602">
        <f>+'9A - Gross Plant &amp; ARO'!G53</f>
        <v>0</v>
      </c>
      <c r="I13" s="602">
        <f>+'9A - Gross Plant &amp; ARO'!F53</f>
        <v>41682613.792205416</v>
      </c>
      <c r="J13" s="602">
        <f>+'9A - Gross Plant &amp; ARO'!H53</f>
        <v>0</v>
      </c>
      <c r="K13" s="601">
        <f t="shared" si="0"/>
        <v>1482203923.3097537</v>
      </c>
      <c r="L13" s="601">
        <f t="shared" ref="L13:L23" si="2">+D13-G13-I13</f>
        <v>211979136.21661666</v>
      </c>
      <c r="M13" s="601">
        <f t="shared" si="1"/>
        <v>0</v>
      </c>
    </row>
    <row r="14" spans="1:17">
      <c r="A14" s="582">
        <v>4</v>
      </c>
      <c r="B14" s="579" t="s">
        <v>527</v>
      </c>
      <c r="C14" s="601">
        <f>+'9A - Gross Plant &amp; ARO'!L14</f>
        <v>1801414940.0141339</v>
      </c>
      <c r="D14" s="601">
        <f>+'9A - Gross Plant &amp; ARO'!M14</f>
        <v>325786686.70678902</v>
      </c>
      <c r="E14" s="601">
        <f>+'9A - Gross Plant &amp; ARO'!N14</f>
        <v>0</v>
      </c>
      <c r="F14" s="602">
        <f>+'9A - Gross Plant &amp; ARO'!D54</f>
        <v>320540582.69861454</v>
      </c>
      <c r="G14" s="602">
        <f>+'9A - Gross Plant &amp; ARO'!E54</f>
        <v>65645694.191292711</v>
      </c>
      <c r="H14" s="602">
        <f>+'9A - Gross Plant &amp; ARO'!G54</f>
        <v>0</v>
      </c>
      <c r="I14" s="602">
        <f>+'9A - Gross Plant &amp; ARO'!F54</f>
        <v>43283993.238688469</v>
      </c>
      <c r="J14" s="602">
        <f>+'9A - Gross Plant &amp; ARO'!H54</f>
        <v>0</v>
      </c>
      <c r="K14" s="601">
        <f t="shared" si="0"/>
        <v>1480874357.3155193</v>
      </c>
      <c r="L14" s="601">
        <f t="shared" si="2"/>
        <v>216856999.27680784</v>
      </c>
      <c r="M14" s="601">
        <f t="shared" si="1"/>
        <v>0</v>
      </c>
    </row>
    <row r="15" spans="1:17">
      <c r="A15" s="582">
        <v>5</v>
      </c>
      <c r="B15" s="579" t="s">
        <v>171</v>
      </c>
      <c r="C15" s="601">
        <f>+'9A - Gross Plant &amp; ARO'!L15</f>
        <v>1806027308.7267916</v>
      </c>
      <c r="D15" s="601">
        <f>+'9A - Gross Plant &amp; ARO'!M15</f>
        <v>328546652.50088817</v>
      </c>
      <c r="E15" s="601">
        <f>+'9A - Gross Plant &amp; ARO'!N15</f>
        <v>0</v>
      </c>
      <c r="F15" s="602">
        <f>+'9A - Gross Plant &amp; ARO'!D55</f>
        <v>324280196.15076989</v>
      </c>
      <c r="G15" s="602">
        <f>+'9A - Gross Plant &amp; ARO'!E55</f>
        <v>66716895.003086589</v>
      </c>
      <c r="H15" s="602">
        <f>+'9A - Gross Plant &amp; ARO'!G55</f>
        <v>0</v>
      </c>
      <c r="I15" s="602">
        <f>+'9A - Gross Plant &amp; ARO'!F55</f>
        <v>44904860.390521906</v>
      </c>
      <c r="J15" s="602">
        <f>+'9A - Gross Plant &amp; ARO'!H55</f>
        <v>0</v>
      </c>
      <c r="K15" s="601">
        <f t="shared" si="0"/>
        <v>1481747112.5760217</v>
      </c>
      <c r="L15" s="601">
        <f t="shared" si="2"/>
        <v>216924897.10727966</v>
      </c>
      <c r="M15" s="601">
        <f t="shared" si="1"/>
        <v>0</v>
      </c>
    </row>
    <row r="16" spans="1:17">
      <c r="A16" s="582">
        <v>6</v>
      </c>
      <c r="B16" s="579" t="s">
        <v>172</v>
      </c>
      <c r="C16" s="601">
        <f>+'9A - Gross Plant &amp; ARO'!L16</f>
        <v>1903911739.4557934</v>
      </c>
      <c r="D16" s="601">
        <f>+'9A - Gross Plant &amp; ARO'!M16</f>
        <v>325208509.88988858</v>
      </c>
      <c r="E16" s="601">
        <f>+'9A - Gross Plant &amp; ARO'!N16</f>
        <v>0</v>
      </c>
      <c r="F16" s="602">
        <f>+'9A - Gross Plant &amp; ARO'!D56</f>
        <v>327289808.63947845</v>
      </c>
      <c r="G16" s="602">
        <f>+'9A - Gross Plant &amp; ARO'!E56</f>
        <v>67790234.667270392</v>
      </c>
      <c r="H16" s="602">
        <f>+'9A - Gross Plant &amp; ARO'!G56</f>
        <v>0</v>
      </c>
      <c r="I16" s="602">
        <f>+'9A - Gross Plant &amp; ARO'!F56</f>
        <v>46487958.291877933</v>
      </c>
      <c r="J16" s="602">
        <f>+'9A - Gross Plant &amp; ARO'!H56</f>
        <v>0</v>
      </c>
      <c r="K16" s="601">
        <f t="shared" si="0"/>
        <v>1576621930.8163149</v>
      </c>
      <c r="L16" s="601">
        <f t="shared" si="2"/>
        <v>210930316.93074027</v>
      </c>
      <c r="M16" s="601">
        <f t="shared" si="1"/>
        <v>0</v>
      </c>
    </row>
    <row r="17" spans="1:14">
      <c r="A17" s="582">
        <v>7</v>
      </c>
      <c r="B17" s="579" t="s">
        <v>173</v>
      </c>
      <c r="C17" s="601">
        <f>+'9A - Gross Plant &amp; ARO'!L17</f>
        <v>1912938372.0346549</v>
      </c>
      <c r="D17" s="601">
        <f>+'9A - Gross Plant &amp; ARO'!M17</f>
        <v>329475795.37239432</v>
      </c>
      <c r="E17" s="601">
        <f>+'9A - Gross Plant &amp; ARO'!N17</f>
        <v>0</v>
      </c>
      <c r="F17" s="602">
        <f>+'9A - Gross Plant &amp; ARO'!D57</f>
        <v>330910777.82891107</v>
      </c>
      <c r="G17" s="602">
        <f>+'9A - Gross Plant &amp; ARO'!E57</f>
        <v>68836702.634179533</v>
      </c>
      <c r="H17" s="602">
        <f>+'9A - Gross Plant &amp; ARO'!G57</f>
        <v>0</v>
      </c>
      <c r="I17" s="602">
        <f>+'9A - Gross Plant &amp; ARO'!F57</f>
        <v>48032057.263026021</v>
      </c>
      <c r="J17" s="602">
        <f>+'9A - Gross Plant &amp; ARO'!H57</f>
        <v>0</v>
      </c>
      <c r="K17" s="601">
        <f t="shared" si="0"/>
        <v>1582027594.2057438</v>
      </c>
      <c r="L17" s="601">
        <f t="shared" si="2"/>
        <v>212607035.47518876</v>
      </c>
      <c r="M17" s="601">
        <f t="shared" si="1"/>
        <v>0</v>
      </c>
    </row>
    <row r="18" spans="1:14">
      <c r="A18" s="582">
        <v>8</v>
      </c>
      <c r="B18" s="579" t="s">
        <v>528</v>
      </c>
      <c r="C18" s="601">
        <f>+'9A - Gross Plant &amp; ARO'!L18</f>
        <v>1914249496.1186392</v>
      </c>
      <c r="D18" s="601">
        <f>+'9A - Gross Plant &amp; ARO'!M18</f>
        <v>332387321.66863883</v>
      </c>
      <c r="E18" s="601">
        <f>+'9A - Gross Plant &amp; ARO'!N18</f>
        <v>0</v>
      </c>
      <c r="F18" s="602">
        <f>+'9A - Gross Plant &amp; ARO'!D58</f>
        <v>334914296.06248057</v>
      </c>
      <c r="G18" s="602">
        <f>+'9A - Gross Plant &amp; ARO'!E58</f>
        <v>69879485.205775782</v>
      </c>
      <c r="H18" s="602">
        <f>+'9A - Gross Plant &amp; ARO'!G58</f>
        <v>0</v>
      </c>
      <c r="I18" s="602">
        <f>+'9A - Gross Plant &amp; ARO'!F58</f>
        <v>49586879.062021717</v>
      </c>
      <c r="J18" s="602">
        <f>+'9A - Gross Plant &amp; ARO'!H58</f>
        <v>0</v>
      </c>
      <c r="K18" s="601">
        <f t="shared" si="0"/>
        <v>1579335200.0561585</v>
      </c>
      <c r="L18" s="601">
        <f t="shared" si="2"/>
        <v>212920957.4008413</v>
      </c>
      <c r="M18" s="601">
        <f t="shared" si="1"/>
        <v>0</v>
      </c>
    </row>
    <row r="19" spans="1:14">
      <c r="A19" s="582">
        <v>9</v>
      </c>
      <c r="B19" s="579" t="s">
        <v>529</v>
      </c>
      <c r="C19" s="601">
        <f>+'9A - Gross Plant &amp; ARO'!L19</f>
        <v>1917339386.5875978</v>
      </c>
      <c r="D19" s="601">
        <f>+'9A - Gross Plant &amp; ARO'!M19</f>
        <v>335892579.75204134</v>
      </c>
      <c r="E19" s="601">
        <f>+'9A - Gross Plant &amp; ARO'!N19</f>
        <v>0</v>
      </c>
      <c r="F19" s="602">
        <f>+'9A - Gross Plant &amp; ARO'!D59</f>
        <v>338914439.09103101</v>
      </c>
      <c r="G19" s="602">
        <f>+'9A - Gross Plant &amp; ARO'!E59</f>
        <v>70960512.388066351</v>
      </c>
      <c r="H19" s="602">
        <f>+'9A - Gross Plant &amp; ARO'!G59</f>
        <v>0</v>
      </c>
      <c r="I19" s="602">
        <f>+'9A - Gross Plant &amp; ARO'!F59</f>
        <v>51149646.63041196</v>
      </c>
      <c r="J19" s="602">
        <f>+'9A - Gross Plant &amp; ARO'!H59</f>
        <v>0</v>
      </c>
      <c r="K19" s="601">
        <f t="shared" si="0"/>
        <v>1578424947.4965668</v>
      </c>
      <c r="L19" s="601">
        <f t="shared" si="2"/>
        <v>213782420.73356304</v>
      </c>
      <c r="M19" s="601">
        <f t="shared" si="1"/>
        <v>0</v>
      </c>
    </row>
    <row r="20" spans="1:14">
      <c r="A20" s="582">
        <v>10</v>
      </c>
      <c r="B20" s="579" t="s">
        <v>530</v>
      </c>
      <c r="C20" s="601">
        <f>+'9A - Gross Plant &amp; ARO'!L20</f>
        <v>1928395406.3271861</v>
      </c>
      <c r="D20" s="601">
        <f>+'9A - Gross Plant &amp; ARO'!M20</f>
        <v>340924256.81113935</v>
      </c>
      <c r="E20" s="601">
        <f>+'9A - Gross Plant &amp; ARO'!N20</f>
        <v>0</v>
      </c>
      <c r="F20" s="602">
        <f>+'9A - Gross Plant &amp; ARO'!D60</f>
        <v>342931414.17950791</v>
      </c>
      <c r="G20" s="602">
        <f>+'9A - Gross Plant &amp; ARO'!E60</f>
        <v>72070108.49648267</v>
      </c>
      <c r="H20" s="602">
        <f>+'9A - Gross Plant &amp; ARO'!G60</f>
        <v>0</v>
      </c>
      <c r="I20" s="602">
        <f>+'9A - Gross Plant &amp; ARO'!F60</f>
        <v>52751176.851044819</v>
      </c>
      <c r="J20" s="602">
        <f>+'9A - Gross Plant &amp; ARO'!H60</f>
        <v>0</v>
      </c>
      <c r="K20" s="601">
        <f t="shared" si="0"/>
        <v>1585463992.1476781</v>
      </c>
      <c r="L20" s="601">
        <f t="shared" si="2"/>
        <v>216102971.46361184</v>
      </c>
      <c r="M20" s="601">
        <f t="shared" si="1"/>
        <v>0</v>
      </c>
    </row>
    <row r="21" spans="1:14">
      <c r="A21" s="582">
        <v>11</v>
      </c>
      <c r="B21" s="579" t="s">
        <v>531</v>
      </c>
      <c r="C21" s="601">
        <f>+'9A - Gross Plant &amp; ARO'!L21</f>
        <v>1931683297.0515099</v>
      </c>
      <c r="D21" s="601">
        <f>+'9A - Gross Plant &amp; ARO'!M21</f>
        <v>347935532.93876654</v>
      </c>
      <c r="E21" s="601">
        <f>+'9A - Gross Plant &amp; ARO'!N21</f>
        <v>0</v>
      </c>
      <c r="F21" s="602">
        <f>+'9A - Gross Plant &amp; ARO'!D61</f>
        <v>346970570.28577143</v>
      </c>
      <c r="G21" s="602">
        <f>+'9A - Gross Plant &amp; ARO'!E61</f>
        <v>73186856.390287757</v>
      </c>
      <c r="H21" s="602">
        <f>+'9A - Gross Plant &amp; ARO'!G61</f>
        <v>0</v>
      </c>
      <c r="I21" s="602">
        <f>+'9A - Gross Plant &amp; ARO'!F61</f>
        <v>54429587.464378871</v>
      </c>
      <c r="J21" s="602">
        <f>+'9A - Gross Plant &amp; ARO'!H61</f>
        <v>0</v>
      </c>
      <c r="K21" s="601">
        <f t="shared" si="0"/>
        <v>1584712726.7657385</v>
      </c>
      <c r="L21" s="601">
        <f t="shared" si="2"/>
        <v>220319089.08409992</v>
      </c>
      <c r="M21" s="601">
        <f t="shared" si="1"/>
        <v>0</v>
      </c>
    </row>
    <row r="22" spans="1:14">
      <c r="A22" s="582">
        <v>12</v>
      </c>
      <c r="B22" s="579" t="s">
        <v>532</v>
      </c>
      <c r="C22" s="601">
        <f>+'9A - Gross Plant &amp; ARO'!L22</f>
        <v>1938238197.3347638</v>
      </c>
      <c r="D22" s="601">
        <f>+'9A - Gross Plant &amp; ARO'!M22</f>
        <v>351172380.36783051</v>
      </c>
      <c r="E22" s="601">
        <f>+'9A - Gross Plant &amp; ARO'!N22</f>
        <v>0</v>
      </c>
      <c r="F22" s="602">
        <f>+'9A - Gross Plant &amp; ARO'!D62</f>
        <v>350756282.34813547</v>
      </c>
      <c r="G22" s="602">
        <f>+'9A - Gross Plant &amp; ARO'!E62</f>
        <v>74336205.447210804</v>
      </c>
      <c r="H22" s="602">
        <f>+'9A - Gross Plant &amp; ARO'!G62</f>
        <v>0</v>
      </c>
      <c r="I22" s="602">
        <f>+'9A - Gross Plant &amp; ARO'!F62</f>
        <v>56153589.75769309</v>
      </c>
      <c r="J22" s="602">
        <f>+'9A - Gross Plant &amp; ARO'!H62</f>
        <v>0</v>
      </c>
      <c r="K22" s="601">
        <f t="shared" si="0"/>
        <v>1587481914.9866283</v>
      </c>
      <c r="L22" s="601">
        <f t="shared" si="2"/>
        <v>220682585.16292664</v>
      </c>
      <c r="M22" s="601">
        <f t="shared" si="1"/>
        <v>0</v>
      </c>
    </row>
    <row r="23" spans="1:14">
      <c r="A23" s="582">
        <v>13</v>
      </c>
      <c r="B23" s="579" t="s">
        <v>533</v>
      </c>
      <c r="C23" s="601">
        <f>+'9A - Gross Plant &amp; ARO'!L23</f>
        <v>1962101146.4108381</v>
      </c>
      <c r="D23" s="601">
        <f>+'9A - Gross Plant &amp; ARO'!M23</f>
        <v>355209473.12212121</v>
      </c>
      <c r="E23" s="601">
        <f>+'9A - Gross Plant &amp; ARO'!N23</f>
        <v>0</v>
      </c>
      <c r="F23" s="602">
        <f>+'9A - Gross Plant &amp; ARO'!D63</f>
        <v>352861767.12361532</v>
      </c>
      <c r="G23" s="602">
        <f>+'9A - Gross Plant &amp; ARO'!E63</f>
        <v>75495329.522579759</v>
      </c>
      <c r="H23" s="602">
        <f>+'9A - Gross Plant &amp; ARO'!G63</f>
        <v>0</v>
      </c>
      <c r="I23" s="602">
        <f>+'9A - Gross Plant &amp; ARO'!F63</f>
        <v>57865965.621376112</v>
      </c>
      <c r="J23" s="602">
        <f>+'9A - Gross Plant &amp; ARO'!H63</f>
        <v>0</v>
      </c>
      <c r="K23" s="601">
        <f t="shared" si="0"/>
        <v>1609239379.2872229</v>
      </c>
      <c r="L23" s="601">
        <f t="shared" si="2"/>
        <v>221848177.97816533</v>
      </c>
      <c r="M23" s="601">
        <f t="shared" si="1"/>
        <v>0</v>
      </c>
    </row>
    <row r="24" spans="1:14">
      <c r="A24" s="582">
        <v>14</v>
      </c>
      <c r="B24" s="611" t="s">
        <v>769</v>
      </c>
      <c r="C24" s="835">
        <f t="shared" ref="C24:M24" si="3">SUM(C11:C23)/13</f>
        <v>1877377040.5563006</v>
      </c>
      <c r="D24" s="835">
        <f t="shared" si="3"/>
        <v>331224306.387555</v>
      </c>
      <c r="E24" s="835">
        <f t="shared" si="3"/>
        <v>0</v>
      </c>
      <c r="F24" s="835">
        <f t="shared" si="3"/>
        <v>331476324.22333103</v>
      </c>
      <c r="G24" s="835">
        <f t="shared" si="3"/>
        <v>68953812.256885797</v>
      </c>
      <c r="H24" s="835">
        <f t="shared" si="3"/>
        <v>0</v>
      </c>
      <c r="I24" s="835">
        <f t="shared" si="3"/>
        <v>48084815.881441601</v>
      </c>
      <c r="J24" s="835">
        <f t="shared" si="3"/>
        <v>0</v>
      </c>
      <c r="K24" s="835">
        <f t="shared" si="3"/>
        <v>1545900716.3329699</v>
      </c>
      <c r="L24" s="835">
        <f t="shared" si="3"/>
        <v>214185678.24922758</v>
      </c>
      <c r="M24" s="835">
        <f t="shared" si="3"/>
        <v>0</v>
      </c>
    </row>
    <row r="25" spans="1:14" ht="12" customHeight="1">
      <c r="A25" s="582">
        <v>15</v>
      </c>
      <c r="B25" s="611" t="s">
        <v>768</v>
      </c>
      <c r="C25" s="615"/>
      <c r="D25" s="615">
        <f>+'10 - Merger Costs'!G34</f>
        <v>0</v>
      </c>
      <c r="E25" s="615"/>
      <c r="F25" s="615"/>
      <c r="G25" s="615">
        <f>+'10 - Merger Costs'!C51</f>
        <v>0</v>
      </c>
      <c r="H25" s="615"/>
      <c r="I25" s="615">
        <f>+'10 - Merger Costs'!D51</f>
        <v>0</v>
      </c>
      <c r="J25" s="615"/>
      <c r="K25" s="615">
        <f>+C25-F25</f>
        <v>0</v>
      </c>
      <c r="L25" s="615">
        <f>+D25-G25-I25</f>
        <v>0</v>
      </c>
      <c r="M25" s="615">
        <f>+E25-J25-H25</f>
        <v>0</v>
      </c>
    </row>
    <row r="26" spans="1:14" ht="13.5" thickBot="1">
      <c r="A26" s="582">
        <v>16</v>
      </c>
      <c r="B26" s="611" t="s">
        <v>765</v>
      </c>
      <c r="C26" s="603">
        <f>+C24-C25</f>
        <v>1877377040.5563006</v>
      </c>
      <c r="D26" s="603">
        <f t="shared" ref="D26:M26" si="4">+D24-D25</f>
        <v>331224306.387555</v>
      </c>
      <c r="E26" s="603">
        <f t="shared" si="4"/>
        <v>0</v>
      </c>
      <c r="F26" s="603">
        <f t="shared" si="4"/>
        <v>331476324.22333103</v>
      </c>
      <c r="G26" s="603">
        <f t="shared" si="4"/>
        <v>68953812.256885797</v>
      </c>
      <c r="H26" s="603">
        <f t="shared" si="4"/>
        <v>0</v>
      </c>
      <c r="I26" s="603">
        <f t="shared" si="4"/>
        <v>48084815.881441601</v>
      </c>
      <c r="J26" s="603">
        <f t="shared" si="4"/>
        <v>0</v>
      </c>
      <c r="K26" s="603">
        <f t="shared" si="4"/>
        <v>1545900716.3329699</v>
      </c>
      <c r="L26" s="603">
        <f t="shared" si="4"/>
        <v>214185678.24922758</v>
      </c>
      <c r="M26" s="603">
        <f t="shared" si="4"/>
        <v>0</v>
      </c>
    </row>
    <row r="27" spans="1:14" ht="13.5" thickTop="1">
      <c r="A27" s="582"/>
      <c r="B27" s="579"/>
      <c r="C27" s="604"/>
      <c r="D27" s="605"/>
      <c r="E27" s="605"/>
      <c r="F27" s="605"/>
      <c r="G27" s="604"/>
      <c r="H27" s="604"/>
      <c r="I27" s="604"/>
      <c r="J27" s="604"/>
    </row>
    <row r="28" spans="1:14">
      <c r="A28" s="582"/>
      <c r="B28" s="606"/>
      <c r="C28" s="1912" t="s">
        <v>535</v>
      </c>
      <c r="D28" s="1912"/>
      <c r="E28" s="1912"/>
      <c r="F28" s="1912"/>
      <c r="G28" s="1912"/>
      <c r="H28" s="1912"/>
      <c r="I28" s="1912"/>
      <c r="J28" s="1912"/>
    </row>
    <row r="29" spans="1:14" ht="72" customHeight="1">
      <c r="A29" s="582" t="s">
        <v>504</v>
      </c>
      <c r="B29" s="587" t="s">
        <v>169</v>
      </c>
      <c r="C29" s="587" t="s">
        <v>503</v>
      </c>
      <c r="D29" s="587" t="s">
        <v>563</v>
      </c>
      <c r="E29" s="586"/>
      <c r="F29" s="589" t="s">
        <v>560</v>
      </c>
      <c r="G29" s="587"/>
      <c r="H29" s="592" t="s">
        <v>536</v>
      </c>
      <c r="I29" s="592" t="s">
        <v>1737</v>
      </c>
      <c r="J29" s="592" t="s">
        <v>1738</v>
      </c>
      <c r="K29" s="592" t="s">
        <v>1739</v>
      </c>
      <c r="L29" s="592" t="s">
        <v>786</v>
      </c>
    </row>
    <row r="30" spans="1:14" s="593" customFormat="1">
      <c r="A30" s="582"/>
      <c r="B30" s="587" t="s">
        <v>510</v>
      </c>
      <c r="C30" s="589" t="s">
        <v>506</v>
      </c>
      <c r="D30" s="589" t="s">
        <v>507</v>
      </c>
      <c r="E30" s="589" t="s">
        <v>508</v>
      </c>
      <c r="F30" s="589" t="s">
        <v>561</v>
      </c>
      <c r="G30" s="589" t="s">
        <v>509</v>
      </c>
      <c r="H30" s="592"/>
      <c r="I30" s="607"/>
      <c r="J30" s="607"/>
      <c r="K30" s="607"/>
      <c r="L30" s="607"/>
      <c r="M30" s="578"/>
      <c r="N30" s="578"/>
    </row>
    <row r="31" spans="1:14" s="593" customFormat="1">
      <c r="C31" s="587" t="s">
        <v>511</v>
      </c>
      <c r="D31" s="587" t="s">
        <v>512</v>
      </c>
      <c r="E31" s="589" t="s">
        <v>513</v>
      </c>
      <c r="F31" s="587" t="s">
        <v>514</v>
      </c>
      <c r="G31" s="589" t="s">
        <v>515</v>
      </c>
      <c r="H31" s="587" t="s">
        <v>516</v>
      </c>
      <c r="I31" s="587" t="s">
        <v>517</v>
      </c>
      <c r="J31" s="587" t="s">
        <v>518</v>
      </c>
      <c r="K31" s="587" t="s">
        <v>519</v>
      </c>
      <c r="L31" s="589" t="s">
        <v>520</v>
      </c>
      <c r="M31" s="578"/>
      <c r="N31" s="578"/>
    </row>
    <row r="32" spans="1:14" s="593" customFormat="1">
      <c r="A32" s="582"/>
      <c r="B32" s="594" t="s">
        <v>1761</v>
      </c>
      <c r="C32" s="596" t="s">
        <v>319</v>
      </c>
      <c r="D32" s="596">
        <v>28</v>
      </c>
      <c r="E32" s="596">
        <v>50</v>
      </c>
      <c r="F32" s="596">
        <v>47</v>
      </c>
      <c r="G32" s="596">
        <v>45</v>
      </c>
      <c r="H32" s="608"/>
      <c r="I32" s="608"/>
      <c r="J32" s="608"/>
      <c r="K32" s="608"/>
      <c r="L32" s="608"/>
      <c r="M32" s="578"/>
      <c r="N32" s="578"/>
    </row>
    <row r="33" spans="1:16" s="593" customFormat="1" ht="51" customHeight="1">
      <c r="A33" s="582"/>
      <c r="B33" s="587"/>
      <c r="C33" s="599" t="s">
        <v>321</v>
      </c>
      <c r="D33" s="598" t="s">
        <v>982</v>
      </c>
      <c r="E33" s="1209" t="s">
        <v>1762</v>
      </c>
      <c r="F33" s="598" t="s">
        <v>562</v>
      </c>
      <c r="G33" s="1569" t="s">
        <v>639</v>
      </c>
      <c r="H33" s="1569" t="s">
        <v>814</v>
      </c>
      <c r="I33" s="592" t="s">
        <v>315</v>
      </c>
      <c r="J33" s="592" t="s">
        <v>315</v>
      </c>
      <c r="K33" s="592" t="s">
        <v>315</v>
      </c>
      <c r="L33" s="592" t="s">
        <v>315</v>
      </c>
      <c r="M33" s="578"/>
      <c r="N33" s="578"/>
    </row>
    <row r="34" spans="1:16">
      <c r="A34" s="582">
        <v>17</v>
      </c>
      <c r="B34" s="600" t="s">
        <v>524</v>
      </c>
      <c r="C34" s="601"/>
      <c r="D34" s="601">
        <v>782029</v>
      </c>
      <c r="E34" s="601">
        <v>5055796</v>
      </c>
      <c r="F34" s="601"/>
      <c r="G34" s="601">
        <f>+'5 - Cost Support 1'!G98</f>
        <v>6549796.7329965616</v>
      </c>
      <c r="H34" s="601"/>
      <c r="I34" s="610"/>
      <c r="J34" s="610"/>
      <c r="K34" s="610"/>
      <c r="L34" s="610"/>
    </row>
    <row r="35" spans="1:16">
      <c r="A35" s="582">
        <v>18</v>
      </c>
      <c r="B35" s="600" t="s">
        <v>525</v>
      </c>
      <c r="C35" s="601"/>
      <c r="D35" s="601">
        <v>782029</v>
      </c>
      <c r="E35" s="601">
        <v>5715013.3974639652</v>
      </c>
      <c r="F35" s="634"/>
      <c r="G35" s="601">
        <f>+'5 - Cost Support 1'!H98</f>
        <v>6918602.067011998</v>
      </c>
      <c r="H35" s="634"/>
      <c r="I35" s="610"/>
      <c r="J35" s="610"/>
      <c r="K35" s="610"/>
      <c r="L35" s="610"/>
    </row>
    <row r="36" spans="1:16">
      <c r="A36" s="582">
        <v>19</v>
      </c>
      <c r="B36" s="579" t="s">
        <v>526</v>
      </c>
      <c r="C36" s="601"/>
      <c r="D36" s="601">
        <v>782029</v>
      </c>
      <c r="E36" s="601">
        <v>5625698.8495684741</v>
      </c>
      <c r="F36" s="634"/>
      <c r="G36" s="601">
        <f>+'5 - Cost Support 1'!I98</f>
        <v>6755835.6867276644</v>
      </c>
      <c r="H36" s="634"/>
      <c r="I36" s="610"/>
      <c r="J36" s="610"/>
      <c r="K36" s="610"/>
      <c r="L36" s="610"/>
    </row>
    <row r="37" spans="1:16">
      <c r="A37" s="582">
        <v>20</v>
      </c>
      <c r="B37" s="579" t="s">
        <v>527</v>
      </c>
      <c r="C37" s="601"/>
      <c r="D37" s="601">
        <v>782029</v>
      </c>
      <c r="E37" s="601">
        <v>5583195.5078142025</v>
      </c>
      <c r="F37" s="634"/>
      <c r="G37" s="601">
        <f>+'5 - Cost Support 1'!J98</f>
        <v>6432392.8596945386</v>
      </c>
      <c r="H37" s="634"/>
      <c r="I37" s="610"/>
      <c r="J37" s="610"/>
      <c r="K37" s="610"/>
      <c r="L37" s="610"/>
    </row>
    <row r="38" spans="1:16">
      <c r="A38" s="582">
        <v>21</v>
      </c>
      <c r="B38" s="579" t="s">
        <v>171</v>
      </c>
      <c r="C38" s="601"/>
      <c r="D38" s="601">
        <v>782029</v>
      </c>
      <c r="E38" s="601">
        <v>5494370.6978679998</v>
      </c>
      <c r="F38" s="634"/>
      <c r="G38" s="601">
        <f>+'5 - Cost Support 1'!K98</f>
        <v>6299506.3393469192</v>
      </c>
      <c r="H38" s="634"/>
      <c r="I38" s="610"/>
      <c r="J38" s="610"/>
      <c r="K38" s="610"/>
      <c r="L38" s="610"/>
    </row>
    <row r="39" spans="1:16">
      <c r="A39" s="582">
        <v>22</v>
      </c>
      <c r="B39" s="579" t="s">
        <v>172</v>
      </c>
      <c r="C39" s="601"/>
      <c r="D39" s="601">
        <v>782029</v>
      </c>
      <c r="E39" s="601">
        <v>5554964.6667511594</v>
      </c>
      <c r="F39" s="634"/>
      <c r="G39" s="601">
        <f>+'5 - Cost Support 1'!L98</f>
        <v>6046247.2605237188</v>
      </c>
      <c r="H39" s="634"/>
      <c r="I39" s="610"/>
      <c r="J39" s="610"/>
      <c r="K39" s="610"/>
      <c r="L39" s="610"/>
    </row>
    <row r="40" spans="1:16">
      <c r="A40" s="582">
        <v>23</v>
      </c>
      <c r="B40" s="579" t="s">
        <v>173</v>
      </c>
      <c r="C40" s="601"/>
      <c r="D40" s="601">
        <v>782029</v>
      </c>
      <c r="E40" s="601">
        <v>5687638.9103980409</v>
      </c>
      <c r="F40" s="634"/>
      <c r="G40" s="601">
        <f>+'5 - Cost Support 1'!M98</f>
        <v>5804871.3225150695</v>
      </c>
      <c r="H40" s="634"/>
      <c r="I40" s="610"/>
      <c r="J40" s="610"/>
      <c r="K40" s="610"/>
      <c r="L40" s="610"/>
    </row>
    <row r="41" spans="1:16">
      <c r="A41" s="582">
        <v>24</v>
      </c>
      <c r="B41" s="579" t="s">
        <v>528</v>
      </c>
      <c r="C41" s="601"/>
      <c r="D41" s="601">
        <v>782029</v>
      </c>
      <c r="E41" s="601">
        <v>5869285.829815302</v>
      </c>
      <c r="F41" s="634"/>
      <c r="G41" s="601">
        <f>+'5 - Cost Support 1'!N98</f>
        <v>5600712.1883603204</v>
      </c>
      <c r="H41" s="634"/>
      <c r="I41" s="610"/>
      <c r="J41" s="610"/>
      <c r="K41" s="610"/>
      <c r="L41" s="610"/>
    </row>
    <row r="42" spans="1:16">
      <c r="A42" s="582">
        <v>25</v>
      </c>
      <c r="B42" s="579" t="s">
        <v>529</v>
      </c>
      <c r="C42" s="601"/>
      <c r="D42" s="601">
        <v>782029</v>
      </c>
      <c r="E42" s="601">
        <v>6038089.2402203977</v>
      </c>
      <c r="F42" s="634"/>
      <c r="G42" s="601">
        <f>+'5 - Cost Support 1'!O98</f>
        <v>5408101.7515617777</v>
      </c>
      <c r="H42" s="634"/>
      <c r="I42" s="610"/>
      <c r="J42" s="610"/>
      <c r="K42" s="610"/>
      <c r="L42" s="610"/>
    </row>
    <row r="43" spans="1:16">
      <c r="A43" s="582">
        <v>26</v>
      </c>
      <c r="B43" s="579" t="s">
        <v>530</v>
      </c>
      <c r="C43" s="601"/>
      <c r="D43" s="601">
        <v>782029</v>
      </c>
      <c r="E43" s="601">
        <v>6023699.9209339302</v>
      </c>
      <c r="F43" s="634"/>
      <c r="G43" s="601">
        <f>+'5 - Cost Support 1'!P98</f>
        <v>5180979.4911569655</v>
      </c>
      <c r="H43" s="634"/>
      <c r="I43" s="610"/>
      <c r="J43" s="610"/>
      <c r="K43" s="610"/>
      <c r="L43" s="610"/>
    </row>
    <row r="44" spans="1:16">
      <c r="A44" s="582">
        <v>27</v>
      </c>
      <c r="B44" s="579" t="s">
        <v>531</v>
      </c>
      <c r="C44" s="601"/>
      <c r="D44" s="601">
        <v>782029</v>
      </c>
      <c r="E44" s="601">
        <v>5890021.7551730601</v>
      </c>
      <c r="F44" s="634"/>
      <c r="G44" s="601">
        <f>+'5 - Cost Support 1'!Q98</f>
        <v>5023473.0993115362</v>
      </c>
      <c r="H44" s="634"/>
      <c r="I44" s="610"/>
      <c r="J44" s="610"/>
      <c r="K44" s="610"/>
      <c r="L44" s="610"/>
    </row>
    <row r="45" spans="1:16">
      <c r="A45" s="582">
        <v>28</v>
      </c>
      <c r="B45" s="579" t="s">
        <v>532</v>
      </c>
      <c r="C45" s="601"/>
      <c r="D45" s="601">
        <v>782029</v>
      </c>
      <c r="E45" s="601">
        <v>5763726.7516790163</v>
      </c>
      <c r="F45" s="634"/>
      <c r="G45" s="601">
        <f>+'5 - Cost Support 1'!R98</f>
        <v>4839914.078385368</v>
      </c>
      <c r="H45" s="634"/>
      <c r="I45" s="610"/>
      <c r="J45" s="610"/>
      <c r="K45" s="610"/>
      <c r="L45" s="610"/>
    </row>
    <row r="46" spans="1:16">
      <c r="A46" s="582">
        <v>29</v>
      </c>
      <c r="B46" s="579" t="s">
        <v>533</v>
      </c>
      <c r="C46" s="601"/>
      <c r="D46" s="601">
        <v>782029</v>
      </c>
      <c r="E46" s="601">
        <v>5816390</v>
      </c>
      <c r="F46" s="601"/>
      <c r="G46" s="601">
        <f>+'5 - Cost Support 1'!S98</f>
        <v>4537889.0288200667</v>
      </c>
      <c r="H46" s="601"/>
      <c r="I46" s="610"/>
      <c r="J46" s="610"/>
      <c r="K46" s="610"/>
      <c r="L46" s="610"/>
    </row>
    <row r="47" spans="1:16" ht="13.5" thickBot="1">
      <c r="A47" s="582">
        <v>30</v>
      </c>
      <c r="B47" s="611" t="s">
        <v>764</v>
      </c>
      <c r="C47" s="603">
        <f>SUM(C34:C46)/13</f>
        <v>0</v>
      </c>
      <c r="D47" s="603">
        <f t="shared" ref="D47:H47" si="5">SUM(D34:D46)/13</f>
        <v>782029</v>
      </c>
      <c r="E47" s="603">
        <f t="shared" si="5"/>
        <v>5701376.2713604271</v>
      </c>
      <c r="F47" s="603">
        <f t="shared" si="5"/>
        <v>0</v>
      </c>
      <c r="G47" s="603">
        <f t="shared" si="5"/>
        <v>5799870.9158778852</v>
      </c>
      <c r="H47" s="603">
        <f t="shared" si="5"/>
        <v>0</v>
      </c>
      <c r="I47" s="603"/>
      <c r="J47" s="603"/>
      <c r="K47" s="612"/>
      <c r="L47" s="603"/>
      <c r="O47" s="593"/>
    </row>
    <row r="48" spans="1:16" ht="15" thickTop="1">
      <c r="A48" s="582"/>
      <c r="B48" s="579"/>
      <c r="E48"/>
      <c r="F48"/>
      <c r="G48"/>
      <c r="H48"/>
      <c r="I48" s="605"/>
      <c r="K48" s="584"/>
      <c r="P48" s="593"/>
    </row>
    <row r="49" spans="1:18">
      <c r="A49" s="582"/>
      <c r="K49" s="609"/>
      <c r="P49" s="593"/>
    </row>
    <row r="50" spans="1:18">
      <c r="A50" s="617"/>
      <c r="B50" s="618"/>
      <c r="C50" s="619"/>
      <c r="D50" s="619"/>
      <c r="E50" s="619"/>
      <c r="F50" s="619"/>
      <c r="G50" s="619"/>
      <c r="M50" s="593"/>
      <c r="N50" s="593"/>
      <c r="O50" s="593"/>
      <c r="P50" s="593"/>
      <c r="Q50" s="593"/>
      <c r="R50" s="593"/>
    </row>
    <row r="51" spans="1:18">
      <c r="A51" s="617"/>
      <c r="B51" s="618"/>
      <c r="C51" s="619"/>
      <c r="D51" s="619"/>
      <c r="E51" s="619"/>
      <c r="F51" s="619"/>
      <c r="G51" s="619"/>
      <c r="M51" s="593"/>
      <c r="N51" s="593"/>
      <c r="O51" s="593"/>
      <c r="P51" s="593"/>
      <c r="Q51" s="593"/>
      <c r="R51" s="593"/>
    </row>
    <row r="52" spans="1:18">
      <c r="A52" s="582" t="s">
        <v>537</v>
      </c>
    </row>
    <row r="53" spans="1:18" ht="12.75" customHeight="1">
      <c r="A53" s="582" t="s">
        <v>9</v>
      </c>
      <c r="B53" s="1913" t="s">
        <v>1190</v>
      </c>
      <c r="C53" s="1913"/>
      <c r="D53" s="1913"/>
      <c r="E53" s="1913"/>
      <c r="F53" s="1913"/>
      <c r="G53" s="1913"/>
      <c r="H53" s="1913"/>
      <c r="I53" s="1913"/>
      <c r="J53" s="1913"/>
      <c r="K53" s="1913"/>
      <c r="L53" s="1913"/>
    </row>
    <row r="54" spans="1:18" ht="12.75" customHeight="1">
      <c r="A54" s="582" t="s">
        <v>10</v>
      </c>
      <c r="B54" s="578" t="s">
        <v>538</v>
      </c>
      <c r="C54" s="620"/>
      <c r="D54" s="620"/>
      <c r="E54" s="620"/>
      <c r="F54" s="620"/>
      <c r="G54" s="620"/>
      <c r="H54" s="620"/>
      <c r="I54" s="620"/>
      <c r="J54" s="620"/>
      <c r="K54" s="620"/>
      <c r="L54" s="620"/>
    </row>
    <row r="55" spans="1:18">
      <c r="A55" s="582"/>
      <c r="B55" s="621" t="s">
        <v>539</v>
      </c>
      <c r="C55" s="622"/>
      <c r="D55" s="622"/>
      <c r="E55" s="622"/>
      <c r="F55" s="622"/>
      <c r="G55" s="622"/>
      <c r="H55" s="622"/>
      <c r="I55" s="626"/>
      <c r="J55" s="622"/>
      <c r="K55" s="622"/>
      <c r="L55" s="622"/>
    </row>
    <row r="56" spans="1:18">
      <c r="A56" s="582"/>
      <c r="B56" s="621" t="s">
        <v>540</v>
      </c>
      <c r="C56" s="622"/>
      <c r="D56" s="622"/>
      <c r="E56" s="622"/>
      <c r="F56" s="622"/>
      <c r="G56" s="622"/>
      <c r="H56" s="622"/>
      <c r="I56" s="626"/>
      <c r="J56" s="622"/>
      <c r="K56" s="622"/>
      <c r="L56" s="622"/>
    </row>
    <row r="57" spans="1:18" ht="12.75" customHeight="1">
      <c r="A57" s="582" t="s">
        <v>11</v>
      </c>
      <c r="B57" s="578" t="s">
        <v>858</v>
      </c>
    </row>
    <row r="58" spans="1:18">
      <c r="A58" s="582" t="s">
        <v>14</v>
      </c>
      <c r="B58" s="623" t="s">
        <v>542</v>
      </c>
    </row>
    <row r="59" spans="1:18">
      <c r="A59" s="582" t="s">
        <v>138</v>
      </c>
      <c r="B59" s="578" t="s">
        <v>543</v>
      </c>
    </row>
    <row r="60" spans="1:18">
      <c r="A60" s="582" t="s">
        <v>139</v>
      </c>
      <c r="B60" s="578" t="s">
        <v>1769</v>
      </c>
    </row>
    <row r="61" spans="1:18">
      <c r="A61" s="1059" t="s">
        <v>140</v>
      </c>
      <c r="B61" s="1060" t="s">
        <v>1191</v>
      </c>
    </row>
  </sheetData>
  <customSheetViews>
    <customSheetView guid="{E6D9E970-926F-4F3B-8D36-41EB74ECFD6A}" scale="85" fitToPage="1" topLeftCell="A24">
      <selection activeCell="C24" sqref="C24"/>
      <rowBreaks count="1" manualBreakCount="1">
        <brk id="48" max="11" man="1"/>
      </rowBreaks>
      <pageMargins left="0.25" right="0.25" top="0.75" bottom="0.75" header="0.3" footer="0.3"/>
      <pageSetup scale="36" orientation="landscape" r:id="rId1"/>
    </customSheetView>
  </customSheetViews>
  <mergeCells count="6">
    <mergeCell ref="C6:E6"/>
    <mergeCell ref="F6:H6"/>
    <mergeCell ref="C28:J28"/>
    <mergeCell ref="B53:L53"/>
    <mergeCell ref="I6:J6"/>
    <mergeCell ref="K6:M6"/>
  </mergeCells>
  <pageMargins left="0.25" right="0.25" top="0.75" bottom="0.75" header="0.3" footer="0.3"/>
  <pageSetup scale="40" orientation="landscape" r:id="rId2"/>
  <rowBreaks count="1" manualBreakCount="1">
    <brk id="4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914D0-09EF-4237-80DC-1360D70D7472}">
  <sheetPr>
    <pageSetUpPr fitToPage="1"/>
  </sheetPr>
  <dimension ref="A1:P70"/>
  <sheetViews>
    <sheetView zoomScale="84" zoomScaleNormal="84" zoomScaleSheetLayoutView="70" workbookViewId="0">
      <selection activeCell="K36" sqref="K36"/>
    </sheetView>
  </sheetViews>
  <sheetFormatPr defaultColWidth="11.453125" defaultRowHeight="13"/>
  <cols>
    <col min="1" max="1" width="6.26953125" style="577" customWidth="1"/>
    <col min="2" max="2" width="37.26953125" style="578" bestFit="1" customWidth="1"/>
    <col min="3" max="3" width="30.81640625" style="578" customWidth="1"/>
    <col min="4" max="4" width="32.81640625" style="578" customWidth="1"/>
    <col min="5" max="5" width="24.7265625" style="578" customWidth="1"/>
    <col min="6" max="6" width="20.54296875" style="578" customWidth="1"/>
    <col min="7" max="8" width="22.26953125" style="578" customWidth="1"/>
    <col min="9" max="9" width="23.453125" style="578" customWidth="1"/>
    <col min="10" max="10" width="23.1796875" style="578" customWidth="1"/>
    <col min="11" max="12" width="27.54296875" style="578" customWidth="1"/>
    <col min="13" max="13" width="26.1796875" style="578" customWidth="1"/>
    <col min="14" max="14" width="24.453125" style="578" customWidth="1"/>
    <col min="15" max="16" width="15.1796875" style="578" customWidth="1"/>
    <col min="17" max="17" width="20.26953125" style="578" customWidth="1"/>
    <col min="18" max="16384" width="11.453125" style="578"/>
  </cols>
  <sheetData>
    <row r="1" spans="1:16">
      <c r="C1" s="579"/>
      <c r="D1" s="579"/>
      <c r="E1" s="579"/>
      <c r="F1" s="579"/>
      <c r="I1" s="580" t="s">
        <v>557</v>
      </c>
      <c r="J1" s="579"/>
      <c r="K1" s="579"/>
      <c r="L1" s="579"/>
    </row>
    <row r="2" spans="1:16">
      <c r="A2" s="582"/>
      <c r="C2" s="579"/>
      <c r="D2" s="579"/>
      <c r="E2" s="579"/>
      <c r="F2" s="579"/>
      <c r="G2" s="579"/>
      <c r="H2" s="579"/>
      <c r="I2" s="583" t="s">
        <v>558</v>
      </c>
      <c r="J2" s="579"/>
      <c r="K2" s="579"/>
      <c r="L2" s="579"/>
      <c r="M2" s="579"/>
      <c r="O2" s="584"/>
    </row>
    <row r="3" spans="1:16">
      <c r="A3" s="582"/>
      <c r="C3" s="579"/>
      <c r="D3" s="579"/>
      <c r="E3" s="579"/>
      <c r="F3" s="579"/>
      <c r="G3" s="579"/>
      <c r="H3" s="579"/>
      <c r="I3" s="585" t="s">
        <v>1542</v>
      </c>
      <c r="J3" s="579"/>
      <c r="K3" s="579"/>
      <c r="L3" s="579"/>
      <c r="M3" s="579"/>
    </row>
    <row r="4" spans="1:16">
      <c r="A4" s="582"/>
      <c r="C4" s="579"/>
      <c r="D4" s="579"/>
      <c r="E4" s="863"/>
      <c r="F4" s="579"/>
      <c r="G4" s="579"/>
      <c r="H4" s="579"/>
      <c r="I4" s="579"/>
      <c r="J4" s="579"/>
      <c r="K4" s="579"/>
      <c r="L4" s="579"/>
      <c r="M4" s="579"/>
      <c r="P4" s="904"/>
    </row>
    <row r="5" spans="1:16" ht="13.5" thickBot="1">
      <c r="A5" s="582"/>
      <c r="B5" s="586"/>
      <c r="C5" s="586"/>
      <c r="D5" s="586"/>
      <c r="E5" s="586"/>
      <c r="F5" s="586"/>
      <c r="G5" s="579"/>
      <c r="H5" s="579"/>
      <c r="I5" s="579"/>
      <c r="J5" s="579"/>
      <c r="K5" s="579"/>
      <c r="L5" s="579"/>
      <c r="M5" s="586"/>
    </row>
    <row r="6" spans="1:16" ht="13.5" thickBot="1">
      <c r="A6" s="582"/>
      <c r="B6" s="1061" t="s">
        <v>814</v>
      </c>
      <c r="C6" s="1916" t="s">
        <v>1240</v>
      </c>
      <c r="D6" s="1919"/>
      <c r="E6" s="1919"/>
      <c r="F6" s="1920"/>
      <c r="G6" s="1916" t="s">
        <v>1254</v>
      </c>
      <c r="H6" s="1919"/>
      <c r="I6" s="1919"/>
      <c r="J6" s="1920"/>
      <c r="K6" s="1916" t="s">
        <v>1255</v>
      </c>
      <c r="L6" s="1919"/>
      <c r="M6" s="1919"/>
      <c r="N6" s="1920"/>
      <c r="P6" s="904"/>
    </row>
    <row r="7" spans="1:16" s="591" customFormat="1" ht="26">
      <c r="A7" s="588" t="s">
        <v>504</v>
      </c>
      <c r="B7" s="589" t="s">
        <v>169</v>
      </c>
      <c r="C7" s="589" t="s">
        <v>559</v>
      </c>
      <c r="D7" s="589" t="s">
        <v>228</v>
      </c>
      <c r="E7" s="589" t="s">
        <v>147</v>
      </c>
      <c r="F7" s="590" t="s">
        <v>505</v>
      </c>
      <c r="G7" s="589" t="s">
        <v>559</v>
      </c>
      <c r="H7" s="589" t="s">
        <v>228</v>
      </c>
      <c r="I7" s="589" t="s">
        <v>147</v>
      </c>
      <c r="J7" s="590" t="s">
        <v>505</v>
      </c>
      <c r="K7" s="589" t="s">
        <v>559</v>
      </c>
      <c r="L7" s="589" t="s">
        <v>228</v>
      </c>
      <c r="M7" s="589" t="s">
        <v>147</v>
      </c>
      <c r="N7" s="590" t="s">
        <v>505</v>
      </c>
      <c r="O7" s="579"/>
    </row>
    <row r="8" spans="1:16" s="593" customFormat="1">
      <c r="A8" s="582"/>
      <c r="B8" s="587" t="s">
        <v>510</v>
      </c>
      <c r="C8" s="587" t="s">
        <v>511</v>
      </c>
      <c r="D8" s="587" t="s">
        <v>512</v>
      </c>
      <c r="E8" s="589" t="s">
        <v>513</v>
      </c>
      <c r="F8" s="587" t="s">
        <v>514</v>
      </c>
      <c r="G8" s="587" t="s">
        <v>515</v>
      </c>
      <c r="H8" s="589" t="s">
        <v>516</v>
      </c>
      <c r="I8" s="587" t="s">
        <v>517</v>
      </c>
      <c r="J8" s="587" t="s">
        <v>518</v>
      </c>
      <c r="K8" s="589" t="s">
        <v>519</v>
      </c>
      <c r="L8" s="587" t="s">
        <v>520</v>
      </c>
      <c r="M8" s="589" t="s">
        <v>544</v>
      </c>
      <c r="N8" s="589" t="s">
        <v>763</v>
      </c>
      <c r="O8" s="579"/>
    </row>
    <row r="9" spans="1:16" s="593" customFormat="1">
      <c r="A9" s="582"/>
      <c r="B9" s="594" t="s">
        <v>1761</v>
      </c>
      <c r="C9" s="583"/>
      <c r="D9" s="1596"/>
      <c r="E9" s="583"/>
      <c r="F9" s="595"/>
      <c r="G9" s="583"/>
      <c r="H9" s="583"/>
      <c r="I9" s="583"/>
      <c r="J9" s="595"/>
      <c r="K9" s="583">
        <v>6</v>
      </c>
      <c r="L9" s="583"/>
      <c r="M9" s="583"/>
      <c r="N9" s="595"/>
      <c r="O9" s="579"/>
    </row>
    <row r="10" spans="1:16" s="593" customFormat="1" ht="104">
      <c r="A10" s="582"/>
      <c r="B10" s="587"/>
      <c r="C10" s="597" t="s">
        <v>975</v>
      </c>
      <c r="D10" s="597" t="s">
        <v>1770</v>
      </c>
      <c r="E10" s="598" t="s">
        <v>976</v>
      </c>
      <c r="F10" s="599" t="s">
        <v>522</v>
      </c>
      <c r="G10" s="597" t="s">
        <v>977</v>
      </c>
      <c r="H10" s="597" t="s">
        <v>960</v>
      </c>
      <c r="I10" s="598" t="s">
        <v>978</v>
      </c>
      <c r="J10" s="599" t="s">
        <v>522</v>
      </c>
      <c r="K10" s="597" t="s">
        <v>961</v>
      </c>
      <c r="L10" s="597" t="s">
        <v>962</v>
      </c>
      <c r="M10" s="597" t="s">
        <v>963</v>
      </c>
      <c r="N10" s="597" t="s">
        <v>964</v>
      </c>
      <c r="O10" s="579"/>
    </row>
    <row r="11" spans="1:16">
      <c r="A11" s="582">
        <v>1</v>
      </c>
      <c r="B11" s="600" t="s">
        <v>524</v>
      </c>
      <c r="C11" s="601">
        <f>'5 - Cost Support 1'!I202</f>
        <v>4861343292</v>
      </c>
      <c r="D11" s="601">
        <f>'5 - Cost Support 1'!I205</f>
        <v>1794463770</v>
      </c>
      <c r="E11" s="601">
        <f>'5 - Cost Support 1'!I206</f>
        <v>300202451</v>
      </c>
      <c r="F11" s="601">
        <v>0</v>
      </c>
      <c r="G11" s="601">
        <v>5627859.7300000004</v>
      </c>
      <c r="H11" s="601"/>
      <c r="I11" s="634">
        <v>57498.939999999988</v>
      </c>
      <c r="J11" s="601">
        <v>0</v>
      </c>
      <c r="K11" s="601">
        <f>+C11-G11</f>
        <v>4855715432.2700005</v>
      </c>
      <c r="L11" s="601">
        <f>+D11-H11</f>
        <v>1794463770</v>
      </c>
      <c r="M11" s="601">
        <f>+E11-I11</f>
        <v>300144952.06</v>
      </c>
      <c r="N11" s="601">
        <v>0</v>
      </c>
      <c r="P11" s="579"/>
    </row>
    <row r="12" spans="1:16">
      <c r="A12" s="582">
        <v>2</v>
      </c>
      <c r="B12" s="600" t="s">
        <v>525</v>
      </c>
      <c r="C12" s="634">
        <v>4896072876.7333937</v>
      </c>
      <c r="D12" s="634">
        <v>1796184077.9599288</v>
      </c>
      <c r="E12" s="634">
        <v>315028547.38630873</v>
      </c>
      <c r="F12" s="601">
        <v>0</v>
      </c>
      <c r="G12" s="634">
        <v>5626749.2700000005</v>
      </c>
      <c r="H12" s="601"/>
      <c r="I12" s="634">
        <v>57498.939999999988</v>
      </c>
      <c r="J12" s="601">
        <v>0</v>
      </c>
      <c r="K12" s="601">
        <f t="shared" ref="K12:K23" si="0">+C12-G12</f>
        <v>4890446127.4633932</v>
      </c>
      <c r="L12" s="601">
        <f t="shared" ref="L12:L23" si="1">+D12-H12</f>
        <v>1796184077.9599288</v>
      </c>
      <c r="M12" s="601">
        <f t="shared" ref="M12:M23" si="2">+E12-I12</f>
        <v>314971048.44630873</v>
      </c>
      <c r="N12" s="601">
        <f t="shared" ref="N12:N23" si="3">+F12-J12</f>
        <v>0</v>
      </c>
      <c r="O12" s="579"/>
      <c r="P12" s="579"/>
    </row>
    <row r="13" spans="1:16">
      <c r="A13" s="582">
        <v>3</v>
      </c>
      <c r="B13" s="579" t="s">
        <v>526</v>
      </c>
      <c r="C13" s="634">
        <v>4909153674.8034286</v>
      </c>
      <c r="D13" s="634">
        <v>1798954389.210072</v>
      </c>
      <c r="E13" s="634">
        <v>318318292.34140897</v>
      </c>
      <c r="F13" s="601">
        <v>0</v>
      </c>
      <c r="G13" s="634">
        <v>5620974.2700000005</v>
      </c>
      <c r="H13" s="601"/>
      <c r="I13" s="634">
        <v>57498.939999999988</v>
      </c>
      <c r="J13" s="601">
        <v>0</v>
      </c>
      <c r="K13" s="601">
        <f t="shared" si="0"/>
        <v>4903532700.5334282</v>
      </c>
      <c r="L13" s="601">
        <f t="shared" si="1"/>
        <v>1798954389.210072</v>
      </c>
      <c r="M13" s="601">
        <f t="shared" si="2"/>
        <v>318260793.40140897</v>
      </c>
      <c r="N13" s="601">
        <f t="shared" si="3"/>
        <v>0</v>
      </c>
      <c r="O13" s="579"/>
      <c r="P13" s="579"/>
    </row>
    <row r="14" spans="1:16">
      <c r="A14" s="582">
        <v>4</v>
      </c>
      <c r="B14" s="579" t="s">
        <v>527</v>
      </c>
      <c r="C14" s="634">
        <v>4928488470.720047</v>
      </c>
      <c r="D14" s="634">
        <v>1801414940.0141339</v>
      </c>
      <c r="E14" s="634">
        <v>325844185.64678901</v>
      </c>
      <c r="F14" s="601">
        <v>0</v>
      </c>
      <c r="G14" s="634">
        <v>5620974.2700000005</v>
      </c>
      <c r="H14" s="601"/>
      <c r="I14" s="634">
        <v>57498.939999999988</v>
      </c>
      <c r="J14" s="601">
        <v>0</v>
      </c>
      <c r="K14" s="601">
        <f t="shared" si="0"/>
        <v>4922867496.4500465</v>
      </c>
      <c r="L14" s="601">
        <f t="shared" si="1"/>
        <v>1801414940.0141339</v>
      </c>
      <c r="M14" s="601">
        <f t="shared" si="2"/>
        <v>325786686.70678902</v>
      </c>
      <c r="N14" s="601">
        <f t="shared" si="3"/>
        <v>0</v>
      </c>
      <c r="O14" s="579"/>
      <c r="P14" s="579"/>
    </row>
    <row r="15" spans="1:16">
      <c r="A15" s="582">
        <v>5</v>
      </c>
      <c r="B15" s="579" t="s">
        <v>171</v>
      </c>
      <c r="C15" s="634">
        <v>4947091398.201767</v>
      </c>
      <c r="D15" s="634">
        <v>1806027308.7267916</v>
      </c>
      <c r="E15" s="634">
        <v>328604151.44088817</v>
      </c>
      <c r="F15" s="601">
        <v>0</v>
      </c>
      <c r="G15" s="634">
        <v>5620974.2700000005</v>
      </c>
      <c r="H15" s="601"/>
      <c r="I15" s="634">
        <v>57498.939999999988</v>
      </c>
      <c r="J15" s="601">
        <v>0</v>
      </c>
      <c r="K15" s="601">
        <f t="shared" si="0"/>
        <v>4941470423.9317665</v>
      </c>
      <c r="L15" s="601">
        <f t="shared" si="1"/>
        <v>1806027308.7267916</v>
      </c>
      <c r="M15" s="601">
        <f t="shared" si="2"/>
        <v>328546652.50088817</v>
      </c>
      <c r="N15" s="601">
        <f t="shared" si="3"/>
        <v>0</v>
      </c>
      <c r="O15" s="579"/>
      <c r="P15" s="579"/>
    </row>
    <row r="16" spans="1:16">
      <c r="A16" s="582">
        <v>6</v>
      </c>
      <c r="B16" s="579" t="s">
        <v>172</v>
      </c>
      <c r="C16" s="634">
        <v>5078274931.8376493</v>
      </c>
      <c r="D16" s="634">
        <v>1903911739.4557934</v>
      </c>
      <c r="E16" s="634">
        <v>325266008.82988858</v>
      </c>
      <c r="F16" s="601">
        <v>0</v>
      </c>
      <c r="G16" s="634">
        <v>5620974.2700000005</v>
      </c>
      <c r="H16" s="601"/>
      <c r="I16" s="634">
        <v>57498.939999999988</v>
      </c>
      <c r="J16" s="601">
        <v>0</v>
      </c>
      <c r="K16" s="601">
        <f t="shared" si="0"/>
        <v>5072653957.5676489</v>
      </c>
      <c r="L16" s="601">
        <f t="shared" si="1"/>
        <v>1903911739.4557934</v>
      </c>
      <c r="M16" s="601">
        <f t="shared" si="2"/>
        <v>325208509.88988858</v>
      </c>
      <c r="N16" s="601">
        <f t="shared" si="3"/>
        <v>0</v>
      </c>
      <c r="O16" s="579"/>
      <c r="P16" s="579"/>
    </row>
    <row r="17" spans="1:16">
      <c r="A17" s="582">
        <v>7</v>
      </c>
      <c r="B17" s="579" t="s">
        <v>173</v>
      </c>
      <c r="C17" s="634">
        <v>5099931285.7730169</v>
      </c>
      <c r="D17" s="634">
        <v>1912938372.0346549</v>
      </c>
      <c r="E17" s="634">
        <v>329533294.31239432</v>
      </c>
      <c r="F17" s="601">
        <v>0</v>
      </c>
      <c r="G17" s="634">
        <v>5620974.2700000005</v>
      </c>
      <c r="H17" s="601"/>
      <c r="I17" s="634">
        <v>57498.939999999988</v>
      </c>
      <c r="J17" s="601">
        <v>0</v>
      </c>
      <c r="K17" s="601">
        <f t="shared" si="0"/>
        <v>5094310311.5030165</v>
      </c>
      <c r="L17" s="601">
        <f t="shared" si="1"/>
        <v>1912938372.0346549</v>
      </c>
      <c r="M17" s="601">
        <f t="shared" si="2"/>
        <v>329475795.37239432</v>
      </c>
      <c r="N17" s="601">
        <f t="shared" si="3"/>
        <v>0</v>
      </c>
      <c r="O17" s="579"/>
      <c r="P17" s="579"/>
    </row>
    <row r="18" spans="1:16">
      <c r="A18" s="582">
        <v>8</v>
      </c>
      <c r="B18" s="579" t="s">
        <v>528</v>
      </c>
      <c r="C18" s="634">
        <v>5112064009.0587549</v>
      </c>
      <c r="D18" s="634">
        <v>1914249496.1186392</v>
      </c>
      <c r="E18" s="634">
        <v>332444820.60863882</v>
      </c>
      <c r="F18" s="601">
        <v>0</v>
      </c>
      <c r="G18" s="634">
        <v>5620974.2700000005</v>
      </c>
      <c r="H18" s="601"/>
      <c r="I18" s="634">
        <v>57498.939999999988</v>
      </c>
      <c r="J18" s="601">
        <v>0</v>
      </c>
      <c r="K18" s="601">
        <f t="shared" si="0"/>
        <v>5106443034.7887545</v>
      </c>
      <c r="L18" s="601">
        <f t="shared" si="1"/>
        <v>1914249496.1186392</v>
      </c>
      <c r="M18" s="601">
        <f t="shared" si="2"/>
        <v>332387321.66863883</v>
      </c>
      <c r="N18" s="601">
        <f t="shared" si="3"/>
        <v>0</v>
      </c>
      <c r="O18" s="579"/>
      <c r="P18" s="579"/>
    </row>
    <row r="19" spans="1:16">
      <c r="A19" s="582">
        <v>9</v>
      </c>
      <c r="B19" s="579" t="s">
        <v>529</v>
      </c>
      <c r="C19" s="634">
        <v>5127633034.9422426</v>
      </c>
      <c r="D19" s="634">
        <v>1917339386.5875978</v>
      </c>
      <c r="E19" s="634">
        <v>335950078.69204134</v>
      </c>
      <c r="F19" s="601">
        <v>0</v>
      </c>
      <c r="G19" s="634">
        <v>5620974.2700000005</v>
      </c>
      <c r="H19" s="601"/>
      <c r="I19" s="634">
        <v>57498.939999999988</v>
      </c>
      <c r="J19" s="601">
        <v>0</v>
      </c>
      <c r="K19" s="601">
        <f t="shared" si="0"/>
        <v>5122012060.6722422</v>
      </c>
      <c r="L19" s="601">
        <f t="shared" si="1"/>
        <v>1917339386.5875978</v>
      </c>
      <c r="M19" s="601">
        <f t="shared" si="2"/>
        <v>335892579.75204134</v>
      </c>
      <c r="N19" s="601">
        <f t="shared" si="3"/>
        <v>0</v>
      </c>
      <c r="O19" s="579"/>
      <c r="P19" s="579"/>
    </row>
    <row r="20" spans="1:16">
      <c r="A20" s="582">
        <v>10</v>
      </c>
      <c r="B20" s="579" t="s">
        <v>530</v>
      </c>
      <c r="C20" s="634">
        <v>5152289254.2397423</v>
      </c>
      <c r="D20" s="634">
        <v>1928395406.3271861</v>
      </c>
      <c r="E20" s="634">
        <v>340981755.75113934</v>
      </c>
      <c r="F20" s="601">
        <v>0</v>
      </c>
      <c r="G20" s="634">
        <v>5620974.2700000005</v>
      </c>
      <c r="H20" s="601"/>
      <c r="I20" s="634">
        <v>57498.939999999988</v>
      </c>
      <c r="J20" s="601">
        <v>0</v>
      </c>
      <c r="K20" s="601">
        <f t="shared" si="0"/>
        <v>5146668279.9697418</v>
      </c>
      <c r="L20" s="601">
        <f t="shared" si="1"/>
        <v>1928395406.3271861</v>
      </c>
      <c r="M20" s="601">
        <f t="shared" si="2"/>
        <v>340924256.81113935</v>
      </c>
      <c r="N20" s="601">
        <f t="shared" si="3"/>
        <v>0</v>
      </c>
      <c r="O20" s="579"/>
      <c r="P20" s="579"/>
    </row>
    <row r="21" spans="1:16">
      <c r="A21" s="582">
        <v>11</v>
      </c>
      <c r="B21" s="579" t="s">
        <v>531</v>
      </c>
      <c r="C21" s="634">
        <v>5173257020.190403</v>
      </c>
      <c r="D21" s="634">
        <v>1931683297.0515099</v>
      </c>
      <c r="E21" s="634">
        <v>347993031.87876654</v>
      </c>
      <c r="F21" s="601">
        <v>0</v>
      </c>
      <c r="G21" s="634">
        <v>5620974.2700000005</v>
      </c>
      <c r="H21" s="601"/>
      <c r="I21" s="634">
        <v>57498.939999999988</v>
      </c>
      <c r="J21" s="601">
        <v>0</v>
      </c>
      <c r="K21" s="601">
        <f t="shared" si="0"/>
        <v>5167636045.9204025</v>
      </c>
      <c r="L21" s="601">
        <f t="shared" si="1"/>
        <v>1931683297.0515099</v>
      </c>
      <c r="M21" s="601">
        <f t="shared" si="2"/>
        <v>347935532.93876654</v>
      </c>
      <c r="N21" s="601">
        <f t="shared" si="3"/>
        <v>0</v>
      </c>
      <c r="O21" s="579"/>
      <c r="P21" s="579"/>
    </row>
    <row r="22" spans="1:16">
      <c r="A22" s="582">
        <v>12</v>
      </c>
      <c r="B22" s="579" t="s">
        <v>532</v>
      </c>
      <c r="C22" s="634">
        <v>5194844522.619113</v>
      </c>
      <c r="D22" s="634">
        <v>1938238197.3347638</v>
      </c>
      <c r="E22" s="634">
        <v>351229879.30783051</v>
      </c>
      <c r="F22" s="601">
        <v>0</v>
      </c>
      <c r="G22" s="634">
        <v>5620974.2700000005</v>
      </c>
      <c r="H22" s="601"/>
      <c r="I22" s="634">
        <v>57498.939999999988</v>
      </c>
      <c r="J22" s="601">
        <v>0</v>
      </c>
      <c r="K22" s="601">
        <f t="shared" si="0"/>
        <v>5189223548.3491125</v>
      </c>
      <c r="L22" s="601">
        <f t="shared" si="1"/>
        <v>1938238197.3347638</v>
      </c>
      <c r="M22" s="601">
        <f t="shared" si="2"/>
        <v>351172380.36783051</v>
      </c>
      <c r="N22" s="601">
        <f t="shared" si="3"/>
        <v>0</v>
      </c>
      <c r="O22" s="579"/>
      <c r="P22" s="579"/>
    </row>
    <row r="23" spans="1:16">
      <c r="A23" s="582">
        <v>13</v>
      </c>
      <c r="B23" s="579" t="s">
        <v>533</v>
      </c>
      <c r="C23" s="601">
        <v>5243325328.4967289</v>
      </c>
      <c r="D23" s="601">
        <v>1962101146.4108381</v>
      </c>
      <c r="E23" s="601">
        <v>355266972.06212121</v>
      </c>
      <c r="F23" s="601">
        <v>0</v>
      </c>
      <c r="G23" s="634">
        <v>5620974.2700000005</v>
      </c>
      <c r="H23" s="601"/>
      <c r="I23" s="634">
        <v>57498.939999999988</v>
      </c>
      <c r="J23" s="601">
        <v>0</v>
      </c>
      <c r="K23" s="601">
        <f t="shared" si="0"/>
        <v>5237704354.2267284</v>
      </c>
      <c r="L23" s="601">
        <f t="shared" si="1"/>
        <v>1962101146.4108381</v>
      </c>
      <c r="M23" s="601">
        <f t="shared" si="2"/>
        <v>355209473.12212121</v>
      </c>
      <c r="N23" s="601">
        <f t="shared" si="3"/>
        <v>0</v>
      </c>
      <c r="O23" s="579"/>
      <c r="P23" s="579"/>
    </row>
    <row r="24" spans="1:16" ht="13.5" thickBot="1">
      <c r="A24" s="582">
        <v>14</v>
      </c>
      <c r="B24" s="581" t="s">
        <v>534</v>
      </c>
      <c r="C24" s="603">
        <f t="shared" ref="C24:J24" si="4">SUM(C11:C23)/13</f>
        <v>5055674546.1243296</v>
      </c>
      <c r="D24" s="603">
        <f t="shared" si="4"/>
        <v>1877377040.5563006</v>
      </c>
      <c r="E24" s="603">
        <f t="shared" si="4"/>
        <v>331281805.327555</v>
      </c>
      <c r="F24" s="603">
        <f t="shared" si="4"/>
        <v>0</v>
      </c>
      <c r="G24" s="603">
        <f t="shared" si="4"/>
        <v>5621948.1515384624</v>
      </c>
      <c r="H24" s="603">
        <f t="shared" si="4"/>
        <v>0</v>
      </c>
      <c r="I24" s="603">
        <f t="shared" si="4"/>
        <v>57498.939999999981</v>
      </c>
      <c r="J24" s="603">
        <f t="shared" si="4"/>
        <v>0</v>
      </c>
      <c r="K24" s="603">
        <f t="shared" ref="K24:N24" si="5">SUM(K11:K23)/13</f>
        <v>5050052597.9727917</v>
      </c>
      <c r="L24" s="603">
        <f t="shared" si="5"/>
        <v>1877377040.5563006</v>
      </c>
      <c r="M24" s="603">
        <f t="shared" si="5"/>
        <v>331224306.387555</v>
      </c>
      <c r="N24" s="603">
        <f t="shared" si="5"/>
        <v>0</v>
      </c>
      <c r="O24" s="579"/>
    </row>
    <row r="25" spans="1:16" ht="14" thickTop="1" thickBot="1">
      <c r="A25" s="582"/>
      <c r="B25" s="579"/>
      <c r="C25" s="604"/>
      <c r="D25" s="604"/>
      <c r="E25" s="605"/>
      <c r="F25" s="605"/>
      <c r="G25" s="579"/>
      <c r="H25" s="579"/>
      <c r="I25" s="604"/>
      <c r="J25" s="604"/>
      <c r="K25" s="604"/>
      <c r="L25" s="604"/>
    </row>
    <row r="26" spans="1:16" s="842" customFormat="1" ht="15" thickBot="1">
      <c r="A26" s="841"/>
      <c r="B26" s="586"/>
      <c r="C26" s="1916" t="s">
        <v>1256</v>
      </c>
      <c r="D26" s="1919"/>
      <c r="E26" s="1919"/>
      <c r="F26" s="1919"/>
      <c r="G26" s="1921"/>
      <c r="H26" s="1918"/>
      <c r="I26" s="1916" t="s">
        <v>1254</v>
      </c>
      <c r="J26" s="1921"/>
      <c r="K26" s="1921"/>
      <c r="L26" s="1921"/>
      <c r="M26" s="1921"/>
      <c r="N26" s="1918"/>
    </row>
    <row r="27" spans="1:16" s="591" customFormat="1" ht="26">
      <c r="A27" s="588" t="s">
        <v>504</v>
      </c>
      <c r="B27" s="589" t="s">
        <v>169</v>
      </c>
      <c r="C27" s="589" t="s">
        <v>559</v>
      </c>
      <c r="D27" s="589" t="s">
        <v>228</v>
      </c>
      <c r="E27" s="589" t="s">
        <v>797</v>
      </c>
      <c r="F27" s="590" t="s">
        <v>798</v>
      </c>
      <c r="G27" s="590" t="s">
        <v>799</v>
      </c>
      <c r="H27" s="590" t="s">
        <v>800</v>
      </c>
      <c r="I27" s="589" t="s">
        <v>559</v>
      </c>
      <c r="J27" s="589" t="s">
        <v>228</v>
      </c>
      <c r="K27" s="589" t="s">
        <v>797</v>
      </c>
      <c r="L27" s="590" t="s">
        <v>798</v>
      </c>
      <c r="M27" s="590" t="s">
        <v>799</v>
      </c>
      <c r="N27" s="590" t="s">
        <v>800</v>
      </c>
    </row>
    <row r="28" spans="1:16" s="593" customFormat="1">
      <c r="A28" s="582"/>
      <c r="B28" s="587" t="s">
        <v>510</v>
      </c>
      <c r="C28" s="587" t="s">
        <v>511</v>
      </c>
      <c r="D28" s="587" t="s">
        <v>512</v>
      </c>
      <c r="E28" s="589" t="s">
        <v>513</v>
      </c>
      <c r="F28" s="587" t="s">
        <v>514</v>
      </c>
      <c r="G28" s="587" t="s">
        <v>515</v>
      </c>
      <c r="H28" s="589" t="s">
        <v>516</v>
      </c>
      <c r="I28" s="587" t="s">
        <v>517</v>
      </c>
      <c r="J28" s="587" t="s">
        <v>518</v>
      </c>
      <c r="K28" s="589" t="s">
        <v>519</v>
      </c>
      <c r="L28" s="587" t="s">
        <v>520</v>
      </c>
      <c r="M28" s="589" t="s">
        <v>544</v>
      </c>
      <c r="N28" s="589" t="s">
        <v>763</v>
      </c>
      <c r="O28" s="579"/>
    </row>
    <row r="29" spans="1:16" s="593" customFormat="1">
      <c r="A29" s="582"/>
      <c r="B29" s="594" t="s">
        <v>1761</v>
      </c>
      <c r="C29" s="899"/>
      <c r="D29" s="583"/>
      <c r="E29" s="583"/>
      <c r="G29" s="595"/>
      <c r="H29" s="595"/>
      <c r="I29" s="583"/>
      <c r="J29" s="583"/>
      <c r="K29" s="583"/>
      <c r="L29" s="595"/>
    </row>
    <row r="30" spans="1:16" s="593" customFormat="1" ht="65">
      <c r="A30" s="582"/>
      <c r="B30" s="587"/>
      <c r="C30" s="597" t="s">
        <v>966</v>
      </c>
      <c r="D30" s="597" t="s">
        <v>965</v>
      </c>
      <c r="E30" s="598" t="s">
        <v>967</v>
      </c>
      <c r="F30" s="864" t="s">
        <v>968</v>
      </c>
      <c r="G30" s="599" t="s">
        <v>522</v>
      </c>
      <c r="H30" s="599" t="s">
        <v>522</v>
      </c>
      <c r="I30" s="597" t="s">
        <v>966</v>
      </c>
      <c r="J30" s="597" t="s">
        <v>965</v>
      </c>
      <c r="K30" s="598" t="s">
        <v>967</v>
      </c>
      <c r="L30" s="864" t="s">
        <v>968</v>
      </c>
      <c r="M30" s="599" t="s">
        <v>522</v>
      </c>
      <c r="N30" s="599" t="s">
        <v>522</v>
      </c>
    </row>
    <row r="31" spans="1:16">
      <c r="A31" s="582">
        <v>15</v>
      </c>
      <c r="B31" s="600" t="s">
        <v>524</v>
      </c>
      <c r="C31" s="634">
        <f>'5 - Cost Support 1'!I203</f>
        <v>1006437437</v>
      </c>
      <c r="D31" s="1674">
        <v>309129625</v>
      </c>
      <c r="E31" s="601">
        <f>'5 - Cost Support 1'!I207</f>
        <v>63412063</v>
      </c>
      <c r="F31" s="634">
        <f>'5 - Cost Support 1'!I204</f>
        <v>38664841</v>
      </c>
      <c r="G31" s="601">
        <v>0</v>
      </c>
      <c r="H31" s="601">
        <v>0</v>
      </c>
      <c r="I31" s="601">
        <v>598085.89</v>
      </c>
      <c r="J31" s="601"/>
      <c r="K31" s="601">
        <v>104942.19</v>
      </c>
      <c r="L31" s="601">
        <v>0</v>
      </c>
      <c r="M31" s="601">
        <v>0</v>
      </c>
      <c r="N31" s="601">
        <v>0</v>
      </c>
      <c r="P31" s="579"/>
    </row>
    <row r="32" spans="1:16">
      <c r="A32" s="582">
        <v>16</v>
      </c>
      <c r="B32" s="600" t="s">
        <v>525</v>
      </c>
      <c r="C32" s="634">
        <v>1002251526.3989904</v>
      </c>
      <c r="D32" s="634">
        <v>312941989.59466892</v>
      </c>
      <c r="E32" s="634">
        <v>63679748.580696344</v>
      </c>
      <c r="F32" s="634">
        <v>40109437.095494442</v>
      </c>
      <c r="G32" s="601">
        <v>0</v>
      </c>
      <c r="H32" s="601">
        <v>0</v>
      </c>
      <c r="I32" s="634">
        <v>648397.67999999993</v>
      </c>
      <c r="J32" s="601"/>
      <c r="K32" s="634">
        <v>104377.39</v>
      </c>
      <c r="L32" s="601">
        <v>0</v>
      </c>
      <c r="M32" s="601">
        <v>0</v>
      </c>
      <c r="N32" s="601">
        <v>0</v>
      </c>
      <c r="P32" s="579"/>
    </row>
    <row r="33" spans="1:16">
      <c r="A33" s="582">
        <v>17</v>
      </c>
      <c r="B33" s="579" t="s">
        <v>526</v>
      </c>
      <c r="C33" s="634">
        <v>1013666367.04373</v>
      </c>
      <c r="D33" s="634">
        <v>316750465.90031838</v>
      </c>
      <c r="E33" s="634">
        <v>64702855.982586876</v>
      </c>
      <c r="F33" s="634">
        <v>41682613.792205416</v>
      </c>
      <c r="G33" s="601">
        <v>0</v>
      </c>
      <c r="H33" s="601">
        <v>0</v>
      </c>
      <c r="I33" s="634">
        <v>694044.91</v>
      </c>
      <c r="J33" s="601"/>
      <c r="K33" s="634">
        <v>103812.59</v>
      </c>
      <c r="L33" s="601">
        <v>0</v>
      </c>
      <c r="M33" s="601">
        <v>0</v>
      </c>
      <c r="N33" s="601">
        <v>0</v>
      </c>
      <c r="P33" s="579"/>
    </row>
    <row r="34" spans="1:16">
      <c r="A34" s="582">
        <v>18</v>
      </c>
      <c r="B34" s="579" t="s">
        <v>527</v>
      </c>
      <c r="C34" s="634">
        <v>1025299312.1068795</v>
      </c>
      <c r="D34" s="634">
        <v>320540582.69861454</v>
      </c>
      <c r="E34" s="634">
        <v>65748941.98129271</v>
      </c>
      <c r="F34" s="634">
        <v>43283993.238688469</v>
      </c>
      <c r="G34" s="601">
        <v>0</v>
      </c>
      <c r="H34" s="601">
        <v>0</v>
      </c>
      <c r="I34" s="634">
        <v>745467.14999999991</v>
      </c>
      <c r="J34" s="601"/>
      <c r="K34" s="634">
        <v>103247.79</v>
      </c>
      <c r="L34" s="601">
        <v>0</v>
      </c>
      <c r="M34" s="601">
        <v>0</v>
      </c>
      <c r="N34" s="601">
        <v>0</v>
      </c>
      <c r="P34" s="579"/>
    </row>
    <row r="35" spans="1:16">
      <c r="A35" s="582">
        <v>19</v>
      </c>
      <c r="B35" s="579" t="s">
        <v>171</v>
      </c>
      <c r="C35" s="634">
        <v>1036852873.9476109</v>
      </c>
      <c r="D35" s="634">
        <v>324280196.15076989</v>
      </c>
      <c r="E35" s="634">
        <v>66820142.793086588</v>
      </c>
      <c r="F35" s="634">
        <v>44904860.390521906</v>
      </c>
      <c r="G35" s="601">
        <v>0</v>
      </c>
      <c r="H35" s="601">
        <v>0</v>
      </c>
      <c r="I35" s="634">
        <v>745467.14999999991</v>
      </c>
      <c r="J35" s="601"/>
      <c r="K35" s="634">
        <v>103247.79</v>
      </c>
      <c r="L35" s="601">
        <v>0</v>
      </c>
      <c r="M35" s="601">
        <v>0</v>
      </c>
      <c r="N35" s="601">
        <v>0</v>
      </c>
      <c r="P35" s="579"/>
    </row>
    <row r="36" spans="1:16" ht="13.5" customHeight="1">
      <c r="A36" s="582">
        <v>20</v>
      </c>
      <c r="B36" s="579" t="s">
        <v>172</v>
      </c>
      <c r="C36" s="634">
        <v>1047481499.7847852</v>
      </c>
      <c r="D36" s="634">
        <v>327289808.63947845</v>
      </c>
      <c r="E36" s="634">
        <v>67893482.457270399</v>
      </c>
      <c r="F36" s="634">
        <v>46487958.291877933</v>
      </c>
      <c r="G36" s="601">
        <v>0</v>
      </c>
      <c r="H36" s="601">
        <v>0</v>
      </c>
      <c r="I36" s="634">
        <v>745467.14999999991</v>
      </c>
      <c r="J36" s="601"/>
      <c r="K36" s="634">
        <v>103247.79</v>
      </c>
      <c r="L36" s="601">
        <v>0</v>
      </c>
      <c r="M36" s="601">
        <v>0</v>
      </c>
      <c r="N36" s="601">
        <v>0</v>
      </c>
      <c r="P36" s="579"/>
    </row>
    <row r="37" spans="1:16">
      <c r="A37" s="582">
        <v>21</v>
      </c>
      <c r="B37" s="579" t="s">
        <v>173</v>
      </c>
      <c r="C37" s="634">
        <v>1058964928.0513773</v>
      </c>
      <c r="D37" s="634">
        <v>330910777.82891107</v>
      </c>
      <c r="E37" s="634">
        <v>68939950.424179539</v>
      </c>
      <c r="F37" s="634">
        <v>48032057.263026021</v>
      </c>
      <c r="G37" s="601">
        <v>0</v>
      </c>
      <c r="H37" s="601">
        <v>0</v>
      </c>
      <c r="I37" s="634">
        <v>745467.14999999991</v>
      </c>
      <c r="J37" s="601"/>
      <c r="K37" s="634">
        <v>103247.79</v>
      </c>
      <c r="L37" s="601">
        <v>0</v>
      </c>
      <c r="M37" s="601">
        <v>0</v>
      </c>
      <c r="N37" s="601">
        <v>0</v>
      </c>
      <c r="P37" s="579"/>
    </row>
    <row r="38" spans="1:16">
      <c r="A38" s="582">
        <v>22</v>
      </c>
      <c r="B38" s="579" t="s">
        <v>528</v>
      </c>
      <c r="C38" s="634">
        <v>1071091270.9216195</v>
      </c>
      <c r="D38" s="634">
        <v>334914296.06248057</v>
      </c>
      <c r="E38" s="634">
        <v>69982732.995775789</v>
      </c>
      <c r="F38" s="634">
        <v>49586879.062021717</v>
      </c>
      <c r="G38" s="601">
        <v>0</v>
      </c>
      <c r="H38" s="601">
        <v>0</v>
      </c>
      <c r="I38" s="634">
        <v>745467.14999999991</v>
      </c>
      <c r="J38" s="601"/>
      <c r="K38" s="634">
        <v>103247.79</v>
      </c>
      <c r="L38" s="601">
        <v>0</v>
      </c>
      <c r="M38" s="601">
        <v>0</v>
      </c>
      <c r="N38" s="601">
        <v>0</v>
      </c>
      <c r="P38" s="579"/>
    </row>
    <row r="39" spans="1:16">
      <c r="A39" s="582">
        <v>23</v>
      </c>
      <c r="B39" s="579" t="s">
        <v>529</v>
      </c>
      <c r="C39" s="634">
        <v>1083263351.0776794</v>
      </c>
      <c r="D39" s="634">
        <v>338914439.09103101</v>
      </c>
      <c r="E39" s="634">
        <v>71063760.178066358</v>
      </c>
      <c r="F39" s="634">
        <v>51149646.63041196</v>
      </c>
      <c r="G39" s="601">
        <v>0</v>
      </c>
      <c r="H39" s="601">
        <v>0</v>
      </c>
      <c r="I39" s="634">
        <v>745467.14999999991</v>
      </c>
      <c r="J39" s="601"/>
      <c r="K39" s="634">
        <v>103247.79</v>
      </c>
      <c r="L39" s="601">
        <v>0</v>
      </c>
      <c r="M39" s="601">
        <v>0</v>
      </c>
      <c r="N39" s="601">
        <v>0</v>
      </c>
      <c r="P39" s="579"/>
    </row>
    <row r="40" spans="1:16">
      <c r="A40" s="582">
        <v>24</v>
      </c>
      <c r="B40" s="579" t="s">
        <v>530</v>
      </c>
      <c r="C40" s="634">
        <v>1095584179.2426894</v>
      </c>
      <c r="D40" s="634">
        <v>342931414.17950791</v>
      </c>
      <c r="E40" s="634">
        <v>72173356.286482677</v>
      </c>
      <c r="F40" s="634">
        <v>52751176.851044819</v>
      </c>
      <c r="G40" s="601">
        <v>0</v>
      </c>
      <c r="H40" s="601">
        <v>0</v>
      </c>
      <c r="I40" s="634">
        <v>745467.14999999991</v>
      </c>
      <c r="J40" s="601"/>
      <c r="K40" s="634">
        <v>103247.79</v>
      </c>
      <c r="L40" s="601">
        <v>0</v>
      </c>
      <c r="M40" s="601">
        <v>0</v>
      </c>
      <c r="N40" s="601">
        <v>0</v>
      </c>
      <c r="P40" s="579"/>
    </row>
    <row r="41" spans="1:16">
      <c r="A41" s="582">
        <v>25</v>
      </c>
      <c r="B41" s="579" t="s">
        <v>531</v>
      </c>
      <c r="C41" s="634">
        <v>1107918815.0448737</v>
      </c>
      <c r="D41" s="634">
        <v>346970570.28577143</v>
      </c>
      <c r="E41" s="634">
        <v>73290104.180287763</v>
      </c>
      <c r="F41" s="634">
        <v>54429587.464378871</v>
      </c>
      <c r="G41" s="601">
        <v>0</v>
      </c>
      <c r="H41" s="601">
        <v>0</v>
      </c>
      <c r="I41" s="634">
        <v>745467.14999999991</v>
      </c>
      <c r="J41" s="601"/>
      <c r="K41" s="634">
        <v>103247.79</v>
      </c>
      <c r="L41" s="601">
        <v>0</v>
      </c>
      <c r="M41" s="601">
        <v>0</v>
      </c>
      <c r="N41" s="601">
        <v>0</v>
      </c>
      <c r="P41" s="579"/>
    </row>
    <row r="42" spans="1:16">
      <c r="A42" s="582">
        <v>26</v>
      </c>
      <c r="B42" s="579" t="s">
        <v>532</v>
      </c>
      <c r="C42" s="634">
        <v>1120206777.5996425</v>
      </c>
      <c r="D42" s="634">
        <v>350756282.34813547</v>
      </c>
      <c r="E42" s="634">
        <v>74439453.23721081</v>
      </c>
      <c r="F42" s="634">
        <v>56153589.75769309</v>
      </c>
      <c r="G42" s="601">
        <v>0</v>
      </c>
      <c r="H42" s="601">
        <v>0</v>
      </c>
      <c r="I42" s="634">
        <v>745467.14999999991</v>
      </c>
      <c r="J42" s="601"/>
      <c r="K42" s="634">
        <v>103247.79</v>
      </c>
      <c r="L42" s="601">
        <v>0</v>
      </c>
      <c r="M42" s="601">
        <v>0</v>
      </c>
      <c r="N42" s="601">
        <v>0</v>
      </c>
      <c r="P42" s="579"/>
    </row>
    <row r="43" spans="1:16">
      <c r="A43" s="582">
        <v>27</v>
      </c>
      <c r="B43" s="579" t="s">
        <v>533</v>
      </c>
      <c r="C43" s="634">
        <v>1127078066.547847</v>
      </c>
      <c r="D43" s="1674">
        <v>352861767.12361532</v>
      </c>
      <c r="E43" s="601">
        <v>75598577.312579766</v>
      </c>
      <c r="F43" s="634">
        <v>57865965.621376112</v>
      </c>
      <c r="G43" s="601">
        <v>0</v>
      </c>
      <c r="H43" s="601">
        <v>0</v>
      </c>
      <c r="I43" s="634">
        <v>745467.14999999991</v>
      </c>
      <c r="J43" s="601"/>
      <c r="K43" s="634">
        <v>103247.79</v>
      </c>
      <c r="L43" s="601">
        <v>0</v>
      </c>
      <c r="M43" s="601">
        <v>0</v>
      </c>
      <c r="N43" s="601">
        <v>0</v>
      </c>
      <c r="P43" s="579"/>
    </row>
    <row r="44" spans="1:16" ht="13.5" thickBot="1">
      <c r="A44" s="582">
        <v>28</v>
      </c>
      <c r="B44" s="581" t="s">
        <v>534</v>
      </c>
      <c r="C44" s="603">
        <f t="shared" ref="C44:L44" si="6">SUM(C31:C43)/13</f>
        <v>1061238184.9821327</v>
      </c>
      <c r="D44" s="603">
        <f t="shared" si="6"/>
        <v>331476324.22333103</v>
      </c>
      <c r="E44" s="603">
        <f t="shared" si="6"/>
        <v>69057320.723808885</v>
      </c>
      <c r="F44" s="603">
        <f t="shared" si="6"/>
        <v>48084815.881441601</v>
      </c>
      <c r="G44" s="603">
        <f t="shared" si="6"/>
        <v>0</v>
      </c>
      <c r="H44" s="603">
        <f t="shared" si="6"/>
        <v>0</v>
      </c>
      <c r="I44" s="603">
        <f t="shared" si="6"/>
        <v>722707.69076923095</v>
      </c>
      <c r="J44" s="603">
        <f t="shared" si="6"/>
        <v>0</v>
      </c>
      <c r="K44" s="603">
        <f t="shared" si="6"/>
        <v>103508.46692307695</v>
      </c>
      <c r="L44" s="603">
        <f t="shared" si="6"/>
        <v>0</v>
      </c>
      <c r="M44" s="603">
        <f t="shared" ref="M44:N44" si="7">SUM(M31:M43)/13</f>
        <v>0</v>
      </c>
      <c r="N44" s="603">
        <f t="shared" si="7"/>
        <v>0</v>
      </c>
    </row>
    <row r="45" spans="1:16" ht="14" thickTop="1" thickBot="1"/>
    <row r="46" spans="1:16" s="842" customFormat="1" ht="15" thickBot="1">
      <c r="A46" s="843"/>
      <c r="C46" s="1916" t="s">
        <v>857</v>
      </c>
      <c r="D46" s="1917"/>
      <c r="E46" s="1917"/>
      <c r="F46" s="1917"/>
      <c r="G46" s="1917"/>
      <c r="H46" s="1918"/>
    </row>
    <row r="47" spans="1:16" ht="26">
      <c r="A47" s="844" t="s">
        <v>504</v>
      </c>
      <c r="B47" s="589" t="s">
        <v>169</v>
      </c>
      <c r="C47" s="589" t="s">
        <v>559</v>
      </c>
      <c r="D47" s="589" t="s">
        <v>228</v>
      </c>
      <c r="E47" s="589" t="s">
        <v>150</v>
      </c>
      <c r="F47" s="589" t="s">
        <v>371</v>
      </c>
      <c r="G47" s="846" t="s">
        <v>801</v>
      </c>
      <c r="H47" s="846" t="s">
        <v>802</v>
      </c>
    </row>
    <row r="48" spans="1:16">
      <c r="A48" s="841"/>
      <c r="B48" s="587" t="s">
        <v>510</v>
      </c>
      <c r="C48" s="587" t="s">
        <v>511</v>
      </c>
      <c r="D48" s="587" t="s">
        <v>512</v>
      </c>
      <c r="E48" s="589" t="s">
        <v>513</v>
      </c>
      <c r="F48" s="587" t="s">
        <v>514</v>
      </c>
      <c r="G48" s="587" t="s">
        <v>515</v>
      </c>
      <c r="H48" s="589" t="s">
        <v>516</v>
      </c>
    </row>
    <row r="49" spans="1:8">
      <c r="A49" s="841"/>
      <c r="B49" s="845" t="s">
        <v>1761</v>
      </c>
      <c r="C49" s="583">
        <v>9</v>
      </c>
      <c r="D49" s="583">
        <v>30</v>
      </c>
      <c r="E49" s="583">
        <v>31</v>
      </c>
      <c r="F49" s="583">
        <v>32</v>
      </c>
      <c r="G49" s="583">
        <v>12</v>
      </c>
      <c r="H49" s="583">
        <v>11</v>
      </c>
    </row>
    <row r="50" spans="1:8">
      <c r="A50" s="841"/>
      <c r="B50" s="587"/>
      <c r="C50" s="597" t="s">
        <v>969</v>
      </c>
      <c r="D50" s="597" t="s">
        <v>970</v>
      </c>
      <c r="E50" s="597" t="s">
        <v>971</v>
      </c>
      <c r="F50" s="597" t="s">
        <v>972</v>
      </c>
      <c r="G50" s="597" t="s">
        <v>974</v>
      </c>
      <c r="H50" s="597" t="s">
        <v>973</v>
      </c>
    </row>
    <row r="51" spans="1:8">
      <c r="A51" s="841">
        <v>29</v>
      </c>
      <c r="B51" s="600" t="s">
        <v>524</v>
      </c>
      <c r="C51" s="601">
        <f t="shared" ref="C51:C63" si="8">+C31-I31</f>
        <v>1005839351.11</v>
      </c>
      <c r="D51" s="601">
        <f t="shared" ref="D51" si="9">+D31-J31</f>
        <v>309129625</v>
      </c>
      <c r="E51" s="601">
        <f t="shared" ref="E51" si="10">+E31-K31</f>
        <v>63307120.810000002</v>
      </c>
      <c r="F51" s="601">
        <f t="shared" ref="F51" si="11">+F31-L31</f>
        <v>38664841</v>
      </c>
      <c r="G51" s="601">
        <f>+G31-M31</f>
        <v>0</v>
      </c>
      <c r="H51" s="601">
        <f>+H31-N31</f>
        <v>0</v>
      </c>
    </row>
    <row r="52" spans="1:8">
      <c r="A52" s="841">
        <v>30</v>
      </c>
      <c r="B52" s="600" t="s">
        <v>525</v>
      </c>
      <c r="C52" s="601">
        <f t="shared" si="8"/>
        <v>1001603128.7189904</v>
      </c>
      <c r="D52" s="601">
        <f t="shared" ref="D52:D63" si="12">+D32-J32</f>
        <v>312941989.59466892</v>
      </c>
      <c r="E52" s="601">
        <f t="shared" ref="E52:E63" si="13">+E32-K32</f>
        <v>63575371.190696344</v>
      </c>
      <c r="F52" s="601">
        <f t="shared" ref="F52:F63" si="14">+F32-L32</f>
        <v>40109437.095494442</v>
      </c>
      <c r="G52" s="601">
        <f t="shared" ref="G52:H52" si="15">+G32-M32</f>
        <v>0</v>
      </c>
      <c r="H52" s="601">
        <f t="shared" si="15"/>
        <v>0</v>
      </c>
    </row>
    <row r="53" spans="1:8">
      <c r="A53" s="841">
        <v>31</v>
      </c>
      <c r="B53" s="579" t="s">
        <v>526</v>
      </c>
      <c r="C53" s="601">
        <f t="shared" si="8"/>
        <v>1012972322.1337301</v>
      </c>
      <c r="D53" s="601">
        <f t="shared" si="12"/>
        <v>316750465.90031838</v>
      </c>
      <c r="E53" s="601">
        <f t="shared" si="13"/>
        <v>64599043.392586872</v>
      </c>
      <c r="F53" s="601">
        <f t="shared" si="14"/>
        <v>41682613.792205416</v>
      </c>
      <c r="G53" s="601">
        <f t="shared" ref="G53:H53" si="16">+G33-M33</f>
        <v>0</v>
      </c>
      <c r="H53" s="601">
        <f t="shared" si="16"/>
        <v>0</v>
      </c>
    </row>
    <row r="54" spans="1:8">
      <c r="A54" s="841">
        <v>32</v>
      </c>
      <c r="B54" s="579" t="s">
        <v>527</v>
      </c>
      <c r="C54" s="601">
        <f t="shared" si="8"/>
        <v>1024553844.9568795</v>
      </c>
      <c r="D54" s="601">
        <f t="shared" si="12"/>
        <v>320540582.69861454</v>
      </c>
      <c r="E54" s="601">
        <f t="shared" si="13"/>
        <v>65645694.191292711</v>
      </c>
      <c r="F54" s="601">
        <f t="shared" si="14"/>
        <v>43283993.238688469</v>
      </c>
      <c r="G54" s="601">
        <f t="shared" ref="G54:H54" si="17">+G34-M34</f>
        <v>0</v>
      </c>
      <c r="H54" s="601">
        <f t="shared" si="17"/>
        <v>0</v>
      </c>
    </row>
    <row r="55" spans="1:8">
      <c r="A55" s="841">
        <v>33</v>
      </c>
      <c r="B55" s="579" t="s">
        <v>171</v>
      </c>
      <c r="C55" s="601">
        <f t="shared" si="8"/>
        <v>1036107406.7976109</v>
      </c>
      <c r="D55" s="601">
        <f t="shared" si="12"/>
        <v>324280196.15076989</v>
      </c>
      <c r="E55" s="601">
        <f t="shared" si="13"/>
        <v>66716895.003086589</v>
      </c>
      <c r="F55" s="601">
        <f t="shared" si="14"/>
        <v>44904860.390521906</v>
      </c>
      <c r="G55" s="601">
        <f t="shared" ref="G55:H55" si="18">+G35-M35</f>
        <v>0</v>
      </c>
      <c r="H55" s="601">
        <f t="shared" si="18"/>
        <v>0</v>
      </c>
    </row>
    <row r="56" spans="1:8">
      <c r="A56" s="841">
        <v>34</v>
      </c>
      <c r="B56" s="579" t="s">
        <v>172</v>
      </c>
      <c r="C56" s="601">
        <f t="shared" si="8"/>
        <v>1046736032.6347852</v>
      </c>
      <c r="D56" s="601">
        <f t="shared" si="12"/>
        <v>327289808.63947845</v>
      </c>
      <c r="E56" s="601">
        <f t="shared" si="13"/>
        <v>67790234.667270392</v>
      </c>
      <c r="F56" s="601">
        <f t="shared" si="14"/>
        <v>46487958.291877933</v>
      </c>
      <c r="G56" s="601">
        <f t="shared" ref="G56:H56" si="19">+G36-M36</f>
        <v>0</v>
      </c>
      <c r="H56" s="601">
        <f t="shared" si="19"/>
        <v>0</v>
      </c>
    </row>
    <row r="57" spans="1:8">
      <c r="A57" s="841">
        <v>35</v>
      </c>
      <c r="B57" s="579" t="s">
        <v>173</v>
      </c>
      <c r="C57" s="601">
        <f t="shared" si="8"/>
        <v>1058219460.9013773</v>
      </c>
      <c r="D57" s="601">
        <f t="shared" si="12"/>
        <v>330910777.82891107</v>
      </c>
      <c r="E57" s="601">
        <f t="shared" si="13"/>
        <v>68836702.634179533</v>
      </c>
      <c r="F57" s="601">
        <f t="shared" si="14"/>
        <v>48032057.263026021</v>
      </c>
      <c r="G57" s="601">
        <f t="shared" ref="G57:H57" si="20">+G37-M37</f>
        <v>0</v>
      </c>
      <c r="H57" s="601">
        <f t="shared" si="20"/>
        <v>0</v>
      </c>
    </row>
    <row r="58" spans="1:8">
      <c r="A58" s="841">
        <v>36</v>
      </c>
      <c r="B58" s="579" t="s">
        <v>528</v>
      </c>
      <c r="C58" s="601">
        <f t="shared" si="8"/>
        <v>1070345803.7716196</v>
      </c>
      <c r="D58" s="601">
        <f t="shared" si="12"/>
        <v>334914296.06248057</v>
      </c>
      <c r="E58" s="601">
        <f t="shared" si="13"/>
        <v>69879485.205775782</v>
      </c>
      <c r="F58" s="601">
        <f t="shared" si="14"/>
        <v>49586879.062021717</v>
      </c>
      <c r="G58" s="601">
        <f t="shared" ref="G58:H58" si="21">+G38-M38</f>
        <v>0</v>
      </c>
      <c r="H58" s="601">
        <f t="shared" si="21"/>
        <v>0</v>
      </c>
    </row>
    <row r="59" spans="1:8">
      <c r="A59" s="841">
        <v>37</v>
      </c>
      <c r="B59" s="579" t="s">
        <v>529</v>
      </c>
      <c r="C59" s="601">
        <f t="shared" si="8"/>
        <v>1082517883.9276793</v>
      </c>
      <c r="D59" s="601">
        <f t="shared" si="12"/>
        <v>338914439.09103101</v>
      </c>
      <c r="E59" s="601">
        <f t="shared" si="13"/>
        <v>70960512.388066351</v>
      </c>
      <c r="F59" s="601">
        <f t="shared" si="14"/>
        <v>51149646.63041196</v>
      </c>
      <c r="G59" s="601">
        <f t="shared" ref="G59:H59" si="22">+G39-M39</f>
        <v>0</v>
      </c>
      <c r="H59" s="601">
        <f t="shared" si="22"/>
        <v>0</v>
      </c>
    </row>
    <row r="60" spans="1:8">
      <c r="A60" s="841">
        <v>38</v>
      </c>
      <c r="B60" s="579" t="s">
        <v>530</v>
      </c>
      <c r="C60" s="601">
        <f t="shared" si="8"/>
        <v>1094838712.0926893</v>
      </c>
      <c r="D60" s="601">
        <f t="shared" si="12"/>
        <v>342931414.17950791</v>
      </c>
      <c r="E60" s="601">
        <f t="shared" si="13"/>
        <v>72070108.49648267</v>
      </c>
      <c r="F60" s="601">
        <f t="shared" si="14"/>
        <v>52751176.851044819</v>
      </c>
      <c r="G60" s="601">
        <f t="shared" ref="G60:H60" si="23">+G40-M40</f>
        <v>0</v>
      </c>
      <c r="H60" s="601">
        <f t="shared" si="23"/>
        <v>0</v>
      </c>
    </row>
    <row r="61" spans="1:8">
      <c r="A61" s="841">
        <v>39</v>
      </c>
      <c r="B61" s="579" t="s">
        <v>531</v>
      </c>
      <c r="C61" s="601">
        <f t="shared" si="8"/>
        <v>1107173347.8948736</v>
      </c>
      <c r="D61" s="601">
        <f t="shared" si="12"/>
        <v>346970570.28577143</v>
      </c>
      <c r="E61" s="601">
        <f t="shared" si="13"/>
        <v>73186856.390287757</v>
      </c>
      <c r="F61" s="601">
        <f t="shared" si="14"/>
        <v>54429587.464378871</v>
      </c>
      <c r="G61" s="601">
        <f t="shared" ref="G61:H61" si="24">+G41-M41</f>
        <v>0</v>
      </c>
      <c r="H61" s="601">
        <f t="shared" si="24"/>
        <v>0</v>
      </c>
    </row>
    <row r="62" spans="1:8">
      <c r="A62" s="841">
        <v>40</v>
      </c>
      <c r="B62" s="579" t="s">
        <v>532</v>
      </c>
      <c r="C62" s="601">
        <f t="shared" si="8"/>
        <v>1119461310.4496424</v>
      </c>
      <c r="D62" s="601">
        <f t="shared" si="12"/>
        <v>350756282.34813547</v>
      </c>
      <c r="E62" s="601">
        <f t="shared" si="13"/>
        <v>74336205.447210804</v>
      </c>
      <c r="F62" s="601">
        <f t="shared" si="14"/>
        <v>56153589.75769309</v>
      </c>
      <c r="G62" s="601">
        <f t="shared" ref="G62:H62" si="25">+G42-M42</f>
        <v>0</v>
      </c>
      <c r="H62" s="601">
        <f t="shared" si="25"/>
        <v>0</v>
      </c>
    </row>
    <row r="63" spans="1:8">
      <c r="A63" s="841">
        <v>41</v>
      </c>
      <c r="B63" s="579" t="s">
        <v>533</v>
      </c>
      <c r="C63" s="601">
        <f t="shared" si="8"/>
        <v>1126332599.3978469</v>
      </c>
      <c r="D63" s="601">
        <f t="shared" si="12"/>
        <v>352861767.12361532</v>
      </c>
      <c r="E63" s="601">
        <f t="shared" si="13"/>
        <v>75495329.522579759</v>
      </c>
      <c r="F63" s="601">
        <f t="shared" si="14"/>
        <v>57865965.621376112</v>
      </c>
      <c r="G63" s="601">
        <f t="shared" ref="G63:H63" si="26">+G43-M43</f>
        <v>0</v>
      </c>
      <c r="H63" s="601">
        <f t="shared" si="26"/>
        <v>0</v>
      </c>
    </row>
    <row r="64" spans="1:8" ht="13.5" thickBot="1">
      <c r="A64" s="841">
        <v>42</v>
      </c>
      <c r="B64" s="581" t="s">
        <v>534</v>
      </c>
      <c r="C64" s="603">
        <f t="shared" ref="C64:F64" si="27">SUM(C51:C63)/13</f>
        <v>1060515477.2913634</v>
      </c>
      <c r="D64" s="603">
        <f t="shared" si="27"/>
        <v>331476324.22333103</v>
      </c>
      <c r="E64" s="603">
        <f t="shared" si="27"/>
        <v>68953812.256885797</v>
      </c>
      <c r="F64" s="603">
        <f t="shared" si="27"/>
        <v>48084815.881441601</v>
      </c>
      <c r="G64" s="603">
        <f t="shared" ref="G64:H64" si="28">SUM(G51:G63)/13</f>
        <v>0</v>
      </c>
      <c r="H64" s="603">
        <f t="shared" si="28"/>
        <v>0</v>
      </c>
    </row>
    <row r="65" spans="1:2" ht="13.5" thickTop="1"/>
    <row r="68" spans="1:2">
      <c r="A68" s="582" t="s">
        <v>662</v>
      </c>
    </row>
    <row r="69" spans="1:2">
      <c r="A69" s="582" t="s">
        <v>9</v>
      </c>
      <c r="B69" s="1060" t="s">
        <v>1191</v>
      </c>
    </row>
    <row r="70" spans="1:2">
      <c r="A70" s="582"/>
    </row>
  </sheetData>
  <customSheetViews>
    <customSheetView guid="{E6D9E970-926F-4F3B-8D36-41EB74ECFD6A}" scale="65" fitToPage="1" topLeftCell="A43">
      <selection activeCell="J50" sqref="J50"/>
      <pageMargins left="0.25" right="0.25" top="0.75" bottom="0.75" header="0.3" footer="0.3"/>
      <pageSetup scale="36" orientation="landscape" r:id="rId1"/>
    </customSheetView>
  </customSheetViews>
  <mergeCells count="6">
    <mergeCell ref="C46:H46"/>
    <mergeCell ref="G6:J6"/>
    <mergeCell ref="K6:N6"/>
    <mergeCell ref="C6:F6"/>
    <mergeCell ref="C26:H26"/>
    <mergeCell ref="I26:N26"/>
  </mergeCells>
  <pageMargins left="0.25" right="0.25" top="0.75" bottom="0.75" header="0.3" footer="0.3"/>
  <pageSetup scale="38"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8E9B4-20AD-4909-A311-AD282DEA440E}">
  <sheetPr>
    <pageSetUpPr fitToPage="1"/>
  </sheetPr>
  <dimension ref="A1:M103"/>
  <sheetViews>
    <sheetView zoomScale="90" zoomScaleNormal="90" workbookViewId="0">
      <selection activeCell="K36" sqref="K36"/>
    </sheetView>
  </sheetViews>
  <sheetFormatPr defaultColWidth="9.1796875" defaultRowHeight="15.5"/>
  <cols>
    <col min="1" max="1" width="6.1796875" style="1714" customWidth="1"/>
    <col min="2" max="2" width="79.7265625" style="1714" customWidth="1"/>
    <col min="3" max="6" width="15" style="1714" customWidth="1"/>
    <col min="7" max="7" width="14.1796875" style="1714" bestFit="1" customWidth="1"/>
    <col min="8" max="8" width="9.1796875" style="1714"/>
    <col min="9" max="9" width="17.7265625" style="1714" bestFit="1" customWidth="1"/>
    <col min="10" max="10" width="16" style="1714" bestFit="1" customWidth="1"/>
    <col min="11" max="11" width="9.1796875" style="1714"/>
    <col min="12" max="12" width="11.453125" style="1714" bestFit="1" customWidth="1"/>
    <col min="13" max="13" width="17.54296875" style="1714" customWidth="1"/>
    <col min="14" max="16384" width="9.1796875" style="1714"/>
  </cols>
  <sheetData>
    <row r="1" spans="1:13" ht="17.5">
      <c r="A1" s="1922" t="s">
        <v>1542</v>
      </c>
      <c r="B1" s="1922"/>
      <c r="C1" s="1922"/>
      <c r="D1" s="1922"/>
      <c r="E1" s="1922"/>
      <c r="F1" s="1713"/>
      <c r="I1" s="1715"/>
    </row>
    <row r="2" spans="1:13" ht="20">
      <c r="A2" s="1716"/>
      <c r="B2" s="1717"/>
      <c r="C2" s="1718"/>
      <c r="D2" s="1713"/>
      <c r="E2" s="1713"/>
      <c r="F2" s="1713"/>
    </row>
    <row r="3" spans="1:13">
      <c r="A3" s="1923" t="s">
        <v>556</v>
      </c>
      <c r="B3" s="1923"/>
      <c r="C3" s="1923"/>
      <c r="D3" s="1923"/>
      <c r="E3" s="1923"/>
      <c r="F3" s="1713"/>
    </row>
    <row r="4" spans="1:13">
      <c r="B4" s="625" t="s">
        <v>510</v>
      </c>
      <c r="C4" s="625" t="s">
        <v>511</v>
      </c>
      <c r="D4" s="625" t="s">
        <v>512</v>
      </c>
      <c r="E4" s="625" t="s">
        <v>513</v>
      </c>
      <c r="F4" s="625" t="s">
        <v>550</v>
      </c>
      <c r="G4" s="625" t="s">
        <v>551</v>
      </c>
      <c r="H4" s="902"/>
      <c r="I4" s="625"/>
      <c r="J4" s="625"/>
      <c r="K4" s="625"/>
      <c r="L4" s="625"/>
      <c r="M4" s="625"/>
    </row>
    <row r="5" spans="1:13">
      <c r="B5" s="627" t="s">
        <v>552</v>
      </c>
    </row>
    <row r="6" spans="1:13">
      <c r="B6" s="600" t="s">
        <v>553</v>
      </c>
      <c r="C6" s="628" t="s">
        <v>44</v>
      </c>
      <c r="D6" s="628" t="s">
        <v>767</v>
      </c>
      <c r="E6" s="1719"/>
      <c r="F6" s="1719"/>
      <c r="G6" s="629" t="s">
        <v>44</v>
      </c>
    </row>
    <row r="7" spans="1:13">
      <c r="A7" s="629">
        <v>1</v>
      </c>
      <c r="B7" s="630" t="s">
        <v>766</v>
      </c>
      <c r="C7" s="1720">
        <v>0</v>
      </c>
      <c r="D7" s="933">
        <v>1</v>
      </c>
      <c r="E7" s="1721"/>
      <c r="F7" s="1721"/>
      <c r="G7" s="631">
        <f>+C7*D7</f>
        <v>0</v>
      </c>
      <c r="H7" s="629"/>
    </row>
    <row r="8" spans="1:13">
      <c r="A8" s="629">
        <v>2</v>
      </c>
      <c r="B8" s="630" t="s">
        <v>564</v>
      </c>
      <c r="C8" s="1518">
        <v>13513.75</v>
      </c>
      <c r="D8" s="933">
        <f>+'ATT H-1A'!H16</f>
        <v>0.16079862797827263</v>
      </c>
      <c r="E8" s="1721"/>
      <c r="F8" s="1721"/>
      <c r="G8" s="631">
        <f>+C8*D8</f>
        <v>2172.9924588413819</v>
      </c>
      <c r="H8" s="629"/>
    </row>
    <row r="9" spans="1:13">
      <c r="A9" s="629">
        <v>3</v>
      </c>
      <c r="B9" s="630"/>
      <c r="C9" s="635"/>
      <c r="D9" s="1721"/>
      <c r="E9" s="1721"/>
      <c r="F9" s="1721"/>
      <c r="G9" s="631">
        <f t="shared" ref="G9" si="0">+C9*D9</f>
        <v>0</v>
      </c>
      <c r="H9" s="629"/>
    </row>
    <row r="10" spans="1:13">
      <c r="A10" s="629">
        <v>4</v>
      </c>
      <c r="B10" s="600" t="s">
        <v>44</v>
      </c>
      <c r="C10" s="631">
        <f>SUM(C7:C9)</f>
        <v>13513.75</v>
      </c>
      <c r="D10" s="631"/>
      <c r="E10" s="631"/>
      <c r="F10" s="631"/>
      <c r="G10" s="631">
        <f>SUM(G7:G9)</f>
        <v>2172.9924588413819</v>
      </c>
      <c r="H10" s="629"/>
      <c r="L10" s="1722"/>
    </row>
    <row r="11" spans="1:13">
      <c r="A11" s="629">
        <v>5</v>
      </c>
      <c r="B11" s="1723"/>
      <c r="C11" s="1723"/>
      <c r="D11" s="1723"/>
      <c r="E11" s="1723"/>
      <c r="F11" s="1723"/>
      <c r="G11" s="1723"/>
      <c r="H11" s="629"/>
      <c r="L11" s="1722"/>
    </row>
    <row r="12" spans="1:13">
      <c r="A12" s="629">
        <v>6</v>
      </c>
      <c r="B12" s="627" t="s">
        <v>804</v>
      </c>
      <c r="C12" s="1723"/>
      <c r="D12" s="1723"/>
      <c r="E12" s="1723"/>
      <c r="F12" s="1723"/>
      <c r="G12" s="1723"/>
      <c r="H12" s="629"/>
    </row>
    <row r="13" spans="1:13">
      <c r="A13" s="629">
        <v>7</v>
      </c>
      <c r="B13" s="600" t="s">
        <v>553</v>
      </c>
      <c r="C13" s="628" t="s">
        <v>44</v>
      </c>
      <c r="D13" s="628" t="s">
        <v>767</v>
      </c>
      <c r="E13" s="1724"/>
      <c r="F13" s="1724"/>
      <c r="G13" s="629" t="s">
        <v>44</v>
      </c>
      <c r="H13" s="629"/>
    </row>
    <row r="14" spans="1:13">
      <c r="A14" s="629">
        <v>8</v>
      </c>
      <c r="B14" s="630" t="s">
        <v>805</v>
      </c>
      <c r="C14" s="1518">
        <f>+C86</f>
        <v>0</v>
      </c>
      <c r="D14" s="933">
        <f>+'ATT H-1A'!H16</f>
        <v>0.16079862797827263</v>
      </c>
      <c r="E14" s="1725"/>
      <c r="F14" s="1725"/>
      <c r="G14" s="854">
        <f>+C14*D14</f>
        <v>0</v>
      </c>
      <c r="H14" s="629"/>
    </row>
    <row r="15" spans="1:13">
      <c r="A15" s="629">
        <v>9</v>
      </c>
      <c r="B15" s="630" t="s">
        <v>806</v>
      </c>
      <c r="C15" s="1518">
        <f>+D86</f>
        <v>0</v>
      </c>
      <c r="D15" s="933">
        <f>+'ATT H-1A'!H16</f>
        <v>0.16079862797827263</v>
      </c>
      <c r="E15" s="1725"/>
      <c r="F15" s="1725"/>
      <c r="G15" s="854">
        <f>+C15*D15</f>
        <v>0</v>
      </c>
      <c r="H15" s="629"/>
    </row>
    <row r="16" spans="1:13">
      <c r="A16" s="629">
        <v>10</v>
      </c>
      <c r="B16" s="630"/>
      <c r="C16" s="853"/>
      <c r="D16" s="1725"/>
      <c r="E16" s="1725"/>
      <c r="F16" s="1725"/>
      <c r="G16" s="854">
        <f t="shared" ref="G16" si="1">+C16*D16</f>
        <v>0</v>
      </c>
      <c r="H16" s="629"/>
    </row>
    <row r="17" spans="1:9">
      <c r="A17" s="629">
        <v>11</v>
      </c>
      <c r="B17" s="600" t="s">
        <v>44</v>
      </c>
      <c r="C17" s="631">
        <f>SUM(C14:C16)</f>
        <v>0</v>
      </c>
      <c r="D17" s="854"/>
      <c r="E17" s="854"/>
      <c r="F17" s="854"/>
      <c r="G17" s="854">
        <f>SUM(G14:G16)</f>
        <v>0</v>
      </c>
      <c r="H17" s="629"/>
    </row>
    <row r="18" spans="1:9">
      <c r="A18" s="625"/>
      <c r="B18" s="600"/>
      <c r="C18" s="631"/>
      <c r="D18" s="631"/>
      <c r="E18" s="631"/>
      <c r="F18" s="631"/>
      <c r="G18" s="631"/>
      <c r="H18" s="629"/>
    </row>
    <row r="19" spans="1:9">
      <c r="A19" s="1726"/>
      <c r="B19" s="627" t="s">
        <v>860</v>
      </c>
      <c r="C19" s="855" t="s">
        <v>229</v>
      </c>
      <c r="D19" s="855" t="s">
        <v>796</v>
      </c>
      <c r="H19" s="629"/>
    </row>
    <row r="20" spans="1:9">
      <c r="B20" s="627" t="s">
        <v>548</v>
      </c>
      <c r="C20" s="600"/>
      <c r="D20" s="600"/>
      <c r="E20" s="600"/>
      <c r="F20" s="600"/>
      <c r="G20" s="629" t="s">
        <v>44</v>
      </c>
    </row>
    <row r="21" spans="1:9">
      <c r="A21" s="629">
        <v>12</v>
      </c>
      <c r="B21" s="600" t="s">
        <v>524</v>
      </c>
      <c r="C21" s="1518" t="e">
        <f>+C90*$C$14/($C$14+$C$15)</f>
        <v>#DIV/0!</v>
      </c>
      <c r="D21" s="1518" t="e">
        <f>+C90-C21</f>
        <v>#DIV/0!</v>
      </c>
      <c r="E21" s="632"/>
      <c r="F21" s="632"/>
      <c r="G21" s="631" t="e">
        <f t="shared" ref="G21:G33" si="2">SUM(C21:F21)</f>
        <v>#DIV/0!</v>
      </c>
      <c r="H21" s="629"/>
      <c r="I21" s="1727"/>
    </row>
    <row r="22" spans="1:9">
      <c r="A22" s="629">
        <v>13</v>
      </c>
      <c r="B22" s="600" t="s">
        <v>525</v>
      </c>
      <c r="C22" s="1518" t="e">
        <f t="shared" ref="C22:C33" si="3">+C91*$C$14/($C$14+$C$15)</f>
        <v>#DIV/0!</v>
      </c>
      <c r="D22" s="1518" t="e">
        <f t="shared" ref="D22:D33" si="4">+C91-C22</f>
        <v>#DIV/0!</v>
      </c>
      <c r="E22" s="632"/>
      <c r="F22" s="632"/>
      <c r="G22" s="631" t="e">
        <f t="shared" si="2"/>
        <v>#DIV/0!</v>
      </c>
      <c r="H22" s="629"/>
      <c r="I22" s="1727"/>
    </row>
    <row r="23" spans="1:9">
      <c r="A23" s="629">
        <v>14</v>
      </c>
      <c r="B23" s="600" t="s">
        <v>526</v>
      </c>
      <c r="C23" s="1518" t="e">
        <f t="shared" si="3"/>
        <v>#DIV/0!</v>
      </c>
      <c r="D23" s="1518" t="e">
        <f t="shared" si="4"/>
        <v>#DIV/0!</v>
      </c>
      <c r="E23" s="632"/>
      <c r="F23" s="632"/>
      <c r="G23" s="631" t="e">
        <f t="shared" si="2"/>
        <v>#DIV/0!</v>
      </c>
      <c r="H23" s="629"/>
      <c r="I23" s="1727"/>
    </row>
    <row r="24" spans="1:9">
      <c r="A24" s="629">
        <v>15</v>
      </c>
      <c r="B24" s="600" t="s">
        <v>527</v>
      </c>
      <c r="C24" s="1518" t="e">
        <f t="shared" si="3"/>
        <v>#DIV/0!</v>
      </c>
      <c r="D24" s="1518" t="e">
        <f t="shared" si="4"/>
        <v>#DIV/0!</v>
      </c>
      <c r="E24" s="632"/>
      <c r="F24" s="632"/>
      <c r="G24" s="631" t="e">
        <f t="shared" si="2"/>
        <v>#DIV/0!</v>
      </c>
      <c r="H24" s="629"/>
      <c r="I24" s="1727"/>
    </row>
    <row r="25" spans="1:9">
      <c r="A25" s="629">
        <v>16</v>
      </c>
      <c r="B25" s="600" t="s">
        <v>171</v>
      </c>
      <c r="C25" s="1518" t="e">
        <f t="shared" si="3"/>
        <v>#DIV/0!</v>
      </c>
      <c r="D25" s="1518" t="e">
        <f t="shared" si="4"/>
        <v>#DIV/0!</v>
      </c>
      <c r="E25" s="632"/>
      <c r="F25" s="632"/>
      <c r="G25" s="631" t="e">
        <f t="shared" si="2"/>
        <v>#DIV/0!</v>
      </c>
      <c r="H25" s="629"/>
      <c r="I25" s="1727"/>
    </row>
    <row r="26" spans="1:9">
      <c r="A26" s="629">
        <v>17</v>
      </c>
      <c r="B26" s="600" t="s">
        <v>172</v>
      </c>
      <c r="C26" s="1518" t="e">
        <f t="shared" si="3"/>
        <v>#DIV/0!</v>
      </c>
      <c r="D26" s="1518" t="e">
        <f t="shared" si="4"/>
        <v>#DIV/0!</v>
      </c>
      <c r="E26" s="632"/>
      <c r="F26" s="632"/>
      <c r="G26" s="631" t="e">
        <f t="shared" si="2"/>
        <v>#DIV/0!</v>
      </c>
      <c r="H26" s="629"/>
      <c r="I26" s="1727"/>
    </row>
    <row r="27" spans="1:9">
      <c r="A27" s="629">
        <v>18</v>
      </c>
      <c r="B27" s="600" t="s">
        <v>173</v>
      </c>
      <c r="C27" s="1518" t="e">
        <f t="shared" si="3"/>
        <v>#DIV/0!</v>
      </c>
      <c r="D27" s="1518" t="e">
        <f t="shared" si="4"/>
        <v>#DIV/0!</v>
      </c>
      <c r="E27" s="632"/>
      <c r="F27" s="632"/>
      <c r="G27" s="631" t="e">
        <f t="shared" si="2"/>
        <v>#DIV/0!</v>
      </c>
      <c r="H27" s="629"/>
      <c r="I27" s="1727"/>
    </row>
    <row r="28" spans="1:9">
      <c r="A28" s="629">
        <v>19</v>
      </c>
      <c r="B28" s="600" t="s">
        <v>528</v>
      </c>
      <c r="C28" s="1518" t="e">
        <f t="shared" si="3"/>
        <v>#DIV/0!</v>
      </c>
      <c r="D28" s="1518" t="e">
        <f t="shared" si="4"/>
        <v>#DIV/0!</v>
      </c>
      <c r="E28" s="632"/>
      <c r="F28" s="632"/>
      <c r="G28" s="631" t="e">
        <f t="shared" si="2"/>
        <v>#DIV/0!</v>
      </c>
      <c r="H28" s="629"/>
      <c r="I28" s="1727"/>
    </row>
    <row r="29" spans="1:9">
      <c r="A29" s="629">
        <v>20</v>
      </c>
      <c r="B29" s="600" t="s">
        <v>529</v>
      </c>
      <c r="C29" s="1518" t="e">
        <f t="shared" si="3"/>
        <v>#DIV/0!</v>
      </c>
      <c r="D29" s="1518" t="e">
        <f t="shared" si="4"/>
        <v>#DIV/0!</v>
      </c>
      <c r="E29" s="632"/>
      <c r="F29" s="632"/>
      <c r="G29" s="631" t="e">
        <f t="shared" si="2"/>
        <v>#DIV/0!</v>
      </c>
      <c r="H29" s="629"/>
      <c r="I29" s="1727"/>
    </row>
    <row r="30" spans="1:9">
      <c r="A30" s="629">
        <v>21</v>
      </c>
      <c r="B30" s="600" t="s">
        <v>530</v>
      </c>
      <c r="C30" s="1518" t="e">
        <f t="shared" si="3"/>
        <v>#DIV/0!</v>
      </c>
      <c r="D30" s="1518" t="e">
        <f t="shared" si="4"/>
        <v>#DIV/0!</v>
      </c>
      <c r="E30" s="632"/>
      <c r="F30" s="632"/>
      <c r="G30" s="631" t="e">
        <f t="shared" si="2"/>
        <v>#DIV/0!</v>
      </c>
      <c r="H30" s="629"/>
      <c r="I30" s="1727"/>
    </row>
    <row r="31" spans="1:9">
      <c r="A31" s="629">
        <v>22</v>
      </c>
      <c r="B31" s="600" t="s">
        <v>531</v>
      </c>
      <c r="C31" s="1518" t="e">
        <f t="shared" si="3"/>
        <v>#DIV/0!</v>
      </c>
      <c r="D31" s="1518" t="e">
        <f t="shared" si="4"/>
        <v>#DIV/0!</v>
      </c>
      <c r="E31" s="632"/>
      <c r="F31" s="632"/>
      <c r="G31" s="631" t="e">
        <f t="shared" si="2"/>
        <v>#DIV/0!</v>
      </c>
      <c r="H31" s="629"/>
      <c r="I31" s="1727"/>
    </row>
    <row r="32" spans="1:9">
      <c r="A32" s="629">
        <v>23</v>
      </c>
      <c r="B32" s="600" t="s">
        <v>532</v>
      </c>
      <c r="C32" s="1518" t="e">
        <f t="shared" si="3"/>
        <v>#DIV/0!</v>
      </c>
      <c r="D32" s="1518" t="e">
        <f t="shared" si="4"/>
        <v>#DIV/0!</v>
      </c>
      <c r="E32" s="632"/>
      <c r="F32" s="632"/>
      <c r="G32" s="631" t="e">
        <f t="shared" si="2"/>
        <v>#DIV/0!</v>
      </c>
      <c r="H32" s="629"/>
      <c r="I32" s="1727"/>
    </row>
    <row r="33" spans="1:9">
      <c r="A33" s="629">
        <v>24</v>
      </c>
      <c r="B33" s="600" t="s">
        <v>533</v>
      </c>
      <c r="C33" s="1518" t="e">
        <f t="shared" si="3"/>
        <v>#DIV/0!</v>
      </c>
      <c r="D33" s="1518" t="e">
        <f t="shared" si="4"/>
        <v>#DIV/0!</v>
      </c>
      <c r="E33" s="632"/>
      <c r="F33" s="632"/>
      <c r="G33" s="631" t="e">
        <f t="shared" si="2"/>
        <v>#DIV/0!</v>
      </c>
      <c r="H33" s="629"/>
      <c r="I33" s="1727"/>
    </row>
    <row r="34" spans="1:9">
      <c r="A34" s="629">
        <v>25</v>
      </c>
      <c r="B34" s="600" t="s">
        <v>547</v>
      </c>
      <c r="C34" s="633" t="e">
        <f>AVERAGE(C21:C33)</f>
        <v>#DIV/0!</v>
      </c>
      <c r="D34" s="633" t="e">
        <f>AVERAGE(D21:D33)</f>
        <v>#DIV/0!</v>
      </c>
      <c r="E34" s="633"/>
      <c r="F34" s="633"/>
      <c r="G34" s="633">
        <v>0</v>
      </c>
      <c r="H34" s="629"/>
      <c r="I34" s="1727"/>
    </row>
    <row r="35" spans="1:9">
      <c r="A35" s="629"/>
      <c r="B35" s="600"/>
      <c r="C35" s="633"/>
      <c r="D35" s="633"/>
      <c r="E35" s="633"/>
      <c r="I35" s="1727"/>
    </row>
    <row r="36" spans="1:9">
      <c r="I36" s="1727"/>
    </row>
    <row r="37" spans="1:9">
      <c r="B37" s="627" t="s">
        <v>73</v>
      </c>
      <c r="C37" s="855" t="s">
        <v>229</v>
      </c>
      <c r="D37" s="855" t="s">
        <v>796</v>
      </c>
      <c r="E37" s="600"/>
      <c r="F37" s="600"/>
      <c r="G37" s="629" t="s">
        <v>44</v>
      </c>
      <c r="I37" s="1727"/>
    </row>
    <row r="38" spans="1:9">
      <c r="A38" s="629">
        <v>26</v>
      </c>
      <c r="B38" s="600" t="s">
        <v>524</v>
      </c>
      <c r="C38" s="1518">
        <v>0</v>
      </c>
      <c r="D38" s="1519">
        <v>0</v>
      </c>
      <c r="E38" s="632"/>
      <c r="F38" s="632"/>
      <c r="G38" s="631">
        <f t="shared" ref="G38:G50" si="5">SUM(C38:F38)</f>
        <v>0</v>
      </c>
      <c r="H38" s="629"/>
      <c r="I38" s="1727"/>
    </row>
    <row r="39" spans="1:9">
      <c r="A39" s="629">
        <v>27</v>
      </c>
      <c r="B39" s="600" t="s">
        <v>525</v>
      </c>
      <c r="C39" s="1518">
        <v>0</v>
      </c>
      <c r="D39" s="1518">
        <v>0</v>
      </c>
      <c r="E39" s="632"/>
      <c r="F39" s="632"/>
      <c r="G39" s="631">
        <f t="shared" si="5"/>
        <v>0</v>
      </c>
      <c r="H39" s="629"/>
      <c r="I39" s="1727"/>
    </row>
    <row r="40" spans="1:9">
      <c r="A40" s="629">
        <v>28</v>
      </c>
      <c r="B40" s="600" t="s">
        <v>526</v>
      </c>
      <c r="C40" s="1518">
        <v>0</v>
      </c>
      <c r="D40" s="1518">
        <v>0</v>
      </c>
      <c r="E40" s="632"/>
      <c r="F40" s="632"/>
      <c r="G40" s="631">
        <f t="shared" si="5"/>
        <v>0</v>
      </c>
      <c r="H40" s="629"/>
      <c r="I40" s="1727"/>
    </row>
    <row r="41" spans="1:9">
      <c r="A41" s="629">
        <v>29</v>
      </c>
      <c r="B41" s="600" t="s">
        <v>527</v>
      </c>
      <c r="C41" s="1518">
        <v>0</v>
      </c>
      <c r="D41" s="1518">
        <v>0</v>
      </c>
      <c r="E41" s="632"/>
      <c r="F41" s="632"/>
      <c r="G41" s="631">
        <f t="shared" si="5"/>
        <v>0</v>
      </c>
      <c r="H41" s="629"/>
      <c r="I41" s="1727"/>
    </row>
    <row r="42" spans="1:9">
      <c r="A42" s="629">
        <v>30</v>
      </c>
      <c r="B42" s="600" t="s">
        <v>171</v>
      </c>
      <c r="C42" s="1518">
        <v>0</v>
      </c>
      <c r="D42" s="1518">
        <v>0</v>
      </c>
      <c r="E42" s="632"/>
      <c r="F42" s="632"/>
      <c r="G42" s="631">
        <f t="shared" si="5"/>
        <v>0</v>
      </c>
      <c r="H42" s="629"/>
      <c r="I42" s="1727"/>
    </row>
    <row r="43" spans="1:9">
      <c r="A43" s="629">
        <v>31</v>
      </c>
      <c r="B43" s="600" t="s">
        <v>172</v>
      </c>
      <c r="C43" s="1518">
        <v>0</v>
      </c>
      <c r="D43" s="1518">
        <v>0</v>
      </c>
      <c r="E43" s="632"/>
      <c r="F43" s="632"/>
      <c r="G43" s="631">
        <f t="shared" si="5"/>
        <v>0</v>
      </c>
      <c r="H43" s="629"/>
      <c r="I43" s="1727"/>
    </row>
    <row r="44" spans="1:9">
      <c r="A44" s="629">
        <v>32</v>
      </c>
      <c r="B44" s="600" t="s">
        <v>173</v>
      </c>
      <c r="C44" s="1518">
        <v>0</v>
      </c>
      <c r="D44" s="1518">
        <v>0</v>
      </c>
      <c r="E44" s="632"/>
      <c r="F44" s="632"/>
      <c r="G44" s="631">
        <f t="shared" si="5"/>
        <v>0</v>
      </c>
      <c r="H44" s="629"/>
      <c r="I44" s="1727"/>
    </row>
    <row r="45" spans="1:9">
      <c r="A45" s="629">
        <v>33</v>
      </c>
      <c r="B45" s="600" t="s">
        <v>528</v>
      </c>
      <c r="C45" s="1518">
        <v>0</v>
      </c>
      <c r="D45" s="1518">
        <v>0</v>
      </c>
      <c r="E45" s="632"/>
      <c r="F45" s="632"/>
      <c r="G45" s="631">
        <f t="shared" si="5"/>
        <v>0</v>
      </c>
      <c r="H45" s="629"/>
      <c r="I45" s="1727"/>
    </row>
    <row r="46" spans="1:9">
      <c r="A46" s="629">
        <v>34</v>
      </c>
      <c r="B46" s="600" t="s">
        <v>529</v>
      </c>
      <c r="C46" s="1518">
        <v>0</v>
      </c>
      <c r="D46" s="1518">
        <v>0</v>
      </c>
      <c r="E46" s="632"/>
      <c r="F46" s="632"/>
      <c r="G46" s="631">
        <f t="shared" si="5"/>
        <v>0</v>
      </c>
      <c r="H46" s="629"/>
      <c r="I46" s="1727"/>
    </row>
    <row r="47" spans="1:9">
      <c r="A47" s="629">
        <v>35</v>
      </c>
      <c r="B47" s="600" t="s">
        <v>530</v>
      </c>
      <c r="C47" s="1518">
        <v>0</v>
      </c>
      <c r="D47" s="1518">
        <v>0</v>
      </c>
      <c r="E47" s="632"/>
      <c r="F47" s="632"/>
      <c r="G47" s="631">
        <f t="shared" si="5"/>
        <v>0</v>
      </c>
      <c r="H47" s="629"/>
      <c r="I47" s="1727"/>
    </row>
    <row r="48" spans="1:9">
      <c r="A48" s="629">
        <v>36</v>
      </c>
      <c r="B48" s="600" t="s">
        <v>531</v>
      </c>
      <c r="C48" s="1518">
        <v>0</v>
      </c>
      <c r="D48" s="1518">
        <v>0</v>
      </c>
      <c r="E48" s="632"/>
      <c r="F48" s="632"/>
      <c r="G48" s="631">
        <f t="shared" si="5"/>
        <v>0</v>
      </c>
      <c r="H48" s="629"/>
      <c r="I48" s="1727"/>
    </row>
    <row r="49" spans="1:9">
      <c r="A49" s="629">
        <v>37</v>
      </c>
      <c r="B49" s="600" t="s">
        <v>532</v>
      </c>
      <c r="C49" s="1518">
        <v>0</v>
      </c>
      <c r="D49" s="1518">
        <v>0</v>
      </c>
      <c r="E49" s="632"/>
      <c r="F49" s="632"/>
      <c r="G49" s="631">
        <f t="shared" si="5"/>
        <v>0</v>
      </c>
      <c r="H49" s="629"/>
      <c r="I49" s="1727"/>
    </row>
    <row r="50" spans="1:9">
      <c r="A50" s="629">
        <v>38</v>
      </c>
      <c r="B50" s="600" t="s">
        <v>533</v>
      </c>
      <c r="C50" s="1518">
        <v>0</v>
      </c>
      <c r="D50" s="1519">
        <v>0</v>
      </c>
      <c r="E50" s="632"/>
      <c r="F50" s="632"/>
      <c r="G50" s="631">
        <f t="shared" si="5"/>
        <v>0</v>
      </c>
      <c r="H50" s="629"/>
      <c r="I50" s="1727"/>
    </row>
    <row r="51" spans="1:9">
      <c r="A51" s="629">
        <v>39</v>
      </c>
      <c r="B51" s="600" t="s">
        <v>547</v>
      </c>
      <c r="C51" s="633">
        <f>AVERAGE(C38:C50)</f>
        <v>0</v>
      </c>
      <c r="D51" s="633">
        <f>AVERAGE(D38:D50)</f>
        <v>0</v>
      </c>
      <c r="E51" s="633"/>
      <c r="F51" s="633"/>
      <c r="G51" s="633">
        <f>AVERAGE(G38:G50)</f>
        <v>0</v>
      </c>
      <c r="I51" s="1727"/>
    </row>
    <row r="52" spans="1:9" ht="17.5">
      <c r="B52" s="1922" t="s">
        <v>1542</v>
      </c>
      <c r="C52" s="1922"/>
      <c r="D52" s="1922"/>
      <c r="E52" s="1922"/>
      <c r="F52" s="1922"/>
    </row>
    <row r="53" spans="1:9" ht="20">
      <c r="A53" s="1716"/>
      <c r="B53" s="1717"/>
      <c r="C53" s="1718"/>
      <c r="D53" s="1713"/>
      <c r="E53" s="1713"/>
      <c r="F53" s="1713"/>
    </row>
    <row r="54" spans="1:9">
      <c r="A54" s="1923" t="s">
        <v>556</v>
      </c>
      <c r="B54" s="1923"/>
      <c r="C54" s="1923"/>
      <c r="D54" s="1923"/>
      <c r="E54" s="1923"/>
      <c r="F54" s="1713"/>
    </row>
    <row r="55" spans="1:9">
      <c r="B55" s="625" t="s">
        <v>510</v>
      </c>
      <c r="C55" s="625" t="s">
        <v>511</v>
      </c>
      <c r="D55" s="625" t="s">
        <v>512</v>
      </c>
      <c r="E55" s="625" t="s">
        <v>513</v>
      </c>
      <c r="F55" s="625" t="s">
        <v>550</v>
      </c>
      <c r="G55" s="625" t="s">
        <v>551</v>
      </c>
    </row>
    <row r="56" spans="1:9">
      <c r="A56" s="1713"/>
      <c r="B56" s="627" t="s">
        <v>554</v>
      </c>
      <c r="C56" s="855" t="s">
        <v>229</v>
      </c>
      <c r="D56" s="855" t="s">
        <v>796</v>
      </c>
      <c r="E56" s="600"/>
      <c r="F56" s="600"/>
      <c r="G56" s="629" t="s">
        <v>44</v>
      </c>
    </row>
    <row r="57" spans="1:9">
      <c r="A57" s="629">
        <v>40</v>
      </c>
      <c r="B57" s="600" t="s">
        <v>524</v>
      </c>
      <c r="C57" s="633" t="e">
        <f>C21-C38</f>
        <v>#DIV/0!</v>
      </c>
      <c r="D57" s="633" t="e">
        <f>D21-D38</f>
        <v>#DIV/0!</v>
      </c>
      <c r="E57" s="633">
        <f t="shared" ref="C57:F69" si="6">E21-E38</f>
        <v>0</v>
      </c>
      <c r="F57" s="633">
        <f t="shared" si="6"/>
        <v>0</v>
      </c>
      <c r="G57" s="631" t="e">
        <f t="shared" ref="G57:G69" si="7">SUM(C57:F57)</f>
        <v>#DIV/0!</v>
      </c>
      <c r="H57" s="629"/>
    </row>
    <row r="58" spans="1:9">
      <c r="A58" s="629">
        <v>41</v>
      </c>
      <c r="B58" s="600" t="s">
        <v>525</v>
      </c>
      <c r="C58" s="633" t="e">
        <f t="shared" si="6"/>
        <v>#DIV/0!</v>
      </c>
      <c r="D58" s="633" t="e">
        <f t="shared" si="6"/>
        <v>#DIV/0!</v>
      </c>
      <c r="E58" s="633">
        <f t="shared" si="6"/>
        <v>0</v>
      </c>
      <c r="F58" s="633">
        <f t="shared" si="6"/>
        <v>0</v>
      </c>
      <c r="G58" s="631" t="e">
        <f t="shared" si="7"/>
        <v>#DIV/0!</v>
      </c>
      <c r="H58" s="629"/>
    </row>
    <row r="59" spans="1:9">
      <c r="A59" s="629">
        <v>42</v>
      </c>
      <c r="B59" s="600" t="s">
        <v>526</v>
      </c>
      <c r="C59" s="633" t="e">
        <f t="shared" si="6"/>
        <v>#DIV/0!</v>
      </c>
      <c r="D59" s="633" t="e">
        <f t="shared" si="6"/>
        <v>#DIV/0!</v>
      </c>
      <c r="E59" s="633">
        <f t="shared" si="6"/>
        <v>0</v>
      </c>
      <c r="F59" s="633">
        <f t="shared" si="6"/>
        <v>0</v>
      </c>
      <c r="G59" s="631" t="e">
        <f t="shared" si="7"/>
        <v>#DIV/0!</v>
      </c>
      <c r="H59" s="629"/>
    </row>
    <row r="60" spans="1:9">
      <c r="A60" s="629">
        <v>43</v>
      </c>
      <c r="B60" s="600" t="s">
        <v>527</v>
      </c>
      <c r="C60" s="633" t="e">
        <f t="shared" si="6"/>
        <v>#DIV/0!</v>
      </c>
      <c r="D60" s="633" t="e">
        <f t="shared" si="6"/>
        <v>#DIV/0!</v>
      </c>
      <c r="E60" s="633">
        <f t="shared" si="6"/>
        <v>0</v>
      </c>
      <c r="F60" s="633">
        <f t="shared" si="6"/>
        <v>0</v>
      </c>
      <c r="G60" s="631" t="e">
        <f t="shared" si="7"/>
        <v>#DIV/0!</v>
      </c>
      <c r="H60" s="629"/>
    </row>
    <row r="61" spans="1:9">
      <c r="A61" s="629">
        <v>44</v>
      </c>
      <c r="B61" s="600" t="s">
        <v>171</v>
      </c>
      <c r="C61" s="633" t="e">
        <f t="shared" si="6"/>
        <v>#DIV/0!</v>
      </c>
      <c r="D61" s="633" t="e">
        <f t="shared" si="6"/>
        <v>#DIV/0!</v>
      </c>
      <c r="E61" s="633">
        <f t="shared" si="6"/>
        <v>0</v>
      </c>
      <c r="F61" s="633">
        <f t="shared" si="6"/>
        <v>0</v>
      </c>
      <c r="G61" s="631" t="e">
        <f t="shared" si="7"/>
        <v>#DIV/0!</v>
      </c>
      <c r="H61" s="629"/>
    </row>
    <row r="62" spans="1:9">
      <c r="A62" s="629">
        <v>45</v>
      </c>
      <c r="B62" s="600" t="s">
        <v>172</v>
      </c>
      <c r="C62" s="633" t="e">
        <f t="shared" si="6"/>
        <v>#DIV/0!</v>
      </c>
      <c r="D62" s="633" t="e">
        <f t="shared" si="6"/>
        <v>#DIV/0!</v>
      </c>
      <c r="E62" s="633">
        <f t="shared" si="6"/>
        <v>0</v>
      </c>
      <c r="F62" s="633">
        <f t="shared" si="6"/>
        <v>0</v>
      </c>
      <c r="G62" s="631" t="e">
        <f t="shared" si="7"/>
        <v>#DIV/0!</v>
      </c>
      <c r="H62" s="629"/>
    </row>
    <row r="63" spans="1:9">
      <c r="A63" s="629">
        <v>46</v>
      </c>
      <c r="B63" s="600" t="s">
        <v>173</v>
      </c>
      <c r="C63" s="633" t="e">
        <f t="shared" si="6"/>
        <v>#DIV/0!</v>
      </c>
      <c r="D63" s="633" t="e">
        <f t="shared" si="6"/>
        <v>#DIV/0!</v>
      </c>
      <c r="E63" s="633">
        <f t="shared" si="6"/>
        <v>0</v>
      </c>
      <c r="F63" s="633">
        <f t="shared" si="6"/>
        <v>0</v>
      </c>
      <c r="G63" s="631" t="e">
        <f t="shared" si="7"/>
        <v>#DIV/0!</v>
      </c>
      <c r="H63" s="629"/>
    </row>
    <row r="64" spans="1:9">
      <c r="A64" s="629">
        <v>47</v>
      </c>
      <c r="B64" s="600" t="s">
        <v>528</v>
      </c>
      <c r="C64" s="633" t="e">
        <f t="shared" si="6"/>
        <v>#DIV/0!</v>
      </c>
      <c r="D64" s="633" t="e">
        <f t="shared" si="6"/>
        <v>#DIV/0!</v>
      </c>
      <c r="E64" s="633">
        <f t="shared" si="6"/>
        <v>0</v>
      </c>
      <c r="F64" s="633">
        <f t="shared" si="6"/>
        <v>0</v>
      </c>
      <c r="G64" s="631" t="e">
        <f t="shared" si="7"/>
        <v>#DIV/0!</v>
      </c>
      <c r="H64" s="629"/>
    </row>
    <row r="65" spans="1:8">
      <c r="A65" s="629">
        <v>48</v>
      </c>
      <c r="B65" s="600" t="s">
        <v>529</v>
      </c>
      <c r="C65" s="633" t="e">
        <f t="shared" si="6"/>
        <v>#DIV/0!</v>
      </c>
      <c r="D65" s="633" t="e">
        <f t="shared" si="6"/>
        <v>#DIV/0!</v>
      </c>
      <c r="E65" s="633">
        <f t="shared" si="6"/>
        <v>0</v>
      </c>
      <c r="F65" s="633">
        <f t="shared" si="6"/>
        <v>0</v>
      </c>
      <c r="G65" s="631" t="e">
        <f t="shared" si="7"/>
        <v>#DIV/0!</v>
      </c>
      <c r="H65" s="629"/>
    </row>
    <row r="66" spans="1:8">
      <c r="A66" s="629">
        <v>49</v>
      </c>
      <c r="B66" s="600" t="s">
        <v>530</v>
      </c>
      <c r="C66" s="633" t="e">
        <f t="shared" si="6"/>
        <v>#DIV/0!</v>
      </c>
      <c r="D66" s="633" t="e">
        <f t="shared" si="6"/>
        <v>#DIV/0!</v>
      </c>
      <c r="E66" s="633">
        <f t="shared" si="6"/>
        <v>0</v>
      </c>
      <c r="F66" s="633">
        <f t="shared" si="6"/>
        <v>0</v>
      </c>
      <c r="G66" s="631" t="e">
        <f t="shared" si="7"/>
        <v>#DIV/0!</v>
      </c>
      <c r="H66" s="629"/>
    </row>
    <row r="67" spans="1:8">
      <c r="A67" s="629">
        <v>50</v>
      </c>
      <c r="B67" s="600" t="s">
        <v>531</v>
      </c>
      <c r="C67" s="633" t="e">
        <f t="shared" si="6"/>
        <v>#DIV/0!</v>
      </c>
      <c r="D67" s="633" t="e">
        <f t="shared" si="6"/>
        <v>#DIV/0!</v>
      </c>
      <c r="E67" s="633">
        <f t="shared" si="6"/>
        <v>0</v>
      </c>
      <c r="F67" s="633">
        <f t="shared" si="6"/>
        <v>0</v>
      </c>
      <c r="G67" s="631" t="e">
        <f t="shared" si="7"/>
        <v>#DIV/0!</v>
      </c>
      <c r="H67" s="629"/>
    </row>
    <row r="68" spans="1:8">
      <c r="A68" s="629">
        <v>51</v>
      </c>
      <c r="B68" s="600" t="s">
        <v>532</v>
      </c>
      <c r="C68" s="633" t="e">
        <f t="shared" si="6"/>
        <v>#DIV/0!</v>
      </c>
      <c r="D68" s="633" t="e">
        <f t="shared" si="6"/>
        <v>#DIV/0!</v>
      </c>
      <c r="E68" s="633">
        <f t="shared" si="6"/>
        <v>0</v>
      </c>
      <c r="F68" s="633">
        <f t="shared" si="6"/>
        <v>0</v>
      </c>
      <c r="G68" s="631" t="e">
        <f t="shared" si="7"/>
        <v>#DIV/0!</v>
      </c>
      <c r="H68" s="629"/>
    </row>
    <row r="69" spans="1:8">
      <c r="A69" s="629">
        <v>52</v>
      </c>
      <c r="B69" s="600" t="s">
        <v>533</v>
      </c>
      <c r="C69" s="633" t="e">
        <f t="shared" si="6"/>
        <v>#DIV/0!</v>
      </c>
      <c r="D69" s="633" t="e">
        <f t="shared" si="6"/>
        <v>#DIV/0!</v>
      </c>
      <c r="E69" s="633">
        <f t="shared" si="6"/>
        <v>0</v>
      </c>
      <c r="F69" s="633">
        <f t="shared" si="6"/>
        <v>0</v>
      </c>
      <c r="G69" s="631" t="e">
        <f t="shared" si="7"/>
        <v>#DIV/0!</v>
      </c>
      <c r="H69" s="629"/>
    </row>
    <row r="70" spans="1:8">
      <c r="A70" s="629">
        <v>53</v>
      </c>
      <c r="B70" s="600" t="s">
        <v>547</v>
      </c>
      <c r="C70" s="633" t="e">
        <f>AVERAGE(C57:C69)</f>
        <v>#DIV/0!</v>
      </c>
      <c r="D70" s="633" t="e">
        <f t="shared" ref="D70:F70" si="8">AVERAGE(D57:D69)</f>
        <v>#DIV/0!</v>
      </c>
      <c r="E70" s="633">
        <f t="shared" si="8"/>
        <v>0</v>
      </c>
      <c r="F70" s="633">
        <f t="shared" si="8"/>
        <v>0</v>
      </c>
      <c r="G70" s="633" t="e">
        <f>AVERAGE(G57:G69)</f>
        <v>#DIV/0!</v>
      </c>
      <c r="H70" s="629"/>
    </row>
    <row r="71" spans="1:8">
      <c r="A71" s="1713"/>
    </row>
    <row r="72" spans="1:8">
      <c r="A72" s="1713"/>
    </row>
    <row r="73" spans="1:8">
      <c r="A73" s="1713"/>
      <c r="B73" s="627" t="s">
        <v>555</v>
      </c>
      <c r="C73" s="855" t="s">
        <v>229</v>
      </c>
      <c r="D73" s="855" t="s">
        <v>796</v>
      </c>
      <c r="G73" s="629" t="s">
        <v>44</v>
      </c>
    </row>
    <row r="74" spans="1:8">
      <c r="A74" s="629">
        <v>54</v>
      </c>
      <c r="B74" s="600" t="s">
        <v>525</v>
      </c>
      <c r="C74" s="633">
        <f>C39-C38</f>
        <v>0</v>
      </c>
      <c r="D74" s="633">
        <f>D39-D38</f>
        <v>0</v>
      </c>
      <c r="G74" s="631">
        <f t="shared" ref="G74:G86" si="9">SUM(C74:F74)</f>
        <v>0</v>
      </c>
      <c r="H74" s="629"/>
    </row>
    <row r="75" spans="1:8">
      <c r="A75" s="629">
        <v>55</v>
      </c>
      <c r="B75" s="600" t="s">
        <v>526</v>
      </c>
      <c r="C75" s="633">
        <f>C40-C39</f>
        <v>0</v>
      </c>
      <c r="D75" s="633">
        <f>D40-D39</f>
        <v>0</v>
      </c>
      <c r="G75" s="631">
        <f t="shared" si="9"/>
        <v>0</v>
      </c>
      <c r="H75" s="629"/>
    </row>
    <row r="76" spans="1:8">
      <c r="A76" s="629">
        <v>56</v>
      </c>
      <c r="B76" s="600" t="s">
        <v>527</v>
      </c>
      <c r="C76" s="633">
        <f t="shared" ref="C76:D85" si="10">C41-C40</f>
        <v>0</v>
      </c>
      <c r="D76" s="633">
        <f t="shared" si="10"/>
        <v>0</v>
      </c>
      <c r="G76" s="631">
        <f t="shared" si="9"/>
        <v>0</v>
      </c>
      <c r="H76" s="629"/>
    </row>
    <row r="77" spans="1:8">
      <c r="A77" s="629">
        <v>57</v>
      </c>
      <c r="B77" s="600" t="s">
        <v>171</v>
      </c>
      <c r="C77" s="633">
        <v>0</v>
      </c>
      <c r="D77" s="633">
        <v>0</v>
      </c>
      <c r="G77" s="631">
        <f t="shared" si="9"/>
        <v>0</v>
      </c>
      <c r="H77" s="629"/>
    </row>
    <row r="78" spans="1:8">
      <c r="A78" s="629">
        <v>58</v>
      </c>
      <c r="B78" s="600" t="s">
        <v>172</v>
      </c>
      <c r="C78" s="633">
        <f t="shared" si="10"/>
        <v>0</v>
      </c>
      <c r="D78" s="633">
        <f t="shared" si="10"/>
        <v>0</v>
      </c>
      <c r="G78" s="631">
        <f t="shared" si="9"/>
        <v>0</v>
      </c>
      <c r="H78" s="629"/>
    </row>
    <row r="79" spans="1:8">
      <c r="A79" s="629">
        <v>59</v>
      </c>
      <c r="B79" s="600" t="s">
        <v>173</v>
      </c>
      <c r="C79" s="633">
        <f t="shared" si="10"/>
        <v>0</v>
      </c>
      <c r="D79" s="633">
        <f t="shared" si="10"/>
        <v>0</v>
      </c>
      <c r="G79" s="631">
        <f t="shared" si="9"/>
        <v>0</v>
      </c>
      <c r="H79" s="629"/>
    </row>
    <row r="80" spans="1:8">
      <c r="A80" s="629">
        <v>60</v>
      </c>
      <c r="B80" s="600" t="s">
        <v>528</v>
      </c>
      <c r="C80" s="633">
        <f t="shared" si="10"/>
        <v>0</v>
      </c>
      <c r="D80" s="633">
        <f t="shared" si="10"/>
        <v>0</v>
      </c>
      <c r="G80" s="631">
        <f t="shared" si="9"/>
        <v>0</v>
      </c>
      <c r="H80" s="629"/>
    </row>
    <row r="81" spans="1:8">
      <c r="A81" s="629">
        <v>61</v>
      </c>
      <c r="B81" s="600" t="s">
        <v>529</v>
      </c>
      <c r="C81" s="633">
        <f t="shared" si="10"/>
        <v>0</v>
      </c>
      <c r="D81" s="633">
        <f t="shared" si="10"/>
        <v>0</v>
      </c>
      <c r="G81" s="631">
        <f t="shared" si="9"/>
        <v>0</v>
      </c>
      <c r="H81" s="629"/>
    </row>
    <row r="82" spans="1:8">
      <c r="A82" s="629">
        <v>62</v>
      </c>
      <c r="B82" s="600" t="s">
        <v>530</v>
      </c>
      <c r="C82" s="633">
        <f t="shared" si="10"/>
        <v>0</v>
      </c>
      <c r="D82" s="633">
        <f t="shared" si="10"/>
        <v>0</v>
      </c>
      <c r="G82" s="631">
        <f t="shared" si="9"/>
        <v>0</v>
      </c>
      <c r="H82" s="629"/>
    </row>
    <row r="83" spans="1:8">
      <c r="A83" s="629">
        <v>63</v>
      </c>
      <c r="B83" s="600" t="s">
        <v>531</v>
      </c>
      <c r="C83" s="633">
        <f t="shared" si="10"/>
        <v>0</v>
      </c>
      <c r="D83" s="633">
        <f t="shared" si="10"/>
        <v>0</v>
      </c>
      <c r="G83" s="631">
        <f t="shared" si="9"/>
        <v>0</v>
      </c>
      <c r="H83" s="629"/>
    </row>
    <row r="84" spans="1:8">
      <c r="A84" s="629">
        <v>64</v>
      </c>
      <c r="B84" s="600" t="s">
        <v>532</v>
      </c>
      <c r="C84" s="633">
        <f t="shared" si="10"/>
        <v>0</v>
      </c>
      <c r="D84" s="633">
        <f t="shared" si="10"/>
        <v>0</v>
      </c>
      <c r="G84" s="631">
        <f t="shared" si="9"/>
        <v>0</v>
      </c>
      <c r="H84" s="629"/>
    </row>
    <row r="85" spans="1:8">
      <c r="A85" s="629">
        <v>65</v>
      </c>
      <c r="B85" s="600" t="s">
        <v>533</v>
      </c>
      <c r="C85" s="633">
        <f t="shared" si="10"/>
        <v>0</v>
      </c>
      <c r="D85" s="633">
        <f t="shared" si="10"/>
        <v>0</v>
      </c>
      <c r="G85" s="631">
        <f t="shared" si="9"/>
        <v>0</v>
      </c>
      <c r="H85" s="629"/>
    </row>
    <row r="86" spans="1:8">
      <c r="A86" s="629">
        <v>66</v>
      </c>
      <c r="B86" s="600" t="s">
        <v>44</v>
      </c>
      <c r="C86" s="633">
        <f>SUM(C74:C85)</f>
        <v>0</v>
      </c>
      <c r="D86" s="633">
        <f>SUM(D74:D85)</f>
        <v>0</v>
      </c>
      <c r="G86" s="631">
        <f t="shared" si="9"/>
        <v>0</v>
      </c>
    </row>
    <row r="87" spans="1:8">
      <c r="G87" s="633"/>
    </row>
    <row r="89" spans="1:8">
      <c r="B89" s="627" t="s">
        <v>809</v>
      </c>
      <c r="C89" s="600"/>
    </row>
    <row r="90" spans="1:8">
      <c r="A90" s="629">
        <v>67</v>
      </c>
      <c r="B90" s="600" t="s">
        <v>524</v>
      </c>
      <c r="C90" s="1518">
        <v>0</v>
      </c>
    </row>
    <row r="91" spans="1:8">
      <c r="A91" s="629">
        <v>68</v>
      </c>
      <c r="B91" s="600" t="s">
        <v>525</v>
      </c>
      <c r="C91" s="1518">
        <v>0</v>
      </c>
    </row>
    <row r="92" spans="1:8">
      <c r="A92" s="629">
        <v>69</v>
      </c>
      <c r="B92" s="600" t="s">
        <v>526</v>
      </c>
      <c r="C92" s="1518">
        <v>0</v>
      </c>
    </row>
    <row r="93" spans="1:8">
      <c r="A93" s="629">
        <v>70</v>
      </c>
      <c r="B93" s="600" t="s">
        <v>527</v>
      </c>
      <c r="C93" s="1518">
        <v>0</v>
      </c>
    </row>
    <row r="94" spans="1:8">
      <c r="A94" s="629">
        <v>71</v>
      </c>
      <c r="B94" s="600" t="s">
        <v>171</v>
      </c>
      <c r="C94" s="1518">
        <v>0</v>
      </c>
    </row>
    <row r="95" spans="1:8">
      <c r="A95" s="629">
        <v>72</v>
      </c>
      <c r="B95" s="600" t="s">
        <v>172</v>
      </c>
      <c r="C95" s="1518">
        <v>0</v>
      </c>
    </row>
    <row r="96" spans="1:8">
      <c r="A96" s="629">
        <v>73</v>
      </c>
      <c r="B96" s="600" t="s">
        <v>173</v>
      </c>
      <c r="C96" s="1518">
        <v>0</v>
      </c>
    </row>
    <row r="97" spans="1:3">
      <c r="A97" s="629">
        <v>74</v>
      </c>
      <c r="B97" s="600" t="s">
        <v>528</v>
      </c>
      <c r="C97" s="1518">
        <v>0</v>
      </c>
    </row>
    <row r="98" spans="1:3">
      <c r="A98" s="629">
        <v>75</v>
      </c>
      <c r="B98" s="600" t="s">
        <v>529</v>
      </c>
      <c r="C98" s="1518">
        <v>0</v>
      </c>
    </row>
    <row r="99" spans="1:3">
      <c r="A99" s="629">
        <v>76</v>
      </c>
      <c r="B99" s="600" t="s">
        <v>530</v>
      </c>
      <c r="C99" s="1518">
        <v>0</v>
      </c>
    </row>
    <row r="100" spans="1:3">
      <c r="A100" s="629">
        <v>77</v>
      </c>
      <c r="B100" s="600" t="s">
        <v>531</v>
      </c>
      <c r="C100" s="1518">
        <v>0</v>
      </c>
    </row>
    <row r="101" spans="1:3">
      <c r="A101" s="629">
        <v>78</v>
      </c>
      <c r="B101" s="600" t="s">
        <v>532</v>
      </c>
      <c r="C101" s="1518">
        <v>0</v>
      </c>
    </row>
    <row r="102" spans="1:3">
      <c r="A102" s="629">
        <v>79</v>
      </c>
      <c r="B102" s="600" t="s">
        <v>533</v>
      </c>
      <c r="C102" s="1518">
        <v>0</v>
      </c>
    </row>
    <row r="103" spans="1:3">
      <c r="A103" s="629">
        <v>80</v>
      </c>
      <c r="B103" s="600" t="s">
        <v>547</v>
      </c>
      <c r="C103" s="633">
        <f>AVERAGE(C90:C102)</f>
        <v>0</v>
      </c>
    </row>
  </sheetData>
  <customSheetViews>
    <customSheetView guid="{E6D9E970-926F-4F3B-8D36-41EB74ECFD6A}" scale="90" fitToPage="1">
      <selection activeCell="C14" sqref="C14"/>
      <rowBreaks count="1" manualBreakCount="1">
        <brk id="51" max="16383" man="1"/>
      </rowBreaks>
      <pageMargins left="0.7" right="0.7" top="0.75" bottom="0.75" header="0.3" footer="0.3"/>
      <pageSetup scale="44" orientation="portrait" r:id="rId1"/>
    </customSheetView>
  </customSheetViews>
  <mergeCells count="4">
    <mergeCell ref="A1:E1"/>
    <mergeCell ref="A3:E3"/>
    <mergeCell ref="B52:F52"/>
    <mergeCell ref="A54:E54"/>
  </mergeCells>
  <pageMargins left="0.7" right="0.7" top="0.75" bottom="0.75" header="0.3" footer="0.3"/>
  <pageSetup scale="44" orientation="portrait" r:id="rId2"/>
  <rowBreaks count="1" manualBreakCount="1">
    <brk id="5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D1CCA-92C5-444A-9A47-EADAF38D758E}">
  <sheetPr>
    <pageSetUpPr fitToPage="1"/>
  </sheetPr>
  <dimension ref="A1:H41"/>
  <sheetViews>
    <sheetView zoomScaleNormal="100" workbookViewId="0">
      <selection activeCell="K36" sqref="K36"/>
    </sheetView>
  </sheetViews>
  <sheetFormatPr defaultColWidth="11.453125" defaultRowHeight="14"/>
  <cols>
    <col min="1" max="1" width="5.26953125" style="1008" customWidth="1"/>
    <col min="2" max="2" width="46.54296875" style="1008" customWidth="1"/>
    <col min="3" max="3" width="2.1796875" style="1008" customWidth="1"/>
    <col min="4" max="4" width="6.81640625" style="1008" bestFit="1" customWidth="1"/>
    <col min="5" max="5" width="21.81640625" style="1008" bestFit="1" customWidth="1"/>
    <col min="6" max="6" width="18" style="1008" bestFit="1" customWidth="1"/>
    <col min="7" max="7" width="19" style="1008" bestFit="1" customWidth="1"/>
    <col min="8" max="8" width="15.7265625" style="1008" customWidth="1"/>
    <col min="9" max="16384" width="11.453125" style="1008"/>
  </cols>
  <sheetData>
    <row r="1" spans="1:8">
      <c r="A1" s="1010"/>
      <c r="B1" s="1924" t="s">
        <v>1542</v>
      </c>
      <c r="C1" s="1924"/>
      <c r="D1" s="1924"/>
      <c r="E1" s="1924"/>
      <c r="F1" s="1010"/>
      <c r="G1" s="1010"/>
      <c r="H1" s="1010"/>
    </row>
    <row r="2" spans="1:8">
      <c r="A2" s="1010"/>
      <c r="B2" s="1925" t="s">
        <v>1095</v>
      </c>
      <c r="C2" s="1925"/>
      <c r="D2" s="1925"/>
      <c r="E2" s="1925"/>
      <c r="F2" s="1010"/>
      <c r="G2" s="1010"/>
      <c r="H2" s="1010"/>
    </row>
    <row r="3" spans="1:8">
      <c r="A3" s="1010"/>
      <c r="B3" s="1010"/>
      <c r="C3" s="1010"/>
      <c r="D3" s="1010"/>
      <c r="E3" s="1010"/>
      <c r="F3" s="1010"/>
      <c r="G3" s="1010"/>
      <c r="H3" s="1010"/>
    </row>
    <row r="4" spans="1:8">
      <c r="A4" s="1010"/>
      <c r="B4" s="1016"/>
      <c r="C4" s="1016"/>
      <c r="D4" s="1016"/>
      <c r="E4" s="1016"/>
      <c r="F4" s="1010"/>
      <c r="G4" s="1010"/>
      <c r="H4" s="1010"/>
    </row>
    <row r="5" spans="1:8">
      <c r="A5" s="1010"/>
      <c r="B5" s="1016"/>
      <c r="C5" s="1010"/>
      <c r="D5" s="1010"/>
      <c r="E5" s="1010"/>
      <c r="F5" s="1010"/>
      <c r="G5" s="1010"/>
      <c r="H5" s="1010"/>
    </row>
    <row r="6" spans="1:8">
      <c r="A6" s="1010"/>
      <c r="B6" s="1010"/>
      <c r="C6" s="1010"/>
      <c r="D6" s="1010"/>
      <c r="E6" s="1017" t="s">
        <v>510</v>
      </c>
      <c r="F6" s="1017" t="s">
        <v>511</v>
      </c>
      <c r="G6" s="1017" t="s">
        <v>512</v>
      </c>
      <c r="H6" s="1010"/>
    </row>
    <row r="7" spans="1:8">
      <c r="A7" s="1010"/>
      <c r="B7" s="1010"/>
      <c r="C7" s="1010"/>
      <c r="D7" s="1010"/>
      <c r="E7" s="1018" t="s">
        <v>1096</v>
      </c>
      <c r="F7" s="1010"/>
      <c r="G7" s="1010"/>
      <c r="H7" s="1010"/>
    </row>
    <row r="8" spans="1:8">
      <c r="A8" s="1010"/>
      <c r="B8" s="1010"/>
      <c r="C8" s="1010"/>
      <c r="D8" s="1010"/>
      <c r="E8" s="1019"/>
      <c r="F8" s="1020"/>
      <c r="G8" s="1020"/>
      <c r="H8" s="1010"/>
    </row>
    <row r="9" spans="1:8">
      <c r="A9" s="1010"/>
      <c r="B9" s="1021"/>
      <c r="C9" s="1022"/>
      <c r="D9" s="1023"/>
      <c r="E9" s="1024" t="s">
        <v>44</v>
      </c>
      <c r="F9" s="1024" t="s">
        <v>1097</v>
      </c>
      <c r="G9" s="1024" t="s">
        <v>1098</v>
      </c>
      <c r="H9" s="1010"/>
    </row>
    <row r="10" spans="1:8">
      <c r="A10" s="1025">
        <v>1</v>
      </c>
      <c r="B10" s="1026" t="s">
        <v>1099</v>
      </c>
      <c r="C10" s="1010"/>
      <c r="D10" s="1027">
        <v>560</v>
      </c>
      <c r="E10" s="1624">
        <v>3876375</v>
      </c>
      <c r="F10" s="1040"/>
      <c r="G10" s="1029">
        <f>E10-F10</f>
        <v>3876375</v>
      </c>
      <c r="H10" s="1010"/>
    </row>
    <row r="11" spans="1:8">
      <c r="A11" s="1025">
        <f>A10+1</f>
        <v>2</v>
      </c>
      <c r="B11" s="1026" t="s">
        <v>1100</v>
      </c>
      <c r="C11" s="1010"/>
      <c r="D11" s="1027">
        <v>561.1</v>
      </c>
      <c r="E11" s="1625">
        <v>0</v>
      </c>
      <c r="F11" s="1040"/>
      <c r="G11" s="1029">
        <f t="shared" ref="G11:G34" si="0">E11-F11</f>
        <v>0</v>
      </c>
      <c r="H11" s="1010"/>
    </row>
    <row r="12" spans="1:8">
      <c r="A12" s="1025">
        <f t="shared" ref="A12:A35" si="1">A11+1</f>
        <v>3</v>
      </c>
      <c r="B12" s="1026" t="s">
        <v>1101</v>
      </c>
      <c r="C12" s="1010"/>
      <c r="D12" s="1027">
        <v>561.20000000000005</v>
      </c>
      <c r="E12" s="1625">
        <v>945849</v>
      </c>
      <c r="F12" s="1042"/>
      <c r="G12" s="1029">
        <f t="shared" si="0"/>
        <v>945849</v>
      </c>
      <c r="H12" s="1010"/>
    </row>
    <row r="13" spans="1:8">
      <c r="A13" s="1025">
        <f t="shared" si="1"/>
        <v>4</v>
      </c>
      <c r="B13" s="1026" t="s">
        <v>1102</v>
      </c>
      <c r="C13" s="1010"/>
      <c r="D13" s="1027">
        <v>561.29999999999995</v>
      </c>
      <c r="E13" s="1625">
        <v>0</v>
      </c>
      <c r="F13" s="1042"/>
      <c r="G13" s="1029">
        <f t="shared" si="0"/>
        <v>0</v>
      </c>
      <c r="H13" s="1010"/>
    </row>
    <row r="14" spans="1:8">
      <c r="A14" s="1025">
        <f t="shared" si="1"/>
        <v>5</v>
      </c>
      <c r="B14" s="1026" t="s">
        <v>1103</v>
      </c>
      <c r="C14" s="1010"/>
      <c r="D14" s="1027">
        <v>561.4</v>
      </c>
      <c r="E14" s="1625">
        <v>-2353</v>
      </c>
      <c r="F14" s="1042"/>
      <c r="G14" s="1029">
        <f t="shared" si="0"/>
        <v>-2353</v>
      </c>
      <c r="H14" s="1010"/>
    </row>
    <row r="15" spans="1:8">
      <c r="A15" s="1025">
        <f t="shared" si="1"/>
        <v>6</v>
      </c>
      <c r="B15" s="1026" t="s">
        <v>1104</v>
      </c>
      <c r="C15" s="1010"/>
      <c r="D15" s="1027">
        <v>561.5</v>
      </c>
      <c r="E15" s="1625">
        <v>3729</v>
      </c>
      <c r="F15" s="1042"/>
      <c r="G15" s="1029">
        <f t="shared" si="0"/>
        <v>3729</v>
      </c>
      <c r="H15" s="1010"/>
    </row>
    <row r="16" spans="1:8">
      <c r="A16" s="1025">
        <f t="shared" si="1"/>
        <v>7</v>
      </c>
      <c r="B16" s="1026" t="s">
        <v>1105</v>
      </c>
      <c r="C16" s="1010"/>
      <c r="D16" s="1027">
        <v>561.6</v>
      </c>
      <c r="E16" s="1625">
        <v>0</v>
      </c>
      <c r="F16" s="1042"/>
      <c r="G16" s="1029">
        <f t="shared" si="0"/>
        <v>0</v>
      </c>
      <c r="H16" s="1010"/>
    </row>
    <row r="17" spans="1:8">
      <c r="A17" s="1025">
        <f t="shared" si="1"/>
        <v>8</v>
      </c>
      <c r="B17" s="1026" t="s">
        <v>1106</v>
      </c>
      <c r="C17" s="1010"/>
      <c r="D17" s="1031">
        <v>561.70000000000005</v>
      </c>
      <c r="E17" s="1625">
        <v>0</v>
      </c>
      <c r="F17" s="1042"/>
      <c r="G17" s="1029">
        <f t="shared" si="0"/>
        <v>0</v>
      </c>
      <c r="H17" s="1010"/>
    </row>
    <row r="18" spans="1:8">
      <c r="A18" s="1025">
        <f t="shared" si="1"/>
        <v>9</v>
      </c>
      <c r="B18" s="1026" t="s">
        <v>1107</v>
      </c>
      <c r="C18" s="1010"/>
      <c r="D18" s="1027">
        <v>561.79999999999995</v>
      </c>
      <c r="E18" s="1625">
        <v>596</v>
      </c>
      <c r="F18" s="1042"/>
      <c r="G18" s="1029">
        <f t="shared" si="0"/>
        <v>596</v>
      </c>
      <c r="H18" s="1010"/>
    </row>
    <row r="19" spans="1:8">
      <c r="A19" s="1025">
        <f t="shared" si="1"/>
        <v>10</v>
      </c>
      <c r="B19" s="1026" t="s">
        <v>1108</v>
      </c>
      <c r="C19" s="1010"/>
      <c r="D19" s="1027">
        <v>562</v>
      </c>
      <c r="E19" s="1625">
        <v>337</v>
      </c>
      <c r="F19" s="1042"/>
      <c r="G19" s="1029">
        <f t="shared" si="0"/>
        <v>337</v>
      </c>
      <c r="H19" s="1010"/>
    </row>
    <row r="20" spans="1:8">
      <c r="A20" s="1025">
        <f t="shared" si="1"/>
        <v>11</v>
      </c>
      <c r="B20" s="1026" t="s">
        <v>1109</v>
      </c>
      <c r="C20" s="1010"/>
      <c r="D20" s="1027">
        <v>563</v>
      </c>
      <c r="E20" s="1625">
        <v>0</v>
      </c>
      <c r="F20" s="1042"/>
      <c r="G20" s="1029">
        <f t="shared" si="0"/>
        <v>0</v>
      </c>
      <c r="H20" s="1010"/>
    </row>
    <row r="21" spans="1:8">
      <c r="A21" s="1025">
        <f t="shared" si="1"/>
        <v>12</v>
      </c>
      <c r="B21" s="1026" t="s">
        <v>1110</v>
      </c>
      <c r="C21" s="1010"/>
      <c r="D21" s="1027">
        <v>564</v>
      </c>
      <c r="E21" s="1625">
        <v>0</v>
      </c>
      <c r="F21" s="1042"/>
      <c r="G21" s="1029">
        <f t="shared" si="0"/>
        <v>0</v>
      </c>
      <c r="H21" s="1010"/>
    </row>
    <row r="22" spans="1:8">
      <c r="A22" s="1025">
        <f t="shared" si="1"/>
        <v>13</v>
      </c>
      <c r="B22" s="1026" t="s">
        <v>1111</v>
      </c>
      <c r="C22" s="1010"/>
      <c r="D22" s="1027">
        <v>565</v>
      </c>
      <c r="E22" s="1625">
        <v>0</v>
      </c>
      <c r="F22" s="1042"/>
      <c r="G22" s="1029">
        <f t="shared" si="0"/>
        <v>0</v>
      </c>
      <c r="H22" s="1010"/>
    </row>
    <row r="23" spans="1:8">
      <c r="A23" s="1025">
        <f t="shared" si="1"/>
        <v>14</v>
      </c>
      <c r="B23" s="1026" t="s">
        <v>1112</v>
      </c>
      <c r="C23" s="1010"/>
      <c r="D23" s="1027">
        <v>566</v>
      </c>
      <c r="E23" s="1625">
        <v>4240399</v>
      </c>
      <c r="F23" s="1042"/>
      <c r="G23" s="1029">
        <f>E23-F23</f>
        <v>4240399</v>
      </c>
      <c r="H23" s="1010"/>
    </row>
    <row r="24" spans="1:8">
      <c r="A24" s="1025">
        <f t="shared" si="1"/>
        <v>15</v>
      </c>
      <c r="B24" s="1026" t="s">
        <v>1025</v>
      </c>
      <c r="C24" s="1010"/>
      <c r="D24" s="1027">
        <v>567</v>
      </c>
      <c r="E24" s="1625">
        <v>0</v>
      </c>
      <c r="F24" s="1042"/>
      <c r="G24" s="1029">
        <f t="shared" si="0"/>
        <v>0</v>
      </c>
      <c r="H24" s="1010"/>
    </row>
    <row r="25" spans="1:8">
      <c r="A25" s="1025">
        <f t="shared" si="1"/>
        <v>16</v>
      </c>
      <c r="B25" s="1026" t="s">
        <v>1113</v>
      </c>
      <c r="C25" s="1010"/>
      <c r="D25" s="1027">
        <v>568</v>
      </c>
      <c r="E25" s="1625">
        <v>0</v>
      </c>
      <c r="F25" s="1042"/>
      <c r="G25" s="1029">
        <f t="shared" si="0"/>
        <v>0</v>
      </c>
      <c r="H25" s="1010"/>
    </row>
    <row r="26" spans="1:8">
      <c r="A26" s="1025">
        <f t="shared" si="1"/>
        <v>17</v>
      </c>
      <c r="B26" s="1026" t="s">
        <v>1114</v>
      </c>
      <c r="C26" s="1010"/>
      <c r="D26" s="1027">
        <v>569</v>
      </c>
      <c r="E26" s="1625">
        <v>1160046</v>
      </c>
      <c r="F26" s="1042"/>
      <c r="G26" s="1029">
        <f t="shared" si="0"/>
        <v>1160046</v>
      </c>
      <c r="H26" s="1010"/>
    </row>
    <row r="27" spans="1:8">
      <c r="A27" s="1025">
        <f t="shared" si="1"/>
        <v>18</v>
      </c>
      <c r="B27" s="1026" t="s">
        <v>1115</v>
      </c>
      <c r="C27" s="1010"/>
      <c r="D27" s="1027">
        <v>569.1</v>
      </c>
      <c r="E27" s="1625">
        <v>0</v>
      </c>
      <c r="F27" s="1042"/>
      <c r="G27" s="1029">
        <f t="shared" si="0"/>
        <v>0</v>
      </c>
      <c r="H27" s="1010"/>
    </row>
    <row r="28" spans="1:8">
      <c r="A28" s="1025">
        <f t="shared" si="1"/>
        <v>19</v>
      </c>
      <c r="B28" s="1026" t="s">
        <v>1116</v>
      </c>
      <c r="C28" s="1010"/>
      <c r="D28" s="1027">
        <v>569.20000000000005</v>
      </c>
      <c r="E28" s="1625">
        <v>0</v>
      </c>
      <c r="F28" s="1042"/>
      <c r="G28" s="1029">
        <f t="shared" si="0"/>
        <v>0</v>
      </c>
      <c r="H28" s="1010"/>
    </row>
    <row r="29" spans="1:8">
      <c r="A29" s="1025">
        <f t="shared" si="1"/>
        <v>20</v>
      </c>
      <c r="B29" s="1026" t="s">
        <v>1117</v>
      </c>
      <c r="C29" s="1010"/>
      <c r="D29" s="1027">
        <v>569.29999999999995</v>
      </c>
      <c r="E29" s="1625">
        <v>0</v>
      </c>
      <c r="F29" s="1042"/>
      <c r="G29" s="1029">
        <f t="shared" si="0"/>
        <v>0</v>
      </c>
      <c r="H29" s="1010"/>
    </row>
    <row r="30" spans="1:8">
      <c r="A30" s="1025">
        <f t="shared" si="1"/>
        <v>21</v>
      </c>
      <c r="B30" s="1026" t="s">
        <v>1118</v>
      </c>
      <c r="C30" s="1010"/>
      <c r="D30" s="1027">
        <v>569.4</v>
      </c>
      <c r="E30" s="1625">
        <v>0</v>
      </c>
      <c r="F30" s="1042"/>
      <c r="G30" s="1029">
        <f t="shared" si="0"/>
        <v>0</v>
      </c>
      <c r="H30" s="1010"/>
    </row>
    <row r="31" spans="1:8">
      <c r="A31" s="1025">
        <f t="shared" si="1"/>
        <v>22</v>
      </c>
      <c r="B31" s="1026" t="s">
        <v>1119</v>
      </c>
      <c r="C31" s="1010"/>
      <c r="D31" s="1027">
        <v>570</v>
      </c>
      <c r="E31" s="1625">
        <v>8051460</v>
      </c>
      <c r="F31" s="1042"/>
      <c r="G31" s="1029">
        <f t="shared" si="0"/>
        <v>8051460</v>
      </c>
      <c r="H31" s="1010"/>
    </row>
    <row r="32" spans="1:8">
      <c r="A32" s="1025">
        <f t="shared" si="1"/>
        <v>23</v>
      </c>
      <c r="B32" s="1026" t="s">
        <v>1120</v>
      </c>
      <c r="C32" s="1010"/>
      <c r="D32" s="1027">
        <v>571</v>
      </c>
      <c r="E32" s="1625">
        <v>9555463</v>
      </c>
      <c r="F32" s="1042"/>
      <c r="G32" s="1029">
        <f t="shared" si="0"/>
        <v>9555463</v>
      </c>
      <c r="H32" s="1010"/>
    </row>
    <row r="33" spans="1:8">
      <c r="A33" s="1025">
        <f t="shared" si="1"/>
        <v>24</v>
      </c>
      <c r="B33" s="1026" t="s">
        <v>1121</v>
      </c>
      <c r="C33" s="1010"/>
      <c r="D33" s="1027">
        <v>572</v>
      </c>
      <c r="E33" s="1625">
        <v>104770</v>
      </c>
      <c r="F33" s="1042"/>
      <c r="G33" s="1029">
        <f t="shared" si="0"/>
        <v>104770</v>
      </c>
      <c r="H33" s="1010"/>
    </row>
    <row r="34" spans="1:8">
      <c r="A34" s="1025">
        <f t="shared" si="1"/>
        <v>25</v>
      </c>
      <c r="B34" s="1032" t="s">
        <v>1122</v>
      </c>
      <c r="C34" s="1010"/>
      <c r="D34" s="1027">
        <v>573</v>
      </c>
      <c r="E34" s="1625">
        <v>232639</v>
      </c>
      <c r="F34" s="1040"/>
      <c r="G34" s="1029">
        <f t="shared" si="0"/>
        <v>232639</v>
      </c>
      <c r="H34" s="1030"/>
    </row>
    <row r="35" spans="1:8">
      <c r="A35" s="1025">
        <f t="shared" si="1"/>
        <v>26</v>
      </c>
      <c r="B35" s="1016" t="s">
        <v>1286</v>
      </c>
      <c r="C35" s="1010"/>
      <c r="D35" s="1025"/>
      <c r="E35" s="1033">
        <f>SUM(E10:E34)</f>
        <v>28169310</v>
      </c>
      <c r="F35" s="1033">
        <f>SUM(F10:F34)</f>
        <v>0</v>
      </c>
      <c r="G35" s="1033">
        <f>SUM(G10:G34)</f>
        <v>28169310</v>
      </c>
      <c r="H35" s="1010"/>
    </row>
    <row r="36" spans="1:8">
      <c r="A36" s="1025"/>
      <c r="B36" s="1010"/>
      <c r="C36" s="1010"/>
      <c r="D36" s="1010"/>
      <c r="E36" s="1010"/>
      <c r="F36" s="1010"/>
      <c r="G36" s="1010"/>
      <c r="H36" s="1010"/>
    </row>
    <row r="37" spans="1:8">
      <c r="A37" s="1010"/>
      <c r="B37" s="1010"/>
      <c r="C37" s="1010"/>
      <c r="D37" s="1010"/>
      <c r="E37" s="1034"/>
      <c r="F37" s="1035"/>
      <c r="G37" s="1035"/>
      <c r="H37" s="1010"/>
    </row>
    <row r="38" spans="1:8">
      <c r="A38" s="1025">
        <f>A35+1</f>
        <v>27</v>
      </c>
      <c r="B38" s="1034" t="s">
        <v>1123</v>
      </c>
      <c r="C38" s="1010"/>
      <c r="D38" s="1010"/>
      <c r="E38" s="1010"/>
      <c r="F38" s="1034" t="s">
        <v>44</v>
      </c>
      <c r="G38" s="1030">
        <f>+G35</f>
        <v>28169310</v>
      </c>
      <c r="H38" s="1010"/>
    </row>
    <row r="39" spans="1:8">
      <c r="A39" s="1025"/>
      <c r="B39" s="1010"/>
      <c r="C39" s="1010"/>
      <c r="D39" s="1010"/>
      <c r="E39" s="1010"/>
      <c r="F39" s="1010"/>
      <c r="G39" s="1036"/>
      <c r="H39" s="1037"/>
    </row>
    <row r="40" spans="1:8">
      <c r="A40" s="1010"/>
      <c r="B40" s="1010"/>
      <c r="C40" s="1010"/>
      <c r="D40" s="1010"/>
      <c r="E40" s="1010"/>
      <c r="F40" s="1010"/>
      <c r="G40" s="1010"/>
      <c r="H40" s="1010"/>
    </row>
    <row r="41" spans="1:8">
      <c r="A41" s="1010"/>
      <c r="B41" s="1010"/>
      <c r="C41" s="1010"/>
      <c r="D41" s="1010"/>
      <c r="E41" s="1010"/>
      <c r="F41" s="1010"/>
      <c r="G41" s="1069"/>
      <c r="H41" s="1010"/>
    </row>
  </sheetData>
  <mergeCells count="2">
    <mergeCell ref="B1:E1"/>
    <mergeCell ref="B2:E2"/>
  </mergeCells>
  <pageMargins left="0.25" right="0.25" top="0.75" bottom="0.75" header="0.3" footer="0.3"/>
  <pageSetup scale="9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CC0E4-15EC-4030-BFD1-DCC14F1C70C3}">
  <sheetPr>
    <pageSetUpPr fitToPage="1"/>
  </sheetPr>
  <dimension ref="A1:L41"/>
  <sheetViews>
    <sheetView zoomScaleNormal="100" workbookViewId="0">
      <selection activeCell="K36" sqref="K36"/>
    </sheetView>
  </sheetViews>
  <sheetFormatPr defaultColWidth="11.453125" defaultRowHeight="14"/>
  <cols>
    <col min="1" max="1" width="5.26953125" style="1008" customWidth="1"/>
    <col min="2" max="2" width="46.54296875" style="1008" customWidth="1"/>
    <col min="3" max="3" width="2.1796875" style="1008" customWidth="1"/>
    <col min="4" max="4" width="9.7265625" style="1008" customWidth="1"/>
    <col min="5" max="5" width="21.81640625" style="1008" bestFit="1" customWidth="1"/>
    <col min="6" max="6" width="2.81640625" style="1008" customWidth="1"/>
    <col min="7" max="7" width="19" style="1008" bestFit="1" customWidth="1"/>
    <col min="8" max="8" width="22.54296875" style="1008" bestFit="1" customWidth="1"/>
    <col min="9" max="9" width="18" style="1008" bestFit="1" customWidth="1"/>
    <col min="10" max="10" width="19" style="1008" bestFit="1" customWidth="1"/>
    <col min="11" max="11" width="5.54296875" style="1008" customWidth="1"/>
    <col min="12" max="16384" width="11.453125" style="1008"/>
  </cols>
  <sheetData>
    <row r="1" spans="1:12">
      <c r="A1" s="1010"/>
      <c r="B1" s="1924" t="s">
        <v>1542</v>
      </c>
      <c r="C1" s="1924"/>
      <c r="D1" s="1924"/>
      <c r="E1" s="1924"/>
      <c r="F1" s="1924"/>
      <c r="G1" s="1924"/>
      <c r="H1" s="1010"/>
      <c r="I1" s="1010"/>
      <c r="J1" s="1010"/>
      <c r="K1" s="1010"/>
      <c r="L1" s="1010"/>
    </row>
    <row r="2" spans="1:12">
      <c r="A2" s="1010"/>
      <c r="B2" s="1925" t="s">
        <v>1124</v>
      </c>
      <c r="C2" s="1925"/>
      <c r="D2" s="1925"/>
      <c r="E2" s="1925"/>
      <c r="F2" s="1925"/>
      <c r="G2" s="1925"/>
      <c r="H2" s="1010"/>
      <c r="I2" s="1010"/>
      <c r="J2" s="1010"/>
      <c r="K2" s="1010"/>
      <c r="L2" s="1010"/>
    </row>
    <row r="3" spans="1:12">
      <c r="A3" s="1010"/>
      <c r="B3" s="1010"/>
      <c r="C3" s="1010"/>
      <c r="D3" s="1010"/>
      <c r="E3" s="1010"/>
      <c r="F3" s="1010"/>
      <c r="G3" s="1010"/>
      <c r="H3" s="1010"/>
      <c r="I3" s="1010"/>
      <c r="J3" s="1010"/>
      <c r="K3" s="1010"/>
      <c r="L3" s="1010"/>
    </row>
    <row r="4" spans="1:12">
      <c r="A4" s="1010"/>
      <c r="B4" s="1016"/>
      <c r="C4" s="1016"/>
      <c r="D4" s="1016"/>
      <c r="E4" s="1016"/>
      <c r="F4" s="1016"/>
      <c r="G4" s="1016"/>
      <c r="H4" s="1010"/>
      <c r="I4" s="1010"/>
      <c r="J4" s="1010"/>
      <c r="K4" s="1010"/>
      <c r="L4" s="1010"/>
    </row>
    <row r="5" spans="1:12">
      <c r="A5" s="1010"/>
      <c r="B5" s="1016"/>
      <c r="C5" s="1010"/>
      <c r="D5" s="1010"/>
      <c r="E5" s="1010"/>
      <c r="F5" s="1010"/>
      <c r="G5" s="1010"/>
      <c r="H5" s="1010"/>
      <c r="I5" s="1010"/>
      <c r="J5" s="1010"/>
      <c r="K5" s="1010"/>
      <c r="L5" s="1010"/>
    </row>
    <row r="6" spans="1:12">
      <c r="A6" s="1010"/>
      <c r="B6" s="1010"/>
      <c r="C6" s="1010"/>
      <c r="D6" s="1010"/>
      <c r="E6" s="1017" t="s">
        <v>510</v>
      </c>
      <c r="F6" s="1010"/>
      <c r="G6" s="1017" t="s">
        <v>511</v>
      </c>
      <c r="H6" s="1017" t="s">
        <v>512</v>
      </c>
      <c r="I6" s="1038" t="s">
        <v>513</v>
      </c>
      <c r="J6" s="1017" t="s">
        <v>514</v>
      </c>
      <c r="K6" s="1010"/>
      <c r="L6" s="1010"/>
    </row>
    <row r="7" spans="1:12">
      <c r="A7" s="1010"/>
      <c r="B7" s="1010"/>
      <c r="C7" s="1010"/>
      <c r="D7" s="1010"/>
      <c r="E7" s="1018" t="s">
        <v>1125</v>
      </c>
      <c r="F7" s="1010"/>
      <c r="G7" s="1010"/>
      <c r="H7" s="1010"/>
      <c r="I7" s="1010"/>
      <c r="J7" s="1010"/>
      <c r="K7" s="1010"/>
      <c r="L7" s="1010"/>
    </row>
    <row r="8" spans="1:12">
      <c r="A8" s="1010"/>
      <c r="B8" s="1010"/>
      <c r="C8" s="1010"/>
      <c r="D8" s="1010"/>
      <c r="E8" s="1019"/>
      <c r="F8" s="1020"/>
      <c r="G8" s="1020"/>
      <c r="H8" s="1020"/>
      <c r="I8" s="1020"/>
      <c r="J8" s="1020"/>
      <c r="K8" s="1010"/>
      <c r="L8" s="1010"/>
    </row>
    <row r="9" spans="1:12">
      <c r="A9" s="1010"/>
      <c r="B9" s="1021"/>
      <c r="C9" s="1022"/>
      <c r="D9" s="1023"/>
      <c r="E9" s="1024" t="s">
        <v>44</v>
      </c>
      <c r="F9" s="1024"/>
      <c r="G9" s="1024" t="s">
        <v>1126</v>
      </c>
      <c r="H9" s="1024" t="s">
        <v>1127</v>
      </c>
      <c r="I9" s="1024" t="s">
        <v>1097</v>
      </c>
      <c r="J9" s="1024" t="s">
        <v>1098</v>
      </c>
      <c r="K9" s="1010"/>
      <c r="L9" s="1010"/>
    </row>
    <row r="10" spans="1:12">
      <c r="A10" s="1025">
        <v>1</v>
      </c>
      <c r="B10" s="1026" t="s">
        <v>1128</v>
      </c>
      <c r="C10" s="1010"/>
      <c r="D10" s="1027">
        <v>920</v>
      </c>
      <c r="E10" s="1015">
        <f>SUM(G10:J10)</f>
        <v>3701492</v>
      </c>
      <c r="F10" s="1039"/>
      <c r="G10" s="1624">
        <v>3701492</v>
      </c>
      <c r="H10" s="1028"/>
      <c r="I10" s="1040"/>
      <c r="J10" s="1029">
        <v>0</v>
      </c>
      <c r="K10" s="1010"/>
      <c r="L10" s="1010"/>
    </row>
    <row r="11" spans="1:12">
      <c r="A11" s="1025">
        <f>A10+1</f>
        <v>2</v>
      </c>
      <c r="B11" s="1026" t="s">
        <v>1129</v>
      </c>
      <c r="C11" s="1010"/>
      <c r="D11" s="1027">
        <v>921</v>
      </c>
      <c r="E11" s="1015">
        <f t="shared" ref="E11:E23" si="0">SUM(G11:J11)</f>
        <v>2175830</v>
      </c>
      <c r="F11" s="1041"/>
      <c r="G11" s="1625">
        <f>2175830-I11</f>
        <v>2175760</v>
      </c>
      <c r="H11" s="1030"/>
      <c r="I11" s="1042">
        <f>'5 - Cost Support 1'!L213</f>
        <v>70</v>
      </c>
      <c r="J11" s="1043">
        <v>0</v>
      </c>
      <c r="K11" s="1010"/>
      <c r="L11" s="1010"/>
    </row>
    <row r="12" spans="1:12">
      <c r="A12" s="1025">
        <f t="shared" ref="A12:A24" si="1">A11+1</f>
        <v>3</v>
      </c>
      <c r="B12" s="1026" t="s">
        <v>1130</v>
      </c>
      <c r="C12" s="1010"/>
      <c r="D12" s="1027">
        <v>922</v>
      </c>
      <c r="E12" s="1015">
        <f t="shared" si="0"/>
        <v>0</v>
      </c>
      <c r="F12" s="1041"/>
      <c r="G12" s="1009">
        <v>0</v>
      </c>
      <c r="H12" s="1030"/>
      <c r="I12" s="1042"/>
      <c r="J12" s="1043">
        <v>0</v>
      </c>
      <c r="K12" s="1010"/>
      <c r="L12" s="1010"/>
    </row>
    <row r="13" spans="1:12">
      <c r="A13" s="1025">
        <f t="shared" si="1"/>
        <v>4</v>
      </c>
      <c r="B13" s="1026" t="s">
        <v>1131</v>
      </c>
      <c r="C13" s="1010"/>
      <c r="D13" s="1027">
        <v>923</v>
      </c>
      <c r="E13" s="1015">
        <f t="shared" si="0"/>
        <v>71111774</v>
      </c>
      <c r="F13" s="1041"/>
      <c r="G13" s="1625">
        <f>71111774-I13-J13</f>
        <v>69350552.191544816</v>
      </c>
      <c r="H13" s="1046"/>
      <c r="I13" s="1042">
        <f>'5 - Cost Support 1'!H213+'5 - Cost Support 1'!I213+'5 - Cost Support 1'!J213+'5 - Cost Support 1'!K213+'5 - Cost Support 1'!M213+'5 - Cost Support 1'!O213+'5 - Cost Support 1'!P213+'5 - Cost Support 1'!Q213</f>
        <v>1761221.8084551899</v>
      </c>
      <c r="J13" s="1043">
        <v>0</v>
      </c>
      <c r="K13" s="1010"/>
      <c r="L13" s="1010"/>
    </row>
    <row r="14" spans="1:12">
      <c r="A14" s="1025">
        <f t="shared" si="1"/>
        <v>5</v>
      </c>
      <c r="B14" s="1026" t="s">
        <v>1026</v>
      </c>
      <c r="C14" s="1010"/>
      <c r="D14" s="1027">
        <v>924</v>
      </c>
      <c r="E14" s="1015">
        <f t="shared" si="0"/>
        <v>679946</v>
      </c>
      <c r="F14" s="1041"/>
      <c r="G14" s="1009"/>
      <c r="H14" s="1265">
        <v>679946</v>
      </c>
      <c r="I14" s="1042"/>
      <c r="J14" s="1043">
        <v>0</v>
      </c>
      <c r="K14" s="1010"/>
      <c r="L14" s="1010"/>
    </row>
    <row r="15" spans="1:12">
      <c r="A15" s="1025">
        <f t="shared" si="1"/>
        <v>6</v>
      </c>
      <c r="B15" s="1026" t="s">
        <v>1132</v>
      </c>
      <c r="C15" s="1010"/>
      <c r="D15" s="1027">
        <v>925</v>
      </c>
      <c r="E15" s="1015">
        <f t="shared" si="0"/>
        <v>685667</v>
      </c>
      <c r="F15" s="1041"/>
      <c r="G15" s="1625">
        <v>685667</v>
      </c>
      <c r="H15" s="1030"/>
      <c r="I15" s="1042"/>
      <c r="J15" s="1043">
        <v>0</v>
      </c>
      <c r="K15" s="1010"/>
      <c r="L15" s="1010"/>
    </row>
    <row r="16" spans="1:12">
      <c r="A16" s="1025">
        <f t="shared" si="1"/>
        <v>7</v>
      </c>
      <c r="B16" s="1026" t="s">
        <v>1133</v>
      </c>
      <c r="C16" s="1010"/>
      <c r="D16" s="1031">
        <v>926</v>
      </c>
      <c r="E16" s="1015">
        <f t="shared" si="0"/>
        <v>9767132</v>
      </c>
      <c r="F16" s="1041"/>
      <c r="G16" s="1625">
        <v>9767132</v>
      </c>
      <c r="H16" s="1030"/>
      <c r="I16" s="1042"/>
      <c r="J16" s="1043">
        <v>0</v>
      </c>
      <c r="K16" s="1010"/>
      <c r="L16" s="1010"/>
    </row>
    <row r="17" spans="1:12">
      <c r="A17" s="1025">
        <f t="shared" si="1"/>
        <v>8</v>
      </c>
      <c r="B17" s="1026" t="s">
        <v>1134</v>
      </c>
      <c r="C17" s="1010"/>
      <c r="D17" s="1027">
        <v>927</v>
      </c>
      <c r="E17" s="1015">
        <f t="shared" si="0"/>
        <v>0</v>
      </c>
      <c r="F17" s="1041"/>
      <c r="G17" s="1009">
        <v>0</v>
      </c>
      <c r="H17" s="1030"/>
      <c r="I17" s="1042"/>
      <c r="J17" s="1043">
        <v>0</v>
      </c>
      <c r="K17" s="1010"/>
      <c r="L17" s="1010"/>
    </row>
    <row r="18" spans="1:12">
      <c r="A18" s="1025">
        <f t="shared" si="1"/>
        <v>9</v>
      </c>
      <c r="B18" s="1026" t="s">
        <v>1135</v>
      </c>
      <c r="C18" s="1010"/>
      <c r="D18" s="1027">
        <v>928</v>
      </c>
      <c r="E18" s="1015">
        <f t="shared" si="0"/>
        <v>1375321</v>
      </c>
      <c r="F18" s="1041"/>
      <c r="G18" s="1009">
        <v>0</v>
      </c>
      <c r="H18" s="1030"/>
      <c r="I18" s="1625">
        <f>1375321-J18</f>
        <v>1012179</v>
      </c>
      <c r="J18" s="1009">
        <v>363142</v>
      </c>
      <c r="K18" s="1010"/>
      <c r="L18" s="1010"/>
    </row>
    <row r="19" spans="1:12">
      <c r="A19" s="1025">
        <f t="shared" si="1"/>
        <v>10</v>
      </c>
      <c r="B19" s="1026" t="s">
        <v>1136</v>
      </c>
      <c r="C19" s="1010"/>
      <c r="D19" s="1027">
        <v>929</v>
      </c>
      <c r="E19" s="1015">
        <f t="shared" si="0"/>
        <v>0</v>
      </c>
      <c r="F19" s="1041"/>
      <c r="G19" s="1009">
        <v>0</v>
      </c>
      <c r="H19" s="1030"/>
      <c r="I19" s="1042"/>
      <c r="J19" s="1043">
        <v>0</v>
      </c>
      <c r="K19" s="1010"/>
      <c r="L19" s="1010"/>
    </row>
    <row r="20" spans="1:12">
      <c r="A20" s="1025">
        <f t="shared" si="1"/>
        <v>11</v>
      </c>
      <c r="B20" s="1026" t="s">
        <v>1137</v>
      </c>
      <c r="C20" s="1010"/>
      <c r="D20" s="1027">
        <v>930.1</v>
      </c>
      <c r="E20" s="1015">
        <f t="shared" si="0"/>
        <v>670077</v>
      </c>
      <c r="F20" s="1041"/>
      <c r="G20" s="1009"/>
      <c r="H20" s="1030"/>
      <c r="I20" s="1265">
        <v>670077</v>
      </c>
      <c r="J20" s="1043">
        <v>0</v>
      </c>
      <c r="K20" s="1010"/>
      <c r="L20" s="1010"/>
    </row>
    <row r="21" spans="1:12">
      <c r="A21" s="1025">
        <f t="shared" si="1"/>
        <v>12</v>
      </c>
      <c r="B21" s="1026" t="s">
        <v>1138</v>
      </c>
      <c r="C21" s="1010"/>
      <c r="D21" s="1027">
        <v>930.2</v>
      </c>
      <c r="E21" s="1015">
        <f t="shared" si="0"/>
        <v>1130180</v>
      </c>
      <c r="F21" s="1041"/>
      <c r="G21" s="1625">
        <f>1130180-I21</f>
        <v>838163</v>
      </c>
      <c r="H21" s="1030"/>
      <c r="I21" s="1042">
        <f>'5 - Cost Support 1'!H44+'5 - Cost Support 1'!N213</f>
        <v>292017</v>
      </c>
      <c r="J21" s="1043">
        <v>0</v>
      </c>
      <c r="K21" s="1010"/>
      <c r="L21" s="1010"/>
    </row>
    <row r="22" spans="1:12">
      <c r="A22" s="1025">
        <f t="shared" si="1"/>
        <v>13</v>
      </c>
      <c r="B22" s="1026" t="s">
        <v>1025</v>
      </c>
      <c r="C22" s="1010"/>
      <c r="D22" s="1027">
        <v>931</v>
      </c>
      <c r="E22" s="1015">
        <f t="shared" si="0"/>
        <v>0</v>
      </c>
      <c r="F22" s="1041"/>
      <c r="G22" s="1009">
        <v>0</v>
      </c>
      <c r="H22" s="1030"/>
      <c r="I22" s="1042"/>
      <c r="J22" s="1043">
        <v>0</v>
      </c>
      <c r="K22" s="1010"/>
      <c r="L22" s="1010"/>
    </row>
    <row r="23" spans="1:12">
      <c r="A23" s="1025">
        <f t="shared" si="1"/>
        <v>14</v>
      </c>
      <c r="B23" s="1032" t="s">
        <v>1139</v>
      </c>
      <c r="C23" s="1010"/>
      <c r="D23" s="1023">
        <v>935</v>
      </c>
      <c r="E23" s="1015">
        <f t="shared" si="0"/>
        <v>136840</v>
      </c>
      <c r="F23" s="1041"/>
      <c r="G23" s="1624">
        <v>136840</v>
      </c>
      <c r="H23" s="1028"/>
      <c r="I23" s="1040"/>
      <c r="J23" s="1044">
        <v>0</v>
      </c>
      <c r="K23" s="1030"/>
      <c r="L23" s="1010"/>
    </row>
    <row r="24" spans="1:12">
      <c r="A24" s="1025">
        <f t="shared" si="1"/>
        <v>15</v>
      </c>
      <c r="B24" s="1016" t="s">
        <v>1140</v>
      </c>
      <c r="C24" s="1010"/>
      <c r="D24" s="1025"/>
      <c r="E24" s="1033">
        <f>SUM(E10:E23)</f>
        <v>91434259</v>
      </c>
      <c r="F24" s="1045"/>
      <c r="G24" s="1033">
        <f>SUM(G10:G23)</f>
        <v>86655606.191544816</v>
      </c>
      <c r="H24" s="1033">
        <f t="shared" ref="H24:J24" si="2">SUM(H10:H23)</f>
        <v>679946</v>
      </c>
      <c r="I24" s="1033">
        <f t="shared" si="2"/>
        <v>3735564.8084551897</v>
      </c>
      <c r="J24" s="1033">
        <f t="shared" si="2"/>
        <v>363142</v>
      </c>
      <c r="K24" s="1010"/>
      <c r="L24" s="1010"/>
    </row>
    <row r="25" spans="1:12">
      <c r="A25" s="1025"/>
      <c r="B25" s="1010"/>
      <c r="C25" s="1010"/>
      <c r="D25" s="1010"/>
      <c r="E25" s="1010"/>
      <c r="F25" s="1010"/>
      <c r="G25" s="1010"/>
      <c r="H25" s="1010"/>
      <c r="I25" s="1010"/>
      <c r="J25" s="1010"/>
      <c r="K25" s="1010"/>
      <c r="L25" s="1010"/>
    </row>
    <row r="26" spans="1:12">
      <c r="A26" s="1025">
        <f>A24+1</f>
        <v>16</v>
      </c>
      <c r="B26" s="1010"/>
      <c r="C26" s="1010"/>
      <c r="D26" s="1010"/>
      <c r="E26" s="1034" t="s">
        <v>1046</v>
      </c>
      <c r="F26" s="1010"/>
      <c r="G26" s="1035">
        <f>+'ATT H-1A'!H16</f>
        <v>0.16079862797827263</v>
      </c>
      <c r="H26" s="1035">
        <f>+'ATT H-1A'!H40</f>
        <v>0.40095410455772018</v>
      </c>
      <c r="I26" s="1035">
        <v>0</v>
      </c>
      <c r="J26" s="1035">
        <v>1</v>
      </c>
      <c r="K26" s="1010"/>
      <c r="L26" s="1010"/>
    </row>
    <row r="27" spans="1:12" ht="15.5">
      <c r="A27" s="1025">
        <f t="shared" ref="A27:A28" si="3">A26+1</f>
        <v>17</v>
      </c>
      <c r="B27" s="1010"/>
      <c r="C27" s="1010"/>
      <c r="D27" s="1010"/>
      <c r="E27" s="1034" t="s">
        <v>1183</v>
      </c>
      <c r="F27" s="1010"/>
      <c r="G27" s="1030">
        <f>G24*G26</f>
        <v>13934102.582225913</v>
      </c>
      <c r="H27" s="1030">
        <f t="shared" ref="H27:J27" si="4">H24*H26</f>
        <v>272627.13957760361</v>
      </c>
      <c r="I27" s="1030">
        <f t="shared" si="4"/>
        <v>0</v>
      </c>
      <c r="J27" s="1030">
        <f t="shared" si="4"/>
        <v>363142</v>
      </c>
      <c r="K27" s="1010"/>
      <c r="L27" s="1010"/>
    </row>
    <row r="28" spans="1:12" ht="15.5">
      <c r="A28" s="1025">
        <f t="shared" si="3"/>
        <v>18</v>
      </c>
      <c r="B28" s="1010"/>
      <c r="C28" s="1010"/>
      <c r="D28" s="1010"/>
      <c r="E28" s="1010"/>
      <c r="F28" s="1010"/>
      <c r="G28" s="1010"/>
      <c r="H28" s="1010"/>
      <c r="I28" s="1034" t="s">
        <v>1184</v>
      </c>
      <c r="J28" s="1036">
        <f>SUM(G27:J27)</f>
        <v>14569871.721803516</v>
      </c>
      <c r="K28" s="1037"/>
      <c r="L28" s="1010"/>
    </row>
    <row r="29" spans="1:12">
      <c r="A29" s="1010"/>
      <c r="B29" s="1010"/>
      <c r="C29" s="1010"/>
      <c r="D29" s="1010"/>
      <c r="E29" s="1010"/>
      <c r="F29" s="1010"/>
      <c r="G29" s="1010"/>
      <c r="H29" s="1010"/>
      <c r="I29" s="1010"/>
      <c r="J29" s="1010"/>
      <c r="K29" s="1010"/>
      <c r="L29" s="1010"/>
    </row>
    <row r="30" spans="1:12" ht="15.5">
      <c r="A30" s="1010" t="s">
        <v>1185</v>
      </c>
      <c r="B30" s="1010"/>
      <c r="C30" s="1010"/>
      <c r="D30" s="1010"/>
      <c r="E30" s="1010"/>
      <c r="F30" s="1010"/>
      <c r="G30" s="1010"/>
      <c r="H30" s="1010"/>
      <c r="I30" s="1010"/>
      <c r="J30" s="1010"/>
      <c r="K30" s="1010"/>
      <c r="L30" s="1010"/>
    </row>
    <row r="31" spans="1:12" ht="15.5">
      <c r="A31" s="1010" t="s">
        <v>1186</v>
      </c>
      <c r="B31" s="1010"/>
      <c r="C31" s="1010"/>
      <c r="D31" s="1010"/>
      <c r="E31" s="1010"/>
      <c r="F31" s="1010"/>
      <c r="G31" s="1030"/>
      <c r="H31" s="1010"/>
      <c r="I31" s="1010"/>
      <c r="J31" s="1010"/>
      <c r="K31" s="1010"/>
      <c r="L31" s="1010"/>
    </row>
    <row r="32" spans="1:12">
      <c r="A32" s="1010"/>
      <c r="B32" s="1010"/>
      <c r="C32" s="1010"/>
      <c r="D32" s="1010"/>
      <c r="E32" s="1010"/>
      <c r="F32" s="1010"/>
      <c r="G32" s="1030"/>
      <c r="H32" s="1010"/>
      <c r="I32" s="1010"/>
      <c r="J32" s="1010"/>
      <c r="K32" s="1010"/>
      <c r="L32" s="1010"/>
    </row>
    <row r="33" spans="7:7">
      <c r="G33" s="1068"/>
    </row>
    <row r="34" spans="7:7">
      <c r="G34" s="1068"/>
    </row>
    <row r="35" spans="7:7">
      <c r="G35" s="1068"/>
    </row>
    <row r="36" spans="7:7">
      <c r="G36" s="1068"/>
    </row>
    <row r="37" spans="7:7">
      <c r="G37" s="1068"/>
    </row>
    <row r="38" spans="7:7">
      <c r="G38" s="1068"/>
    </row>
    <row r="39" spans="7:7">
      <c r="G39" s="1068"/>
    </row>
    <row r="40" spans="7:7">
      <c r="G40" s="1068"/>
    </row>
    <row r="41" spans="7:7">
      <c r="G41" s="1068"/>
    </row>
  </sheetData>
  <mergeCells count="2">
    <mergeCell ref="B1:G1"/>
    <mergeCell ref="B2:G2"/>
  </mergeCells>
  <pageMargins left="0.25" right="0.25" top="0.75" bottom="0.75" header="0.3" footer="0.3"/>
  <pageSetup scale="80" fitToHeight="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2C890-D4FA-4EEF-831C-201D758E743D}">
  <dimension ref="A1:I60"/>
  <sheetViews>
    <sheetView zoomScaleNormal="100" workbookViewId="0">
      <selection activeCell="K36" sqref="K36"/>
    </sheetView>
  </sheetViews>
  <sheetFormatPr defaultColWidth="9.1796875" defaultRowHeight="12.5"/>
  <cols>
    <col min="1" max="1" width="25.1796875" style="134" customWidth="1"/>
    <col min="2" max="2" width="61" style="134" customWidth="1"/>
    <col min="3" max="3" width="18" style="134" bestFit="1" customWidth="1"/>
    <col min="4" max="16384" width="9.1796875" style="134"/>
  </cols>
  <sheetData>
    <row r="1" spans="1:4" ht="18">
      <c r="A1" s="1926" t="s">
        <v>1542</v>
      </c>
      <c r="B1" s="1926"/>
      <c r="C1" s="1926"/>
    </row>
    <row r="2" spans="1:4" ht="15.5">
      <c r="A2" s="1754" t="s">
        <v>1141</v>
      </c>
      <c r="B2" s="1754"/>
      <c r="C2" s="1754"/>
    </row>
    <row r="3" spans="1:4">
      <c r="A3" s="943"/>
      <c r="B3" s="943"/>
      <c r="C3" s="943"/>
    </row>
    <row r="4" spans="1:4">
      <c r="A4" s="943"/>
      <c r="B4" s="943"/>
      <c r="C4" s="943"/>
    </row>
    <row r="5" spans="1:4">
      <c r="A5" s="1607" t="s">
        <v>174</v>
      </c>
      <c r="B5" s="1607" t="s">
        <v>175</v>
      </c>
      <c r="C5" s="1608" t="s">
        <v>1142</v>
      </c>
      <c r="D5" s="1609"/>
    </row>
    <row r="6" spans="1:4">
      <c r="A6" s="943"/>
      <c r="B6" s="1610"/>
      <c r="C6" s="1611"/>
      <c r="D6" s="1609"/>
    </row>
    <row r="7" spans="1:4">
      <c r="A7" s="943"/>
      <c r="B7" s="1610"/>
      <c r="C7" s="1611" t="s">
        <v>1143</v>
      </c>
      <c r="D7" s="1609"/>
    </row>
    <row r="8" spans="1:4">
      <c r="A8" s="1607" t="s">
        <v>1144</v>
      </c>
      <c r="B8" s="1607" t="s">
        <v>1145</v>
      </c>
      <c r="C8" s="1611" t="s">
        <v>1146</v>
      </c>
      <c r="D8" s="1609"/>
    </row>
    <row r="9" spans="1:4" ht="13">
      <c r="A9" s="1607"/>
      <c r="B9" s="1612"/>
      <c r="C9" s="1613"/>
      <c r="D9" s="1609"/>
    </row>
    <row r="10" spans="1:4" ht="13">
      <c r="A10" s="1607"/>
      <c r="B10" s="1612"/>
      <c r="C10" s="1613"/>
      <c r="D10" s="1609"/>
    </row>
    <row r="11" spans="1:4">
      <c r="A11" s="1614"/>
      <c r="B11" s="943"/>
      <c r="C11" s="1615"/>
      <c r="D11" s="1609"/>
    </row>
    <row r="12" spans="1:4" ht="13">
      <c r="A12" s="1614"/>
      <c r="B12" s="1616" t="s">
        <v>1147</v>
      </c>
      <c r="C12" s="1617"/>
      <c r="D12" s="1609"/>
    </row>
    <row r="13" spans="1:4" ht="13">
      <c r="A13" s="1614"/>
      <c r="B13" s="1616"/>
      <c r="C13" s="1617"/>
      <c r="D13" s="1609"/>
    </row>
    <row r="14" spans="1:4" ht="13">
      <c r="A14" s="1618">
        <v>350</v>
      </c>
      <c r="B14" s="1618" t="s">
        <v>1148</v>
      </c>
      <c r="C14" s="1619" t="s">
        <v>1544</v>
      </c>
      <c r="D14" s="1609"/>
    </row>
    <row r="15" spans="1:4">
      <c r="A15" s="1618">
        <v>352</v>
      </c>
      <c r="B15" s="1618" t="s">
        <v>1149</v>
      </c>
      <c r="C15" s="1620">
        <v>2.2200000000000001E-2</v>
      </c>
      <c r="D15" s="1609"/>
    </row>
    <row r="16" spans="1:4">
      <c r="A16" s="1618">
        <v>353</v>
      </c>
      <c r="B16" s="1618" t="s">
        <v>1150</v>
      </c>
      <c r="C16" s="1620">
        <v>2.5000000000000001E-2</v>
      </c>
      <c r="D16" s="1609"/>
    </row>
    <row r="17" spans="1:4">
      <c r="A17" s="1618">
        <v>354</v>
      </c>
      <c r="B17" s="1618" t="s">
        <v>1151</v>
      </c>
      <c r="C17" s="1620">
        <v>1.8200000000000001E-2</v>
      </c>
      <c r="D17" s="1609"/>
    </row>
    <row r="18" spans="1:4">
      <c r="A18" s="1618">
        <v>355</v>
      </c>
      <c r="B18" s="1618" t="s">
        <v>1152</v>
      </c>
      <c r="C18" s="1620">
        <v>3.0300000000000001E-2</v>
      </c>
      <c r="D18" s="1609"/>
    </row>
    <row r="19" spans="1:4">
      <c r="A19" s="1618">
        <v>356</v>
      </c>
      <c r="B19" s="1618" t="s">
        <v>1153</v>
      </c>
      <c r="C19" s="1620">
        <v>2.2700000000000001E-2</v>
      </c>
      <c r="D19" s="1609"/>
    </row>
    <row r="20" spans="1:4">
      <c r="A20" s="1618">
        <v>357</v>
      </c>
      <c r="B20" s="1618" t="s">
        <v>1154</v>
      </c>
      <c r="C20" s="1620">
        <v>0.02</v>
      </c>
      <c r="D20" s="1609"/>
    </row>
    <row r="21" spans="1:4">
      <c r="A21" s="1618">
        <v>358</v>
      </c>
      <c r="B21" s="1618" t="s">
        <v>1155</v>
      </c>
      <c r="C21" s="1620">
        <v>2.5600000000000001E-2</v>
      </c>
      <c r="D21" s="1609"/>
    </row>
    <row r="22" spans="1:4">
      <c r="A22" s="1618">
        <v>359</v>
      </c>
      <c r="B22" s="1618" t="s">
        <v>1156</v>
      </c>
      <c r="C22" s="1620" t="s">
        <v>1544</v>
      </c>
      <c r="D22" s="1609"/>
    </row>
    <row r="23" spans="1:4">
      <c r="A23" s="1618"/>
      <c r="B23" s="1618"/>
      <c r="C23" s="1620"/>
      <c r="D23" s="1609"/>
    </row>
    <row r="24" spans="1:4" ht="13">
      <c r="A24" s="1614"/>
      <c r="B24" s="1616" t="s">
        <v>1157</v>
      </c>
      <c r="C24" s="1620"/>
      <c r="D24" s="1609"/>
    </row>
    <row r="25" spans="1:4">
      <c r="A25" s="1618">
        <v>390</v>
      </c>
      <c r="B25" s="1618" t="s">
        <v>1149</v>
      </c>
      <c r="C25" s="1620">
        <v>1.29E-2</v>
      </c>
      <c r="D25" s="1609"/>
    </row>
    <row r="26" spans="1:4">
      <c r="A26" s="1618">
        <v>390.1</v>
      </c>
      <c r="B26" s="1618" t="s">
        <v>1149</v>
      </c>
      <c r="C26" s="1620">
        <v>2.4E-2</v>
      </c>
      <c r="D26" s="1609"/>
    </row>
    <row r="27" spans="1:4">
      <c r="A27" s="1618">
        <v>390.2</v>
      </c>
      <c r="B27" s="1618" t="s">
        <v>1149</v>
      </c>
      <c r="C27" s="1620">
        <v>3.5900000000000001E-2</v>
      </c>
      <c r="D27" s="1609"/>
    </row>
    <row r="28" spans="1:4">
      <c r="A28" s="1618">
        <v>390.3</v>
      </c>
      <c r="B28" s="1618" t="s">
        <v>1149</v>
      </c>
      <c r="C28" s="1620">
        <v>2.4799999999999999E-2</v>
      </c>
      <c r="D28" s="1609"/>
    </row>
    <row r="29" spans="1:4">
      <c r="A29" s="1618">
        <v>391</v>
      </c>
      <c r="B29" s="1618" t="s">
        <v>1158</v>
      </c>
      <c r="C29" s="1620">
        <v>0.2</v>
      </c>
      <c r="D29" s="1609"/>
    </row>
    <row r="30" spans="1:4">
      <c r="A30" s="1618">
        <v>391.1</v>
      </c>
      <c r="B30" s="1618" t="s">
        <v>1158</v>
      </c>
      <c r="C30" s="1620">
        <v>0.05</v>
      </c>
      <c r="D30" s="1609"/>
    </row>
    <row r="31" spans="1:4">
      <c r="A31" s="1618">
        <v>392</v>
      </c>
      <c r="B31" s="1618" t="s">
        <v>1543</v>
      </c>
      <c r="C31" s="1620">
        <v>9.0800000000000006E-2</v>
      </c>
      <c r="D31" s="1609"/>
    </row>
    <row r="32" spans="1:4">
      <c r="A32" s="1618">
        <v>392.1</v>
      </c>
      <c r="B32" s="1618" t="s">
        <v>1543</v>
      </c>
      <c r="C32" s="1620">
        <v>9.0800000000000006E-2</v>
      </c>
      <c r="D32" s="1609"/>
    </row>
    <row r="33" spans="1:9">
      <c r="A33" s="1618">
        <v>393</v>
      </c>
      <c r="B33" s="1618" t="s">
        <v>1159</v>
      </c>
      <c r="C33" s="1620">
        <v>0.04</v>
      </c>
      <c r="D33" s="1609"/>
    </row>
    <row r="34" spans="1:9">
      <c r="A34" s="1618">
        <v>394</v>
      </c>
      <c r="B34" s="1618" t="s">
        <v>1160</v>
      </c>
      <c r="C34" s="1620">
        <v>0.04</v>
      </c>
      <c r="D34" s="1609"/>
    </row>
    <row r="35" spans="1:9">
      <c r="A35" s="1618">
        <v>394.1</v>
      </c>
      <c r="B35" s="1618" t="s">
        <v>1160</v>
      </c>
      <c r="C35" s="1620">
        <v>0.04</v>
      </c>
      <c r="D35" s="1609"/>
    </row>
    <row r="36" spans="1:9">
      <c r="A36" s="1618">
        <v>395</v>
      </c>
      <c r="B36" s="1618" t="s">
        <v>1161</v>
      </c>
      <c r="C36" s="1620">
        <v>0</v>
      </c>
      <c r="D36" s="1609"/>
    </row>
    <row r="37" spans="1:9">
      <c r="A37" s="1618">
        <v>396</v>
      </c>
      <c r="B37" s="1618" t="s">
        <v>1162</v>
      </c>
      <c r="C37" s="1620">
        <v>0</v>
      </c>
      <c r="D37" s="1609"/>
    </row>
    <row r="38" spans="1:9">
      <c r="A38" s="1618">
        <v>397.1</v>
      </c>
      <c r="B38" s="1618" t="s">
        <v>1163</v>
      </c>
      <c r="C38" s="1620">
        <v>6.6699999999999995E-2</v>
      </c>
      <c r="D38" s="1609"/>
    </row>
    <row r="39" spans="1:9">
      <c r="A39" s="1618">
        <v>397.2</v>
      </c>
      <c r="B39" s="1618" t="s">
        <v>1163</v>
      </c>
      <c r="C39" s="1620">
        <v>4.7800000000000002E-2</v>
      </c>
      <c r="D39" s="1609"/>
    </row>
    <row r="40" spans="1:9">
      <c r="A40" s="1618">
        <v>398.1</v>
      </c>
      <c r="B40" s="1618" t="s">
        <v>1164</v>
      </c>
      <c r="C40" s="1620">
        <v>5.0099999999999999E-2</v>
      </c>
      <c r="D40" s="1609"/>
    </row>
    <row r="41" spans="1:9">
      <c r="A41" s="1618"/>
      <c r="B41" s="1618"/>
      <c r="C41" s="943"/>
      <c r="D41" s="1609"/>
    </row>
    <row r="42" spans="1:9">
      <c r="A42" s="1618"/>
      <c r="B42" s="943"/>
      <c r="C42" s="943"/>
      <c r="D42" s="1609"/>
    </row>
    <row r="43" spans="1:9" ht="13">
      <c r="A43" s="1618"/>
      <c r="B43" s="1616" t="s">
        <v>1165</v>
      </c>
      <c r="C43" s="943"/>
      <c r="D43" s="1609"/>
    </row>
    <row r="44" spans="1:9">
      <c r="A44" s="1618">
        <v>302</v>
      </c>
      <c r="B44" s="1618" t="s">
        <v>1166</v>
      </c>
      <c r="C44" s="943"/>
      <c r="D44" s="1609"/>
    </row>
    <row r="45" spans="1:9">
      <c r="A45" s="1618">
        <v>303</v>
      </c>
      <c r="B45" s="1618" t="s">
        <v>1167</v>
      </c>
      <c r="C45" s="943"/>
      <c r="D45" s="1609"/>
    </row>
    <row r="46" spans="1:9">
      <c r="A46" s="1621">
        <v>303.10000000000002</v>
      </c>
      <c r="B46" s="1618" t="s">
        <v>1193</v>
      </c>
      <c r="C46" s="1622">
        <f>1/2</f>
        <v>0.5</v>
      </c>
      <c r="D46" s="1609"/>
    </row>
    <row r="47" spans="1:9">
      <c r="A47" s="1621">
        <v>303.2</v>
      </c>
      <c r="B47" s="1618" t="s">
        <v>1168</v>
      </c>
      <c r="C47" s="1622">
        <v>0.33333333333333331</v>
      </c>
      <c r="D47" s="1609"/>
    </row>
    <row r="48" spans="1:9" ht="16.5" customHeight="1">
      <c r="A48" s="1621">
        <v>303.3</v>
      </c>
      <c r="B48" s="1618" t="s">
        <v>1169</v>
      </c>
      <c r="C48" s="1622">
        <v>0.25</v>
      </c>
      <c r="D48" s="1254"/>
      <c r="E48" s="1254"/>
      <c r="F48" s="1254"/>
      <c r="G48" s="1254"/>
      <c r="H48" s="1254"/>
      <c r="I48" s="1254"/>
    </row>
    <row r="49" spans="1:9">
      <c r="A49" s="1621">
        <v>303.39999999999998</v>
      </c>
      <c r="B49" s="1618" t="s">
        <v>1170</v>
      </c>
      <c r="C49" s="1622">
        <v>0.2</v>
      </c>
    </row>
    <row r="50" spans="1:9">
      <c r="A50" s="1621">
        <v>303.5</v>
      </c>
      <c r="B50" s="1618" t="s">
        <v>1171</v>
      </c>
      <c r="C50" s="1622">
        <v>0.14285714285714285</v>
      </c>
    </row>
    <row r="51" spans="1:9">
      <c r="A51" s="1621">
        <v>303.60000000000002</v>
      </c>
      <c r="B51" s="1618" t="s">
        <v>1172</v>
      </c>
      <c r="C51" s="1622">
        <v>0.1</v>
      </c>
      <c r="D51" s="1609"/>
    </row>
    <row r="52" spans="1:9">
      <c r="A52" s="1621">
        <v>303.7</v>
      </c>
      <c r="B52" s="1618" t="s">
        <v>1173</v>
      </c>
      <c r="C52" s="1622">
        <v>8.3333333333333329E-2</v>
      </c>
      <c r="D52" s="1609"/>
    </row>
    <row r="53" spans="1:9" ht="16.5" customHeight="1">
      <c r="A53" s="1621">
        <v>303.8</v>
      </c>
      <c r="B53" s="1618" t="s">
        <v>1174</v>
      </c>
      <c r="C53" s="1622">
        <v>6.6666666666666666E-2</v>
      </c>
      <c r="D53" s="1254"/>
      <c r="E53" s="1254"/>
      <c r="F53" s="1254"/>
      <c r="G53" s="1254"/>
      <c r="H53" s="1254"/>
      <c r="I53" s="1254"/>
    </row>
    <row r="54" spans="1:9" ht="13">
      <c r="A54" s="1621"/>
      <c r="B54" s="1623"/>
    </row>
    <row r="55" spans="1:9">
      <c r="A55" s="1621"/>
      <c r="B55" s="1621"/>
    </row>
    <row r="56" spans="1:9">
      <c r="A56" s="1621"/>
      <c r="B56" s="1621"/>
    </row>
    <row r="57" spans="1:9">
      <c r="A57" s="1621"/>
      <c r="B57" s="1621"/>
    </row>
    <row r="58" spans="1:9">
      <c r="A58" s="1430" t="s">
        <v>1194</v>
      </c>
      <c r="B58" s="1433" t="s">
        <v>1195</v>
      </c>
      <c r="C58" s="1253"/>
    </row>
    <row r="59" spans="1:9">
      <c r="A59" s="1621"/>
      <c r="B59" s="1621"/>
    </row>
    <row r="60" spans="1:9">
      <c r="A60" s="1621"/>
      <c r="B60" s="1621"/>
    </row>
  </sheetData>
  <mergeCells count="2">
    <mergeCell ref="A1:C1"/>
    <mergeCell ref="A2:C2"/>
  </mergeCells>
  <pageMargins left="0.25" right="0.25" top="0.75" bottom="0.75" header="0.3" footer="0.3"/>
  <pageSetup scale="71" fitToHeight="2" orientation="landscape" r:id="rId1"/>
  <rowBreaks count="1" manualBreakCount="1">
    <brk id="23"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11</vt:i4>
      </vt:variant>
    </vt:vector>
  </HeadingPairs>
  <TitlesOfParts>
    <vt:vector size="35" baseType="lpstr">
      <vt:lpstr>ATT H-1A</vt:lpstr>
      <vt:lpstr>1A - ADIT Summary</vt:lpstr>
      <vt:lpstr>1B - ADIT EOY</vt:lpstr>
      <vt:lpstr>1C - ADIT BOY</vt:lpstr>
      <vt:lpstr>1D - ADIT Rate Base Adjustment</vt:lpstr>
      <vt:lpstr>1E - EDIT Amortization</vt:lpstr>
      <vt:lpstr>1F - ADIT Remeasurement</vt:lpstr>
      <vt:lpstr>2 - Other Tax</vt:lpstr>
      <vt:lpstr>3 - Revenue Credits</vt:lpstr>
      <vt:lpstr>4 - 100 Basis Pt ROE</vt:lpstr>
      <vt:lpstr>5 - Cost Support 1</vt:lpstr>
      <vt:lpstr>5a Affiliate Allocations</vt:lpstr>
      <vt:lpstr>5b EBSC Affiliate Allocation</vt:lpstr>
      <vt:lpstr>6-Project Rev Req</vt:lpstr>
      <vt:lpstr>6A-Project True-up</vt:lpstr>
      <vt:lpstr>6B - True-Up Interest </vt:lpstr>
      <vt:lpstr>7 - Cap Add WS</vt:lpstr>
      <vt:lpstr>8 - Securitization</vt:lpstr>
      <vt:lpstr>9 - Rate Base</vt:lpstr>
      <vt:lpstr>9A - Gross Plant &amp; ARO</vt:lpstr>
      <vt:lpstr>10 - Merger Costs</vt:lpstr>
      <vt:lpstr>11A - O&amp;M</vt:lpstr>
      <vt:lpstr>11B - A&amp;G</vt:lpstr>
      <vt:lpstr>12- Depreciation Rates</vt:lpstr>
      <vt:lpstr>'12- Depreciation Rates'!Print_Area</vt:lpstr>
      <vt:lpstr>'1A - ADIT Summary'!Print_Area</vt:lpstr>
      <vt:lpstr>'1D - ADIT Rate Base Adjustment'!Print_Area</vt:lpstr>
      <vt:lpstr>'1E - EDIT Amortization'!Print_Area</vt:lpstr>
      <vt:lpstr>'1F - ADIT Remeasurement'!Print_Area</vt:lpstr>
      <vt:lpstr>'3 - Revenue Credits'!Print_Area</vt:lpstr>
      <vt:lpstr>'5a Affiliate Allocations'!Print_Area</vt:lpstr>
      <vt:lpstr>'6-Project Rev Req'!Print_Area</vt:lpstr>
      <vt:lpstr>'7 - Cap Add WS'!Print_Area</vt:lpstr>
      <vt:lpstr>'ATT H-1A'!Print_Area</vt:lpstr>
      <vt:lpstr>'1A - ADIT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Shengrong.Chen@pepcoholdings.com</dc:creator>
  <cp:lastModifiedBy>Alvarez, Marianne M:(BSC)</cp:lastModifiedBy>
  <cp:lastPrinted>2020-05-15T12:46:46Z</cp:lastPrinted>
  <dcterms:created xsi:type="dcterms:W3CDTF">2018-05-08T13:51:25Z</dcterms:created>
  <dcterms:modified xsi:type="dcterms:W3CDTF">2022-05-13T14:11:17Z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ISdDocName">
    <vt:lpwstr>091169</vt:lpwstr>
  </property>
  <property fmtid="{D5CDD505-2E9C-101B-9397-08002B2CF9AE}" pid="4" name="DISProperties">
    <vt:lpwstr>DISdDocName,DIScgiUrl,DISdUser,DISdID,DISidcName,DISTaskPaneUrl</vt:lpwstr>
  </property>
  <property fmtid="{D5CDD505-2E9C-101B-9397-08002B2CF9AE}" pid="5" name="DIScgiUrl">
    <vt:lpwstr>http://webcenterprd.exelonds.com/cs/idcplg</vt:lpwstr>
  </property>
  <property fmtid="{D5CDD505-2E9C-101B-9397-08002B2CF9AE}" pid="6" name="DISdUser">
    <vt:lpwstr>E912930</vt:lpwstr>
  </property>
  <property fmtid="{D5CDD505-2E9C-101B-9397-08002B2CF9AE}" pid="7" name="DISdID">
    <vt:lpwstr>165851</vt:lpwstr>
  </property>
  <property fmtid="{D5CDD505-2E9C-101B-9397-08002B2CF9AE}" pid="8" name="DISidcName">
    <vt:lpwstr>ewsuaccc25zexelondscom16200</vt:lpwstr>
  </property>
  <property fmtid="{D5CDD505-2E9C-101B-9397-08002B2CF9AE}" pid="9" name="DISTaskPaneUrl">
    <vt:lpwstr>http://webcenterprd.exelonds.com/cs/idcplg?IdcService=DESKTOP_DOC_INFO&amp;dDocName=091169&amp;dID=165851&amp;ClientControlled=DocMan,taskpane&amp;coreContentOnly=1</vt:lpwstr>
  </property>
  <property fmtid="{D5CDD505-2E9C-101B-9397-08002B2CF9AE}" pid="10" name="SV_HIDDEN_GRID_QUERY_LIST_4F35BF76-6C0D-4D9B-82B2-816C12CF3733">
    <vt:lpwstr>empty_477D106A-C0D6-4607-AEBD-E2C9D60EA279</vt:lpwstr>
  </property>
  <property fmtid="{D5CDD505-2E9C-101B-9397-08002B2CF9AE}" pid="11" name="MSIP_Label_c968b3d1-e05f-4796-9c23-acaf26d588cb_Enabled">
    <vt:lpwstr>true</vt:lpwstr>
  </property>
  <property fmtid="{D5CDD505-2E9C-101B-9397-08002B2CF9AE}" pid="12" name="MSIP_Label_c968b3d1-e05f-4796-9c23-acaf26d588cb_SetDate">
    <vt:lpwstr>2022-05-04T13:50:23Z</vt:lpwstr>
  </property>
  <property fmtid="{D5CDD505-2E9C-101B-9397-08002B2CF9AE}" pid="13" name="MSIP_Label_c968b3d1-e05f-4796-9c23-acaf26d588cb_Method">
    <vt:lpwstr>Standard</vt:lpwstr>
  </property>
  <property fmtid="{D5CDD505-2E9C-101B-9397-08002B2CF9AE}" pid="14" name="MSIP_Label_c968b3d1-e05f-4796-9c23-acaf26d588cb_Name">
    <vt:lpwstr>Company Confidential Information</vt:lpwstr>
  </property>
  <property fmtid="{D5CDD505-2E9C-101B-9397-08002B2CF9AE}" pid="15" name="MSIP_Label_c968b3d1-e05f-4796-9c23-acaf26d588cb_SiteId">
    <vt:lpwstr>600d01fc-055f-49c6-868f-3ecfcc791773</vt:lpwstr>
  </property>
  <property fmtid="{D5CDD505-2E9C-101B-9397-08002B2CF9AE}" pid="16" name="MSIP_Label_c968b3d1-e05f-4796-9c23-acaf26d588cb_ActionId">
    <vt:lpwstr>f97d4d9b-aa69-4c10-aba5-291bfbae19dd</vt:lpwstr>
  </property>
  <property fmtid="{D5CDD505-2E9C-101B-9397-08002B2CF9AE}" pid="17" name="MSIP_Label_c968b3d1-e05f-4796-9c23-acaf26d588cb_ContentBits">
    <vt:lpwstr>0</vt:lpwstr>
  </property>
</Properties>
</file>